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15" windowWidth="14820" windowHeight="8505" tabRatio="878" activeTab="1"/>
  </bookViews>
  <sheets>
    <sheet name="CDPS" sheetId="15" r:id="rId1"/>
    <sheet name="TH" sheetId="34" r:id="rId2"/>
    <sheet name="SC-I" sheetId="48" r:id="rId3"/>
    <sheet name="SC-II" sheetId="49" r:id="rId4"/>
    <sheet name="SC-III" sheetId="50" r:id="rId5"/>
    <sheet name="SC-IV" sheetId="51" r:id="rId6"/>
    <sheet name="CTTK" sheetId="47" r:id="rId7"/>
    <sheet name="IN-TC" sheetId="39" r:id="rId8"/>
    <sheet name="111" sheetId="42" r:id="rId9"/>
    <sheet name="112" sheetId="43" r:id="rId10"/>
    <sheet name="1331" sheetId="44" r:id="rId11"/>
    <sheet name="331" sheetId="12" r:id="rId12"/>
    <sheet name="331-CT" sheetId="14" r:id="rId13"/>
    <sheet name="341" sheetId="45" r:id="rId14"/>
    <sheet name="CT-341" sheetId="52" r:id="rId15"/>
    <sheet name="Sheet2" sheetId="53" r:id="rId16"/>
  </sheets>
  <externalReferences>
    <externalReference r:id="rId17"/>
  </externalReferences>
  <definedNames>
    <definedName name="_C111">TH!$Q$11:$Q$911</definedName>
    <definedName name="_C112">TH!$T$11:$T$911</definedName>
    <definedName name="_C133">TH!$W$11:$W$911</definedName>
    <definedName name="_Fill" localSheetId="9" hidden="1">#REF!</definedName>
    <definedName name="_Fill" localSheetId="14" hidden="1">#REF!</definedName>
    <definedName name="_Fill" localSheetId="6" hidden="1">#REF!</definedName>
    <definedName name="_Fill" localSheetId="15" hidden="1">#REF!</definedName>
    <definedName name="_Fill" hidden="1">#REF!</definedName>
    <definedName name="_xlnm._FilterDatabase" localSheetId="8" hidden="1">'111'!$A$12:$J$103</definedName>
    <definedName name="_xlnm._FilterDatabase" localSheetId="9" hidden="1">'112'!$A$10:$K$125</definedName>
    <definedName name="_xlnm._FilterDatabase" localSheetId="12" hidden="1">'331-CT'!$A$12:$J$25</definedName>
    <definedName name="_xlnm._FilterDatabase" localSheetId="6" hidden="1">CTTK!$A$13:$J$15</definedName>
    <definedName name="_xlnm._FilterDatabase" localSheetId="2" hidden="1">'SC-I'!$A$9:$BA$76</definedName>
    <definedName name="_xlnm._FilterDatabase" localSheetId="3" hidden="1">'SC-II'!$A$9:$BA$157</definedName>
    <definedName name="_xlnm._FilterDatabase" localSheetId="4" hidden="1">'SC-III'!$A$9:$BA$245</definedName>
    <definedName name="_xlnm._FilterDatabase" localSheetId="5" hidden="1">'SC-IV'!$A$9:$BA$358</definedName>
    <definedName name="_xlnm._FilterDatabase" localSheetId="1" hidden="1">TH!$A$9:$AA$789</definedName>
    <definedName name="_N111">TH!$P$11:$P$911</definedName>
    <definedName name="_N112">TH!$S$11:$S$911</definedName>
    <definedName name="_N133">TH!$V$11:$V$911</definedName>
    <definedName name="_TH">TH!$I$11:$I$911</definedName>
    <definedName name="_TM1">IF('IN-TC'!$S$4=1,1,IF('IN-TC'!$S$4=2,4,IF('IN-TC'!$S$4=3,7,10)))</definedName>
    <definedName name="_TM2">IF('IN-TC'!$S$4=1,3,IF('IN-TC'!$S$4=2,6,IF('IN-TC'!$S$4=3,9,12)))</definedName>
    <definedName name="Dong">IF([0]!Loai="x",ROW([0]!Loai)-1,"")</definedName>
    <definedName name="Dong01">IF(Loai01="111",ROW(Loai01)-1,"")</definedName>
    <definedName name="Dong02">IF(Loai01="331",ROW(Loai01)-1,"")</definedName>
    <definedName name="Dong03">IF(Loai02="111",ROW(Loai02)-1,"")</definedName>
    <definedName name="Dong04">IF(Loai02="331",ROW(Loai02)-1,"")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'331'!$B$4:$B$23</definedName>
    <definedName name="DSKU">'341'!$B$5:$B$22</definedName>
    <definedName name="DSTK">CDPS!$A$10:$D$42</definedName>
    <definedName name="KH">TH!$H$11:$H$911</definedName>
    <definedName name="KHC">TH!$M$11:$M$911</definedName>
    <definedName name="KHN">TH!$L$11:$L$911</definedName>
    <definedName name="Loai">OFFSET(TH!$N$5,,,COUNTA(TH!$N$5:$N$39221))</definedName>
    <definedName name="Loai1">OFFSET(TH!$O$5,,,COUNTA(TH!$O$5:$O$39221))</definedName>
    <definedName name="Loai2">OFFSET(TH!$R$5,,,COUNTA(TH!$R$5:$R$39221))</definedName>
    <definedName name="Loai3">OFFSET(TH!$U$5,,,COUNTA(TH!$U$5:$U$39221))</definedName>
    <definedName name="Loai4">OFFSET(TH!$X$5,,,COUNTA(TH!$X$5:$X$39221))</definedName>
    <definedName name="Loai5">OFFSET(TH!$Y$5,,,COUNTA(TH!$Y$5:$Y$39221))</definedName>
    <definedName name="Loai6">OFFSET(TH!$Z$5,,,COUNTA(TH!$Z$5:$Z$39221))</definedName>
    <definedName name="_xlnm.Print_Area" localSheetId="8">'111'!$A$1:$J$116</definedName>
    <definedName name="_xlnm.Print_Area" localSheetId="9">'112'!$A$1:$I$135</definedName>
    <definedName name="_xlnm.Print_Area" localSheetId="10">'1331'!$A$1:$E$82</definedName>
    <definedName name="_xlnm.Print_Area" localSheetId="11">'331'!$A$1:$H$24</definedName>
    <definedName name="_xlnm.Print_Area" localSheetId="12">'331-CT'!$A$1:$J$54</definedName>
    <definedName name="_xlnm.Print_Area" localSheetId="13">'341'!$A$1:$P$23</definedName>
    <definedName name="_xlnm.Print_Area" localSheetId="14">'CT-341'!$A$1:$N$35</definedName>
    <definedName name="_xlnm.Print_Area" localSheetId="6">CTTK!$A$2:$I$65</definedName>
    <definedName name="_xlnm.Print_Area" localSheetId="7">'IN-TC'!$B$1:$O$28</definedName>
    <definedName name="_xlnm.Print_Area" localSheetId="5">'SC-IV'!$A$1:$BA$369</definedName>
    <definedName name="_xlnm.Print_Area" localSheetId="15">Sheet2!$A$1:$G$21</definedName>
    <definedName name="_xlnm.Print_Titles" localSheetId="8">'111'!$10:$12</definedName>
    <definedName name="_xlnm.Print_Titles" localSheetId="9">'112'!$8:$10</definedName>
    <definedName name="_xlnm.Print_Titles" localSheetId="10">'1331'!$8:$10</definedName>
    <definedName name="_xlnm.Print_Titles" localSheetId="12">'331-CT'!$10:$12</definedName>
    <definedName name="_xlnm.Print_Titles" localSheetId="6">CTTK!$11:$13</definedName>
    <definedName name="_xlnm.Print_Titles" localSheetId="2">'SC-I'!$A:$A,'SC-I'!$7:$9</definedName>
    <definedName name="_xlnm.Print_Titles" localSheetId="3">'SC-II'!$A:$A,'SC-II'!$7:$9</definedName>
    <definedName name="_xlnm.Print_Titles" localSheetId="4">'SC-III'!$A:$A,'SC-III'!$7:$9</definedName>
    <definedName name="_xlnm.Print_Titles" localSheetId="5">'SC-IV'!$A:$A,'SC-IV'!$7:$9</definedName>
    <definedName name="TH">TH!$K$11:$K$911</definedName>
    <definedName name="TM">TH!$A$11:$M$911</definedName>
  </definedNames>
  <calcPr calcId="144525"/>
</workbook>
</file>

<file path=xl/calcChain.xml><?xml version="1.0" encoding="utf-8"?>
<calcChain xmlns="http://schemas.openxmlformats.org/spreadsheetml/2006/main">
  <c r="T11" i="34" l="1"/>
  <c r="T12" i="34"/>
  <c r="T13" i="34"/>
  <c r="T14" i="34"/>
  <c r="T15" i="34"/>
  <c r="T16" i="34"/>
  <c r="T17" i="34"/>
  <c r="T18" i="34"/>
  <c r="T19" i="34"/>
  <c r="T20" i="34"/>
  <c r="T21" i="34"/>
  <c r="T22" i="34"/>
  <c r="T23" i="34"/>
  <c r="T24" i="34"/>
  <c r="T25" i="34"/>
  <c r="T26" i="34"/>
  <c r="T27" i="34"/>
  <c r="T28" i="34"/>
  <c r="T29" i="34"/>
  <c r="T30" i="34"/>
  <c r="T31" i="34"/>
  <c r="T32" i="34"/>
  <c r="T33" i="34"/>
  <c r="T34" i="34"/>
  <c r="T35" i="34"/>
  <c r="T36" i="34"/>
  <c r="T37" i="34"/>
  <c r="T38" i="34"/>
  <c r="T39" i="34"/>
  <c r="T40" i="34"/>
  <c r="T41" i="34"/>
  <c r="T42" i="34"/>
  <c r="T43" i="34"/>
  <c r="T44" i="34"/>
  <c r="T45" i="34"/>
  <c r="T46" i="34"/>
  <c r="T47" i="34"/>
  <c r="T48" i="34"/>
  <c r="T49" i="34"/>
  <c r="T50" i="34"/>
  <c r="T51" i="34"/>
  <c r="T52" i="34"/>
  <c r="T53" i="34"/>
  <c r="T54" i="34"/>
  <c r="T55" i="34"/>
  <c r="T56" i="34"/>
  <c r="T57" i="34"/>
  <c r="T58" i="34"/>
  <c r="T59" i="34"/>
  <c r="T60" i="34"/>
  <c r="T61" i="34"/>
  <c r="T62" i="34"/>
  <c r="T63" i="34"/>
  <c r="T64" i="34"/>
  <c r="T65" i="34"/>
  <c r="T66" i="34"/>
  <c r="T67" i="34"/>
  <c r="T68" i="34"/>
  <c r="T69" i="34"/>
  <c r="T70" i="34"/>
  <c r="T71" i="34"/>
  <c r="T72" i="34"/>
  <c r="T73" i="34"/>
  <c r="T74" i="34"/>
  <c r="T75" i="34"/>
  <c r="T76" i="34"/>
  <c r="T77" i="34"/>
  <c r="T78" i="34"/>
  <c r="T79" i="34"/>
  <c r="T80" i="34"/>
  <c r="T81" i="34"/>
  <c r="T82" i="34"/>
  <c r="T83" i="34"/>
  <c r="T84" i="34"/>
  <c r="T85" i="34"/>
  <c r="T86" i="34"/>
  <c r="T87" i="34"/>
  <c r="T88" i="34"/>
  <c r="T89" i="34"/>
  <c r="T90" i="34"/>
  <c r="T91" i="34"/>
  <c r="T92" i="34"/>
  <c r="T93" i="34"/>
  <c r="T94" i="34"/>
  <c r="T95" i="34"/>
  <c r="T96" i="34"/>
  <c r="T97" i="34"/>
  <c r="T98" i="34"/>
  <c r="T99" i="34"/>
  <c r="T100" i="34"/>
  <c r="T101" i="34"/>
  <c r="T102" i="34"/>
  <c r="T103" i="34"/>
  <c r="T104" i="34"/>
  <c r="T105" i="34"/>
  <c r="T106" i="34"/>
  <c r="T107" i="34"/>
  <c r="T108" i="34"/>
  <c r="T109" i="34"/>
  <c r="T110" i="34"/>
  <c r="T111" i="34"/>
  <c r="T112" i="34"/>
  <c r="T113" i="34"/>
  <c r="T114" i="34"/>
  <c r="T115" i="34"/>
  <c r="T116" i="34"/>
  <c r="T117" i="34"/>
  <c r="T118" i="34"/>
  <c r="T119" i="34"/>
  <c r="T120" i="34"/>
  <c r="T121" i="34"/>
  <c r="T122" i="34"/>
  <c r="T123" i="34"/>
  <c r="T124" i="34"/>
  <c r="T125" i="34"/>
  <c r="T126" i="34"/>
  <c r="T127" i="34"/>
  <c r="T128" i="34"/>
  <c r="T129" i="34"/>
  <c r="T130" i="34"/>
  <c r="T131" i="34"/>
  <c r="T132" i="34"/>
  <c r="T133" i="34"/>
  <c r="T134" i="34"/>
  <c r="T135" i="34"/>
  <c r="T136" i="34"/>
  <c r="T137" i="34"/>
  <c r="T138" i="34"/>
  <c r="T139" i="34"/>
  <c r="T140" i="34"/>
  <c r="T141" i="34"/>
  <c r="T142" i="34"/>
  <c r="T143" i="34"/>
  <c r="T144" i="34"/>
  <c r="T145" i="34"/>
  <c r="T146" i="34"/>
  <c r="T147" i="34"/>
  <c r="T148" i="34"/>
  <c r="T149" i="34"/>
  <c r="T150" i="34"/>
  <c r="T151" i="34"/>
  <c r="T152" i="34"/>
  <c r="T153" i="34"/>
  <c r="T154" i="34"/>
  <c r="T155" i="34"/>
  <c r="T156" i="34"/>
  <c r="T157" i="34"/>
  <c r="T158" i="34"/>
  <c r="T159" i="34"/>
  <c r="T160" i="34"/>
  <c r="T161" i="34"/>
  <c r="T162" i="34"/>
  <c r="T163" i="34"/>
  <c r="T164" i="34"/>
  <c r="T165" i="34"/>
  <c r="T166" i="34"/>
  <c r="T167" i="34"/>
  <c r="T168" i="34"/>
  <c r="T169" i="34"/>
  <c r="T170" i="34"/>
  <c r="T171" i="34"/>
  <c r="T172" i="34"/>
  <c r="T173" i="34"/>
  <c r="T174" i="34"/>
  <c r="T175" i="34"/>
  <c r="T176" i="34"/>
  <c r="T177" i="34"/>
  <c r="T178" i="34"/>
  <c r="T179" i="34"/>
  <c r="T180" i="34"/>
  <c r="T181" i="34"/>
  <c r="T182" i="34"/>
  <c r="T183" i="34"/>
  <c r="T184" i="34"/>
  <c r="T185" i="34"/>
  <c r="T186" i="34"/>
  <c r="T187" i="34"/>
  <c r="T188" i="34"/>
  <c r="T189" i="34"/>
  <c r="T190" i="34"/>
  <c r="T191" i="34"/>
  <c r="T192" i="34"/>
  <c r="T193" i="34"/>
  <c r="T194" i="34"/>
  <c r="T195" i="34"/>
  <c r="T196" i="34"/>
  <c r="T197" i="34"/>
  <c r="T198" i="34"/>
  <c r="T199" i="34"/>
  <c r="T200" i="34"/>
  <c r="T201" i="34"/>
  <c r="T202" i="34"/>
  <c r="T203" i="34"/>
  <c r="T204" i="34"/>
  <c r="T205" i="34"/>
  <c r="T206" i="34"/>
  <c r="T207" i="34"/>
  <c r="T208" i="34"/>
  <c r="T209" i="34"/>
  <c r="T210" i="34"/>
  <c r="T211" i="34"/>
  <c r="T212" i="34"/>
  <c r="T213" i="34"/>
  <c r="T214" i="34"/>
  <c r="T215" i="34"/>
  <c r="T216" i="34"/>
  <c r="T217" i="34"/>
  <c r="T218" i="34"/>
  <c r="T219" i="34"/>
  <c r="T220" i="34"/>
  <c r="T221" i="34"/>
  <c r="T222" i="34"/>
  <c r="T223" i="34"/>
  <c r="T224" i="34"/>
  <c r="T225" i="34"/>
  <c r="T226" i="34"/>
  <c r="T227" i="34"/>
  <c r="T228" i="34"/>
  <c r="T229" i="34"/>
  <c r="T230" i="34"/>
  <c r="T231" i="34"/>
  <c r="T232" i="34"/>
  <c r="T233" i="34"/>
  <c r="T234" i="34"/>
  <c r="T235" i="34"/>
  <c r="T236" i="34"/>
  <c r="T237" i="34"/>
  <c r="T238" i="34"/>
  <c r="T239" i="34"/>
  <c r="T240" i="34"/>
  <c r="T241" i="34"/>
  <c r="T242" i="34"/>
  <c r="T243" i="34"/>
  <c r="T244" i="34"/>
  <c r="T245" i="34"/>
  <c r="T246" i="34"/>
  <c r="T247" i="34"/>
  <c r="T248" i="34"/>
  <c r="T249" i="34"/>
  <c r="T250" i="34"/>
  <c r="T251" i="34"/>
  <c r="T252" i="34"/>
  <c r="T253" i="34"/>
  <c r="T254" i="34"/>
  <c r="T255" i="34"/>
  <c r="T256" i="34"/>
  <c r="T257" i="34"/>
  <c r="T258" i="34"/>
  <c r="T259" i="34"/>
  <c r="T260" i="34"/>
  <c r="T261" i="34"/>
  <c r="T262" i="34"/>
  <c r="T263" i="34"/>
  <c r="T264" i="34"/>
  <c r="T265" i="34"/>
  <c r="T266" i="34"/>
  <c r="T267" i="34"/>
  <c r="T268" i="34"/>
  <c r="T269" i="34"/>
  <c r="T270" i="34"/>
  <c r="T271" i="34"/>
  <c r="T272" i="34"/>
  <c r="T273" i="34"/>
  <c r="T274" i="34"/>
  <c r="T275" i="34"/>
  <c r="T276" i="34"/>
  <c r="T277" i="34"/>
  <c r="T278" i="34"/>
  <c r="T279" i="34"/>
  <c r="T280" i="34"/>
  <c r="T281" i="34"/>
  <c r="T282" i="34"/>
  <c r="T283" i="34"/>
  <c r="T284" i="34"/>
  <c r="T285" i="34"/>
  <c r="T286" i="34"/>
  <c r="T287" i="34"/>
  <c r="T288" i="34"/>
  <c r="T289" i="34"/>
  <c r="T290" i="34"/>
  <c r="T291" i="34"/>
  <c r="T292" i="34"/>
  <c r="T293" i="34"/>
  <c r="T294" i="34"/>
  <c r="T295" i="34"/>
  <c r="T296" i="34"/>
  <c r="T297" i="34"/>
  <c r="T298" i="34"/>
  <c r="T299" i="34"/>
  <c r="T300" i="34"/>
  <c r="T301" i="34"/>
  <c r="T302" i="34"/>
  <c r="T303" i="34"/>
  <c r="T304" i="34"/>
  <c r="T305" i="34"/>
  <c r="T306" i="34"/>
  <c r="T307" i="34"/>
  <c r="T308" i="34"/>
  <c r="T309" i="34"/>
  <c r="T310" i="34"/>
  <c r="T311" i="34"/>
  <c r="T312" i="34"/>
  <c r="T313" i="34"/>
  <c r="T314" i="34"/>
  <c r="T315" i="34"/>
  <c r="T316" i="34"/>
  <c r="T317" i="34"/>
  <c r="T318" i="34"/>
  <c r="T319" i="34"/>
  <c r="T320" i="34"/>
  <c r="T321" i="34"/>
  <c r="T322" i="34"/>
  <c r="T323" i="34"/>
  <c r="T324" i="34"/>
  <c r="T325" i="34"/>
  <c r="T326" i="34"/>
  <c r="T327" i="34"/>
  <c r="T328" i="34"/>
  <c r="T329" i="34"/>
  <c r="T330" i="34"/>
  <c r="T331" i="34"/>
  <c r="T332" i="34"/>
  <c r="T333" i="34"/>
  <c r="T334" i="34"/>
  <c r="T335" i="34"/>
  <c r="T336" i="34"/>
  <c r="T337" i="34"/>
  <c r="T338" i="34"/>
  <c r="T339" i="34"/>
  <c r="T340" i="34"/>
  <c r="T341" i="34"/>
  <c r="T342" i="34"/>
  <c r="T343" i="34"/>
  <c r="T344" i="34"/>
  <c r="T345" i="34"/>
  <c r="T346" i="34"/>
  <c r="T347" i="34"/>
  <c r="T348" i="34"/>
  <c r="T349" i="34"/>
  <c r="T350" i="34"/>
  <c r="T351" i="34"/>
  <c r="T352" i="34"/>
  <c r="T353" i="34"/>
  <c r="T354" i="34"/>
  <c r="T355" i="34"/>
  <c r="T356" i="34"/>
  <c r="T357" i="34"/>
  <c r="T358" i="34"/>
  <c r="T359" i="34"/>
  <c r="T360" i="34"/>
  <c r="T361" i="34"/>
  <c r="T362" i="34"/>
  <c r="T363" i="34"/>
  <c r="T364" i="34"/>
  <c r="T365" i="34"/>
  <c r="T366" i="34"/>
  <c r="T367" i="34"/>
  <c r="T368" i="34"/>
  <c r="T369" i="34"/>
  <c r="T370" i="34"/>
  <c r="T371" i="34"/>
  <c r="T372" i="34"/>
  <c r="T373" i="34"/>
  <c r="T374" i="34"/>
  <c r="T375" i="34"/>
  <c r="T376" i="34"/>
  <c r="T377" i="34"/>
  <c r="T378" i="34"/>
  <c r="T379" i="34"/>
  <c r="T380" i="34"/>
  <c r="T381" i="34"/>
  <c r="T382" i="34"/>
  <c r="T383" i="34"/>
  <c r="T384" i="34"/>
  <c r="T385" i="34"/>
  <c r="T386" i="34"/>
  <c r="T387" i="34"/>
  <c r="T388" i="34"/>
  <c r="T389" i="34"/>
  <c r="T390" i="34"/>
  <c r="T391" i="34"/>
  <c r="T392" i="34"/>
  <c r="T393" i="34"/>
  <c r="T394" i="34"/>
  <c r="T395" i="34"/>
  <c r="T396" i="34"/>
  <c r="T397" i="34"/>
  <c r="T398" i="34"/>
  <c r="T399" i="34"/>
  <c r="T400" i="34"/>
  <c r="T401" i="34"/>
  <c r="T402" i="34"/>
  <c r="T403" i="34"/>
  <c r="T404" i="34"/>
  <c r="T405" i="34"/>
  <c r="T406" i="34"/>
  <c r="T407" i="34"/>
  <c r="T408" i="34"/>
  <c r="T409" i="34"/>
  <c r="T410" i="34"/>
  <c r="T411" i="34"/>
  <c r="T412" i="34"/>
  <c r="T413" i="34"/>
  <c r="T414" i="34"/>
  <c r="T415" i="34"/>
  <c r="T416" i="34"/>
  <c r="T417" i="34"/>
  <c r="T418" i="34"/>
  <c r="T419" i="34"/>
  <c r="T420" i="34"/>
  <c r="T421" i="34"/>
  <c r="T422" i="34"/>
  <c r="T423" i="34"/>
  <c r="T424" i="34"/>
  <c r="T425" i="34"/>
  <c r="T426" i="34"/>
  <c r="T427" i="34"/>
  <c r="T428" i="34"/>
  <c r="T429" i="34"/>
  <c r="T430" i="34"/>
  <c r="T431" i="34"/>
  <c r="T432" i="34"/>
  <c r="T433" i="34"/>
  <c r="T434" i="34"/>
  <c r="T435" i="34"/>
  <c r="T436" i="34"/>
  <c r="T437" i="34"/>
  <c r="T438" i="34"/>
  <c r="T439" i="34"/>
  <c r="T440" i="34"/>
  <c r="T441" i="34"/>
  <c r="T442" i="34"/>
  <c r="T443" i="34"/>
  <c r="T444" i="34"/>
  <c r="T445" i="34"/>
  <c r="T446" i="34"/>
  <c r="T447" i="34"/>
  <c r="T448" i="34"/>
  <c r="T449" i="34"/>
  <c r="T450" i="34"/>
  <c r="T451" i="34"/>
  <c r="T452" i="34"/>
  <c r="T453" i="34"/>
  <c r="T454" i="34"/>
  <c r="T455" i="34"/>
  <c r="T456" i="34"/>
  <c r="T457" i="34"/>
  <c r="T458" i="34"/>
  <c r="T459" i="34"/>
  <c r="T460" i="34"/>
  <c r="T461" i="34"/>
  <c r="T462" i="34"/>
  <c r="T463" i="34"/>
  <c r="T464" i="34"/>
  <c r="T465" i="34"/>
  <c r="T466" i="34"/>
  <c r="T467" i="34"/>
  <c r="T468" i="34"/>
  <c r="T469" i="34"/>
  <c r="T470" i="34"/>
  <c r="T471" i="34"/>
  <c r="T472" i="34"/>
  <c r="T473" i="34"/>
  <c r="T474" i="34"/>
  <c r="T475" i="34"/>
  <c r="T476" i="34"/>
  <c r="T477" i="34"/>
  <c r="T478" i="34"/>
  <c r="T479" i="34"/>
  <c r="T480" i="34"/>
  <c r="T481" i="34"/>
  <c r="T482" i="34"/>
  <c r="T483" i="34"/>
  <c r="T484" i="34"/>
  <c r="T485" i="34"/>
  <c r="T486" i="34"/>
  <c r="T487" i="34"/>
  <c r="T488" i="34"/>
  <c r="T489" i="34"/>
  <c r="T490" i="34"/>
  <c r="T491" i="34"/>
  <c r="T492" i="34"/>
  <c r="T493" i="34"/>
  <c r="T494" i="34"/>
  <c r="T495" i="34"/>
  <c r="T496" i="34"/>
  <c r="T497" i="34"/>
  <c r="T498" i="34"/>
  <c r="T499" i="34"/>
  <c r="T500" i="34"/>
  <c r="T501" i="34"/>
  <c r="T502" i="34"/>
  <c r="T503" i="34"/>
  <c r="T504" i="34"/>
  <c r="T505" i="34"/>
  <c r="T506" i="34"/>
  <c r="T507" i="34"/>
  <c r="T508" i="34"/>
  <c r="T509" i="34"/>
  <c r="T510" i="34"/>
  <c r="T511" i="34"/>
  <c r="T512" i="34"/>
  <c r="T513" i="34"/>
  <c r="T514" i="34"/>
  <c r="T515" i="34"/>
  <c r="T516" i="34"/>
  <c r="T517" i="34"/>
  <c r="T518" i="34"/>
  <c r="T519" i="34"/>
  <c r="T520" i="34"/>
  <c r="T521" i="34"/>
  <c r="T522" i="34"/>
  <c r="T523" i="34"/>
  <c r="T524" i="34"/>
  <c r="T525" i="34"/>
  <c r="T526" i="34"/>
  <c r="T527" i="34"/>
  <c r="T528" i="34"/>
  <c r="T529" i="34"/>
  <c r="T530" i="34"/>
  <c r="T531" i="34"/>
  <c r="T532" i="34"/>
  <c r="T533" i="34"/>
  <c r="T534" i="34"/>
  <c r="T535" i="34"/>
  <c r="T536" i="34"/>
  <c r="T537" i="34"/>
  <c r="T538" i="34"/>
  <c r="T539" i="34"/>
  <c r="T540" i="34"/>
  <c r="T541" i="34"/>
  <c r="T542" i="34"/>
  <c r="T543" i="34"/>
  <c r="T544" i="34"/>
  <c r="T545" i="34"/>
  <c r="T546" i="34"/>
  <c r="T547" i="34"/>
  <c r="T548" i="34"/>
  <c r="T549" i="34"/>
  <c r="T550" i="34"/>
  <c r="T551" i="34"/>
  <c r="T552" i="34"/>
  <c r="T553" i="34"/>
  <c r="T554" i="34"/>
  <c r="T555" i="34"/>
  <c r="T556" i="34"/>
  <c r="T557" i="34"/>
  <c r="T558" i="34"/>
  <c r="T559" i="34"/>
  <c r="T560" i="34"/>
  <c r="T561" i="34"/>
  <c r="T562" i="34"/>
  <c r="T563" i="34"/>
  <c r="T564" i="34"/>
  <c r="T565" i="34"/>
  <c r="T566" i="34"/>
  <c r="T567" i="34"/>
  <c r="T568" i="34"/>
  <c r="T569" i="34"/>
  <c r="T570" i="34"/>
  <c r="T571" i="34"/>
  <c r="T572" i="34"/>
  <c r="T573" i="34"/>
  <c r="T574" i="34"/>
  <c r="T575" i="34"/>
  <c r="T576" i="34"/>
  <c r="T577" i="34"/>
  <c r="T578" i="34"/>
  <c r="T579" i="34"/>
  <c r="T580" i="34"/>
  <c r="T581" i="34"/>
  <c r="T582" i="34"/>
  <c r="T583" i="34"/>
  <c r="T584" i="34"/>
  <c r="T585" i="34"/>
  <c r="T586" i="34"/>
  <c r="T587" i="34"/>
  <c r="T588" i="34"/>
  <c r="T589" i="34"/>
  <c r="T590" i="34"/>
  <c r="T591" i="34"/>
  <c r="T592" i="34"/>
  <c r="T593" i="34"/>
  <c r="T594" i="34"/>
  <c r="T595" i="34"/>
  <c r="T596" i="34"/>
  <c r="T597" i="34"/>
  <c r="T598" i="34"/>
  <c r="T599" i="34"/>
  <c r="T600" i="34"/>
  <c r="T601" i="34"/>
  <c r="T602" i="34"/>
  <c r="T603" i="34"/>
  <c r="T604" i="34"/>
  <c r="T605" i="34"/>
  <c r="T606" i="34"/>
  <c r="T607" i="34"/>
  <c r="T608" i="34"/>
  <c r="T609" i="34"/>
  <c r="T610" i="34"/>
  <c r="T611" i="34"/>
  <c r="T612" i="34"/>
  <c r="T613" i="34"/>
  <c r="T614" i="34"/>
  <c r="T615" i="34"/>
  <c r="T616" i="34"/>
  <c r="T617" i="34"/>
  <c r="T618" i="34"/>
  <c r="T619" i="34"/>
  <c r="T620" i="34"/>
  <c r="T621" i="34"/>
  <c r="T622" i="34"/>
  <c r="T623" i="34"/>
  <c r="T624" i="34"/>
  <c r="T625" i="34"/>
  <c r="T626" i="34"/>
  <c r="T627" i="34"/>
  <c r="T628" i="34"/>
  <c r="T629" i="34"/>
  <c r="T630" i="34"/>
  <c r="T631" i="34"/>
  <c r="T632" i="34"/>
  <c r="T633" i="34"/>
  <c r="T634" i="34"/>
  <c r="T635" i="34"/>
  <c r="T636" i="34"/>
  <c r="T637" i="34"/>
  <c r="T638" i="34"/>
  <c r="T639" i="34"/>
  <c r="T640" i="34"/>
  <c r="T641" i="34"/>
  <c r="T642" i="34"/>
  <c r="T643" i="34"/>
  <c r="T644" i="34"/>
  <c r="T645" i="34"/>
  <c r="T646" i="34"/>
  <c r="T647" i="34"/>
  <c r="T648" i="34"/>
  <c r="T649" i="34"/>
  <c r="T650" i="34"/>
  <c r="T651" i="34"/>
  <c r="T652" i="34"/>
  <c r="T653" i="34"/>
  <c r="T654" i="34"/>
  <c r="T655" i="34"/>
  <c r="T656" i="34"/>
  <c r="T657" i="34"/>
  <c r="T658" i="34"/>
  <c r="T659" i="34"/>
  <c r="T660" i="34"/>
  <c r="T661" i="34"/>
  <c r="T662" i="34"/>
  <c r="T663" i="34"/>
  <c r="T664" i="34"/>
  <c r="T665" i="34"/>
  <c r="T666" i="34"/>
  <c r="T667" i="34"/>
  <c r="T668" i="34"/>
  <c r="T669" i="34"/>
  <c r="T670" i="34"/>
  <c r="T671" i="34"/>
  <c r="T672" i="34"/>
  <c r="T673" i="34"/>
  <c r="T674" i="34"/>
  <c r="T675" i="34"/>
  <c r="T676" i="34"/>
  <c r="T677" i="34"/>
  <c r="T678" i="34"/>
  <c r="T679" i="34"/>
  <c r="T680" i="34"/>
  <c r="T681" i="34"/>
  <c r="T682" i="34"/>
  <c r="T683" i="34"/>
  <c r="T684" i="34"/>
  <c r="T685" i="34"/>
  <c r="T686" i="34"/>
  <c r="T687" i="34"/>
  <c r="T688" i="34"/>
  <c r="T689" i="34"/>
  <c r="T690" i="34"/>
  <c r="T691" i="34"/>
  <c r="T692" i="34"/>
  <c r="T693" i="34"/>
  <c r="T694" i="34"/>
  <c r="T695" i="34"/>
  <c r="T696" i="34"/>
  <c r="T697" i="34"/>
  <c r="T698" i="34"/>
  <c r="T699" i="34"/>
  <c r="T700" i="34"/>
  <c r="T701" i="34"/>
  <c r="T702" i="34"/>
  <c r="T703" i="34"/>
  <c r="T704" i="34"/>
  <c r="T705" i="34"/>
  <c r="T706" i="34"/>
  <c r="T707" i="34"/>
  <c r="T708" i="34"/>
  <c r="T709" i="34"/>
  <c r="T710" i="34"/>
  <c r="T711" i="34"/>
  <c r="T712" i="34"/>
  <c r="T713" i="34"/>
  <c r="T714" i="34"/>
  <c r="T715" i="34"/>
  <c r="T716" i="34"/>
  <c r="T717" i="34"/>
  <c r="T718" i="34"/>
  <c r="T719" i="34"/>
  <c r="T720" i="34"/>
  <c r="T721" i="34"/>
  <c r="T722" i="34"/>
  <c r="T723" i="34"/>
  <c r="T724" i="34"/>
  <c r="T725" i="34"/>
  <c r="T726" i="34"/>
  <c r="T727" i="34"/>
  <c r="T728" i="34"/>
  <c r="T729" i="34"/>
  <c r="T730" i="34"/>
  <c r="T731" i="34"/>
  <c r="T732" i="34"/>
  <c r="T733" i="34"/>
  <c r="T734" i="34"/>
  <c r="T735" i="34"/>
  <c r="T736" i="34"/>
  <c r="T737" i="34"/>
  <c r="T738" i="34"/>
  <c r="T739" i="34"/>
  <c r="T740" i="34"/>
  <c r="T741" i="34"/>
  <c r="T742" i="34"/>
  <c r="T743" i="34"/>
  <c r="T744" i="34"/>
  <c r="T745" i="34"/>
  <c r="T746" i="34"/>
  <c r="T747" i="34"/>
  <c r="T748" i="34"/>
  <c r="T749" i="34"/>
  <c r="T750" i="34"/>
  <c r="T751" i="34"/>
  <c r="T752" i="34"/>
  <c r="T753" i="34"/>
  <c r="T754" i="34"/>
  <c r="T755" i="34"/>
  <c r="T756" i="34"/>
  <c r="T757" i="34"/>
  <c r="T758" i="34"/>
  <c r="T759" i="34"/>
  <c r="T760" i="34"/>
  <c r="T761" i="34"/>
  <c r="T762" i="34"/>
  <c r="T763" i="34"/>
  <c r="T764" i="34"/>
  <c r="T765" i="34"/>
  <c r="T766" i="34"/>
  <c r="T767" i="34"/>
  <c r="T768" i="34"/>
  <c r="T769" i="34"/>
  <c r="T770" i="34"/>
  <c r="T771" i="34"/>
  <c r="T772" i="34"/>
  <c r="T773" i="34"/>
  <c r="T774" i="34"/>
  <c r="T775" i="34"/>
  <c r="T776" i="34"/>
  <c r="T777" i="34"/>
  <c r="T778" i="34"/>
  <c r="T779" i="34"/>
  <c r="T780" i="34"/>
  <c r="T781" i="34"/>
  <c r="T782" i="34"/>
  <c r="T783" i="34"/>
  <c r="T784" i="34"/>
  <c r="T785" i="34"/>
  <c r="T786" i="34"/>
  <c r="T787" i="34"/>
  <c r="T788" i="34"/>
  <c r="T789" i="34"/>
  <c r="T10" i="34"/>
  <c r="E6" i="43"/>
  <c r="I6" i="43"/>
  <c r="R677" i="34" s="1"/>
  <c r="R711" i="34" l="1"/>
  <c r="R704" i="34"/>
  <c r="R696" i="34"/>
  <c r="R689" i="34"/>
  <c r="R683" i="34"/>
  <c r="R787" i="34"/>
  <c r="R771" i="34"/>
  <c r="R786" i="34"/>
  <c r="R781" i="34"/>
  <c r="R775" i="34"/>
  <c r="R770" i="34"/>
  <c r="R765" i="34"/>
  <c r="R759" i="34"/>
  <c r="R754" i="34"/>
  <c r="R749" i="34"/>
  <c r="R743" i="34"/>
  <c r="R737" i="34"/>
  <c r="R731" i="34"/>
  <c r="R723" i="34"/>
  <c r="R716" i="34"/>
  <c r="R709" i="34"/>
  <c r="R701" i="34"/>
  <c r="R695" i="34"/>
  <c r="R688" i="34"/>
  <c r="R680" i="34"/>
  <c r="R782" i="34"/>
  <c r="R766" i="34"/>
  <c r="R755" i="34"/>
  <c r="R739" i="34"/>
  <c r="R10" i="34"/>
  <c r="R785" i="34"/>
  <c r="R779" i="34"/>
  <c r="R774" i="34"/>
  <c r="R769" i="34"/>
  <c r="R763" i="34"/>
  <c r="R758" i="34"/>
  <c r="R753" i="34"/>
  <c r="R747" i="34"/>
  <c r="R742" i="34"/>
  <c r="R736" i="34"/>
  <c r="R728" i="34"/>
  <c r="R721" i="34"/>
  <c r="R715" i="34"/>
  <c r="R707" i="34"/>
  <c r="R700" i="34"/>
  <c r="R693" i="34"/>
  <c r="R685" i="34"/>
  <c r="R679" i="34"/>
  <c r="R777" i="34"/>
  <c r="R761" i="34"/>
  <c r="R750" i="34"/>
  <c r="R745" i="34"/>
  <c r="R732" i="34"/>
  <c r="R725" i="34"/>
  <c r="R717" i="34"/>
  <c r="R789" i="34"/>
  <c r="R783" i="34"/>
  <c r="R778" i="34"/>
  <c r="R773" i="34"/>
  <c r="R767" i="34"/>
  <c r="R762" i="34"/>
  <c r="R757" i="34"/>
  <c r="R751" i="34"/>
  <c r="R746" i="34"/>
  <c r="R741" i="34"/>
  <c r="R733" i="34"/>
  <c r="R727" i="34"/>
  <c r="R720" i="34"/>
  <c r="R712" i="34"/>
  <c r="R705" i="34"/>
  <c r="R699" i="34"/>
  <c r="R691" i="34"/>
  <c r="R684" i="34"/>
  <c r="R11" i="34"/>
  <c r="R15" i="34"/>
  <c r="R19" i="34"/>
  <c r="R23" i="34"/>
  <c r="R27" i="34"/>
  <c r="R31" i="34"/>
  <c r="R35" i="34"/>
  <c r="R39" i="34"/>
  <c r="R43" i="34"/>
  <c r="R47" i="34"/>
  <c r="R51" i="34"/>
  <c r="R55" i="34"/>
  <c r="R59" i="34"/>
  <c r="R63" i="34"/>
  <c r="R67" i="34"/>
  <c r="R71" i="34"/>
  <c r="R75" i="34"/>
  <c r="R79" i="34"/>
  <c r="R83" i="34"/>
  <c r="R87" i="34"/>
  <c r="R91" i="34"/>
  <c r="R95" i="34"/>
  <c r="R99" i="34"/>
  <c r="R103" i="34"/>
  <c r="R107" i="34"/>
  <c r="R111" i="34"/>
  <c r="R115" i="34"/>
  <c r="R119" i="34"/>
  <c r="R123" i="34"/>
  <c r="R127" i="34"/>
  <c r="R131" i="34"/>
  <c r="R135" i="34"/>
  <c r="R139" i="34"/>
  <c r="R143" i="34"/>
  <c r="R147" i="34"/>
  <c r="R151" i="34"/>
  <c r="R155" i="34"/>
  <c r="R159" i="34"/>
  <c r="R163" i="34"/>
  <c r="R167" i="34"/>
  <c r="R171" i="34"/>
  <c r="R175" i="34"/>
  <c r="R179" i="34"/>
  <c r="R183" i="34"/>
  <c r="R187" i="34"/>
  <c r="R191" i="34"/>
  <c r="R195" i="34"/>
  <c r="R199" i="34"/>
  <c r="R203" i="34"/>
  <c r="R207" i="34"/>
  <c r="R211" i="34"/>
  <c r="R215" i="34"/>
  <c r="R219" i="34"/>
  <c r="R223" i="34"/>
  <c r="R227" i="34"/>
  <c r="R231" i="34"/>
  <c r="R235" i="34"/>
  <c r="R239" i="34"/>
  <c r="R243" i="34"/>
  <c r="R247" i="34"/>
  <c r="R251" i="34"/>
  <c r="R255" i="34"/>
  <c r="R259" i="34"/>
  <c r="R263" i="34"/>
  <c r="R267" i="34"/>
  <c r="R271" i="34"/>
  <c r="R275" i="34"/>
  <c r="R279" i="34"/>
  <c r="R283" i="34"/>
  <c r="R287" i="34"/>
  <c r="R291" i="34"/>
  <c r="R295" i="34"/>
  <c r="R299" i="34"/>
  <c r="R303" i="34"/>
  <c r="R12" i="34"/>
  <c r="R16" i="34"/>
  <c r="R20" i="34"/>
  <c r="R24" i="34"/>
  <c r="R28" i="34"/>
  <c r="R32" i="34"/>
  <c r="R36" i="34"/>
  <c r="R40" i="34"/>
  <c r="R44" i="34"/>
  <c r="R48" i="34"/>
  <c r="R52" i="34"/>
  <c r="R56" i="34"/>
  <c r="R60" i="34"/>
  <c r="R64" i="34"/>
  <c r="R68" i="34"/>
  <c r="R72" i="34"/>
  <c r="R76" i="34"/>
  <c r="R80" i="34"/>
  <c r="R84" i="34"/>
  <c r="R88" i="34"/>
  <c r="R92" i="34"/>
  <c r="R96" i="34"/>
  <c r="R100" i="34"/>
  <c r="R104" i="34"/>
  <c r="R108" i="34"/>
  <c r="R112" i="34"/>
  <c r="R116" i="34"/>
  <c r="R120" i="34"/>
  <c r="R124" i="34"/>
  <c r="R128" i="34"/>
  <c r="R132" i="34"/>
  <c r="R136" i="34"/>
  <c r="R140" i="34"/>
  <c r="R144" i="34"/>
  <c r="R148" i="34"/>
  <c r="R152" i="34"/>
  <c r="R156" i="34"/>
  <c r="R160" i="34"/>
  <c r="R164" i="34"/>
  <c r="R168" i="34"/>
  <c r="R172" i="34"/>
  <c r="R176" i="34"/>
  <c r="R180" i="34"/>
  <c r="R184" i="34"/>
  <c r="R188" i="34"/>
  <c r="R192" i="34"/>
  <c r="R196" i="34"/>
  <c r="R200" i="34"/>
  <c r="R204" i="34"/>
  <c r="R208" i="34"/>
  <c r="R212" i="34"/>
  <c r="R216" i="34"/>
  <c r="R220" i="34"/>
  <c r="R224" i="34"/>
  <c r="R228" i="34"/>
  <c r="R232" i="34"/>
  <c r="R236" i="34"/>
  <c r="R240" i="34"/>
  <c r="R244" i="34"/>
  <c r="R248" i="34"/>
  <c r="R252" i="34"/>
  <c r="R256" i="34"/>
  <c r="R260" i="34"/>
  <c r="R264" i="34"/>
  <c r="R268" i="34"/>
  <c r="R272" i="34"/>
  <c r="R276" i="34"/>
  <c r="R280" i="34"/>
  <c r="R284" i="34"/>
  <c r="R288" i="34"/>
  <c r="R292" i="34"/>
  <c r="R13" i="34"/>
  <c r="R17" i="34"/>
  <c r="R21" i="34"/>
  <c r="R25" i="34"/>
  <c r="R29" i="34"/>
  <c r="R33" i="34"/>
  <c r="R37" i="34"/>
  <c r="R41" i="34"/>
  <c r="R45" i="34"/>
  <c r="R49" i="34"/>
  <c r="R53" i="34"/>
  <c r="R57" i="34"/>
  <c r="R61" i="34"/>
  <c r="R65" i="34"/>
  <c r="R69" i="34"/>
  <c r="R73" i="34"/>
  <c r="R77" i="34"/>
  <c r="R81" i="34"/>
  <c r="R85" i="34"/>
  <c r="R89" i="34"/>
  <c r="R93" i="34"/>
  <c r="R97" i="34"/>
  <c r="R101" i="34"/>
  <c r="R105" i="34"/>
  <c r="R109" i="34"/>
  <c r="R113" i="34"/>
  <c r="R117" i="34"/>
  <c r="R121" i="34"/>
  <c r="R125" i="34"/>
  <c r="R129" i="34"/>
  <c r="R133" i="34"/>
  <c r="R137" i="34"/>
  <c r="R141" i="34"/>
  <c r="R145" i="34"/>
  <c r="R149" i="34"/>
  <c r="R153" i="34"/>
  <c r="R157" i="34"/>
  <c r="R161" i="34"/>
  <c r="R165" i="34"/>
  <c r="R169" i="34"/>
  <c r="R173" i="34"/>
  <c r="R177" i="34"/>
  <c r="R181" i="34"/>
  <c r="R185" i="34"/>
  <c r="R189" i="34"/>
  <c r="R193" i="34"/>
  <c r="R197" i="34"/>
  <c r="R201" i="34"/>
  <c r="R205" i="34"/>
  <c r="R209" i="34"/>
  <c r="R213" i="34"/>
  <c r="R217" i="34"/>
  <c r="R221" i="34"/>
  <c r="R225" i="34"/>
  <c r="R229" i="34"/>
  <c r="R233" i="34"/>
  <c r="R237" i="34"/>
  <c r="R241" i="34"/>
  <c r="R245" i="34"/>
  <c r="R249" i="34"/>
  <c r="R253" i="34"/>
  <c r="R257" i="34"/>
  <c r="R261" i="34"/>
  <c r="R265" i="34"/>
  <c r="R269" i="34"/>
  <c r="R273" i="34"/>
  <c r="R277" i="34"/>
  <c r="R281" i="34"/>
  <c r="R285" i="34"/>
  <c r="R289" i="34"/>
  <c r="R14" i="34"/>
  <c r="R18" i="34"/>
  <c r="R22" i="34"/>
  <c r="R26" i="34"/>
  <c r="R30" i="34"/>
  <c r="R34" i="34"/>
  <c r="R38" i="34"/>
  <c r="R42" i="34"/>
  <c r="R46" i="34"/>
  <c r="R50" i="34"/>
  <c r="R54" i="34"/>
  <c r="R58" i="34"/>
  <c r="R62" i="34"/>
  <c r="R66" i="34"/>
  <c r="R70" i="34"/>
  <c r="R74" i="34"/>
  <c r="R78" i="34"/>
  <c r="R82" i="34"/>
  <c r="R86" i="34"/>
  <c r="R90" i="34"/>
  <c r="R94" i="34"/>
  <c r="R98" i="34"/>
  <c r="R102" i="34"/>
  <c r="R106" i="34"/>
  <c r="R110" i="34"/>
  <c r="R114" i="34"/>
  <c r="R118" i="34"/>
  <c r="R122" i="34"/>
  <c r="R126" i="34"/>
  <c r="R130" i="34"/>
  <c r="R134" i="34"/>
  <c r="R138" i="34"/>
  <c r="R142" i="34"/>
  <c r="R146" i="34"/>
  <c r="R150" i="34"/>
  <c r="R154" i="34"/>
  <c r="R158" i="34"/>
  <c r="R162" i="34"/>
  <c r="R166" i="34"/>
  <c r="R170" i="34"/>
  <c r="R174" i="34"/>
  <c r="R178" i="34"/>
  <c r="R182" i="34"/>
  <c r="R186" i="34"/>
  <c r="R190" i="34"/>
  <c r="R194" i="34"/>
  <c r="R198" i="34"/>
  <c r="R202" i="34"/>
  <c r="R206" i="34"/>
  <c r="R210" i="34"/>
  <c r="R214" i="34"/>
  <c r="R218" i="34"/>
  <c r="R222" i="34"/>
  <c r="R226" i="34"/>
  <c r="R230" i="34"/>
  <c r="R234" i="34"/>
  <c r="R238" i="34"/>
  <c r="R242" i="34"/>
  <c r="R246" i="34"/>
  <c r="R250" i="34"/>
  <c r="R254" i="34"/>
  <c r="R258" i="34"/>
  <c r="R262" i="34"/>
  <c r="R266" i="34"/>
  <c r="R270" i="34"/>
  <c r="R274" i="34"/>
  <c r="R278" i="34"/>
  <c r="R282" i="34"/>
  <c r="R286" i="34"/>
  <c r="R290" i="34"/>
  <c r="R294" i="34"/>
  <c r="R298" i="34"/>
  <c r="R302" i="34"/>
  <c r="R306" i="34"/>
  <c r="R310" i="34"/>
  <c r="R314" i="34"/>
  <c r="R318" i="34"/>
  <c r="R322" i="34"/>
  <c r="R326" i="34"/>
  <c r="R330" i="34"/>
  <c r="R334" i="34"/>
  <c r="R338" i="34"/>
  <c r="R342" i="34"/>
  <c r="R346" i="34"/>
  <c r="R350" i="34"/>
  <c r="R293" i="34"/>
  <c r="R301" i="34"/>
  <c r="R308" i="34"/>
  <c r="R313" i="34"/>
  <c r="R319" i="34"/>
  <c r="R324" i="34"/>
  <c r="R329" i="34"/>
  <c r="R335" i="34"/>
  <c r="R340" i="34"/>
  <c r="R345" i="34"/>
  <c r="R351" i="34"/>
  <c r="R355" i="34"/>
  <c r="R359" i="34"/>
  <c r="R363" i="34"/>
  <c r="R367" i="34"/>
  <c r="R371" i="34"/>
  <c r="R375" i="34"/>
  <c r="R379" i="34"/>
  <c r="R383" i="34"/>
  <c r="R387" i="34"/>
  <c r="R391" i="34"/>
  <c r="R395" i="34"/>
  <c r="R399" i="34"/>
  <c r="R403" i="34"/>
  <c r="R407" i="34"/>
  <c r="R411" i="34"/>
  <c r="R415" i="34"/>
  <c r="R419" i="34"/>
  <c r="R423" i="34"/>
  <c r="R427" i="34"/>
  <c r="R431" i="34"/>
  <c r="R435" i="34"/>
  <c r="R439" i="34"/>
  <c r="R443" i="34"/>
  <c r="R447" i="34"/>
  <c r="R451" i="34"/>
  <c r="R455" i="34"/>
  <c r="R459" i="34"/>
  <c r="R463" i="34"/>
  <c r="R467" i="34"/>
  <c r="R471" i="34"/>
  <c r="R475" i="34"/>
  <c r="R479" i="34"/>
  <c r="R483" i="34"/>
  <c r="R487" i="34"/>
  <c r="R491" i="34"/>
  <c r="R495" i="34"/>
  <c r="R499" i="34"/>
  <c r="R503" i="34"/>
  <c r="R507" i="34"/>
  <c r="R511" i="34"/>
  <c r="R515" i="34"/>
  <c r="R519" i="34"/>
  <c r="R523" i="34"/>
  <c r="R527" i="34"/>
  <c r="R531" i="34"/>
  <c r="R535" i="34"/>
  <c r="R539" i="34"/>
  <c r="R543" i="34"/>
  <c r="R547" i="34"/>
  <c r="R551" i="34"/>
  <c r="R555" i="34"/>
  <c r="R559" i="34"/>
  <c r="R563" i="34"/>
  <c r="R567" i="34"/>
  <c r="R571" i="34"/>
  <c r="R575" i="34"/>
  <c r="R579" i="34"/>
  <c r="R583" i="34"/>
  <c r="R587" i="34"/>
  <c r="R591" i="34"/>
  <c r="R595" i="34"/>
  <c r="R599" i="34"/>
  <c r="R603" i="34"/>
  <c r="R607" i="34"/>
  <c r="R611" i="34"/>
  <c r="R615" i="34"/>
  <c r="R619" i="34"/>
  <c r="R623" i="34"/>
  <c r="R627" i="34"/>
  <c r="R631" i="34"/>
  <c r="R635" i="34"/>
  <c r="R639" i="34"/>
  <c r="R643" i="34"/>
  <c r="R647" i="34"/>
  <c r="R296" i="34"/>
  <c r="R304" i="34"/>
  <c r="R309" i="34"/>
  <c r="R315" i="34"/>
  <c r="R320" i="34"/>
  <c r="R325" i="34"/>
  <c r="R331" i="34"/>
  <c r="R336" i="34"/>
  <c r="R341" i="34"/>
  <c r="R347" i="34"/>
  <c r="R352" i="34"/>
  <c r="R356" i="34"/>
  <c r="R360" i="34"/>
  <c r="R364" i="34"/>
  <c r="R368" i="34"/>
  <c r="R372" i="34"/>
  <c r="R376" i="34"/>
  <c r="R380" i="34"/>
  <c r="R384" i="34"/>
  <c r="R388" i="34"/>
  <c r="R392" i="34"/>
  <c r="R396" i="34"/>
  <c r="R400" i="34"/>
  <c r="R404" i="34"/>
  <c r="R408" i="34"/>
  <c r="R412" i="34"/>
  <c r="R416" i="34"/>
  <c r="R420" i="34"/>
  <c r="R424" i="34"/>
  <c r="R428" i="34"/>
  <c r="R432" i="34"/>
  <c r="R436" i="34"/>
  <c r="R440" i="34"/>
  <c r="R444" i="34"/>
  <c r="R448" i="34"/>
  <c r="R452" i="34"/>
  <c r="R456" i="34"/>
  <c r="R460" i="34"/>
  <c r="R464" i="34"/>
  <c r="R468" i="34"/>
  <c r="R472" i="34"/>
  <c r="R476" i="34"/>
  <c r="R480" i="34"/>
  <c r="R484" i="34"/>
  <c r="R488" i="34"/>
  <c r="R492" i="34"/>
  <c r="R496" i="34"/>
  <c r="R500" i="34"/>
  <c r="R504" i="34"/>
  <c r="R508" i="34"/>
  <c r="R512" i="34"/>
  <c r="R516" i="34"/>
  <c r="R520" i="34"/>
  <c r="R524" i="34"/>
  <c r="R528" i="34"/>
  <c r="R532" i="34"/>
  <c r="R536" i="34"/>
  <c r="R540" i="34"/>
  <c r="R544" i="34"/>
  <c r="R548" i="34"/>
  <c r="R552" i="34"/>
  <c r="R556" i="34"/>
  <c r="R560" i="34"/>
  <c r="R564" i="34"/>
  <c r="R568" i="34"/>
  <c r="R572" i="34"/>
  <c r="R576" i="34"/>
  <c r="R580" i="34"/>
  <c r="R584" i="34"/>
  <c r="R588" i="34"/>
  <c r="R592" i="34"/>
  <c r="R596" i="34"/>
  <c r="R600" i="34"/>
  <c r="R604" i="34"/>
  <c r="R608" i="34"/>
  <c r="R612" i="34"/>
  <c r="R616" i="34"/>
  <c r="R620" i="34"/>
  <c r="R624" i="34"/>
  <c r="R628" i="34"/>
  <c r="R632" i="34"/>
  <c r="R636" i="34"/>
  <c r="R297" i="34"/>
  <c r="R305" i="34"/>
  <c r="R311" i="34"/>
  <c r="R316" i="34"/>
  <c r="R321" i="34"/>
  <c r="R327" i="34"/>
  <c r="R332" i="34"/>
  <c r="R337" i="34"/>
  <c r="R343" i="34"/>
  <c r="R348" i="34"/>
  <c r="R353" i="34"/>
  <c r="R357" i="34"/>
  <c r="R361" i="34"/>
  <c r="R365" i="34"/>
  <c r="R369" i="34"/>
  <c r="R373" i="34"/>
  <c r="R377" i="34"/>
  <c r="R381" i="34"/>
  <c r="R385" i="34"/>
  <c r="R389" i="34"/>
  <c r="R393" i="34"/>
  <c r="R397" i="34"/>
  <c r="R401" i="34"/>
  <c r="R405" i="34"/>
  <c r="R409" i="34"/>
  <c r="R413" i="34"/>
  <c r="R417" i="34"/>
  <c r="R421" i="34"/>
  <c r="R425" i="34"/>
  <c r="R429" i="34"/>
  <c r="R433" i="34"/>
  <c r="R437" i="34"/>
  <c r="R441" i="34"/>
  <c r="R445" i="34"/>
  <c r="R449" i="34"/>
  <c r="R453" i="34"/>
  <c r="R457" i="34"/>
  <c r="R461" i="34"/>
  <c r="R465" i="34"/>
  <c r="R469" i="34"/>
  <c r="R473" i="34"/>
  <c r="R477" i="34"/>
  <c r="R481" i="34"/>
  <c r="R485" i="34"/>
  <c r="R489" i="34"/>
  <c r="R493" i="34"/>
  <c r="R497" i="34"/>
  <c r="R501" i="34"/>
  <c r="R505" i="34"/>
  <c r="R509" i="34"/>
  <c r="R513" i="34"/>
  <c r="R517" i="34"/>
  <c r="R521" i="34"/>
  <c r="R525" i="34"/>
  <c r="R529" i="34"/>
  <c r="R533" i="34"/>
  <c r="R537" i="34"/>
  <c r="R541" i="34"/>
  <c r="R545" i="34"/>
  <c r="R549" i="34"/>
  <c r="R553" i="34"/>
  <c r="R557" i="34"/>
  <c r="R561" i="34"/>
  <c r="R565" i="34"/>
  <c r="R569" i="34"/>
  <c r="R573" i="34"/>
  <c r="R577" i="34"/>
  <c r="R581" i="34"/>
  <c r="R585" i="34"/>
  <c r="R589" i="34"/>
  <c r="R593" i="34"/>
  <c r="R597" i="34"/>
  <c r="R601" i="34"/>
  <c r="R605" i="34"/>
  <c r="R609" i="34"/>
  <c r="R613" i="34"/>
  <c r="R617" i="34"/>
  <c r="R621" i="34"/>
  <c r="R625" i="34"/>
  <c r="R629" i="34"/>
  <c r="R300" i="34"/>
  <c r="R307" i="34"/>
  <c r="R312" i="34"/>
  <c r="R317" i="34"/>
  <c r="R323" i="34"/>
  <c r="R328" i="34"/>
  <c r="R333" i="34"/>
  <c r="R339" i="34"/>
  <c r="R344" i="34"/>
  <c r="R349" i="34"/>
  <c r="R354" i="34"/>
  <c r="R358" i="34"/>
  <c r="R362" i="34"/>
  <c r="R366" i="34"/>
  <c r="R370" i="34"/>
  <c r="R374" i="34"/>
  <c r="R378" i="34"/>
  <c r="R382" i="34"/>
  <c r="R386" i="34"/>
  <c r="R390" i="34"/>
  <c r="R394" i="34"/>
  <c r="R398" i="34"/>
  <c r="R402" i="34"/>
  <c r="R406" i="34"/>
  <c r="R410" i="34"/>
  <c r="R414" i="34"/>
  <c r="R418" i="34"/>
  <c r="R422" i="34"/>
  <c r="R426" i="34"/>
  <c r="R430" i="34"/>
  <c r="R434" i="34"/>
  <c r="R438" i="34"/>
  <c r="R442" i="34"/>
  <c r="R446" i="34"/>
  <c r="R450" i="34"/>
  <c r="R454" i="34"/>
  <c r="R458" i="34"/>
  <c r="R462" i="34"/>
  <c r="R466" i="34"/>
  <c r="R470" i="34"/>
  <c r="R474" i="34"/>
  <c r="R478" i="34"/>
  <c r="R482" i="34"/>
  <c r="R486" i="34"/>
  <c r="R490" i="34"/>
  <c r="R494" i="34"/>
  <c r="R498" i="34"/>
  <c r="R502" i="34"/>
  <c r="R506" i="34"/>
  <c r="R510" i="34"/>
  <c r="R514" i="34"/>
  <c r="R518" i="34"/>
  <c r="R522" i="34"/>
  <c r="R526" i="34"/>
  <c r="R530" i="34"/>
  <c r="R534" i="34"/>
  <c r="R538" i="34"/>
  <c r="R542" i="34"/>
  <c r="R546" i="34"/>
  <c r="R550" i="34"/>
  <c r="R554" i="34"/>
  <c r="R558" i="34"/>
  <c r="R562" i="34"/>
  <c r="R566" i="34"/>
  <c r="R570" i="34"/>
  <c r="R574" i="34"/>
  <c r="R578" i="34"/>
  <c r="R582" i="34"/>
  <c r="R586" i="34"/>
  <c r="R590" i="34"/>
  <c r="R594" i="34"/>
  <c r="R598" i="34"/>
  <c r="R602" i="34"/>
  <c r="R606" i="34"/>
  <c r="R610" i="34"/>
  <c r="R614" i="34"/>
  <c r="R618" i="34"/>
  <c r="R622" i="34"/>
  <c r="R626" i="34"/>
  <c r="R630" i="34"/>
  <c r="R634" i="34"/>
  <c r="R638" i="34"/>
  <c r="R642" i="34"/>
  <c r="R646" i="34"/>
  <c r="R650" i="34"/>
  <c r="R654" i="34"/>
  <c r="R658" i="34"/>
  <c r="R662" i="34"/>
  <c r="R666" i="34"/>
  <c r="R670" i="34"/>
  <c r="R674" i="34"/>
  <c r="R678" i="34"/>
  <c r="R682" i="34"/>
  <c r="R686" i="34"/>
  <c r="R690" i="34"/>
  <c r="R694" i="34"/>
  <c r="R698" i="34"/>
  <c r="R702" i="34"/>
  <c r="R706" i="34"/>
  <c r="R710" i="34"/>
  <c r="R714" i="34"/>
  <c r="R718" i="34"/>
  <c r="R722" i="34"/>
  <c r="R726" i="34"/>
  <c r="R730" i="34"/>
  <c r="R734" i="34"/>
  <c r="R738" i="34"/>
  <c r="R788" i="34"/>
  <c r="R784" i="34"/>
  <c r="R780" i="34"/>
  <c r="R776" i="34"/>
  <c r="R772" i="34"/>
  <c r="R768" i="34"/>
  <c r="R764" i="34"/>
  <c r="R760" i="34"/>
  <c r="R756" i="34"/>
  <c r="R752" i="34"/>
  <c r="R748" i="34"/>
  <c r="R744" i="34"/>
  <c r="R740" i="34"/>
  <c r="R735" i="34"/>
  <c r="R729" i="34"/>
  <c r="R724" i="34"/>
  <c r="R719" i="34"/>
  <c r="R713" i="34"/>
  <c r="R708" i="34"/>
  <c r="R703" i="34"/>
  <c r="R697" i="34"/>
  <c r="R692" i="34"/>
  <c r="R687" i="34"/>
  <c r="R681" i="34"/>
  <c r="R676" i="34"/>
  <c r="R671" i="34"/>
  <c r="R665" i="34"/>
  <c r="R660" i="34"/>
  <c r="R655" i="34"/>
  <c r="R649" i="34"/>
  <c r="R641" i="34"/>
  <c r="R675" i="34"/>
  <c r="R669" i="34"/>
  <c r="R664" i="34"/>
  <c r="R659" i="34"/>
  <c r="R653" i="34"/>
  <c r="R648" i="34"/>
  <c r="R640" i="34"/>
  <c r="R673" i="34"/>
  <c r="R668" i="34"/>
  <c r="R663" i="34"/>
  <c r="R657" i="34"/>
  <c r="R652" i="34"/>
  <c r="R645" i="34"/>
  <c r="R637" i="34"/>
  <c r="R672" i="34"/>
  <c r="R667" i="34"/>
  <c r="R661" i="34"/>
  <c r="R656" i="34"/>
  <c r="R651" i="34"/>
  <c r="R644" i="34"/>
  <c r="R633" i="34"/>
  <c r="A13" i="43" l="1"/>
  <c r="E13" i="43"/>
  <c r="B14" i="43"/>
  <c r="F14" i="43"/>
  <c r="C15" i="43"/>
  <c r="G15" i="43"/>
  <c r="D16" i="43"/>
  <c r="A17" i="43"/>
  <c r="E17" i="43"/>
  <c r="B18" i="43"/>
  <c r="F18" i="43"/>
  <c r="C19" i="43"/>
  <c r="G19" i="43"/>
  <c r="D20" i="43"/>
  <c r="A21" i="43"/>
  <c r="E21" i="43"/>
  <c r="B22" i="43"/>
  <c r="F22" i="43"/>
  <c r="C23" i="43"/>
  <c r="G23" i="43"/>
  <c r="D24" i="43"/>
  <c r="A25" i="43"/>
  <c r="E25" i="43"/>
  <c r="B26" i="43"/>
  <c r="F26" i="43"/>
  <c r="C27" i="43"/>
  <c r="G27" i="43"/>
  <c r="D28" i="43"/>
  <c r="A29" i="43"/>
  <c r="E29" i="43"/>
  <c r="B30" i="43"/>
  <c r="F30" i="43"/>
  <c r="C31" i="43"/>
  <c r="G31" i="43"/>
  <c r="D32" i="43"/>
  <c r="A33" i="43"/>
  <c r="E33" i="43"/>
  <c r="B34" i="43"/>
  <c r="F34" i="43"/>
  <c r="C35" i="43"/>
  <c r="G35" i="43"/>
  <c r="D36" i="43"/>
  <c r="A37" i="43"/>
  <c r="E37" i="43"/>
  <c r="B38" i="43"/>
  <c r="F38" i="43"/>
  <c r="C39" i="43"/>
  <c r="G39" i="43"/>
  <c r="D40" i="43"/>
  <c r="A41" i="43"/>
  <c r="E41" i="43"/>
  <c r="B42" i="43"/>
  <c r="F42" i="43"/>
  <c r="C43" i="43"/>
  <c r="G43" i="43"/>
  <c r="D44" i="43"/>
  <c r="A45" i="43"/>
  <c r="E45" i="43"/>
  <c r="B46" i="43"/>
  <c r="F46" i="43"/>
  <c r="C47" i="43"/>
  <c r="G47" i="43"/>
  <c r="D48" i="43"/>
  <c r="A49" i="43"/>
  <c r="E49" i="43"/>
  <c r="B50" i="43"/>
  <c r="F50" i="43"/>
  <c r="C51" i="43"/>
  <c r="G51" i="43"/>
  <c r="D52" i="43"/>
  <c r="A53" i="43"/>
  <c r="E53" i="43"/>
  <c r="B54" i="43"/>
  <c r="F54" i="43"/>
  <c r="C55" i="43"/>
  <c r="G55" i="43"/>
  <c r="D56" i="43"/>
  <c r="A57" i="43"/>
  <c r="E57" i="43"/>
  <c r="B58" i="43"/>
  <c r="F58" i="43"/>
  <c r="C59" i="43"/>
  <c r="G59" i="43"/>
  <c r="D60" i="43"/>
  <c r="A61" i="43"/>
  <c r="B13" i="43"/>
  <c r="F13" i="43"/>
  <c r="C14" i="43"/>
  <c r="G14" i="43"/>
  <c r="D15" i="43"/>
  <c r="A16" i="43"/>
  <c r="E16" i="43"/>
  <c r="B17" i="43"/>
  <c r="F17" i="43"/>
  <c r="C18" i="43"/>
  <c r="G18" i="43"/>
  <c r="D19" i="43"/>
  <c r="A20" i="43"/>
  <c r="E20" i="43"/>
  <c r="B21" i="43"/>
  <c r="F21" i="43"/>
  <c r="C22" i="43"/>
  <c r="G22" i="43"/>
  <c r="D23" i="43"/>
  <c r="A24" i="43"/>
  <c r="E24" i="43"/>
  <c r="B25" i="43"/>
  <c r="F25" i="43"/>
  <c r="C26" i="43"/>
  <c r="G26" i="43"/>
  <c r="D27" i="43"/>
  <c r="A28" i="43"/>
  <c r="E28" i="43"/>
  <c r="B29" i="43"/>
  <c r="F29" i="43"/>
  <c r="C30" i="43"/>
  <c r="G30" i="43"/>
  <c r="D31" i="43"/>
  <c r="A32" i="43"/>
  <c r="E32" i="43"/>
  <c r="B33" i="43"/>
  <c r="F33" i="43"/>
  <c r="C34" i="43"/>
  <c r="G34" i="43"/>
  <c r="D35" i="43"/>
  <c r="A36" i="43"/>
  <c r="E36" i="43"/>
  <c r="B37" i="43"/>
  <c r="F37" i="43"/>
  <c r="C38" i="43"/>
  <c r="G38" i="43"/>
  <c r="D39" i="43"/>
  <c r="A40" i="43"/>
  <c r="E40" i="43"/>
  <c r="B41" i="43"/>
  <c r="F41" i="43"/>
  <c r="C42" i="43"/>
  <c r="G42" i="43"/>
  <c r="D43" i="43"/>
  <c r="A44" i="43"/>
  <c r="E44" i="43"/>
  <c r="B45" i="43"/>
  <c r="F45" i="43"/>
  <c r="C46" i="43"/>
  <c r="G46" i="43"/>
  <c r="D47" i="43"/>
  <c r="A48" i="43"/>
  <c r="E48" i="43"/>
  <c r="B49" i="43"/>
  <c r="F49" i="43"/>
  <c r="C50" i="43"/>
  <c r="G50" i="43"/>
  <c r="D51" i="43"/>
  <c r="A52" i="43"/>
  <c r="E52" i="43"/>
  <c r="B53" i="43"/>
  <c r="F53" i="43"/>
  <c r="C54" i="43"/>
  <c r="G54" i="43"/>
  <c r="D55" i="43"/>
  <c r="A56" i="43"/>
  <c r="E56" i="43"/>
  <c r="B57" i="43"/>
  <c r="F57" i="43"/>
  <c r="C58" i="43"/>
  <c r="G58" i="43"/>
  <c r="D59" i="43"/>
  <c r="A60" i="43"/>
  <c r="E60" i="43"/>
  <c r="B61" i="43"/>
  <c r="C13" i="43"/>
  <c r="G13" i="43"/>
  <c r="D14" i="43"/>
  <c r="A15" i="43"/>
  <c r="E15" i="43"/>
  <c r="B16" i="43"/>
  <c r="F16" i="43"/>
  <c r="C17" i="43"/>
  <c r="G17" i="43"/>
  <c r="D18" i="43"/>
  <c r="A19" i="43"/>
  <c r="E19" i="43"/>
  <c r="B20" i="43"/>
  <c r="F20" i="43"/>
  <c r="C21" i="43"/>
  <c r="G21" i="43"/>
  <c r="D22" i="43"/>
  <c r="A23" i="43"/>
  <c r="E23" i="43"/>
  <c r="B24" i="43"/>
  <c r="F24" i="43"/>
  <c r="C25" i="43"/>
  <c r="G25" i="43"/>
  <c r="D26" i="43"/>
  <c r="A27" i="43"/>
  <c r="E27" i="43"/>
  <c r="B28" i="43"/>
  <c r="F28" i="43"/>
  <c r="C29" i="43"/>
  <c r="G29" i="43"/>
  <c r="D30" i="43"/>
  <c r="A31" i="43"/>
  <c r="E31" i="43"/>
  <c r="B32" i="43"/>
  <c r="F32" i="43"/>
  <c r="C33" i="43"/>
  <c r="G33" i="43"/>
  <c r="D34" i="43"/>
  <c r="A35" i="43"/>
  <c r="E35" i="43"/>
  <c r="B36" i="43"/>
  <c r="F36" i="43"/>
  <c r="C37" i="43"/>
  <c r="G37" i="43"/>
  <c r="D38" i="43"/>
  <c r="A39" i="43"/>
  <c r="E39" i="43"/>
  <c r="B40" i="43"/>
  <c r="F40" i="43"/>
  <c r="C41" i="43"/>
  <c r="G41" i="43"/>
  <c r="D42" i="43"/>
  <c r="A43" i="43"/>
  <c r="E43" i="43"/>
  <c r="B44" i="43"/>
  <c r="F44" i="43"/>
  <c r="C45" i="43"/>
  <c r="G45" i="43"/>
  <c r="D46" i="43"/>
  <c r="A47" i="43"/>
  <c r="E47" i="43"/>
  <c r="B48" i="43"/>
  <c r="F48" i="43"/>
  <c r="C49" i="43"/>
  <c r="G49" i="43"/>
  <c r="D50" i="43"/>
  <c r="A51" i="43"/>
  <c r="E51" i="43"/>
  <c r="B52" i="43"/>
  <c r="F52" i="43"/>
  <c r="C53" i="43"/>
  <c r="G53" i="43"/>
  <c r="D54" i="43"/>
  <c r="A55" i="43"/>
  <c r="E55" i="43"/>
  <c r="B56" i="43"/>
  <c r="F56" i="43"/>
  <c r="C57" i="43"/>
  <c r="G57" i="43"/>
  <c r="D58" i="43"/>
  <c r="A59" i="43"/>
  <c r="E59" i="43"/>
  <c r="B60" i="43"/>
  <c r="F60" i="43"/>
  <c r="C61" i="43"/>
  <c r="D13" i="43"/>
  <c r="A14" i="43"/>
  <c r="E14" i="43"/>
  <c r="B15" i="43"/>
  <c r="F15" i="43"/>
  <c r="C16" i="43"/>
  <c r="G16" i="43"/>
  <c r="D17" i="43"/>
  <c r="A18" i="43"/>
  <c r="E18" i="43"/>
  <c r="B19" i="43"/>
  <c r="F19" i="43"/>
  <c r="C20" i="43"/>
  <c r="G20" i="43"/>
  <c r="D21" i="43"/>
  <c r="A22" i="43"/>
  <c r="E22" i="43"/>
  <c r="B23" i="43"/>
  <c r="F23" i="43"/>
  <c r="C24" i="43"/>
  <c r="G24" i="43"/>
  <c r="D25" i="43"/>
  <c r="A26" i="43"/>
  <c r="E26" i="43"/>
  <c r="B27" i="43"/>
  <c r="F27" i="43"/>
  <c r="C28" i="43"/>
  <c r="G28" i="43"/>
  <c r="D29" i="43"/>
  <c r="A30" i="43"/>
  <c r="E30" i="43"/>
  <c r="B31" i="43"/>
  <c r="F31" i="43"/>
  <c r="C32" i="43"/>
  <c r="G32" i="43"/>
  <c r="D33" i="43"/>
  <c r="A34" i="43"/>
  <c r="E34" i="43"/>
  <c r="B35" i="43"/>
  <c r="F35" i="43"/>
  <c r="C36" i="43"/>
  <c r="G36" i="43"/>
  <c r="D37" i="43"/>
  <c r="A38" i="43"/>
  <c r="E38" i="43"/>
  <c r="B39" i="43"/>
  <c r="F39" i="43"/>
  <c r="C40" i="43"/>
  <c r="G40" i="43"/>
  <c r="D41" i="43"/>
  <c r="A42" i="43"/>
  <c r="E42" i="43"/>
  <c r="B43" i="43"/>
  <c r="F43" i="43"/>
  <c r="C44" i="43"/>
  <c r="G44" i="43"/>
  <c r="D45" i="43"/>
  <c r="A46" i="43"/>
  <c r="E46" i="43"/>
  <c r="B47" i="43"/>
  <c r="F47" i="43"/>
  <c r="C48" i="43"/>
  <c r="G48" i="43"/>
  <c r="D49" i="43"/>
  <c r="A50" i="43"/>
  <c r="E50" i="43"/>
  <c r="B51" i="43"/>
  <c r="F51" i="43"/>
  <c r="C52" i="43"/>
  <c r="G52" i="43"/>
  <c r="D53" i="43"/>
  <c r="A54" i="43"/>
  <c r="E54" i="43"/>
  <c r="B55" i="43"/>
  <c r="F55" i="43"/>
  <c r="C56" i="43"/>
  <c r="G56" i="43"/>
  <c r="D57" i="43"/>
  <c r="A58" i="43"/>
  <c r="E58" i="43"/>
  <c r="B59" i="43"/>
  <c r="F59" i="43"/>
  <c r="C60" i="43"/>
  <c r="G60" i="43"/>
  <c r="D61" i="43"/>
  <c r="E61" i="43"/>
  <c r="B62" i="43"/>
  <c r="F62" i="43"/>
  <c r="C63" i="43"/>
  <c r="G63" i="43"/>
  <c r="D64" i="43"/>
  <c r="A65" i="43"/>
  <c r="E65" i="43"/>
  <c r="B66" i="43"/>
  <c r="F66" i="43"/>
  <c r="C67" i="43"/>
  <c r="G67" i="43"/>
  <c r="D68" i="43"/>
  <c r="A69" i="43"/>
  <c r="E69" i="43"/>
  <c r="B70" i="43"/>
  <c r="F70" i="43"/>
  <c r="C71" i="43"/>
  <c r="G71" i="43"/>
  <c r="D72" i="43"/>
  <c r="A73" i="43"/>
  <c r="E73" i="43"/>
  <c r="B74" i="43"/>
  <c r="F74" i="43"/>
  <c r="C75" i="43"/>
  <c r="G75" i="43"/>
  <c r="D76" i="43"/>
  <c r="A77" i="43"/>
  <c r="E77" i="43"/>
  <c r="B78" i="43"/>
  <c r="F78" i="43"/>
  <c r="C79" i="43"/>
  <c r="G79" i="43"/>
  <c r="D80" i="43"/>
  <c r="A81" i="43"/>
  <c r="E81" i="43"/>
  <c r="B82" i="43"/>
  <c r="F82" i="43"/>
  <c r="C83" i="43"/>
  <c r="G83" i="43"/>
  <c r="D84" i="43"/>
  <c r="A85" i="43"/>
  <c r="E85" i="43"/>
  <c r="B86" i="43"/>
  <c r="F86" i="43"/>
  <c r="C87" i="43"/>
  <c r="G87" i="43"/>
  <c r="D88" i="43"/>
  <c r="A89" i="43"/>
  <c r="E89" i="43"/>
  <c r="B90" i="43"/>
  <c r="F90" i="43"/>
  <c r="C91" i="43"/>
  <c r="G91" i="43"/>
  <c r="D92" i="43"/>
  <c r="A93" i="43"/>
  <c r="E93" i="43"/>
  <c r="B94" i="43"/>
  <c r="F94" i="43"/>
  <c r="C95" i="43"/>
  <c r="G95" i="43"/>
  <c r="D96" i="43"/>
  <c r="A97" i="43"/>
  <c r="E97" i="43"/>
  <c r="B98" i="43"/>
  <c r="F98" i="43"/>
  <c r="C99" i="43"/>
  <c r="G99" i="43"/>
  <c r="D100" i="43"/>
  <c r="A101" i="43"/>
  <c r="E101" i="43"/>
  <c r="B102" i="43"/>
  <c r="F102" i="43"/>
  <c r="C103" i="43"/>
  <c r="G103" i="43"/>
  <c r="D104" i="43"/>
  <c r="A105" i="43"/>
  <c r="E105" i="43"/>
  <c r="B106" i="43"/>
  <c r="F106" i="43"/>
  <c r="C107" i="43"/>
  <c r="G107" i="43"/>
  <c r="D108" i="43"/>
  <c r="A109" i="43"/>
  <c r="E109" i="43"/>
  <c r="F61" i="43"/>
  <c r="C62" i="43"/>
  <c r="G62" i="43"/>
  <c r="D63" i="43"/>
  <c r="A64" i="43"/>
  <c r="E64" i="43"/>
  <c r="B65" i="43"/>
  <c r="F65" i="43"/>
  <c r="C66" i="43"/>
  <c r="G66" i="43"/>
  <c r="D67" i="43"/>
  <c r="A68" i="43"/>
  <c r="E68" i="43"/>
  <c r="B69" i="43"/>
  <c r="F69" i="43"/>
  <c r="C70" i="43"/>
  <c r="G70" i="43"/>
  <c r="D71" i="43"/>
  <c r="A72" i="43"/>
  <c r="E72" i="43"/>
  <c r="B73" i="43"/>
  <c r="F73" i="43"/>
  <c r="C74" i="43"/>
  <c r="G74" i="43"/>
  <c r="D75" i="43"/>
  <c r="A76" i="43"/>
  <c r="E76" i="43"/>
  <c r="B77" i="43"/>
  <c r="F77" i="43"/>
  <c r="C78" i="43"/>
  <c r="G78" i="43"/>
  <c r="D79" i="43"/>
  <c r="A80" i="43"/>
  <c r="E80" i="43"/>
  <c r="B81" i="43"/>
  <c r="F81" i="43"/>
  <c r="C82" i="43"/>
  <c r="G82" i="43"/>
  <c r="D83" i="43"/>
  <c r="A84" i="43"/>
  <c r="E84" i="43"/>
  <c r="B85" i="43"/>
  <c r="F85" i="43"/>
  <c r="C86" i="43"/>
  <c r="G86" i="43"/>
  <c r="D87" i="43"/>
  <c r="A88" i="43"/>
  <c r="E88" i="43"/>
  <c r="B89" i="43"/>
  <c r="F89" i="43"/>
  <c r="C90" i="43"/>
  <c r="G90" i="43"/>
  <c r="D91" i="43"/>
  <c r="A92" i="43"/>
  <c r="E92" i="43"/>
  <c r="B93" i="43"/>
  <c r="F93" i="43"/>
  <c r="C94" i="43"/>
  <c r="G94" i="43"/>
  <c r="D95" i="43"/>
  <c r="A96" i="43"/>
  <c r="E96" i="43"/>
  <c r="B97" i="43"/>
  <c r="F97" i="43"/>
  <c r="C98" i="43"/>
  <c r="G98" i="43"/>
  <c r="D99" i="43"/>
  <c r="A100" i="43"/>
  <c r="E100" i="43"/>
  <c r="B101" i="43"/>
  <c r="F101" i="43"/>
  <c r="C102" i="43"/>
  <c r="G102" i="43"/>
  <c r="D103" i="43"/>
  <c r="A104" i="43"/>
  <c r="E104" i="43"/>
  <c r="B105" i="43"/>
  <c r="F105" i="43"/>
  <c r="C106" i="43"/>
  <c r="G106" i="43"/>
  <c r="D107" i="43"/>
  <c r="A108" i="43"/>
  <c r="E108" i="43"/>
  <c r="B109" i="43"/>
  <c r="F109" i="43"/>
  <c r="G61" i="43"/>
  <c r="D62" i="43"/>
  <c r="A63" i="43"/>
  <c r="E63" i="43"/>
  <c r="B64" i="43"/>
  <c r="F64" i="43"/>
  <c r="C65" i="43"/>
  <c r="G65" i="43"/>
  <c r="D66" i="43"/>
  <c r="A67" i="43"/>
  <c r="E67" i="43"/>
  <c r="B68" i="43"/>
  <c r="F68" i="43"/>
  <c r="C69" i="43"/>
  <c r="G69" i="43"/>
  <c r="D70" i="43"/>
  <c r="A71" i="43"/>
  <c r="E71" i="43"/>
  <c r="B72" i="43"/>
  <c r="F72" i="43"/>
  <c r="C73" i="43"/>
  <c r="G73" i="43"/>
  <c r="D74" i="43"/>
  <c r="A75" i="43"/>
  <c r="E75" i="43"/>
  <c r="B76" i="43"/>
  <c r="F76" i="43"/>
  <c r="C77" i="43"/>
  <c r="G77" i="43"/>
  <c r="D78" i="43"/>
  <c r="A79" i="43"/>
  <c r="E79" i="43"/>
  <c r="B80" i="43"/>
  <c r="F80" i="43"/>
  <c r="C81" i="43"/>
  <c r="G81" i="43"/>
  <c r="D82" i="43"/>
  <c r="A83" i="43"/>
  <c r="E83" i="43"/>
  <c r="B84" i="43"/>
  <c r="F84" i="43"/>
  <c r="C85" i="43"/>
  <c r="G85" i="43"/>
  <c r="D86" i="43"/>
  <c r="A87" i="43"/>
  <c r="E87" i="43"/>
  <c r="B88" i="43"/>
  <c r="F88" i="43"/>
  <c r="C89" i="43"/>
  <c r="G89" i="43"/>
  <c r="D90" i="43"/>
  <c r="A91" i="43"/>
  <c r="E91" i="43"/>
  <c r="B92" i="43"/>
  <c r="F92" i="43"/>
  <c r="C93" i="43"/>
  <c r="G93" i="43"/>
  <c r="D94" i="43"/>
  <c r="A95" i="43"/>
  <c r="E95" i="43"/>
  <c r="B96" i="43"/>
  <c r="F96" i="43"/>
  <c r="C97" i="43"/>
  <c r="G97" i="43"/>
  <c r="D98" i="43"/>
  <c r="A99" i="43"/>
  <c r="E99" i="43"/>
  <c r="B100" i="43"/>
  <c r="F100" i="43"/>
  <c r="C101" i="43"/>
  <c r="G101" i="43"/>
  <c r="D102" i="43"/>
  <c r="A103" i="43"/>
  <c r="E103" i="43"/>
  <c r="B104" i="43"/>
  <c r="F104" i="43"/>
  <c r="C105" i="43"/>
  <c r="G105" i="43"/>
  <c r="D106" i="43"/>
  <c r="A107" i="43"/>
  <c r="E107" i="43"/>
  <c r="B108" i="43"/>
  <c r="F108" i="43"/>
  <c r="C109" i="43"/>
  <c r="A62" i="43"/>
  <c r="E62" i="43"/>
  <c r="B63" i="43"/>
  <c r="F63" i="43"/>
  <c r="C64" i="43"/>
  <c r="G64" i="43"/>
  <c r="D65" i="43"/>
  <c r="A66" i="43"/>
  <c r="E66" i="43"/>
  <c r="B67" i="43"/>
  <c r="F67" i="43"/>
  <c r="C68" i="43"/>
  <c r="G68" i="43"/>
  <c r="D69" i="43"/>
  <c r="A70" i="43"/>
  <c r="E70" i="43"/>
  <c r="B71" i="43"/>
  <c r="F71" i="43"/>
  <c r="C72" i="43"/>
  <c r="G72" i="43"/>
  <c r="D73" i="43"/>
  <c r="A74" i="43"/>
  <c r="E74" i="43"/>
  <c r="B75" i="43"/>
  <c r="F75" i="43"/>
  <c r="C76" i="43"/>
  <c r="G76" i="43"/>
  <c r="D77" i="43"/>
  <c r="A78" i="43"/>
  <c r="E78" i="43"/>
  <c r="B79" i="43"/>
  <c r="F79" i="43"/>
  <c r="C80" i="43"/>
  <c r="G80" i="43"/>
  <c r="D81" i="43"/>
  <c r="A82" i="43"/>
  <c r="E82" i="43"/>
  <c r="B83" i="43"/>
  <c r="F83" i="43"/>
  <c r="C84" i="43"/>
  <c r="G84" i="43"/>
  <c r="D85" i="43"/>
  <c r="A86" i="43"/>
  <c r="E86" i="43"/>
  <c r="B87" i="43"/>
  <c r="F87" i="43"/>
  <c r="C88" i="43"/>
  <c r="G88" i="43"/>
  <c r="D89" i="43"/>
  <c r="A90" i="43"/>
  <c r="E90" i="43"/>
  <c r="B91" i="43"/>
  <c r="F91" i="43"/>
  <c r="C92" i="43"/>
  <c r="G92" i="43"/>
  <c r="D93" i="43"/>
  <c r="A94" i="43"/>
  <c r="E94" i="43"/>
  <c r="B95" i="43"/>
  <c r="F95" i="43"/>
  <c r="C96" i="43"/>
  <c r="G96" i="43"/>
  <c r="D97" i="43"/>
  <c r="A98" i="43"/>
  <c r="E98" i="43"/>
  <c r="B99" i="43"/>
  <c r="F99" i="43"/>
  <c r="C100" i="43"/>
  <c r="G100" i="43"/>
  <c r="D101" i="43"/>
  <c r="A102" i="43"/>
  <c r="E102" i="43"/>
  <c r="B103" i="43"/>
  <c r="F103" i="43"/>
  <c r="C104" i="43"/>
  <c r="G104" i="43"/>
  <c r="D105" i="43"/>
  <c r="A106" i="43"/>
  <c r="E106" i="43"/>
  <c r="B107" i="43"/>
  <c r="F107" i="43"/>
  <c r="C108" i="43"/>
  <c r="G108" i="43"/>
  <c r="D109" i="43"/>
  <c r="A110" i="43"/>
  <c r="G109" i="43"/>
  <c r="E110" i="43"/>
  <c r="B111" i="43"/>
  <c r="F111" i="43"/>
  <c r="C112" i="43"/>
  <c r="G112" i="43"/>
  <c r="D113" i="43"/>
  <c r="A114" i="43"/>
  <c r="E114" i="43"/>
  <c r="B115" i="43"/>
  <c r="F115" i="43"/>
  <c r="C116" i="43"/>
  <c r="G116" i="43"/>
  <c r="D117" i="43"/>
  <c r="A118" i="43"/>
  <c r="E118" i="43"/>
  <c r="B119" i="43"/>
  <c r="F119" i="43"/>
  <c r="C120" i="43"/>
  <c r="G120" i="43"/>
  <c r="D114" i="43"/>
  <c r="B116" i="43"/>
  <c r="G117" i="43"/>
  <c r="B120" i="43"/>
  <c r="B110" i="43"/>
  <c r="F110" i="43"/>
  <c r="C111" i="43"/>
  <c r="G111" i="43"/>
  <c r="D112" i="43"/>
  <c r="A113" i="43"/>
  <c r="E113" i="43"/>
  <c r="B114" i="43"/>
  <c r="F114" i="43"/>
  <c r="C115" i="43"/>
  <c r="G115" i="43"/>
  <c r="D116" i="43"/>
  <c r="A117" i="43"/>
  <c r="E117" i="43"/>
  <c r="B118" i="43"/>
  <c r="F118" i="43"/>
  <c r="C119" i="43"/>
  <c r="G119" i="43"/>
  <c r="D120" i="43"/>
  <c r="G113" i="43"/>
  <c r="E115" i="43"/>
  <c r="C117" i="43"/>
  <c r="A119" i="43"/>
  <c r="F120" i="43"/>
  <c r="C110" i="43"/>
  <c r="G110" i="43"/>
  <c r="D111" i="43"/>
  <c r="A112" i="43"/>
  <c r="E112" i="43"/>
  <c r="B113" i="43"/>
  <c r="F113" i="43"/>
  <c r="C114" i="43"/>
  <c r="G114" i="43"/>
  <c r="D115" i="43"/>
  <c r="A116" i="43"/>
  <c r="E116" i="43"/>
  <c r="B117" i="43"/>
  <c r="F117" i="43"/>
  <c r="C118" i="43"/>
  <c r="G118" i="43"/>
  <c r="D119" i="43"/>
  <c r="A120" i="43"/>
  <c r="E120" i="43"/>
  <c r="E111" i="43"/>
  <c r="F112" i="43"/>
  <c r="E119" i="43"/>
  <c r="D110" i="43"/>
  <c r="A111" i="43"/>
  <c r="B112" i="43"/>
  <c r="C113" i="43"/>
  <c r="A115" i="43"/>
  <c r="F116" i="43"/>
  <c r="D118" i="43"/>
  <c r="G12" i="43"/>
  <c r="F12" i="43"/>
  <c r="E12" i="43"/>
  <c r="J156" i="34" l="1"/>
  <c r="I6" i="45" a="1"/>
  <c r="I6" i="45" s="1"/>
  <c r="K6" i="45" a="1"/>
  <c r="K6" i="45" s="1"/>
  <c r="I7" i="45" a="1"/>
  <c r="I7" i="45" s="1"/>
  <c r="K7" i="45" a="1"/>
  <c r="K7" i="45" s="1"/>
  <c r="I8" i="45" a="1"/>
  <c r="I8" i="45" s="1"/>
  <c r="K8" i="45" a="1"/>
  <c r="K8" i="45" s="1"/>
  <c r="I9" i="45" a="1"/>
  <c r="I9" i="45" s="1"/>
  <c r="K9" i="45" a="1"/>
  <c r="K9" i="45" s="1"/>
  <c r="I10" i="45" a="1"/>
  <c r="I10" i="45" s="1"/>
  <c r="K10" i="45" a="1"/>
  <c r="K10" i="45" s="1"/>
  <c r="I11" i="45" a="1"/>
  <c r="I11" i="45" s="1"/>
  <c r="K11" i="45" a="1"/>
  <c r="K11" i="45" s="1"/>
  <c r="I12" i="45" a="1"/>
  <c r="I12" i="45" s="1"/>
  <c r="K12" i="45" a="1"/>
  <c r="K12" i="45" s="1"/>
  <c r="I13" i="45" a="1"/>
  <c r="I13" i="45" s="1"/>
  <c r="K13" i="45" a="1"/>
  <c r="K13" i="45" s="1"/>
  <c r="I14" i="45" a="1"/>
  <c r="I14" i="45" s="1"/>
  <c r="K14" i="45" a="1"/>
  <c r="K14" i="45" s="1"/>
  <c r="I15" i="45" a="1"/>
  <c r="I15" i="45" s="1"/>
  <c r="K15" i="45" a="1"/>
  <c r="K15" i="45" s="1"/>
  <c r="I16" i="45" a="1"/>
  <c r="I16" i="45" s="1"/>
  <c r="K16" i="45" a="1"/>
  <c r="K16" i="45" s="1"/>
  <c r="I17" i="45" a="1"/>
  <c r="I17" i="45" s="1"/>
  <c r="K17" i="45" a="1"/>
  <c r="K17" i="45" s="1"/>
  <c r="I18" i="45" a="1"/>
  <c r="I18" i="45" s="1"/>
  <c r="K18" i="45" a="1"/>
  <c r="K18" i="45" s="1"/>
  <c r="I19" i="45" a="1"/>
  <c r="I19" i="45" s="1"/>
  <c r="K19" i="45" a="1"/>
  <c r="K19" i="45" s="1"/>
  <c r="I20" i="45" a="1"/>
  <c r="I20" i="45" s="1"/>
  <c r="K20" i="45" a="1"/>
  <c r="K20" i="45" s="1"/>
  <c r="O20" i="45" s="1"/>
  <c r="I21" i="45" a="1"/>
  <c r="I21" i="45" s="1"/>
  <c r="K21" i="45" a="1"/>
  <c r="K21" i="45" s="1"/>
  <c r="O21" i="45" s="1"/>
  <c r="K5" i="45" a="1"/>
  <c r="K5" i="45" s="1"/>
  <c r="I5" i="45" a="1"/>
  <c r="I5" i="45" s="1"/>
  <c r="X15" i="34"/>
  <c r="X16" i="34"/>
  <c r="X17" i="34"/>
  <c r="X18" i="34"/>
  <c r="X19" i="34"/>
  <c r="X20" i="34"/>
  <c r="X21" i="34"/>
  <c r="X22" i="34"/>
  <c r="X23" i="34"/>
  <c r="X24" i="34"/>
  <c r="X25" i="34"/>
  <c r="X26" i="34"/>
  <c r="X27" i="34"/>
  <c r="X28" i="34"/>
  <c r="X29" i="34"/>
  <c r="X30" i="34"/>
  <c r="X31" i="34"/>
  <c r="X32" i="34"/>
  <c r="X33" i="34"/>
  <c r="X34" i="34"/>
  <c r="X35" i="34"/>
  <c r="X36" i="34"/>
  <c r="X37" i="34"/>
  <c r="X38" i="34"/>
  <c r="X39" i="34"/>
  <c r="X40" i="34"/>
  <c r="X41" i="34"/>
  <c r="X42" i="34"/>
  <c r="X43" i="34"/>
  <c r="X44" i="34"/>
  <c r="X45" i="34"/>
  <c r="X46" i="34"/>
  <c r="X47" i="34"/>
  <c r="X48" i="34"/>
  <c r="X49" i="34"/>
  <c r="X50" i="34"/>
  <c r="X51" i="34"/>
  <c r="X52" i="34"/>
  <c r="X53" i="34"/>
  <c r="X54" i="34"/>
  <c r="X55" i="34"/>
  <c r="X56" i="34"/>
  <c r="X57" i="34"/>
  <c r="X58" i="34"/>
  <c r="X59" i="34"/>
  <c r="X60" i="34"/>
  <c r="X61" i="34"/>
  <c r="X62" i="34"/>
  <c r="X63" i="34"/>
  <c r="X64" i="34"/>
  <c r="X65" i="34"/>
  <c r="X66" i="34"/>
  <c r="X67" i="34"/>
  <c r="X68" i="34"/>
  <c r="X69" i="34"/>
  <c r="X70" i="34"/>
  <c r="X71" i="34"/>
  <c r="X72" i="34"/>
  <c r="X73" i="34"/>
  <c r="X74" i="34"/>
  <c r="X75" i="34"/>
  <c r="X76" i="34"/>
  <c r="X77" i="34"/>
  <c r="X78" i="34"/>
  <c r="X79" i="34"/>
  <c r="X80" i="34"/>
  <c r="X81" i="34"/>
  <c r="X82" i="34"/>
  <c r="X83" i="34"/>
  <c r="X84" i="34"/>
  <c r="X85" i="34"/>
  <c r="X86" i="34"/>
  <c r="X87" i="34"/>
  <c r="X88" i="34"/>
  <c r="X89" i="34"/>
  <c r="X90" i="34"/>
  <c r="X91" i="34"/>
  <c r="X92" i="34"/>
  <c r="X93" i="34"/>
  <c r="X94" i="34"/>
  <c r="X95" i="34"/>
  <c r="X96" i="34"/>
  <c r="X97" i="34"/>
  <c r="X98" i="34"/>
  <c r="X99" i="34"/>
  <c r="X100" i="34"/>
  <c r="X101" i="34"/>
  <c r="X102" i="34"/>
  <c r="X103" i="34"/>
  <c r="X104" i="34"/>
  <c r="X105" i="34"/>
  <c r="X106" i="34"/>
  <c r="X107" i="34"/>
  <c r="X108" i="34"/>
  <c r="X109" i="34"/>
  <c r="X110" i="34"/>
  <c r="X111" i="34"/>
  <c r="X112" i="34"/>
  <c r="X113" i="34"/>
  <c r="X114" i="34"/>
  <c r="X115" i="34"/>
  <c r="X116" i="34"/>
  <c r="X117" i="34"/>
  <c r="X118" i="34"/>
  <c r="X119" i="34"/>
  <c r="X120" i="34"/>
  <c r="X121" i="34"/>
  <c r="X122" i="34"/>
  <c r="X123" i="34"/>
  <c r="X124" i="34"/>
  <c r="X125" i="34"/>
  <c r="X126" i="34"/>
  <c r="X127" i="34"/>
  <c r="X128" i="34"/>
  <c r="X129" i="34"/>
  <c r="X130" i="34"/>
  <c r="X131" i="34"/>
  <c r="X132" i="34"/>
  <c r="X133" i="34"/>
  <c r="X134" i="34"/>
  <c r="X135" i="34"/>
  <c r="X136" i="34"/>
  <c r="X137" i="34"/>
  <c r="X138" i="34"/>
  <c r="X139" i="34"/>
  <c r="X140" i="34"/>
  <c r="X141" i="34"/>
  <c r="X142" i="34"/>
  <c r="X143" i="34"/>
  <c r="X144" i="34"/>
  <c r="X145" i="34"/>
  <c r="X146" i="34"/>
  <c r="X147" i="34"/>
  <c r="X148" i="34"/>
  <c r="X149" i="34"/>
  <c r="X150" i="34"/>
  <c r="X151" i="34"/>
  <c r="X152" i="34"/>
  <c r="X153" i="34"/>
  <c r="X154" i="34"/>
  <c r="X155" i="34"/>
  <c r="X156" i="34"/>
  <c r="X157" i="34"/>
  <c r="X158" i="34"/>
  <c r="X159" i="34"/>
  <c r="X160" i="34"/>
  <c r="X161" i="34"/>
  <c r="X162" i="34"/>
  <c r="X163" i="34"/>
  <c r="X164" i="34"/>
  <c r="X165" i="34"/>
  <c r="X166" i="34"/>
  <c r="X167" i="34"/>
  <c r="X168" i="34"/>
  <c r="X169" i="34"/>
  <c r="X170" i="34"/>
  <c r="X171" i="34"/>
  <c r="X172" i="34"/>
  <c r="X173" i="34"/>
  <c r="X174" i="34"/>
  <c r="X175" i="34"/>
  <c r="X176" i="34"/>
  <c r="X177" i="34"/>
  <c r="X178" i="34"/>
  <c r="X179" i="34"/>
  <c r="X180" i="34"/>
  <c r="X181" i="34"/>
  <c r="X182" i="34"/>
  <c r="X183" i="34"/>
  <c r="X184" i="34"/>
  <c r="X185" i="34"/>
  <c r="X186" i="34"/>
  <c r="X187" i="34"/>
  <c r="X188" i="34"/>
  <c r="X189" i="34"/>
  <c r="X190" i="34"/>
  <c r="X191" i="34"/>
  <c r="X192" i="34"/>
  <c r="X193" i="34"/>
  <c r="X194" i="34"/>
  <c r="X195" i="34"/>
  <c r="X196" i="34"/>
  <c r="X197" i="34"/>
  <c r="X198" i="34"/>
  <c r="X199" i="34"/>
  <c r="X200" i="34"/>
  <c r="X201" i="34"/>
  <c r="X202" i="34"/>
  <c r="X203" i="34"/>
  <c r="X204" i="34"/>
  <c r="X205" i="34"/>
  <c r="X206" i="34"/>
  <c r="X207" i="34"/>
  <c r="X208" i="34"/>
  <c r="X209" i="34"/>
  <c r="X210" i="34"/>
  <c r="X211" i="34"/>
  <c r="X212" i="34"/>
  <c r="X213" i="34"/>
  <c r="X214" i="34"/>
  <c r="X215" i="34"/>
  <c r="X216" i="34"/>
  <c r="X217" i="34"/>
  <c r="X218" i="34"/>
  <c r="X219" i="34"/>
  <c r="X220" i="34"/>
  <c r="X221" i="34"/>
  <c r="X222" i="34"/>
  <c r="X223" i="34"/>
  <c r="X224" i="34"/>
  <c r="X225" i="34"/>
  <c r="X226" i="34"/>
  <c r="X227" i="34"/>
  <c r="X228" i="34"/>
  <c r="X229" i="34"/>
  <c r="X230" i="34"/>
  <c r="X231" i="34"/>
  <c r="X232" i="34"/>
  <c r="X233" i="34"/>
  <c r="X234" i="34"/>
  <c r="X235" i="34"/>
  <c r="X236" i="34"/>
  <c r="X237" i="34"/>
  <c r="X238" i="34"/>
  <c r="X239" i="34"/>
  <c r="X240" i="34"/>
  <c r="X241" i="34"/>
  <c r="X242" i="34"/>
  <c r="X243" i="34"/>
  <c r="X244" i="34"/>
  <c r="X245" i="34"/>
  <c r="X246" i="34"/>
  <c r="X247" i="34"/>
  <c r="X248" i="34"/>
  <c r="X249" i="34"/>
  <c r="X250" i="34"/>
  <c r="X251" i="34"/>
  <c r="X252" i="34"/>
  <c r="X253" i="34"/>
  <c r="X254" i="34"/>
  <c r="X255" i="34"/>
  <c r="X256" i="34"/>
  <c r="X257" i="34"/>
  <c r="X258" i="34"/>
  <c r="X259" i="34"/>
  <c r="X260" i="34"/>
  <c r="X261" i="34"/>
  <c r="X262" i="34"/>
  <c r="X263" i="34"/>
  <c r="X264" i="34"/>
  <c r="X265" i="34"/>
  <c r="X266" i="34"/>
  <c r="X267" i="34"/>
  <c r="X268" i="34"/>
  <c r="X269" i="34"/>
  <c r="X270" i="34"/>
  <c r="X271" i="34"/>
  <c r="X272" i="34"/>
  <c r="X273" i="34"/>
  <c r="X274" i="34"/>
  <c r="X275" i="34"/>
  <c r="X276" i="34"/>
  <c r="X277" i="34"/>
  <c r="X278" i="34"/>
  <c r="X279" i="34"/>
  <c r="X280" i="34"/>
  <c r="X281" i="34"/>
  <c r="X282" i="34"/>
  <c r="X283" i="34"/>
  <c r="X284" i="34"/>
  <c r="X285" i="34"/>
  <c r="X286" i="34"/>
  <c r="X287" i="34"/>
  <c r="X288" i="34"/>
  <c r="X289" i="34"/>
  <c r="X290" i="34"/>
  <c r="X291" i="34"/>
  <c r="X292" i="34"/>
  <c r="X293" i="34"/>
  <c r="X294" i="34"/>
  <c r="X295" i="34"/>
  <c r="X296" i="34"/>
  <c r="X297" i="34"/>
  <c r="X298" i="34"/>
  <c r="X299" i="34"/>
  <c r="X300" i="34"/>
  <c r="X301" i="34"/>
  <c r="X302" i="34"/>
  <c r="X303" i="34"/>
  <c r="X304" i="34"/>
  <c r="X305" i="34"/>
  <c r="X306" i="34"/>
  <c r="X307" i="34"/>
  <c r="X308" i="34"/>
  <c r="X309" i="34"/>
  <c r="X310" i="34"/>
  <c r="X311" i="34"/>
  <c r="X312" i="34"/>
  <c r="X313" i="34"/>
  <c r="X314" i="34"/>
  <c r="X315" i="34"/>
  <c r="X316" i="34"/>
  <c r="X317" i="34"/>
  <c r="X318" i="34"/>
  <c r="X319" i="34"/>
  <c r="X320" i="34"/>
  <c r="X321" i="34"/>
  <c r="X322" i="34"/>
  <c r="X323" i="34"/>
  <c r="X324" i="34"/>
  <c r="X325" i="34"/>
  <c r="X326" i="34"/>
  <c r="X327" i="34"/>
  <c r="X328" i="34"/>
  <c r="X329" i="34"/>
  <c r="X330" i="34"/>
  <c r="X331" i="34"/>
  <c r="X332" i="34"/>
  <c r="X333" i="34"/>
  <c r="X334" i="34"/>
  <c r="X335" i="34"/>
  <c r="X336" i="34"/>
  <c r="X337" i="34"/>
  <c r="X338" i="34"/>
  <c r="X339" i="34"/>
  <c r="X340" i="34"/>
  <c r="X341" i="34"/>
  <c r="X342" i="34"/>
  <c r="X343" i="34"/>
  <c r="X344" i="34"/>
  <c r="X345" i="34"/>
  <c r="X346" i="34"/>
  <c r="X347" i="34"/>
  <c r="X348" i="34"/>
  <c r="X349" i="34"/>
  <c r="X350" i="34"/>
  <c r="X351" i="34"/>
  <c r="X352" i="34"/>
  <c r="X353" i="34"/>
  <c r="X354" i="34"/>
  <c r="X355" i="34"/>
  <c r="X356" i="34"/>
  <c r="X357" i="34"/>
  <c r="X358" i="34"/>
  <c r="X359" i="34"/>
  <c r="X360" i="34"/>
  <c r="X361" i="34"/>
  <c r="X362" i="34"/>
  <c r="X363" i="34"/>
  <c r="X364" i="34"/>
  <c r="X365" i="34"/>
  <c r="X366" i="34"/>
  <c r="X367" i="34"/>
  <c r="X368" i="34"/>
  <c r="X369" i="34"/>
  <c r="X370" i="34"/>
  <c r="X371" i="34"/>
  <c r="X372" i="34"/>
  <c r="X373" i="34"/>
  <c r="X374" i="34"/>
  <c r="X375" i="34"/>
  <c r="X376" i="34"/>
  <c r="X377" i="34"/>
  <c r="X378" i="34"/>
  <c r="X379" i="34"/>
  <c r="X380" i="34"/>
  <c r="X381" i="34"/>
  <c r="X382" i="34"/>
  <c r="X383" i="34"/>
  <c r="X384" i="34"/>
  <c r="X385" i="34"/>
  <c r="X386" i="34"/>
  <c r="X387" i="34"/>
  <c r="X388" i="34"/>
  <c r="X389" i="34"/>
  <c r="X390" i="34"/>
  <c r="X391" i="34"/>
  <c r="X392" i="34"/>
  <c r="X393" i="34"/>
  <c r="X394" i="34"/>
  <c r="X395" i="34"/>
  <c r="X396" i="34"/>
  <c r="X397" i="34"/>
  <c r="X398" i="34"/>
  <c r="X399" i="34"/>
  <c r="X400" i="34"/>
  <c r="X401" i="34"/>
  <c r="X402" i="34"/>
  <c r="X403" i="34"/>
  <c r="X404" i="34"/>
  <c r="X405" i="34"/>
  <c r="X406" i="34"/>
  <c r="X407" i="34"/>
  <c r="X408" i="34"/>
  <c r="X409" i="34"/>
  <c r="X410" i="34"/>
  <c r="X411" i="34"/>
  <c r="X412" i="34"/>
  <c r="X413" i="34"/>
  <c r="X414" i="34"/>
  <c r="X415" i="34"/>
  <c r="X416" i="34"/>
  <c r="X417" i="34"/>
  <c r="X418" i="34"/>
  <c r="X419" i="34"/>
  <c r="X420" i="34"/>
  <c r="X421" i="34"/>
  <c r="X422" i="34"/>
  <c r="X423" i="34"/>
  <c r="X424" i="34"/>
  <c r="X425" i="34"/>
  <c r="X426" i="34"/>
  <c r="X427" i="34"/>
  <c r="X428" i="34"/>
  <c r="X429" i="34"/>
  <c r="X430" i="34"/>
  <c r="X431" i="34"/>
  <c r="X432" i="34"/>
  <c r="X433" i="34"/>
  <c r="X434" i="34"/>
  <c r="X435" i="34"/>
  <c r="X436" i="34"/>
  <c r="X437" i="34"/>
  <c r="X438" i="34"/>
  <c r="X439" i="34"/>
  <c r="X440" i="34"/>
  <c r="X441" i="34"/>
  <c r="X442" i="34"/>
  <c r="X443" i="34"/>
  <c r="X444" i="34"/>
  <c r="X445" i="34"/>
  <c r="X446" i="34"/>
  <c r="X447" i="34"/>
  <c r="X448" i="34"/>
  <c r="X449" i="34"/>
  <c r="X450" i="34"/>
  <c r="X451" i="34"/>
  <c r="X452" i="34"/>
  <c r="X453" i="34"/>
  <c r="X454" i="34"/>
  <c r="X455" i="34"/>
  <c r="X456" i="34"/>
  <c r="X457" i="34"/>
  <c r="X458" i="34"/>
  <c r="X459" i="34"/>
  <c r="X460" i="34"/>
  <c r="X461" i="34"/>
  <c r="X462" i="34"/>
  <c r="X463" i="34"/>
  <c r="X464" i="34"/>
  <c r="X465" i="34"/>
  <c r="X466" i="34"/>
  <c r="X467" i="34"/>
  <c r="X468" i="34"/>
  <c r="X469" i="34"/>
  <c r="X470" i="34"/>
  <c r="X471" i="34"/>
  <c r="X472" i="34"/>
  <c r="X473" i="34"/>
  <c r="X474" i="34"/>
  <c r="X475" i="34"/>
  <c r="X476" i="34"/>
  <c r="X477" i="34"/>
  <c r="X478" i="34"/>
  <c r="X479" i="34"/>
  <c r="X480" i="34"/>
  <c r="X481" i="34"/>
  <c r="X482" i="34"/>
  <c r="X483" i="34"/>
  <c r="X484" i="34"/>
  <c r="X485" i="34"/>
  <c r="X486" i="34"/>
  <c r="X487" i="34"/>
  <c r="X488" i="34"/>
  <c r="X489" i="34"/>
  <c r="X490" i="34"/>
  <c r="X491" i="34"/>
  <c r="X492" i="34"/>
  <c r="X493" i="34"/>
  <c r="X494" i="34"/>
  <c r="X495" i="34"/>
  <c r="X496" i="34"/>
  <c r="X497" i="34"/>
  <c r="X498" i="34"/>
  <c r="X499" i="34"/>
  <c r="X500" i="34"/>
  <c r="X501" i="34"/>
  <c r="X502" i="34"/>
  <c r="X503" i="34"/>
  <c r="X504" i="34"/>
  <c r="X505" i="34"/>
  <c r="X506" i="34"/>
  <c r="X507" i="34"/>
  <c r="X508" i="34"/>
  <c r="X509" i="34"/>
  <c r="X510" i="34"/>
  <c r="X511" i="34"/>
  <c r="X512" i="34"/>
  <c r="X513" i="34"/>
  <c r="X514" i="34"/>
  <c r="X515" i="34"/>
  <c r="X516" i="34"/>
  <c r="X517" i="34"/>
  <c r="X518" i="34"/>
  <c r="X519" i="34"/>
  <c r="X520" i="34"/>
  <c r="X521" i="34"/>
  <c r="X522" i="34"/>
  <c r="X523" i="34"/>
  <c r="X524" i="34"/>
  <c r="X525" i="34"/>
  <c r="X526" i="34"/>
  <c r="X527" i="34"/>
  <c r="X528" i="34"/>
  <c r="X529" i="34"/>
  <c r="X530" i="34"/>
  <c r="X531" i="34"/>
  <c r="X532" i="34"/>
  <c r="X533" i="34"/>
  <c r="X534" i="34"/>
  <c r="X535" i="34"/>
  <c r="X536" i="34"/>
  <c r="X537" i="34"/>
  <c r="X538" i="34"/>
  <c r="X539" i="34"/>
  <c r="X540" i="34"/>
  <c r="X541" i="34"/>
  <c r="X542" i="34"/>
  <c r="X543" i="34"/>
  <c r="X544" i="34"/>
  <c r="X545" i="34"/>
  <c r="X546" i="34"/>
  <c r="X547" i="34"/>
  <c r="X548" i="34"/>
  <c r="X549" i="34"/>
  <c r="X550" i="34"/>
  <c r="X551" i="34"/>
  <c r="X552" i="34"/>
  <c r="X553" i="34"/>
  <c r="X554" i="34"/>
  <c r="X555" i="34"/>
  <c r="X556" i="34"/>
  <c r="X557" i="34"/>
  <c r="X558" i="34"/>
  <c r="X559" i="34"/>
  <c r="X560" i="34"/>
  <c r="X561" i="34"/>
  <c r="X562" i="34"/>
  <c r="X563" i="34"/>
  <c r="X564" i="34"/>
  <c r="X565" i="34"/>
  <c r="X566" i="34"/>
  <c r="X567" i="34"/>
  <c r="X568" i="34"/>
  <c r="X569" i="34"/>
  <c r="X570" i="34"/>
  <c r="X571" i="34"/>
  <c r="X572" i="34"/>
  <c r="X573" i="34"/>
  <c r="X574" i="34"/>
  <c r="X575" i="34"/>
  <c r="X576" i="34"/>
  <c r="X577" i="34"/>
  <c r="X578" i="34"/>
  <c r="X579" i="34"/>
  <c r="X580" i="34"/>
  <c r="X581" i="34"/>
  <c r="X582" i="34"/>
  <c r="X583" i="34"/>
  <c r="X584" i="34"/>
  <c r="X585" i="34"/>
  <c r="X586" i="34"/>
  <c r="X587" i="34"/>
  <c r="X588" i="34"/>
  <c r="X589" i="34"/>
  <c r="X590" i="34"/>
  <c r="X591" i="34"/>
  <c r="X592" i="34"/>
  <c r="X593" i="34"/>
  <c r="X594" i="34"/>
  <c r="X595" i="34"/>
  <c r="X596" i="34"/>
  <c r="X597" i="34"/>
  <c r="X598" i="34"/>
  <c r="X599" i="34"/>
  <c r="X600" i="34"/>
  <c r="X601" i="34"/>
  <c r="X602" i="34"/>
  <c r="X603" i="34"/>
  <c r="X604" i="34"/>
  <c r="X605" i="34"/>
  <c r="X606" i="34"/>
  <c r="X607" i="34"/>
  <c r="X608" i="34"/>
  <c r="X609" i="34"/>
  <c r="X610" i="34"/>
  <c r="X611" i="34"/>
  <c r="X612" i="34"/>
  <c r="X613" i="34"/>
  <c r="X614" i="34"/>
  <c r="X615" i="34"/>
  <c r="X616" i="34"/>
  <c r="X617" i="34"/>
  <c r="X618" i="34"/>
  <c r="X619" i="34"/>
  <c r="X620" i="34"/>
  <c r="X621" i="34"/>
  <c r="X622" i="34"/>
  <c r="X623" i="34"/>
  <c r="X624" i="34"/>
  <c r="X625" i="34"/>
  <c r="X626" i="34"/>
  <c r="X627" i="34"/>
  <c r="X628" i="34"/>
  <c r="X629" i="34"/>
  <c r="X630" i="34"/>
  <c r="X631" i="34"/>
  <c r="X632" i="34"/>
  <c r="X633" i="34"/>
  <c r="X634" i="34"/>
  <c r="X635" i="34"/>
  <c r="X636" i="34"/>
  <c r="X637" i="34"/>
  <c r="X638" i="34"/>
  <c r="X639" i="34"/>
  <c r="X640" i="34"/>
  <c r="X641" i="34"/>
  <c r="X642" i="34"/>
  <c r="X643" i="34"/>
  <c r="X644" i="34"/>
  <c r="X645" i="34"/>
  <c r="X646" i="34"/>
  <c r="X647" i="34"/>
  <c r="X648" i="34"/>
  <c r="X649" i="34"/>
  <c r="X650" i="34"/>
  <c r="X651" i="34"/>
  <c r="X652" i="34"/>
  <c r="X653" i="34"/>
  <c r="X654" i="34"/>
  <c r="X655" i="34"/>
  <c r="X656" i="34"/>
  <c r="X657" i="34"/>
  <c r="X658" i="34"/>
  <c r="X659" i="34"/>
  <c r="X660" i="34"/>
  <c r="X661" i="34"/>
  <c r="X662" i="34"/>
  <c r="X663" i="34"/>
  <c r="X664" i="34"/>
  <c r="X665" i="34"/>
  <c r="X666" i="34"/>
  <c r="X667" i="34"/>
  <c r="X668" i="34"/>
  <c r="X669" i="34"/>
  <c r="X670" i="34"/>
  <c r="X671" i="34"/>
  <c r="X672" i="34"/>
  <c r="X673" i="34"/>
  <c r="X674" i="34"/>
  <c r="X675" i="34"/>
  <c r="X676" i="34"/>
  <c r="X677" i="34"/>
  <c r="X678" i="34"/>
  <c r="X679" i="34"/>
  <c r="X680" i="34"/>
  <c r="X681" i="34"/>
  <c r="X682" i="34"/>
  <c r="X683" i="34"/>
  <c r="X684" i="34"/>
  <c r="X685" i="34"/>
  <c r="X686" i="34"/>
  <c r="X687" i="34"/>
  <c r="X688" i="34"/>
  <c r="X689" i="34"/>
  <c r="X690" i="34"/>
  <c r="X691" i="34"/>
  <c r="X692" i="34"/>
  <c r="X693" i="34"/>
  <c r="X694" i="34"/>
  <c r="X695" i="34"/>
  <c r="X696" i="34"/>
  <c r="X697" i="34"/>
  <c r="X698" i="34"/>
  <c r="X699" i="34"/>
  <c r="X700" i="34"/>
  <c r="X701" i="34"/>
  <c r="X702" i="34"/>
  <c r="X703" i="34"/>
  <c r="X704" i="34"/>
  <c r="X705" i="34"/>
  <c r="X706" i="34"/>
  <c r="X707" i="34"/>
  <c r="X708" i="34"/>
  <c r="X709" i="34"/>
  <c r="X710" i="34"/>
  <c r="X711" i="34"/>
  <c r="X712" i="34"/>
  <c r="X713" i="34"/>
  <c r="X714" i="34"/>
  <c r="X715" i="34"/>
  <c r="X716" i="34"/>
  <c r="X717" i="34"/>
  <c r="X718" i="34"/>
  <c r="X719" i="34"/>
  <c r="X720" i="34"/>
  <c r="X721" i="34"/>
  <c r="X722" i="34"/>
  <c r="X723" i="34"/>
  <c r="X724" i="34"/>
  <c r="X725" i="34"/>
  <c r="X726" i="34"/>
  <c r="X727" i="34"/>
  <c r="X728" i="34"/>
  <c r="X729" i="34"/>
  <c r="X730" i="34"/>
  <c r="X731" i="34"/>
  <c r="X732" i="34"/>
  <c r="X733" i="34"/>
  <c r="X734" i="34"/>
  <c r="X735" i="34"/>
  <c r="X736" i="34"/>
  <c r="X737" i="34"/>
  <c r="X738" i="34"/>
  <c r="X739" i="34"/>
  <c r="X740" i="34"/>
  <c r="X741" i="34"/>
  <c r="X742" i="34"/>
  <c r="X743" i="34"/>
  <c r="X744" i="34"/>
  <c r="X745" i="34"/>
  <c r="X746" i="34"/>
  <c r="X747" i="34"/>
  <c r="X748" i="34"/>
  <c r="X749" i="34"/>
  <c r="X750" i="34"/>
  <c r="X751" i="34"/>
  <c r="X752" i="34"/>
  <c r="X753" i="34"/>
  <c r="X754" i="34"/>
  <c r="X755" i="34"/>
  <c r="X756" i="34"/>
  <c r="X757" i="34"/>
  <c r="X758" i="34"/>
  <c r="X759" i="34"/>
  <c r="X760" i="34"/>
  <c r="X761" i="34"/>
  <c r="X762" i="34"/>
  <c r="X763" i="34"/>
  <c r="X764" i="34"/>
  <c r="X765" i="34"/>
  <c r="X766" i="34"/>
  <c r="X767" i="34"/>
  <c r="X768" i="34"/>
  <c r="X769" i="34"/>
  <c r="X770" i="34"/>
  <c r="X771" i="34"/>
  <c r="X772" i="34"/>
  <c r="X773" i="34"/>
  <c r="X774" i="34"/>
  <c r="X775" i="34"/>
  <c r="X776" i="34"/>
  <c r="X777" i="34"/>
  <c r="X778" i="34"/>
  <c r="X779" i="34"/>
  <c r="X780" i="34"/>
  <c r="X781" i="34"/>
  <c r="X782" i="34"/>
  <c r="X783" i="34"/>
  <c r="X784" i="34"/>
  <c r="X785" i="34"/>
  <c r="X786" i="34"/>
  <c r="X787" i="34"/>
  <c r="X788" i="34"/>
  <c r="X789" i="34"/>
  <c r="X10" i="34"/>
  <c r="A18" i="52" s="1"/>
  <c r="X11" i="34"/>
  <c r="X12" i="34"/>
  <c r="X13" i="34"/>
  <c r="X14" i="34"/>
  <c r="H23" i="45"/>
  <c r="N12" i="51"/>
  <c r="O12" i="51"/>
  <c r="N13" i="51"/>
  <c r="O13" i="51"/>
  <c r="N14" i="51"/>
  <c r="O14" i="51"/>
  <c r="N15" i="51"/>
  <c r="O15" i="51"/>
  <c r="N16" i="51"/>
  <c r="O16" i="51"/>
  <c r="N17" i="51"/>
  <c r="O17" i="51"/>
  <c r="N18" i="51"/>
  <c r="O18" i="51"/>
  <c r="N19" i="51"/>
  <c r="O19" i="51"/>
  <c r="N20" i="51"/>
  <c r="O20" i="51"/>
  <c r="N21" i="51"/>
  <c r="O21" i="51"/>
  <c r="N22" i="51"/>
  <c r="O22" i="51"/>
  <c r="N23" i="51"/>
  <c r="O23" i="51"/>
  <c r="N24" i="51"/>
  <c r="O24" i="51"/>
  <c r="N25" i="51"/>
  <c r="O25" i="51"/>
  <c r="N26" i="51"/>
  <c r="O26" i="51"/>
  <c r="N27" i="51"/>
  <c r="O27" i="51"/>
  <c r="N28" i="51"/>
  <c r="O28" i="51"/>
  <c r="N29" i="51"/>
  <c r="O29" i="51"/>
  <c r="N30" i="51"/>
  <c r="O30" i="51"/>
  <c r="N31" i="51"/>
  <c r="O31" i="51"/>
  <c r="N32" i="51"/>
  <c r="O32" i="51"/>
  <c r="N33" i="51"/>
  <c r="O33" i="51"/>
  <c r="N34" i="51"/>
  <c r="O34" i="51"/>
  <c r="N35" i="51"/>
  <c r="O35" i="51"/>
  <c r="N36" i="51"/>
  <c r="O36" i="51"/>
  <c r="N37" i="51"/>
  <c r="O37" i="51"/>
  <c r="N38" i="51"/>
  <c r="O38" i="51"/>
  <c r="N39" i="51"/>
  <c r="O39" i="51"/>
  <c r="N40" i="51"/>
  <c r="O40" i="51"/>
  <c r="N41" i="51"/>
  <c r="O41" i="51"/>
  <c r="N42" i="51"/>
  <c r="O42" i="51"/>
  <c r="N43" i="51"/>
  <c r="O43" i="51"/>
  <c r="N44" i="51"/>
  <c r="O44" i="51"/>
  <c r="N45" i="51"/>
  <c r="O45" i="51"/>
  <c r="N46" i="51"/>
  <c r="O46" i="51"/>
  <c r="N47" i="51"/>
  <c r="O47" i="51"/>
  <c r="N48" i="51"/>
  <c r="O48" i="51"/>
  <c r="N49" i="51"/>
  <c r="O49" i="51"/>
  <c r="N50" i="51"/>
  <c r="O50" i="51"/>
  <c r="N51" i="51"/>
  <c r="O51" i="51"/>
  <c r="N52" i="51"/>
  <c r="O52" i="51"/>
  <c r="N53" i="51"/>
  <c r="O53" i="51"/>
  <c r="N54" i="51"/>
  <c r="O54" i="51"/>
  <c r="N55" i="51"/>
  <c r="O55" i="51"/>
  <c r="N56" i="51"/>
  <c r="O56" i="51"/>
  <c r="N57" i="51"/>
  <c r="O57" i="51"/>
  <c r="N58" i="51"/>
  <c r="O58" i="51"/>
  <c r="N59" i="51"/>
  <c r="O59" i="51"/>
  <c r="N60" i="51"/>
  <c r="O60" i="51"/>
  <c r="N61" i="51"/>
  <c r="O61" i="51"/>
  <c r="N62" i="51"/>
  <c r="O62" i="51"/>
  <c r="N63" i="51"/>
  <c r="O63" i="51"/>
  <c r="N64" i="51"/>
  <c r="O64" i="51"/>
  <c r="N65" i="51"/>
  <c r="O65" i="51"/>
  <c r="N66" i="51"/>
  <c r="O66" i="51"/>
  <c r="N67" i="51"/>
  <c r="O67" i="51"/>
  <c r="N68" i="51"/>
  <c r="O68" i="51"/>
  <c r="N69" i="51"/>
  <c r="O69" i="51"/>
  <c r="N70" i="51"/>
  <c r="O70" i="51"/>
  <c r="N71" i="51"/>
  <c r="O71" i="51"/>
  <c r="N72" i="51"/>
  <c r="O72" i="51"/>
  <c r="N73" i="51"/>
  <c r="O73" i="51"/>
  <c r="N74" i="51"/>
  <c r="O74" i="51"/>
  <c r="N75" i="51"/>
  <c r="O75" i="51"/>
  <c r="N76" i="51"/>
  <c r="O76" i="51"/>
  <c r="N77" i="51"/>
  <c r="O77" i="51"/>
  <c r="N78" i="51"/>
  <c r="O78" i="51"/>
  <c r="N79" i="51"/>
  <c r="O79" i="51"/>
  <c r="N80" i="51"/>
  <c r="O80" i="51"/>
  <c r="N81" i="51"/>
  <c r="O81" i="51"/>
  <c r="N82" i="51"/>
  <c r="O82" i="51"/>
  <c r="N83" i="51"/>
  <c r="O83" i="51"/>
  <c r="N84" i="51"/>
  <c r="O84" i="51"/>
  <c r="N85" i="51"/>
  <c r="O85" i="51"/>
  <c r="N86" i="51"/>
  <c r="O86" i="51"/>
  <c r="N87" i="51"/>
  <c r="O87" i="51"/>
  <c r="N88" i="51"/>
  <c r="O88" i="51"/>
  <c r="N89" i="51"/>
  <c r="O89" i="51"/>
  <c r="N90" i="51"/>
  <c r="O90" i="51"/>
  <c r="N91" i="51"/>
  <c r="O91" i="51"/>
  <c r="N92" i="51"/>
  <c r="O92" i="51"/>
  <c r="N93" i="51"/>
  <c r="O93" i="51"/>
  <c r="N94" i="51"/>
  <c r="O94" i="51"/>
  <c r="N95" i="51"/>
  <c r="O95" i="51"/>
  <c r="N96" i="51"/>
  <c r="O96" i="51"/>
  <c r="N97" i="51"/>
  <c r="O97" i="51"/>
  <c r="N98" i="51"/>
  <c r="O98" i="51"/>
  <c r="N99" i="51"/>
  <c r="O99" i="51"/>
  <c r="N100" i="51"/>
  <c r="O100" i="51"/>
  <c r="N101" i="51"/>
  <c r="O101" i="51"/>
  <c r="N102" i="51"/>
  <c r="O102" i="51"/>
  <c r="N103" i="51"/>
  <c r="O103" i="51"/>
  <c r="N104" i="51"/>
  <c r="O104" i="51"/>
  <c r="N105" i="51"/>
  <c r="O105" i="51"/>
  <c r="N106" i="51"/>
  <c r="O106" i="51"/>
  <c r="N107" i="51"/>
  <c r="O107" i="51"/>
  <c r="N108" i="51"/>
  <c r="O108" i="51"/>
  <c r="N109" i="51"/>
  <c r="O109" i="51"/>
  <c r="N110" i="51"/>
  <c r="O110" i="51"/>
  <c r="N111" i="51"/>
  <c r="O111" i="51"/>
  <c r="N112" i="51"/>
  <c r="O112" i="51"/>
  <c r="N113" i="51"/>
  <c r="O113" i="51"/>
  <c r="N114" i="51"/>
  <c r="O114" i="51"/>
  <c r="N115" i="51"/>
  <c r="O115" i="51"/>
  <c r="N116" i="51"/>
  <c r="O116" i="51"/>
  <c r="N117" i="51"/>
  <c r="O117" i="51"/>
  <c r="N118" i="51"/>
  <c r="O118" i="51"/>
  <c r="N119" i="51"/>
  <c r="O119" i="51"/>
  <c r="N120" i="51"/>
  <c r="O120" i="51"/>
  <c r="N121" i="51"/>
  <c r="O121" i="51"/>
  <c r="N122" i="51"/>
  <c r="O122" i="51"/>
  <c r="N123" i="51"/>
  <c r="O123" i="51"/>
  <c r="N124" i="51"/>
  <c r="O124" i="51"/>
  <c r="N125" i="51"/>
  <c r="O125" i="51"/>
  <c r="N126" i="51"/>
  <c r="O126" i="51"/>
  <c r="N127" i="51"/>
  <c r="O127" i="51"/>
  <c r="N128" i="51"/>
  <c r="O128" i="51"/>
  <c r="N129" i="51"/>
  <c r="O129" i="51"/>
  <c r="N130" i="51"/>
  <c r="O130" i="51"/>
  <c r="N131" i="51"/>
  <c r="O131" i="51"/>
  <c r="N132" i="51"/>
  <c r="O132" i="51"/>
  <c r="N133" i="51"/>
  <c r="O133" i="51"/>
  <c r="N134" i="51"/>
  <c r="O134" i="51"/>
  <c r="N135" i="51"/>
  <c r="O135" i="51"/>
  <c r="N136" i="51"/>
  <c r="O136" i="51"/>
  <c r="N137" i="51"/>
  <c r="O137" i="51"/>
  <c r="N138" i="51"/>
  <c r="O138" i="51"/>
  <c r="N139" i="51"/>
  <c r="O139" i="51"/>
  <c r="N140" i="51"/>
  <c r="O140" i="51"/>
  <c r="N141" i="51"/>
  <c r="O141" i="51"/>
  <c r="N142" i="51"/>
  <c r="O142" i="51"/>
  <c r="N143" i="51"/>
  <c r="O143" i="51"/>
  <c r="N144" i="51"/>
  <c r="O144" i="51"/>
  <c r="N145" i="51"/>
  <c r="O145" i="51"/>
  <c r="N146" i="51"/>
  <c r="O146" i="51"/>
  <c r="N147" i="51"/>
  <c r="O147" i="51"/>
  <c r="N148" i="51"/>
  <c r="O148" i="51"/>
  <c r="N149" i="51"/>
  <c r="O149" i="51"/>
  <c r="N150" i="51"/>
  <c r="O150" i="51"/>
  <c r="N151" i="51"/>
  <c r="O151" i="51"/>
  <c r="N152" i="51"/>
  <c r="O152" i="51"/>
  <c r="N153" i="51"/>
  <c r="O153" i="51"/>
  <c r="N154" i="51"/>
  <c r="O154" i="51"/>
  <c r="N155" i="51"/>
  <c r="O155" i="51"/>
  <c r="N156" i="51"/>
  <c r="O156" i="51"/>
  <c r="N157" i="51"/>
  <c r="O157" i="51"/>
  <c r="N158" i="51"/>
  <c r="O158" i="51"/>
  <c r="N159" i="51"/>
  <c r="O159" i="51"/>
  <c r="N160" i="51"/>
  <c r="O160" i="51"/>
  <c r="N161" i="51"/>
  <c r="O161" i="51"/>
  <c r="N162" i="51"/>
  <c r="O162" i="51"/>
  <c r="N163" i="51"/>
  <c r="O163" i="51"/>
  <c r="N164" i="51"/>
  <c r="O164" i="51"/>
  <c r="N165" i="51"/>
  <c r="O165" i="51"/>
  <c r="N166" i="51"/>
  <c r="O166" i="51"/>
  <c r="N167" i="51"/>
  <c r="O167" i="51"/>
  <c r="N168" i="51"/>
  <c r="O168" i="51"/>
  <c r="N169" i="51"/>
  <c r="O169" i="51"/>
  <c r="N170" i="51"/>
  <c r="O170" i="51"/>
  <c r="N171" i="51"/>
  <c r="O171" i="51"/>
  <c r="N172" i="51"/>
  <c r="O172" i="51"/>
  <c r="N173" i="51"/>
  <c r="O173" i="51"/>
  <c r="N174" i="51"/>
  <c r="O174" i="51"/>
  <c r="N175" i="51"/>
  <c r="O175" i="51"/>
  <c r="N176" i="51"/>
  <c r="O176" i="51"/>
  <c r="N177" i="51"/>
  <c r="O177" i="51"/>
  <c r="N178" i="51"/>
  <c r="O178" i="51"/>
  <c r="N179" i="51"/>
  <c r="O179" i="51"/>
  <c r="N180" i="51"/>
  <c r="O180" i="51"/>
  <c r="N181" i="51"/>
  <c r="O181" i="51"/>
  <c r="N182" i="51"/>
  <c r="O182" i="51"/>
  <c r="N183" i="51"/>
  <c r="O183" i="51"/>
  <c r="N184" i="51"/>
  <c r="O184" i="51"/>
  <c r="N185" i="51"/>
  <c r="O185" i="51"/>
  <c r="N186" i="51"/>
  <c r="O186" i="51"/>
  <c r="N187" i="51"/>
  <c r="O187" i="51"/>
  <c r="N188" i="51"/>
  <c r="O188" i="51"/>
  <c r="N189" i="51"/>
  <c r="O189" i="51"/>
  <c r="N190" i="51"/>
  <c r="O190" i="51"/>
  <c r="N191" i="51"/>
  <c r="O191" i="51"/>
  <c r="N192" i="51"/>
  <c r="O192" i="51"/>
  <c r="N193" i="51"/>
  <c r="O193" i="51"/>
  <c r="N194" i="51"/>
  <c r="O194" i="51"/>
  <c r="N195" i="51"/>
  <c r="O195" i="51"/>
  <c r="N196" i="51"/>
  <c r="O196" i="51"/>
  <c r="N197" i="51"/>
  <c r="O197" i="51"/>
  <c r="N198" i="51"/>
  <c r="O198" i="51"/>
  <c r="N199" i="51"/>
  <c r="O199" i="51"/>
  <c r="N200" i="51"/>
  <c r="O200" i="51"/>
  <c r="N201" i="51"/>
  <c r="O201" i="51"/>
  <c r="N202" i="51"/>
  <c r="O202" i="51"/>
  <c r="N203" i="51"/>
  <c r="O203" i="51"/>
  <c r="N204" i="51"/>
  <c r="O204" i="51"/>
  <c r="N205" i="51"/>
  <c r="O205" i="51"/>
  <c r="N206" i="51"/>
  <c r="O206" i="51"/>
  <c r="N207" i="51"/>
  <c r="O207" i="51"/>
  <c r="N208" i="51"/>
  <c r="O208" i="51"/>
  <c r="N209" i="51"/>
  <c r="O209" i="51"/>
  <c r="N210" i="51"/>
  <c r="O210" i="51"/>
  <c r="N211" i="51"/>
  <c r="O211" i="51"/>
  <c r="N212" i="51"/>
  <c r="O212" i="51"/>
  <c r="N213" i="51"/>
  <c r="O213" i="51"/>
  <c r="N214" i="51"/>
  <c r="O214" i="51"/>
  <c r="N215" i="51"/>
  <c r="O215" i="51"/>
  <c r="N216" i="51"/>
  <c r="O216" i="51"/>
  <c r="N217" i="51"/>
  <c r="O217" i="51"/>
  <c r="N218" i="51"/>
  <c r="O218" i="51"/>
  <c r="N219" i="51"/>
  <c r="O219" i="51"/>
  <c r="N220" i="51"/>
  <c r="O220" i="51"/>
  <c r="N221" i="51"/>
  <c r="O221" i="51"/>
  <c r="N222" i="51"/>
  <c r="O222" i="51"/>
  <c r="N223" i="51"/>
  <c r="O223" i="51"/>
  <c r="N224" i="51"/>
  <c r="O224" i="51"/>
  <c r="N225" i="51"/>
  <c r="O225" i="51"/>
  <c r="N226" i="51"/>
  <c r="O226" i="51"/>
  <c r="N227" i="51"/>
  <c r="O227" i="51"/>
  <c r="N228" i="51"/>
  <c r="O228" i="51"/>
  <c r="N229" i="51"/>
  <c r="O229" i="51"/>
  <c r="N230" i="51"/>
  <c r="O230" i="51"/>
  <c r="N231" i="51"/>
  <c r="O231" i="51"/>
  <c r="N232" i="51"/>
  <c r="O232" i="51"/>
  <c r="N233" i="51"/>
  <c r="O233" i="51"/>
  <c r="N234" i="51"/>
  <c r="O234" i="51"/>
  <c r="N235" i="51"/>
  <c r="O235" i="51"/>
  <c r="N236" i="51"/>
  <c r="O236" i="51"/>
  <c r="N237" i="51"/>
  <c r="O237" i="51"/>
  <c r="N238" i="51"/>
  <c r="O238" i="51"/>
  <c r="N239" i="51"/>
  <c r="O239" i="51"/>
  <c r="N240" i="51"/>
  <c r="O240" i="51"/>
  <c r="N241" i="51"/>
  <c r="O241" i="51"/>
  <c r="N242" i="51"/>
  <c r="O242" i="51"/>
  <c r="N243" i="51"/>
  <c r="O243" i="51"/>
  <c r="N244" i="51"/>
  <c r="O244" i="51"/>
  <c r="N245" i="51"/>
  <c r="O245" i="51"/>
  <c r="N246" i="51"/>
  <c r="O246" i="51"/>
  <c r="N247" i="51"/>
  <c r="O247" i="51"/>
  <c r="N248" i="51"/>
  <c r="O248" i="51"/>
  <c r="N249" i="51"/>
  <c r="O249" i="51"/>
  <c r="N250" i="51"/>
  <c r="O250" i="51"/>
  <c r="N251" i="51"/>
  <c r="O251" i="51"/>
  <c r="N252" i="51"/>
  <c r="O252" i="51"/>
  <c r="N253" i="51"/>
  <c r="O253" i="51"/>
  <c r="N254" i="51"/>
  <c r="O254" i="51"/>
  <c r="N255" i="51"/>
  <c r="O255" i="51"/>
  <c r="N256" i="51"/>
  <c r="O256" i="51"/>
  <c r="N257" i="51"/>
  <c r="O257" i="51"/>
  <c r="N258" i="51"/>
  <c r="O258" i="51"/>
  <c r="N259" i="51"/>
  <c r="O259" i="51"/>
  <c r="N260" i="51"/>
  <c r="O260" i="51"/>
  <c r="N261" i="51"/>
  <c r="O261" i="51"/>
  <c r="N262" i="51"/>
  <c r="O262" i="51"/>
  <c r="N263" i="51"/>
  <c r="O263" i="51"/>
  <c r="N264" i="51"/>
  <c r="O264" i="51"/>
  <c r="N265" i="51"/>
  <c r="O265" i="51"/>
  <c r="N266" i="51"/>
  <c r="O266" i="51"/>
  <c r="N267" i="51"/>
  <c r="O267" i="51"/>
  <c r="N268" i="51"/>
  <c r="O268" i="51"/>
  <c r="N269" i="51"/>
  <c r="O269" i="51"/>
  <c r="N270" i="51"/>
  <c r="O270" i="51"/>
  <c r="N271" i="51"/>
  <c r="O271" i="51"/>
  <c r="N272" i="51"/>
  <c r="O272" i="51"/>
  <c r="N273" i="51"/>
  <c r="O273" i="51"/>
  <c r="N274" i="51"/>
  <c r="O274" i="51"/>
  <c r="N275" i="51"/>
  <c r="O275" i="51"/>
  <c r="N276" i="51"/>
  <c r="O276" i="51"/>
  <c r="N277" i="51"/>
  <c r="O277" i="51"/>
  <c r="N278" i="51"/>
  <c r="O278" i="51"/>
  <c r="N279" i="51"/>
  <c r="O279" i="51"/>
  <c r="N280" i="51"/>
  <c r="O280" i="51"/>
  <c r="N281" i="51"/>
  <c r="O281" i="51"/>
  <c r="N282" i="51"/>
  <c r="O282" i="51"/>
  <c r="N283" i="51"/>
  <c r="O283" i="51"/>
  <c r="N284" i="51"/>
  <c r="O284" i="51"/>
  <c r="N285" i="51"/>
  <c r="O285" i="51"/>
  <c r="N286" i="51"/>
  <c r="O286" i="51"/>
  <c r="N287" i="51"/>
  <c r="O287" i="51"/>
  <c r="N288" i="51"/>
  <c r="O288" i="51"/>
  <c r="N289" i="51"/>
  <c r="O289" i="51"/>
  <c r="N290" i="51"/>
  <c r="O290" i="51"/>
  <c r="N291" i="51"/>
  <c r="O291" i="51"/>
  <c r="N292" i="51"/>
  <c r="O292" i="51"/>
  <c r="N293" i="51"/>
  <c r="O293" i="51"/>
  <c r="N294" i="51"/>
  <c r="O294" i="51"/>
  <c r="N295" i="51"/>
  <c r="O295" i="51"/>
  <c r="N296" i="51"/>
  <c r="O296" i="51"/>
  <c r="N297" i="51"/>
  <c r="O297" i="51"/>
  <c r="N298" i="51"/>
  <c r="O298" i="51"/>
  <c r="N299" i="51"/>
  <c r="O299" i="51"/>
  <c r="N300" i="51"/>
  <c r="O300" i="51"/>
  <c r="N301" i="51"/>
  <c r="O301" i="51"/>
  <c r="N302" i="51"/>
  <c r="O302" i="51"/>
  <c r="N303" i="51"/>
  <c r="O303" i="51"/>
  <c r="N304" i="51"/>
  <c r="O304" i="51"/>
  <c r="N305" i="51"/>
  <c r="O305" i="51"/>
  <c r="N306" i="51"/>
  <c r="O306" i="51"/>
  <c r="N307" i="51"/>
  <c r="O307" i="51"/>
  <c r="N308" i="51"/>
  <c r="O308" i="51"/>
  <c r="N309" i="51"/>
  <c r="O309" i="51"/>
  <c r="N310" i="51"/>
  <c r="O310" i="51"/>
  <c r="N311" i="51"/>
  <c r="O311" i="51"/>
  <c r="N312" i="51"/>
  <c r="O312" i="51"/>
  <c r="N313" i="51"/>
  <c r="O313" i="51"/>
  <c r="N314" i="51"/>
  <c r="O314" i="51"/>
  <c r="N315" i="51"/>
  <c r="O315" i="51"/>
  <c r="N316" i="51"/>
  <c r="O316" i="51"/>
  <c r="N317" i="51"/>
  <c r="O317" i="51"/>
  <c r="N318" i="51"/>
  <c r="O318" i="51"/>
  <c r="N319" i="51"/>
  <c r="O319" i="51"/>
  <c r="N320" i="51"/>
  <c r="O320" i="51"/>
  <c r="N321" i="51"/>
  <c r="O321" i="51"/>
  <c r="N322" i="51"/>
  <c r="O322" i="51"/>
  <c r="N323" i="51"/>
  <c r="O323" i="51"/>
  <c r="N324" i="51"/>
  <c r="O324" i="51"/>
  <c r="N325" i="51"/>
  <c r="O325" i="51"/>
  <c r="N326" i="51"/>
  <c r="O326" i="51"/>
  <c r="N327" i="51"/>
  <c r="O327" i="51"/>
  <c r="N328" i="51"/>
  <c r="O328" i="51"/>
  <c r="N329" i="51"/>
  <c r="O329" i="51"/>
  <c r="N330" i="51"/>
  <c r="O330" i="51"/>
  <c r="N331" i="51"/>
  <c r="O331" i="51"/>
  <c r="N332" i="51"/>
  <c r="O332" i="51"/>
  <c r="N333" i="51"/>
  <c r="O333" i="51"/>
  <c r="N334" i="51"/>
  <c r="O334" i="51"/>
  <c r="N335" i="51"/>
  <c r="O335" i="51"/>
  <c r="N336" i="51"/>
  <c r="O336" i="51"/>
  <c r="N337" i="51"/>
  <c r="O337" i="51"/>
  <c r="N338" i="51"/>
  <c r="O338" i="51"/>
  <c r="N339" i="51"/>
  <c r="O339" i="51"/>
  <c r="N340" i="51"/>
  <c r="O340" i="51"/>
  <c r="N341" i="51"/>
  <c r="O341" i="51"/>
  <c r="N342" i="51"/>
  <c r="O342" i="51"/>
  <c r="N343" i="51"/>
  <c r="O343" i="51"/>
  <c r="N344" i="51"/>
  <c r="O344" i="51"/>
  <c r="N345" i="51"/>
  <c r="O345" i="51"/>
  <c r="N346" i="51"/>
  <c r="O346" i="51"/>
  <c r="N347" i="51"/>
  <c r="O347" i="51"/>
  <c r="N348" i="51"/>
  <c r="O348" i="51"/>
  <c r="N349" i="51"/>
  <c r="O349" i="51"/>
  <c r="N350" i="51"/>
  <c r="O350" i="51"/>
  <c r="N351" i="51"/>
  <c r="O351" i="51"/>
  <c r="N352" i="51"/>
  <c r="O352" i="51"/>
  <c r="N353" i="51"/>
  <c r="O353" i="51"/>
  <c r="N354" i="51"/>
  <c r="O354" i="51"/>
  <c r="N355" i="51"/>
  <c r="O355" i="51"/>
  <c r="N12" i="50"/>
  <c r="O12" i="50"/>
  <c r="N13" i="50"/>
  <c r="O13" i="50"/>
  <c r="N14" i="50"/>
  <c r="O14" i="50"/>
  <c r="N15" i="50"/>
  <c r="O15" i="50"/>
  <c r="N16" i="50"/>
  <c r="O16" i="50"/>
  <c r="N17" i="50"/>
  <c r="O17" i="50"/>
  <c r="N18" i="50"/>
  <c r="O18" i="50"/>
  <c r="N19" i="50"/>
  <c r="O19" i="50"/>
  <c r="N20" i="50"/>
  <c r="O20" i="50"/>
  <c r="N21" i="50"/>
  <c r="O21" i="50"/>
  <c r="N22" i="50"/>
  <c r="O22" i="50"/>
  <c r="N23" i="50"/>
  <c r="O23" i="50"/>
  <c r="N24" i="50"/>
  <c r="O24" i="50"/>
  <c r="N25" i="50"/>
  <c r="O25" i="50"/>
  <c r="N26" i="50"/>
  <c r="O26" i="50"/>
  <c r="N27" i="50"/>
  <c r="O27" i="50"/>
  <c r="N28" i="50"/>
  <c r="O28" i="50"/>
  <c r="N29" i="50"/>
  <c r="O29" i="50"/>
  <c r="N30" i="50"/>
  <c r="O30" i="50"/>
  <c r="N31" i="50"/>
  <c r="O31" i="50"/>
  <c r="N32" i="50"/>
  <c r="O32" i="50"/>
  <c r="N33" i="50"/>
  <c r="O33" i="50"/>
  <c r="N34" i="50"/>
  <c r="O34" i="50"/>
  <c r="N35" i="50"/>
  <c r="O35" i="50"/>
  <c r="N36" i="50"/>
  <c r="O36" i="50"/>
  <c r="N37" i="50"/>
  <c r="O37" i="50"/>
  <c r="N38" i="50"/>
  <c r="O38" i="50"/>
  <c r="N39" i="50"/>
  <c r="O39" i="50"/>
  <c r="N40" i="50"/>
  <c r="O40" i="50"/>
  <c r="N41" i="50"/>
  <c r="O41" i="50"/>
  <c r="N42" i="50"/>
  <c r="O42" i="50"/>
  <c r="N43" i="50"/>
  <c r="O43" i="50"/>
  <c r="N44" i="50"/>
  <c r="O44" i="50"/>
  <c r="N45" i="50"/>
  <c r="O45" i="50"/>
  <c r="N46" i="50"/>
  <c r="O46" i="50"/>
  <c r="N47" i="50"/>
  <c r="O47" i="50"/>
  <c r="N48" i="50"/>
  <c r="O48" i="50"/>
  <c r="N49" i="50"/>
  <c r="O49" i="50"/>
  <c r="N50" i="50"/>
  <c r="O50" i="50"/>
  <c r="N51" i="50"/>
  <c r="O51" i="50"/>
  <c r="N52" i="50"/>
  <c r="O52" i="50"/>
  <c r="N53" i="50"/>
  <c r="O53" i="50"/>
  <c r="N54" i="50"/>
  <c r="O54" i="50"/>
  <c r="N55" i="50"/>
  <c r="O55" i="50"/>
  <c r="N56" i="50"/>
  <c r="O56" i="50"/>
  <c r="N57" i="50"/>
  <c r="O57" i="50"/>
  <c r="N58" i="50"/>
  <c r="O58" i="50"/>
  <c r="N59" i="50"/>
  <c r="O59" i="50"/>
  <c r="N60" i="50"/>
  <c r="O60" i="50"/>
  <c r="N61" i="50"/>
  <c r="O61" i="50"/>
  <c r="N62" i="50"/>
  <c r="O62" i="50"/>
  <c r="N63" i="50"/>
  <c r="O63" i="50"/>
  <c r="N64" i="50"/>
  <c r="O64" i="50"/>
  <c r="N65" i="50"/>
  <c r="O65" i="50"/>
  <c r="N66" i="50"/>
  <c r="O66" i="50"/>
  <c r="N67" i="50"/>
  <c r="O67" i="50"/>
  <c r="N68" i="50"/>
  <c r="O68" i="50"/>
  <c r="N69" i="50"/>
  <c r="O69" i="50"/>
  <c r="N70" i="50"/>
  <c r="O70" i="50"/>
  <c r="N71" i="50"/>
  <c r="O71" i="50"/>
  <c r="N72" i="50"/>
  <c r="O72" i="50"/>
  <c r="N73" i="50"/>
  <c r="O73" i="50"/>
  <c r="N74" i="50"/>
  <c r="O74" i="50"/>
  <c r="N75" i="50"/>
  <c r="O75" i="50"/>
  <c r="N76" i="50"/>
  <c r="O76" i="50"/>
  <c r="N77" i="50"/>
  <c r="O77" i="50"/>
  <c r="N78" i="50"/>
  <c r="O78" i="50"/>
  <c r="N79" i="50"/>
  <c r="O79" i="50"/>
  <c r="N80" i="50"/>
  <c r="O80" i="50"/>
  <c r="N81" i="50"/>
  <c r="O81" i="50"/>
  <c r="N82" i="50"/>
  <c r="O82" i="50"/>
  <c r="N83" i="50"/>
  <c r="O83" i="50"/>
  <c r="N84" i="50"/>
  <c r="O84" i="50"/>
  <c r="N85" i="50"/>
  <c r="O85" i="50"/>
  <c r="N86" i="50"/>
  <c r="O86" i="50"/>
  <c r="N87" i="50"/>
  <c r="O87" i="50"/>
  <c r="N88" i="50"/>
  <c r="O88" i="50"/>
  <c r="N89" i="50"/>
  <c r="O89" i="50"/>
  <c r="N90" i="50"/>
  <c r="O90" i="50"/>
  <c r="N91" i="50"/>
  <c r="O91" i="50"/>
  <c r="N92" i="50"/>
  <c r="O92" i="50"/>
  <c r="N93" i="50"/>
  <c r="O93" i="50"/>
  <c r="N94" i="50"/>
  <c r="O94" i="50"/>
  <c r="N95" i="50"/>
  <c r="O95" i="50"/>
  <c r="N96" i="50"/>
  <c r="O96" i="50"/>
  <c r="N97" i="50"/>
  <c r="O97" i="50"/>
  <c r="N98" i="50"/>
  <c r="O98" i="50"/>
  <c r="N99" i="50"/>
  <c r="O99" i="50"/>
  <c r="N100" i="50"/>
  <c r="O100" i="50"/>
  <c r="N101" i="50"/>
  <c r="O101" i="50"/>
  <c r="N102" i="50"/>
  <c r="O102" i="50"/>
  <c r="N103" i="50"/>
  <c r="O103" i="50"/>
  <c r="N104" i="50"/>
  <c r="O104" i="50"/>
  <c r="N105" i="50"/>
  <c r="O105" i="50"/>
  <c r="N106" i="50"/>
  <c r="O106" i="50"/>
  <c r="N107" i="50"/>
  <c r="O107" i="50"/>
  <c r="N108" i="50"/>
  <c r="O108" i="50"/>
  <c r="N109" i="50"/>
  <c r="O109" i="50"/>
  <c r="N110" i="50"/>
  <c r="O110" i="50"/>
  <c r="N111" i="50"/>
  <c r="O111" i="50"/>
  <c r="N112" i="50"/>
  <c r="O112" i="50"/>
  <c r="N113" i="50"/>
  <c r="O113" i="50"/>
  <c r="N114" i="50"/>
  <c r="O114" i="50"/>
  <c r="N115" i="50"/>
  <c r="O115" i="50"/>
  <c r="N116" i="50"/>
  <c r="O116" i="50"/>
  <c r="N117" i="50"/>
  <c r="O117" i="50"/>
  <c r="N118" i="50"/>
  <c r="O118" i="50"/>
  <c r="N119" i="50"/>
  <c r="O119" i="50"/>
  <c r="N120" i="50"/>
  <c r="O120" i="50"/>
  <c r="N121" i="50"/>
  <c r="O121" i="50"/>
  <c r="N122" i="50"/>
  <c r="O122" i="50"/>
  <c r="N123" i="50"/>
  <c r="O123" i="50"/>
  <c r="N124" i="50"/>
  <c r="O124" i="50"/>
  <c r="N125" i="50"/>
  <c r="O125" i="50"/>
  <c r="N126" i="50"/>
  <c r="O126" i="50"/>
  <c r="N127" i="50"/>
  <c r="O127" i="50"/>
  <c r="N128" i="50"/>
  <c r="O128" i="50"/>
  <c r="N129" i="50"/>
  <c r="O129" i="50"/>
  <c r="N130" i="50"/>
  <c r="O130" i="50"/>
  <c r="N131" i="50"/>
  <c r="O131" i="50"/>
  <c r="N132" i="50"/>
  <c r="O132" i="50"/>
  <c r="N133" i="50"/>
  <c r="O133" i="50"/>
  <c r="N134" i="50"/>
  <c r="O134" i="50"/>
  <c r="N135" i="50"/>
  <c r="O135" i="50"/>
  <c r="N136" i="50"/>
  <c r="O136" i="50"/>
  <c r="N137" i="50"/>
  <c r="O137" i="50"/>
  <c r="N138" i="50"/>
  <c r="O138" i="50"/>
  <c r="N139" i="50"/>
  <c r="O139" i="50"/>
  <c r="N140" i="50"/>
  <c r="O140" i="50"/>
  <c r="N141" i="50"/>
  <c r="O141" i="50"/>
  <c r="N142" i="50"/>
  <c r="O142" i="50"/>
  <c r="N143" i="50"/>
  <c r="O143" i="50"/>
  <c r="N144" i="50"/>
  <c r="O144" i="50"/>
  <c r="N145" i="50"/>
  <c r="O145" i="50"/>
  <c r="N146" i="50"/>
  <c r="O146" i="50"/>
  <c r="N147" i="50"/>
  <c r="O147" i="50"/>
  <c r="N148" i="50"/>
  <c r="O148" i="50"/>
  <c r="N149" i="50"/>
  <c r="O149" i="50"/>
  <c r="N150" i="50"/>
  <c r="O150" i="50"/>
  <c r="N151" i="50"/>
  <c r="O151" i="50"/>
  <c r="N152" i="50"/>
  <c r="O152" i="50"/>
  <c r="N153" i="50"/>
  <c r="O153" i="50"/>
  <c r="N154" i="50"/>
  <c r="O154" i="50"/>
  <c r="N155" i="50"/>
  <c r="O155" i="50"/>
  <c r="N156" i="50"/>
  <c r="O156" i="50"/>
  <c r="N157" i="50"/>
  <c r="O157" i="50"/>
  <c r="N158" i="50"/>
  <c r="O158" i="50"/>
  <c r="N159" i="50"/>
  <c r="O159" i="50"/>
  <c r="N160" i="50"/>
  <c r="O160" i="50"/>
  <c r="N161" i="50"/>
  <c r="O161" i="50"/>
  <c r="N162" i="50"/>
  <c r="O162" i="50"/>
  <c r="N163" i="50"/>
  <c r="O163" i="50"/>
  <c r="N164" i="50"/>
  <c r="O164" i="50"/>
  <c r="N165" i="50"/>
  <c r="O165" i="50"/>
  <c r="N166" i="50"/>
  <c r="O166" i="50"/>
  <c r="N167" i="50"/>
  <c r="O167" i="50"/>
  <c r="N168" i="50"/>
  <c r="O168" i="50"/>
  <c r="N169" i="50"/>
  <c r="O169" i="50"/>
  <c r="N170" i="50"/>
  <c r="O170" i="50"/>
  <c r="N171" i="50"/>
  <c r="O171" i="50"/>
  <c r="N172" i="50"/>
  <c r="O172" i="50"/>
  <c r="N173" i="50"/>
  <c r="O173" i="50"/>
  <c r="N174" i="50"/>
  <c r="O174" i="50"/>
  <c r="N175" i="50"/>
  <c r="O175" i="50"/>
  <c r="N176" i="50"/>
  <c r="O176" i="50"/>
  <c r="N177" i="50"/>
  <c r="O177" i="50"/>
  <c r="N178" i="50"/>
  <c r="O178" i="50"/>
  <c r="N179" i="50"/>
  <c r="O179" i="50"/>
  <c r="N180" i="50"/>
  <c r="O180" i="50"/>
  <c r="N181" i="50"/>
  <c r="O181" i="50"/>
  <c r="N182" i="50"/>
  <c r="O182" i="50"/>
  <c r="N183" i="50"/>
  <c r="O183" i="50"/>
  <c r="N184" i="50"/>
  <c r="O184" i="50"/>
  <c r="N185" i="50"/>
  <c r="O185" i="50"/>
  <c r="N186" i="50"/>
  <c r="O186" i="50"/>
  <c r="N187" i="50"/>
  <c r="O187" i="50"/>
  <c r="N188" i="50"/>
  <c r="O188" i="50"/>
  <c r="N189" i="50"/>
  <c r="O189" i="50"/>
  <c r="N190" i="50"/>
  <c r="O190" i="50"/>
  <c r="N191" i="50"/>
  <c r="O191" i="50"/>
  <c r="N192" i="50"/>
  <c r="O192" i="50"/>
  <c r="N193" i="50"/>
  <c r="O193" i="50"/>
  <c r="N194" i="50"/>
  <c r="O194" i="50"/>
  <c r="N195" i="50"/>
  <c r="O195" i="50"/>
  <c r="N196" i="50"/>
  <c r="O196" i="50"/>
  <c r="N197" i="50"/>
  <c r="O197" i="50"/>
  <c r="N198" i="50"/>
  <c r="O198" i="50"/>
  <c r="N199" i="50"/>
  <c r="O199" i="50"/>
  <c r="N200" i="50"/>
  <c r="O200" i="50"/>
  <c r="N201" i="50"/>
  <c r="O201" i="50"/>
  <c r="N202" i="50"/>
  <c r="O202" i="50"/>
  <c r="N203" i="50"/>
  <c r="O203" i="50"/>
  <c r="N204" i="50"/>
  <c r="O204" i="50"/>
  <c r="N205" i="50"/>
  <c r="O205" i="50"/>
  <c r="N206" i="50"/>
  <c r="O206" i="50"/>
  <c r="N207" i="50"/>
  <c r="O207" i="50"/>
  <c r="N208" i="50"/>
  <c r="O208" i="50"/>
  <c r="N209" i="50"/>
  <c r="O209" i="50"/>
  <c r="N210" i="50"/>
  <c r="O210" i="50"/>
  <c r="N211" i="50"/>
  <c r="O211" i="50"/>
  <c r="N212" i="50"/>
  <c r="O212" i="50"/>
  <c r="N213" i="50"/>
  <c r="O213" i="50"/>
  <c r="N214" i="50"/>
  <c r="O214" i="50"/>
  <c r="N215" i="50"/>
  <c r="O215" i="50"/>
  <c r="N216" i="50"/>
  <c r="O216" i="50"/>
  <c r="N217" i="50"/>
  <c r="O217" i="50"/>
  <c r="N218" i="50"/>
  <c r="O218" i="50"/>
  <c r="N219" i="50"/>
  <c r="O219" i="50"/>
  <c r="N220" i="50"/>
  <c r="O220" i="50"/>
  <c r="N221" i="50"/>
  <c r="O221" i="50"/>
  <c r="N222" i="50"/>
  <c r="O222" i="50"/>
  <c r="N223" i="50"/>
  <c r="O223" i="50"/>
  <c r="N224" i="50"/>
  <c r="O224" i="50"/>
  <c r="N225" i="50"/>
  <c r="O225" i="50"/>
  <c r="N226" i="50"/>
  <c r="O226" i="50"/>
  <c r="N227" i="50"/>
  <c r="O227" i="50"/>
  <c r="N228" i="50"/>
  <c r="O228" i="50"/>
  <c r="N229" i="50"/>
  <c r="O229" i="50"/>
  <c r="N230" i="50"/>
  <c r="O230" i="50"/>
  <c r="N231" i="50"/>
  <c r="O231" i="50"/>
  <c r="N232" i="50"/>
  <c r="O232" i="50"/>
  <c r="N233" i="50"/>
  <c r="O233" i="50"/>
  <c r="N234" i="50"/>
  <c r="O234" i="50"/>
  <c r="N235" i="50"/>
  <c r="O235" i="50"/>
  <c r="N236" i="50"/>
  <c r="O236" i="50"/>
  <c r="N237" i="50"/>
  <c r="O237" i="50"/>
  <c r="N238" i="50"/>
  <c r="O238" i="50"/>
  <c r="N239" i="50"/>
  <c r="O239" i="50"/>
  <c r="N240" i="50"/>
  <c r="O240" i="50"/>
  <c r="N241" i="50"/>
  <c r="O241" i="50"/>
  <c r="N242" i="50"/>
  <c r="O242" i="50"/>
  <c r="N12" i="49"/>
  <c r="O12" i="49"/>
  <c r="N13" i="49"/>
  <c r="O13" i="49"/>
  <c r="N14" i="49"/>
  <c r="O14" i="49"/>
  <c r="N15" i="49"/>
  <c r="O15" i="49"/>
  <c r="N16" i="49"/>
  <c r="O16" i="49"/>
  <c r="N17" i="49"/>
  <c r="O17" i="49"/>
  <c r="N18" i="49"/>
  <c r="O18" i="49"/>
  <c r="N19" i="49"/>
  <c r="O19" i="49"/>
  <c r="N20" i="49"/>
  <c r="O20" i="49"/>
  <c r="N21" i="49"/>
  <c r="O21" i="49"/>
  <c r="N22" i="49"/>
  <c r="O22" i="49"/>
  <c r="N23" i="49"/>
  <c r="O23" i="49"/>
  <c r="N24" i="49"/>
  <c r="O24" i="49"/>
  <c r="N25" i="49"/>
  <c r="O25" i="49"/>
  <c r="N26" i="49"/>
  <c r="O26" i="49"/>
  <c r="N27" i="49"/>
  <c r="O27" i="49"/>
  <c r="N28" i="49"/>
  <c r="O28" i="49"/>
  <c r="N29" i="49"/>
  <c r="O29" i="49"/>
  <c r="N30" i="49"/>
  <c r="O30" i="49"/>
  <c r="N31" i="49"/>
  <c r="O31" i="49"/>
  <c r="N32" i="49"/>
  <c r="O32" i="49"/>
  <c r="N33" i="49"/>
  <c r="O33" i="49"/>
  <c r="N34" i="49"/>
  <c r="O34" i="49"/>
  <c r="N35" i="49"/>
  <c r="O35" i="49"/>
  <c r="N36" i="49"/>
  <c r="O36" i="49"/>
  <c r="N37" i="49"/>
  <c r="O37" i="49"/>
  <c r="N38" i="49"/>
  <c r="O38" i="49"/>
  <c r="N39" i="49"/>
  <c r="O39" i="49"/>
  <c r="N40" i="49"/>
  <c r="O40" i="49"/>
  <c r="N41" i="49"/>
  <c r="O41" i="49"/>
  <c r="N42" i="49"/>
  <c r="O42" i="49"/>
  <c r="N43" i="49"/>
  <c r="O43" i="49"/>
  <c r="N44" i="49"/>
  <c r="O44" i="49"/>
  <c r="N45" i="49"/>
  <c r="O45" i="49"/>
  <c r="N46" i="49"/>
  <c r="O46" i="49"/>
  <c r="N47" i="49"/>
  <c r="O47" i="49"/>
  <c r="N48" i="49"/>
  <c r="O48" i="49"/>
  <c r="N49" i="49"/>
  <c r="O49" i="49"/>
  <c r="N50" i="49"/>
  <c r="O50" i="49"/>
  <c r="N51" i="49"/>
  <c r="O51" i="49"/>
  <c r="N52" i="49"/>
  <c r="O52" i="49"/>
  <c r="N53" i="49"/>
  <c r="O53" i="49"/>
  <c r="N54" i="49"/>
  <c r="O54" i="49"/>
  <c r="N55" i="49"/>
  <c r="O55" i="49"/>
  <c r="N56" i="49"/>
  <c r="O56" i="49"/>
  <c r="N57" i="49"/>
  <c r="O57" i="49"/>
  <c r="N58" i="49"/>
  <c r="O58" i="49"/>
  <c r="N59" i="49"/>
  <c r="O59" i="49"/>
  <c r="N60" i="49"/>
  <c r="O60" i="49"/>
  <c r="N61" i="49"/>
  <c r="O61" i="49"/>
  <c r="N62" i="49"/>
  <c r="O62" i="49"/>
  <c r="N63" i="49"/>
  <c r="O63" i="49"/>
  <c r="N64" i="49"/>
  <c r="O64" i="49"/>
  <c r="N65" i="49"/>
  <c r="O65" i="49"/>
  <c r="N66" i="49"/>
  <c r="O66" i="49"/>
  <c r="N67" i="49"/>
  <c r="O67" i="49"/>
  <c r="N68" i="49"/>
  <c r="O68" i="49"/>
  <c r="N69" i="49"/>
  <c r="O69" i="49"/>
  <c r="N70" i="49"/>
  <c r="O70" i="49"/>
  <c r="N71" i="49"/>
  <c r="O71" i="49"/>
  <c r="N72" i="49"/>
  <c r="O72" i="49"/>
  <c r="N73" i="49"/>
  <c r="O73" i="49"/>
  <c r="N74" i="49"/>
  <c r="O74" i="49"/>
  <c r="N75" i="49"/>
  <c r="O75" i="49"/>
  <c r="N76" i="49"/>
  <c r="O76" i="49"/>
  <c r="N77" i="49"/>
  <c r="O77" i="49"/>
  <c r="N78" i="49"/>
  <c r="O78" i="49"/>
  <c r="N79" i="49"/>
  <c r="O79" i="49"/>
  <c r="N80" i="49"/>
  <c r="O80" i="49"/>
  <c r="N81" i="49"/>
  <c r="O81" i="49"/>
  <c r="N82" i="49"/>
  <c r="O82" i="49"/>
  <c r="N83" i="49"/>
  <c r="O83" i="49"/>
  <c r="N84" i="49"/>
  <c r="O84" i="49"/>
  <c r="N85" i="49"/>
  <c r="O85" i="49"/>
  <c r="N86" i="49"/>
  <c r="O86" i="49"/>
  <c r="N87" i="49"/>
  <c r="O87" i="49"/>
  <c r="N88" i="49"/>
  <c r="O88" i="49"/>
  <c r="N89" i="49"/>
  <c r="O89" i="49"/>
  <c r="N90" i="49"/>
  <c r="O90" i="49"/>
  <c r="N91" i="49"/>
  <c r="O91" i="49"/>
  <c r="N92" i="49"/>
  <c r="O92" i="49"/>
  <c r="N93" i="49"/>
  <c r="O93" i="49"/>
  <c r="N94" i="49"/>
  <c r="O94" i="49"/>
  <c r="N95" i="49"/>
  <c r="O95" i="49"/>
  <c r="N96" i="49"/>
  <c r="O96" i="49"/>
  <c r="N97" i="49"/>
  <c r="O97" i="49"/>
  <c r="N98" i="49"/>
  <c r="O98" i="49"/>
  <c r="N99" i="49"/>
  <c r="O99" i="49"/>
  <c r="N100" i="49"/>
  <c r="O100" i="49"/>
  <c r="N101" i="49"/>
  <c r="O101" i="49"/>
  <c r="N102" i="49"/>
  <c r="O102" i="49"/>
  <c r="N103" i="49"/>
  <c r="O103" i="49"/>
  <c r="N104" i="49"/>
  <c r="O104" i="49"/>
  <c r="N105" i="49"/>
  <c r="O105" i="49"/>
  <c r="N106" i="49"/>
  <c r="O106" i="49"/>
  <c r="N107" i="49"/>
  <c r="O107" i="49"/>
  <c r="N108" i="49"/>
  <c r="O108" i="49"/>
  <c r="N109" i="49"/>
  <c r="O109" i="49"/>
  <c r="N110" i="49"/>
  <c r="O110" i="49"/>
  <c r="N111" i="49"/>
  <c r="O111" i="49"/>
  <c r="N112" i="49"/>
  <c r="O112" i="49"/>
  <c r="N113" i="49"/>
  <c r="O113" i="49"/>
  <c r="N114" i="49"/>
  <c r="O114" i="49"/>
  <c r="N115" i="49"/>
  <c r="O115" i="49"/>
  <c r="N116" i="49"/>
  <c r="O116" i="49"/>
  <c r="N117" i="49"/>
  <c r="O117" i="49"/>
  <c r="N118" i="49"/>
  <c r="O118" i="49"/>
  <c r="N119" i="49"/>
  <c r="O119" i="49"/>
  <c r="N120" i="49"/>
  <c r="O120" i="49"/>
  <c r="N121" i="49"/>
  <c r="O121" i="49"/>
  <c r="N122" i="49"/>
  <c r="O122" i="49"/>
  <c r="N123" i="49"/>
  <c r="O123" i="49"/>
  <c r="N124" i="49"/>
  <c r="O124" i="49"/>
  <c r="N125" i="49"/>
  <c r="O125" i="49"/>
  <c r="N126" i="49"/>
  <c r="O126" i="49"/>
  <c r="N127" i="49"/>
  <c r="O127" i="49"/>
  <c r="N128" i="49"/>
  <c r="O128" i="49"/>
  <c r="N129" i="49"/>
  <c r="O129" i="49"/>
  <c r="N130" i="49"/>
  <c r="O130" i="49"/>
  <c r="N131" i="49"/>
  <c r="O131" i="49"/>
  <c r="N132" i="49"/>
  <c r="O132" i="49"/>
  <c r="N133" i="49"/>
  <c r="O133" i="49"/>
  <c r="N134" i="49"/>
  <c r="O134" i="49"/>
  <c r="N135" i="49"/>
  <c r="O135" i="49"/>
  <c r="N136" i="49"/>
  <c r="O136" i="49"/>
  <c r="N137" i="49"/>
  <c r="O137" i="49"/>
  <c r="N138" i="49"/>
  <c r="O138" i="49"/>
  <c r="N139" i="49"/>
  <c r="O139" i="49"/>
  <c r="N140" i="49"/>
  <c r="O140" i="49"/>
  <c r="N141" i="49"/>
  <c r="O141" i="49"/>
  <c r="N142" i="49"/>
  <c r="O142" i="49"/>
  <c r="N143" i="49"/>
  <c r="O143" i="49"/>
  <c r="N144" i="49"/>
  <c r="O144" i="49"/>
  <c r="N145" i="49"/>
  <c r="O145" i="49"/>
  <c r="N146" i="49"/>
  <c r="O146" i="49"/>
  <c r="N147" i="49"/>
  <c r="O147" i="49"/>
  <c r="N148" i="49"/>
  <c r="O148" i="49"/>
  <c r="N149" i="49"/>
  <c r="O149" i="49"/>
  <c r="N150" i="49"/>
  <c r="O150" i="49"/>
  <c r="N151" i="49"/>
  <c r="O151" i="49"/>
  <c r="N152" i="49"/>
  <c r="O152" i="49"/>
  <c r="N153" i="49"/>
  <c r="O153" i="49"/>
  <c r="N154" i="49"/>
  <c r="O154" i="49"/>
  <c r="N12" i="48"/>
  <c r="O12" i="48"/>
  <c r="N13" i="48"/>
  <c r="O13" i="48"/>
  <c r="N14" i="48"/>
  <c r="O14" i="48"/>
  <c r="N15" i="48"/>
  <c r="O15" i="48"/>
  <c r="N16" i="48"/>
  <c r="O16" i="48"/>
  <c r="N17" i="48"/>
  <c r="O17" i="48"/>
  <c r="N18" i="48"/>
  <c r="O18" i="48"/>
  <c r="N19" i="48"/>
  <c r="O19" i="48"/>
  <c r="N20" i="48"/>
  <c r="O20" i="48"/>
  <c r="N21" i="48"/>
  <c r="O21" i="48"/>
  <c r="N22" i="48"/>
  <c r="O22" i="48"/>
  <c r="N23" i="48"/>
  <c r="O23" i="48"/>
  <c r="N24" i="48"/>
  <c r="O24" i="48"/>
  <c r="N25" i="48"/>
  <c r="O25" i="48"/>
  <c r="N26" i="48"/>
  <c r="O26" i="48"/>
  <c r="N27" i="48"/>
  <c r="O27" i="48"/>
  <c r="N28" i="48"/>
  <c r="O28" i="48"/>
  <c r="N29" i="48"/>
  <c r="O29" i="48"/>
  <c r="N30" i="48"/>
  <c r="O30" i="48"/>
  <c r="N31" i="48"/>
  <c r="O31" i="48"/>
  <c r="N32" i="48"/>
  <c r="O32" i="48"/>
  <c r="N33" i="48"/>
  <c r="O33" i="48"/>
  <c r="N34" i="48"/>
  <c r="O34" i="48"/>
  <c r="N35" i="48"/>
  <c r="O35" i="48"/>
  <c r="N36" i="48"/>
  <c r="O36" i="48"/>
  <c r="N37" i="48"/>
  <c r="O37" i="48"/>
  <c r="N38" i="48"/>
  <c r="O38" i="48"/>
  <c r="N39" i="48"/>
  <c r="O39" i="48"/>
  <c r="N40" i="48"/>
  <c r="O40" i="48"/>
  <c r="N41" i="48"/>
  <c r="O41" i="48"/>
  <c r="N42" i="48"/>
  <c r="O42" i="48"/>
  <c r="N43" i="48"/>
  <c r="O43" i="48"/>
  <c r="N44" i="48"/>
  <c r="O44" i="48"/>
  <c r="N45" i="48"/>
  <c r="O45" i="48"/>
  <c r="N46" i="48"/>
  <c r="O46" i="48"/>
  <c r="N47" i="48"/>
  <c r="O47" i="48"/>
  <c r="N48" i="48"/>
  <c r="O48" i="48"/>
  <c r="N49" i="48"/>
  <c r="O49" i="48"/>
  <c r="N50" i="48"/>
  <c r="O50" i="48"/>
  <c r="N51" i="48"/>
  <c r="O51" i="48"/>
  <c r="N52" i="48"/>
  <c r="O52" i="48"/>
  <c r="N53" i="48"/>
  <c r="O53" i="48"/>
  <c r="N54" i="48"/>
  <c r="O54" i="48"/>
  <c r="N55" i="48"/>
  <c r="O55" i="48"/>
  <c r="N56" i="48"/>
  <c r="O56" i="48"/>
  <c r="N57" i="48"/>
  <c r="O57" i="48"/>
  <c r="N58" i="48"/>
  <c r="O58" i="48"/>
  <c r="N59" i="48"/>
  <c r="O59" i="48"/>
  <c r="N60" i="48"/>
  <c r="O60" i="48"/>
  <c r="N61" i="48"/>
  <c r="O61" i="48"/>
  <c r="N62" i="48"/>
  <c r="O62" i="48"/>
  <c r="N63" i="48"/>
  <c r="O63" i="48"/>
  <c r="N64" i="48"/>
  <c r="O64" i="48"/>
  <c r="N65" i="48"/>
  <c r="O65" i="48"/>
  <c r="N66" i="48"/>
  <c r="O66" i="48"/>
  <c r="N67" i="48"/>
  <c r="O67" i="48"/>
  <c r="N68" i="48"/>
  <c r="O68" i="48"/>
  <c r="N69" i="48"/>
  <c r="O69" i="48"/>
  <c r="N70" i="48"/>
  <c r="O70" i="48"/>
  <c r="N71" i="48"/>
  <c r="O71" i="48"/>
  <c r="N72" i="48"/>
  <c r="O72" i="48"/>
  <c r="N73" i="48"/>
  <c r="O73" i="48"/>
  <c r="O10" i="48"/>
  <c r="N10" i="48"/>
  <c r="H19" i="52" l="1"/>
  <c r="I18" i="52"/>
  <c r="J19" i="52"/>
  <c r="E19" i="52"/>
  <c r="A19" i="52"/>
  <c r="G18" i="52"/>
  <c r="B18" i="52"/>
  <c r="C19" i="52"/>
  <c r="N19" i="52" s="1"/>
  <c r="D18" i="52"/>
  <c r="G19" i="52"/>
  <c r="B19" i="52"/>
  <c r="H18" i="52"/>
  <c r="C18" i="52"/>
  <c r="M18" i="52" s="1"/>
  <c r="I19" i="52"/>
  <c r="D19" i="52"/>
  <c r="J18" i="52"/>
  <c r="E18" i="52"/>
  <c r="N18" i="52"/>
  <c r="I17" i="52"/>
  <c r="J17" i="52"/>
  <c r="G17" i="52"/>
  <c r="E17" i="52"/>
  <c r="H17" i="52"/>
  <c r="M21" i="45"/>
  <c r="M20" i="45"/>
  <c r="D14" i="15"/>
  <c r="C14" i="15"/>
  <c r="K18" i="52" l="1"/>
  <c r="L18" i="52"/>
  <c r="M19" i="52"/>
  <c r="K19" i="52"/>
  <c r="L19" i="52"/>
  <c r="B39" i="34"/>
  <c r="A39" i="34" s="1"/>
  <c r="N39" i="34"/>
  <c r="A40" i="34"/>
  <c r="B40" i="34"/>
  <c r="N40" i="34"/>
  <c r="Z40" i="34"/>
  <c r="B41" i="34"/>
  <c r="A41" i="34" s="1"/>
  <c r="N41" i="34"/>
  <c r="B42" i="34"/>
  <c r="A42" i="34" s="1"/>
  <c r="N42" i="34"/>
  <c r="Z42" i="34" l="1"/>
  <c r="Z41" i="34"/>
  <c r="Z39" i="34"/>
  <c r="AF12" i="51"/>
  <c r="AG12" i="51"/>
  <c r="AF13" i="51"/>
  <c r="AG13" i="51"/>
  <c r="AF14" i="51"/>
  <c r="AG14" i="51"/>
  <c r="AF15" i="51"/>
  <c r="AG15" i="51"/>
  <c r="AF16" i="51"/>
  <c r="AG16" i="51"/>
  <c r="AF17" i="51"/>
  <c r="AG17" i="51"/>
  <c r="AF18" i="51"/>
  <c r="AG18" i="51"/>
  <c r="AF19" i="51"/>
  <c r="AG19" i="51"/>
  <c r="AF20" i="51"/>
  <c r="AG20" i="51"/>
  <c r="AF21" i="51"/>
  <c r="AG21" i="51"/>
  <c r="AF22" i="51"/>
  <c r="AG22" i="51"/>
  <c r="AF23" i="51"/>
  <c r="AG23" i="51"/>
  <c r="AF24" i="51"/>
  <c r="AG24" i="51"/>
  <c r="AF25" i="51"/>
  <c r="AG25" i="51"/>
  <c r="AF26" i="51"/>
  <c r="AG26" i="51"/>
  <c r="AF27" i="51"/>
  <c r="AG27" i="51"/>
  <c r="AF28" i="51"/>
  <c r="AG28" i="51"/>
  <c r="AF29" i="51"/>
  <c r="AG29" i="51"/>
  <c r="AF30" i="51"/>
  <c r="AG30" i="51"/>
  <c r="AF31" i="51"/>
  <c r="AG31" i="51"/>
  <c r="AF32" i="51"/>
  <c r="AG32" i="51"/>
  <c r="AF33" i="51"/>
  <c r="AG33" i="51"/>
  <c r="AF34" i="51"/>
  <c r="AG34" i="51"/>
  <c r="AF35" i="51"/>
  <c r="AG35" i="51"/>
  <c r="AF36" i="51"/>
  <c r="AG36" i="51"/>
  <c r="AF37" i="51"/>
  <c r="AG37" i="51"/>
  <c r="AF38" i="51"/>
  <c r="AG38" i="51"/>
  <c r="AF39" i="51"/>
  <c r="AG39" i="51"/>
  <c r="AF40" i="51"/>
  <c r="AG40" i="51"/>
  <c r="AF41" i="51"/>
  <c r="AG41" i="51"/>
  <c r="AF42" i="51"/>
  <c r="AG42" i="51"/>
  <c r="AF43" i="51"/>
  <c r="AG43" i="51"/>
  <c r="AF44" i="51"/>
  <c r="AG44" i="51"/>
  <c r="AF45" i="51"/>
  <c r="AG45" i="51"/>
  <c r="AF46" i="51"/>
  <c r="AG46" i="51"/>
  <c r="AF47" i="51"/>
  <c r="AG47" i="51"/>
  <c r="AF48" i="51"/>
  <c r="AG48" i="51"/>
  <c r="AF49" i="51"/>
  <c r="AG49" i="51"/>
  <c r="AF50" i="51"/>
  <c r="AG50" i="51"/>
  <c r="AF51" i="51"/>
  <c r="AG51" i="51"/>
  <c r="AF52" i="51"/>
  <c r="AG52" i="51"/>
  <c r="AF53" i="51"/>
  <c r="AG53" i="51"/>
  <c r="AF54" i="51"/>
  <c r="AG54" i="51"/>
  <c r="AF55" i="51"/>
  <c r="AG55" i="51"/>
  <c r="AF56" i="51"/>
  <c r="AG56" i="51"/>
  <c r="AF57" i="51"/>
  <c r="AG57" i="51"/>
  <c r="AF58" i="51"/>
  <c r="AG58" i="51"/>
  <c r="AF59" i="51"/>
  <c r="AG59" i="51"/>
  <c r="AF60" i="51"/>
  <c r="AG60" i="51"/>
  <c r="AF61" i="51"/>
  <c r="AG61" i="51"/>
  <c r="AF62" i="51"/>
  <c r="AG62" i="51"/>
  <c r="AF63" i="51"/>
  <c r="AG63" i="51"/>
  <c r="AF64" i="51"/>
  <c r="AG64" i="51"/>
  <c r="AF65" i="51"/>
  <c r="AG65" i="51"/>
  <c r="AF66" i="51"/>
  <c r="AG66" i="51"/>
  <c r="AF67" i="51"/>
  <c r="AG67" i="51"/>
  <c r="AF68" i="51"/>
  <c r="AG68" i="51"/>
  <c r="AF69" i="51"/>
  <c r="AG69" i="51"/>
  <c r="AF70" i="51"/>
  <c r="AG70" i="51"/>
  <c r="AF71" i="51"/>
  <c r="AG71" i="51"/>
  <c r="AF72" i="51"/>
  <c r="AG72" i="51"/>
  <c r="AF73" i="51"/>
  <c r="AG73" i="51"/>
  <c r="AF74" i="51"/>
  <c r="AG74" i="51"/>
  <c r="AF75" i="51"/>
  <c r="AG75" i="51"/>
  <c r="AF76" i="51"/>
  <c r="AG76" i="51"/>
  <c r="AF77" i="51"/>
  <c r="AG77" i="51"/>
  <c r="AF78" i="51"/>
  <c r="AG78" i="51"/>
  <c r="AF79" i="51"/>
  <c r="AG79" i="51"/>
  <c r="AF80" i="51"/>
  <c r="AG80" i="51"/>
  <c r="AF81" i="51"/>
  <c r="AG81" i="51"/>
  <c r="AF82" i="51"/>
  <c r="AG82" i="51"/>
  <c r="AF83" i="51"/>
  <c r="AG83" i="51"/>
  <c r="AF84" i="51"/>
  <c r="AG84" i="51"/>
  <c r="AF85" i="51"/>
  <c r="AG85" i="51"/>
  <c r="AF86" i="51"/>
  <c r="AG86" i="51"/>
  <c r="AF87" i="51"/>
  <c r="AG87" i="51"/>
  <c r="AF88" i="51"/>
  <c r="AG88" i="51"/>
  <c r="AF89" i="51"/>
  <c r="AG89" i="51"/>
  <c r="AF90" i="51"/>
  <c r="AG90" i="51"/>
  <c r="AF91" i="51"/>
  <c r="AG91" i="51"/>
  <c r="AF92" i="51"/>
  <c r="AG92" i="51"/>
  <c r="AF93" i="51"/>
  <c r="AG93" i="51"/>
  <c r="AF94" i="51"/>
  <c r="AG94" i="51"/>
  <c r="AF95" i="51"/>
  <c r="AG95" i="51"/>
  <c r="AF96" i="51"/>
  <c r="AG96" i="51"/>
  <c r="AF97" i="51"/>
  <c r="AG97" i="51"/>
  <c r="AF98" i="51"/>
  <c r="AG98" i="51"/>
  <c r="AF99" i="51"/>
  <c r="AG99" i="51"/>
  <c r="AF100" i="51"/>
  <c r="AG100" i="51"/>
  <c r="AF101" i="51"/>
  <c r="AG101" i="51"/>
  <c r="AF102" i="51"/>
  <c r="AG102" i="51"/>
  <c r="AF103" i="51"/>
  <c r="AG103" i="51"/>
  <c r="AF104" i="51"/>
  <c r="AG104" i="51"/>
  <c r="AF105" i="51"/>
  <c r="AG105" i="51"/>
  <c r="AF106" i="51"/>
  <c r="AG106" i="51"/>
  <c r="AF107" i="51"/>
  <c r="AG107" i="51"/>
  <c r="AF108" i="51"/>
  <c r="AG108" i="51"/>
  <c r="AF109" i="51"/>
  <c r="AG109" i="51"/>
  <c r="AF110" i="51"/>
  <c r="AG110" i="51"/>
  <c r="AF111" i="51"/>
  <c r="AG111" i="51"/>
  <c r="AF112" i="51"/>
  <c r="AG112" i="51"/>
  <c r="AF113" i="51"/>
  <c r="AG113" i="51"/>
  <c r="AF114" i="51"/>
  <c r="AG114" i="51"/>
  <c r="AF115" i="51"/>
  <c r="AG115" i="51"/>
  <c r="AF116" i="51"/>
  <c r="AG116" i="51"/>
  <c r="AF117" i="51"/>
  <c r="AG117" i="51"/>
  <c r="AF118" i="51"/>
  <c r="AG118" i="51"/>
  <c r="AF119" i="51"/>
  <c r="AG119" i="51"/>
  <c r="AF120" i="51"/>
  <c r="AG120" i="51"/>
  <c r="AF121" i="51"/>
  <c r="AG121" i="51"/>
  <c r="AF122" i="51"/>
  <c r="AG122" i="51"/>
  <c r="AF123" i="51"/>
  <c r="AG123" i="51"/>
  <c r="AF124" i="51"/>
  <c r="AG124" i="51"/>
  <c r="AF125" i="51"/>
  <c r="AG125" i="51"/>
  <c r="AF126" i="51"/>
  <c r="AG126" i="51"/>
  <c r="AF127" i="51"/>
  <c r="AG127" i="51"/>
  <c r="AF128" i="51"/>
  <c r="AG128" i="51"/>
  <c r="AF129" i="51"/>
  <c r="AG129" i="51"/>
  <c r="AF130" i="51"/>
  <c r="AG130" i="51"/>
  <c r="AF131" i="51"/>
  <c r="AG131" i="51"/>
  <c r="AF132" i="51"/>
  <c r="AG132" i="51"/>
  <c r="AF133" i="51"/>
  <c r="AG133" i="51"/>
  <c r="AF134" i="51"/>
  <c r="AG134" i="51"/>
  <c r="AF135" i="51"/>
  <c r="AG135" i="51"/>
  <c r="AF136" i="51"/>
  <c r="AG136" i="51"/>
  <c r="AF137" i="51"/>
  <c r="AG137" i="51"/>
  <c r="AF138" i="51"/>
  <c r="AG138" i="51"/>
  <c r="AF139" i="51"/>
  <c r="AG139" i="51"/>
  <c r="AF140" i="51"/>
  <c r="AG140" i="51"/>
  <c r="AF141" i="51"/>
  <c r="AG141" i="51"/>
  <c r="AF142" i="51"/>
  <c r="AG142" i="51"/>
  <c r="AF143" i="51"/>
  <c r="AG143" i="51"/>
  <c r="AF144" i="51"/>
  <c r="AG144" i="51"/>
  <c r="AF145" i="51"/>
  <c r="AG145" i="51"/>
  <c r="AF146" i="51"/>
  <c r="AG146" i="51"/>
  <c r="AF147" i="51"/>
  <c r="AG147" i="51"/>
  <c r="AF148" i="51"/>
  <c r="AG148" i="51"/>
  <c r="AF149" i="51"/>
  <c r="AG149" i="51"/>
  <c r="AF150" i="51"/>
  <c r="AG150" i="51"/>
  <c r="AF151" i="51"/>
  <c r="AG151" i="51"/>
  <c r="AF152" i="51"/>
  <c r="AG152" i="51"/>
  <c r="AF153" i="51"/>
  <c r="AG153" i="51"/>
  <c r="AF154" i="51"/>
  <c r="AG154" i="51"/>
  <c r="AF155" i="51"/>
  <c r="AG155" i="51"/>
  <c r="AF156" i="51"/>
  <c r="AG156" i="51"/>
  <c r="AF157" i="51"/>
  <c r="AG157" i="51"/>
  <c r="AF158" i="51"/>
  <c r="AG158" i="51"/>
  <c r="AF159" i="51"/>
  <c r="AG159" i="51"/>
  <c r="AF160" i="51"/>
  <c r="AG160" i="51"/>
  <c r="AF161" i="51"/>
  <c r="AG161" i="51"/>
  <c r="AF162" i="51"/>
  <c r="AG162" i="51"/>
  <c r="AF163" i="51"/>
  <c r="AG163" i="51"/>
  <c r="AF164" i="51"/>
  <c r="AG164" i="51"/>
  <c r="AF165" i="51"/>
  <c r="AG165" i="51"/>
  <c r="AF166" i="51"/>
  <c r="AG166" i="51"/>
  <c r="AF167" i="51"/>
  <c r="AG167" i="51"/>
  <c r="AF168" i="51"/>
  <c r="AG168" i="51"/>
  <c r="AF169" i="51"/>
  <c r="AG169" i="51"/>
  <c r="AF170" i="51"/>
  <c r="AG170" i="51"/>
  <c r="AF171" i="51"/>
  <c r="AG171" i="51"/>
  <c r="AF172" i="51"/>
  <c r="AG172" i="51"/>
  <c r="AF173" i="51"/>
  <c r="AG173" i="51"/>
  <c r="AF174" i="51"/>
  <c r="AG174" i="51"/>
  <c r="AF175" i="51"/>
  <c r="AG175" i="51"/>
  <c r="AF176" i="51"/>
  <c r="AG176" i="51"/>
  <c r="AF177" i="51"/>
  <c r="AG177" i="51"/>
  <c r="AF178" i="51"/>
  <c r="AG178" i="51"/>
  <c r="AF179" i="51"/>
  <c r="AG179" i="51"/>
  <c r="AF180" i="51"/>
  <c r="AG180" i="51"/>
  <c r="AF181" i="51"/>
  <c r="AG181" i="51"/>
  <c r="AF182" i="51"/>
  <c r="AG182" i="51"/>
  <c r="AF183" i="51"/>
  <c r="AG183" i="51"/>
  <c r="AF184" i="51"/>
  <c r="AG184" i="51"/>
  <c r="AF185" i="51"/>
  <c r="AG185" i="51"/>
  <c r="AF186" i="51"/>
  <c r="AG186" i="51"/>
  <c r="AF187" i="51"/>
  <c r="AG187" i="51"/>
  <c r="AF188" i="51"/>
  <c r="AG188" i="51"/>
  <c r="AF189" i="51"/>
  <c r="AG189" i="51"/>
  <c r="AF190" i="51"/>
  <c r="AG190" i="51"/>
  <c r="AF191" i="51"/>
  <c r="AG191" i="51"/>
  <c r="AF192" i="51"/>
  <c r="AG192" i="51"/>
  <c r="AF193" i="51"/>
  <c r="AG193" i="51"/>
  <c r="AF194" i="51"/>
  <c r="AG194" i="51"/>
  <c r="AF195" i="51"/>
  <c r="AG195" i="51"/>
  <c r="AF196" i="51"/>
  <c r="AG196" i="51"/>
  <c r="AF197" i="51"/>
  <c r="AG197" i="51"/>
  <c r="AF198" i="51"/>
  <c r="AG198" i="51"/>
  <c r="AF199" i="51"/>
  <c r="AG199" i="51"/>
  <c r="AF200" i="51"/>
  <c r="AG200" i="51"/>
  <c r="AF201" i="51"/>
  <c r="AG201" i="51"/>
  <c r="AF202" i="51"/>
  <c r="AG202" i="51"/>
  <c r="AF203" i="51"/>
  <c r="AG203" i="51"/>
  <c r="AF204" i="51"/>
  <c r="AG204" i="51"/>
  <c r="AF205" i="51"/>
  <c r="AG205" i="51"/>
  <c r="AF206" i="51"/>
  <c r="AG206" i="51"/>
  <c r="AF207" i="51"/>
  <c r="AG207" i="51"/>
  <c r="AF208" i="51"/>
  <c r="AG208" i="51"/>
  <c r="AF209" i="51"/>
  <c r="AG209" i="51"/>
  <c r="AF210" i="51"/>
  <c r="AG210" i="51"/>
  <c r="AF211" i="51"/>
  <c r="AG211" i="51"/>
  <c r="AF212" i="51"/>
  <c r="AG212" i="51"/>
  <c r="AF213" i="51"/>
  <c r="AG213" i="51"/>
  <c r="AF214" i="51"/>
  <c r="AG214" i="51"/>
  <c r="AF215" i="51"/>
  <c r="AG215" i="51"/>
  <c r="AF216" i="51"/>
  <c r="AG216" i="51"/>
  <c r="AF217" i="51"/>
  <c r="AG217" i="51"/>
  <c r="AF218" i="51"/>
  <c r="AG218" i="51"/>
  <c r="AF219" i="51"/>
  <c r="AG219" i="51"/>
  <c r="AF220" i="51"/>
  <c r="AG220" i="51"/>
  <c r="AF221" i="51"/>
  <c r="AG221" i="51"/>
  <c r="AF222" i="51"/>
  <c r="AG222" i="51"/>
  <c r="AF223" i="51"/>
  <c r="AG223" i="51"/>
  <c r="AF224" i="51"/>
  <c r="AG224" i="51"/>
  <c r="AF225" i="51"/>
  <c r="AG225" i="51"/>
  <c r="AF226" i="51"/>
  <c r="AG226" i="51"/>
  <c r="AF227" i="51"/>
  <c r="AG227" i="51"/>
  <c r="AF228" i="51"/>
  <c r="AG228" i="51"/>
  <c r="AF229" i="51"/>
  <c r="AG229" i="51"/>
  <c r="AF230" i="51"/>
  <c r="AG230" i="51"/>
  <c r="AF231" i="51"/>
  <c r="AG231" i="51"/>
  <c r="AF232" i="51"/>
  <c r="AG232" i="51"/>
  <c r="AF233" i="51"/>
  <c r="AG233" i="51"/>
  <c r="AF234" i="51"/>
  <c r="AG234" i="51"/>
  <c r="AF235" i="51"/>
  <c r="AG235" i="51"/>
  <c r="AF236" i="51"/>
  <c r="AG236" i="51"/>
  <c r="AF237" i="51"/>
  <c r="AG237" i="51"/>
  <c r="AF238" i="51"/>
  <c r="AG238" i="51"/>
  <c r="AF239" i="51"/>
  <c r="AG239" i="51"/>
  <c r="AF240" i="51"/>
  <c r="AG240" i="51"/>
  <c r="AF241" i="51"/>
  <c r="AG241" i="51"/>
  <c r="AF242" i="51"/>
  <c r="AG242" i="51"/>
  <c r="AF243" i="51"/>
  <c r="AG243" i="51"/>
  <c r="AF244" i="51"/>
  <c r="AG244" i="51"/>
  <c r="AF245" i="51"/>
  <c r="AG245" i="51"/>
  <c r="AF246" i="51"/>
  <c r="AG246" i="51"/>
  <c r="AF247" i="51"/>
  <c r="AG247" i="51"/>
  <c r="AF248" i="51"/>
  <c r="AG248" i="51"/>
  <c r="AF249" i="51"/>
  <c r="AG249" i="51"/>
  <c r="AF250" i="51"/>
  <c r="AG250" i="51"/>
  <c r="AF251" i="51"/>
  <c r="AG251" i="51"/>
  <c r="AF252" i="51"/>
  <c r="AG252" i="51"/>
  <c r="AF253" i="51"/>
  <c r="AG253" i="51"/>
  <c r="AF254" i="51"/>
  <c r="AG254" i="51"/>
  <c r="AF255" i="51"/>
  <c r="AG255" i="51"/>
  <c r="AF256" i="51"/>
  <c r="AG256" i="51"/>
  <c r="AF257" i="51"/>
  <c r="AG257" i="51"/>
  <c r="AF258" i="51"/>
  <c r="AG258" i="51"/>
  <c r="AF259" i="51"/>
  <c r="AG259" i="51"/>
  <c r="AF260" i="51"/>
  <c r="AG260" i="51"/>
  <c r="AF261" i="51"/>
  <c r="AG261" i="51"/>
  <c r="AF262" i="51"/>
  <c r="AG262" i="51"/>
  <c r="AF263" i="51"/>
  <c r="AG263" i="51"/>
  <c r="AF264" i="51"/>
  <c r="AG264" i="51"/>
  <c r="AF265" i="51"/>
  <c r="AG265" i="51"/>
  <c r="AF266" i="51"/>
  <c r="AG266" i="51"/>
  <c r="AF267" i="51"/>
  <c r="AG267" i="51"/>
  <c r="AF268" i="51"/>
  <c r="AG268" i="51"/>
  <c r="AF269" i="51"/>
  <c r="AG269" i="51"/>
  <c r="AF270" i="51"/>
  <c r="AG270" i="51"/>
  <c r="AF271" i="51"/>
  <c r="AG271" i="51"/>
  <c r="AF272" i="51"/>
  <c r="AG272" i="51"/>
  <c r="AF273" i="51"/>
  <c r="AG273" i="51"/>
  <c r="AF274" i="51"/>
  <c r="AG274" i="51"/>
  <c r="AF275" i="51"/>
  <c r="AG275" i="51"/>
  <c r="AF276" i="51"/>
  <c r="AG276" i="51"/>
  <c r="AF277" i="51"/>
  <c r="AG277" i="51"/>
  <c r="AF278" i="51"/>
  <c r="AG278" i="51"/>
  <c r="AF279" i="51"/>
  <c r="AG279" i="51"/>
  <c r="AF280" i="51"/>
  <c r="AG280" i="51"/>
  <c r="AF281" i="51"/>
  <c r="AG281" i="51"/>
  <c r="AF282" i="51"/>
  <c r="AG282" i="51"/>
  <c r="AF283" i="51"/>
  <c r="AG283" i="51"/>
  <c r="AF284" i="51"/>
  <c r="AG284" i="51"/>
  <c r="AF285" i="51"/>
  <c r="AG285" i="51"/>
  <c r="AF286" i="51"/>
  <c r="AG286" i="51"/>
  <c r="AF287" i="51"/>
  <c r="AG287" i="51"/>
  <c r="AF288" i="51"/>
  <c r="AG288" i="51"/>
  <c r="AF289" i="51"/>
  <c r="AG289" i="51"/>
  <c r="AF290" i="51"/>
  <c r="AG290" i="51"/>
  <c r="AF291" i="51"/>
  <c r="AG291" i="51"/>
  <c r="AF292" i="51"/>
  <c r="AG292" i="51"/>
  <c r="AF293" i="51"/>
  <c r="AG293" i="51"/>
  <c r="AF294" i="51"/>
  <c r="AG294" i="51"/>
  <c r="AF295" i="51"/>
  <c r="AG295" i="51"/>
  <c r="AF296" i="51"/>
  <c r="AG296" i="51"/>
  <c r="AF297" i="51"/>
  <c r="AG297" i="51"/>
  <c r="AF298" i="51"/>
  <c r="AG298" i="51"/>
  <c r="AF299" i="51"/>
  <c r="AG299" i="51"/>
  <c r="AF300" i="51"/>
  <c r="AG300" i="51"/>
  <c r="AF301" i="51"/>
  <c r="AG301" i="51"/>
  <c r="AF302" i="51"/>
  <c r="AG302" i="51"/>
  <c r="AF303" i="51"/>
  <c r="AG303" i="51"/>
  <c r="AF304" i="51"/>
  <c r="AG304" i="51"/>
  <c r="AF305" i="51"/>
  <c r="AG305" i="51"/>
  <c r="AF306" i="51"/>
  <c r="AG306" i="51"/>
  <c r="AF307" i="51"/>
  <c r="AG307" i="51"/>
  <c r="AF308" i="51"/>
  <c r="AG308" i="51"/>
  <c r="AF309" i="51"/>
  <c r="AG309" i="51"/>
  <c r="AF310" i="51"/>
  <c r="AG310" i="51"/>
  <c r="AF311" i="51"/>
  <c r="AG311" i="51"/>
  <c r="AF312" i="51"/>
  <c r="AG312" i="51"/>
  <c r="AF313" i="51"/>
  <c r="AG313" i="51"/>
  <c r="AF314" i="51"/>
  <c r="AG314" i="51"/>
  <c r="AF315" i="51"/>
  <c r="AG315" i="51"/>
  <c r="AF316" i="51"/>
  <c r="AG316" i="51"/>
  <c r="AF317" i="51"/>
  <c r="AG317" i="51"/>
  <c r="AF318" i="51"/>
  <c r="AG318" i="51"/>
  <c r="AF319" i="51"/>
  <c r="AG319" i="51"/>
  <c r="AF320" i="51"/>
  <c r="AG320" i="51"/>
  <c r="AF321" i="51"/>
  <c r="AG321" i="51"/>
  <c r="AF322" i="51"/>
  <c r="AG322" i="51"/>
  <c r="AF323" i="51"/>
  <c r="AG323" i="51"/>
  <c r="AF324" i="51"/>
  <c r="AG324" i="51"/>
  <c r="AF325" i="51"/>
  <c r="AG325" i="51"/>
  <c r="AF326" i="51"/>
  <c r="AG326" i="51"/>
  <c r="AF327" i="51"/>
  <c r="AG327" i="51"/>
  <c r="AF328" i="51"/>
  <c r="AG328" i="51"/>
  <c r="AF329" i="51"/>
  <c r="AG329" i="51"/>
  <c r="AF330" i="51"/>
  <c r="AG330" i="51"/>
  <c r="AF331" i="51"/>
  <c r="AG331" i="51"/>
  <c r="AF332" i="51"/>
  <c r="AG332" i="51"/>
  <c r="AF333" i="51"/>
  <c r="AG333" i="51"/>
  <c r="AF334" i="51"/>
  <c r="AG334" i="51"/>
  <c r="AF335" i="51"/>
  <c r="AG335" i="51"/>
  <c r="AF336" i="51"/>
  <c r="AG336" i="51"/>
  <c r="AF337" i="51"/>
  <c r="AG337" i="51"/>
  <c r="AF338" i="51"/>
  <c r="AG338" i="51"/>
  <c r="AF339" i="51"/>
  <c r="AG339" i="51"/>
  <c r="AF340" i="51"/>
  <c r="AG340" i="51"/>
  <c r="AF341" i="51"/>
  <c r="AG341" i="51"/>
  <c r="AF342" i="51"/>
  <c r="AG342" i="51"/>
  <c r="AF343" i="51"/>
  <c r="AG343" i="51"/>
  <c r="AF344" i="51"/>
  <c r="AG344" i="51"/>
  <c r="AF345" i="51"/>
  <c r="AG345" i="51"/>
  <c r="AF346" i="51"/>
  <c r="AG346" i="51"/>
  <c r="AF347" i="51"/>
  <c r="AG347" i="51"/>
  <c r="AF348" i="51"/>
  <c r="AG348" i="51"/>
  <c r="AF349" i="51"/>
  <c r="AG349" i="51"/>
  <c r="AF350" i="51"/>
  <c r="AG350" i="51"/>
  <c r="AF351" i="51"/>
  <c r="AG351" i="51"/>
  <c r="AF352" i="51"/>
  <c r="AG352" i="51"/>
  <c r="AF353" i="51"/>
  <c r="AG353" i="51"/>
  <c r="AF354" i="51"/>
  <c r="AG354" i="51"/>
  <c r="AF355" i="51"/>
  <c r="AG355" i="51"/>
  <c r="AF12" i="50"/>
  <c r="AG12" i="50"/>
  <c r="AF13" i="50"/>
  <c r="AG13" i="50"/>
  <c r="AF14" i="50"/>
  <c r="AG14" i="50"/>
  <c r="AF15" i="50"/>
  <c r="AG15" i="50"/>
  <c r="AF16" i="50"/>
  <c r="AG16" i="50"/>
  <c r="AF17" i="50"/>
  <c r="AG17" i="50"/>
  <c r="AF18" i="50"/>
  <c r="AG18" i="50"/>
  <c r="AF19" i="50"/>
  <c r="AG19" i="50"/>
  <c r="AF20" i="50"/>
  <c r="AG20" i="50"/>
  <c r="AF21" i="50"/>
  <c r="AG21" i="50"/>
  <c r="AF22" i="50"/>
  <c r="AG22" i="50"/>
  <c r="AF23" i="50"/>
  <c r="AG23" i="50"/>
  <c r="AF24" i="50"/>
  <c r="AG24" i="50"/>
  <c r="AF25" i="50"/>
  <c r="AG25" i="50"/>
  <c r="AF26" i="50"/>
  <c r="AG26" i="50"/>
  <c r="AF27" i="50"/>
  <c r="AG27" i="50"/>
  <c r="AF28" i="50"/>
  <c r="AG28" i="50"/>
  <c r="AF29" i="50"/>
  <c r="AG29" i="50"/>
  <c r="AF30" i="50"/>
  <c r="AG30" i="50"/>
  <c r="AF31" i="50"/>
  <c r="AG31" i="50"/>
  <c r="AF32" i="50"/>
  <c r="AG32" i="50"/>
  <c r="AF33" i="50"/>
  <c r="AG33" i="50"/>
  <c r="AF34" i="50"/>
  <c r="AG34" i="50"/>
  <c r="AF35" i="50"/>
  <c r="AG35" i="50"/>
  <c r="AF36" i="50"/>
  <c r="AG36" i="50"/>
  <c r="AF37" i="50"/>
  <c r="AG37" i="50"/>
  <c r="AF38" i="50"/>
  <c r="AG38" i="50"/>
  <c r="AF39" i="50"/>
  <c r="AG39" i="50"/>
  <c r="AF40" i="50"/>
  <c r="AG40" i="50"/>
  <c r="AF41" i="50"/>
  <c r="AG41" i="50"/>
  <c r="AF42" i="50"/>
  <c r="AG42" i="50"/>
  <c r="AF43" i="50"/>
  <c r="AG43" i="50"/>
  <c r="AF44" i="50"/>
  <c r="AG44" i="50"/>
  <c r="AF45" i="50"/>
  <c r="AG45" i="50"/>
  <c r="AF46" i="50"/>
  <c r="AG46" i="50"/>
  <c r="AF47" i="50"/>
  <c r="AG47" i="50"/>
  <c r="AF48" i="50"/>
  <c r="AG48" i="50"/>
  <c r="AF49" i="50"/>
  <c r="AG49" i="50"/>
  <c r="AF50" i="50"/>
  <c r="AG50" i="50"/>
  <c r="AF51" i="50"/>
  <c r="AG51" i="50"/>
  <c r="AF52" i="50"/>
  <c r="AG52" i="50"/>
  <c r="AF53" i="50"/>
  <c r="AG53" i="50"/>
  <c r="AF54" i="50"/>
  <c r="AG54" i="50"/>
  <c r="AF55" i="50"/>
  <c r="AG55" i="50"/>
  <c r="AF56" i="50"/>
  <c r="AG56" i="50"/>
  <c r="AF57" i="50"/>
  <c r="AG57" i="50"/>
  <c r="AF58" i="50"/>
  <c r="AG58" i="50"/>
  <c r="AF59" i="50"/>
  <c r="AG59" i="50"/>
  <c r="AF60" i="50"/>
  <c r="AG60" i="50"/>
  <c r="AF61" i="50"/>
  <c r="AG61" i="50"/>
  <c r="AF62" i="50"/>
  <c r="AG62" i="50"/>
  <c r="AF63" i="50"/>
  <c r="AG63" i="50"/>
  <c r="AF64" i="50"/>
  <c r="AG64" i="50"/>
  <c r="AF65" i="50"/>
  <c r="AG65" i="50"/>
  <c r="AF66" i="50"/>
  <c r="AG66" i="50"/>
  <c r="AF67" i="50"/>
  <c r="AG67" i="50"/>
  <c r="AF68" i="50"/>
  <c r="AG68" i="50"/>
  <c r="AF69" i="50"/>
  <c r="AG69" i="50"/>
  <c r="AF70" i="50"/>
  <c r="AG70" i="50"/>
  <c r="AF71" i="50"/>
  <c r="AG71" i="50"/>
  <c r="AF72" i="50"/>
  <c r="AG72" i="50"/>
  <c r="AF73" i="50"/>
  <c r="AG73" i="50"/>
  <c r="AF74" i="50"/>
  <c r="AG74" i="50"/>
  <c r="AF75" i="50"/>
  <c r="AG75" i="50"/>
  <c r="AF76" i="50"/>
  <c r="AG76" i="50"/>
  <c r="AF77" i="50"/>
  <c r="AG77" i="50"/>
  <c r="AF78" i="50"/>
  <c r="AG78" i="50"/>
  <c r="AF79" i="50"/>
  <c r="AG79" i="50"/>
  <c r="AF80" i="50"/>
  <c r="AG80" i="50"/>
  <c r="AF81" i="50"/>
  <c r="AG81" i="50"/>
  <c r="AF82" i="50"/>
  <c r="AG82" i="50"/>
  <c r="AF83" i="50"/>
  <c r="AG83" i="50"/>
  <c r="AF84" i="50"/>
  <c r="AG84" i="50"/>
  <c r="AF85" i="50"/>
  <c r="AG85" i="50"/>
  <c r="AF86" i="50"/>
  <c r="AG86" i="50"/>
  <c r="AF87" i="50"/>
  <c r="AG87" i="50"/>
  <c r="AF88" i="50"/>
  <c r="AG88" i="50"/>
  <c r="AF89" i="50"/>
  <c r="AG89" i="50"/>
  <c r="AF90" i="50"/>
  <c r="AG90" i="50"/>
  <c r="AF91" i="50"/>
  <c r="AG91" i="50"/>
  <c r="AF92" i="50"/>
  <c r="AG92" i="50"/>
  <c r="AF93" i="50"/>
  <c r="AG93" i="50"/>
  <c r="AF94" i="50"/>
  <c r="AG94" i="50"/>
  <c r="AF95" i="50"/>
  <c r="AG95" i="50"/>
  <c r="AF96" i="50"/>
  <c r="AG96" i="50"/>
  <c r="AF97" i="50"/>
  <c r="AG97" i="50"/>
  <c r="AF98" i="50"/>
  <c r="AG98" i="50"/>
  <c r="AF99" i="50"/>
  <c r="AG99" i="50"/>
  <c r="AF100" i="50"/>
  <c r="AG100" i="50"/>
  <c r="AF101" i="50"/>
  <c r="AG101" i="50"/>
  <c r="AF102" i="50"/>
  <c r="AG102" i="50"/>
  <c r="AF103" i="50"/>
  <c r="AG103" i="50"/>
  <c r="AF104" i="50"/>
  <c r="AG104" i="50"/>
  <c r="AF105" i="50"/>
  <c r="AG105" i="50"/>
  <c r="AF106" i="50"/>
  <c r="AG106" i="50"/>
  <c r="AF107" i="50"/>
  <c r="AG107" i="50"/>
  <c r="AF108" i="50"/>
  <c r="AG108" i="50"/>
  <c r="AF109" i="50"/>
  <c r="AG109" i="50"/>
  <c r="AF110" i="50"/>
  <c r="AG110" i="50"/>
  <c r="AF111" i="50"/>
  <c r="AG111" i="50"/>
  <c r="AF112" i="50"/>
  <c r="AG112" i="50"/>
  <c r="AF113" i="50"/>
  <c r="AG113" i="50"/>
  <c r="AF114" i="50"/>
  <c r="AG114" i="50"/>
  <c r="AF115" i="50"/>
  <c r="AG115" i="50"/>
  <c r="AF116" i="50"/>
  <c r="AG116" i="50"/>
  <c r="AF117" i="50"/>
  <c r="AG117" i="50"/>
  <c r="AF118" i="50"/>
  <c r="AG118" i="50"/>
  <c r="AF119" i="50"/>
  <c r="AG119" i="50"/>
  <c r="AF120" i="50"/>
  <c r="AG120" i="50"/>
  <c r="AF121" i="50"/>
  <c r="AG121" i="50"/>
  <c r="AF122" i="50"/>
  <c r="AG122" i="50"/>
  <c r="AF123" i="50"/>
  <c r="AG123" i="50"/>
  <c r="AF124" i="50"/>
  <c r="AG124" i="50"/>
  <c r="AF125" i="50"/>
  <c r="AG125" i="50"/>
  <c r="AF126" i="50"/>
  <c r="AG126" i="50"/>
  <c r="AF127" i="50"/>
  <c r="AG127" i="50"/>
  <c r="AF128" i="50"/>
  <c r="AG128" i="50"/>
  <c r="AF129" i="50"/>
  <c r="AG129" i="50"/>
  <c r="AF130" i="50"/>
  <c r="AG130" i="50"/>
  <c r="AF131" i="50"/>
  <c r="AG131" i="50"/>
  <c r="AF132" i="50"/>
  <c r="AG132" i="50"/>
  <c r="AF133" i="50"/>
  <c r="AG133" i="50"/>
  <c r="AF134" i="50"/>
  <c r="AG134" i="50"/>
  <c r="AF135" i="50"/>
  <c r="AG135" i="50"/>
  <c r="AF136" i="50"/>
  <c r="AG136" i="50"/>
  <c r="AF137" i="50"/>
  <c r="AG137" i="50"/>
  <c r="AF138" i="50"/>
  <c r="AG138" i="50"/>
  <c r="AF139" i="50"/>
  <c r="AG139" i="50"/>
  <c r="AF140" i="50"/>
  <c r="AG140" i="50"/>
  <c r="AF141" i="50"/>
  <c r="AG141" i="50"/>
  <c r="AF142" i="50"/>
  <c r="AG142" i="50"/>
  <c r="AF143" i="50"/>
  <c r="AG143" i="50"/>
  <c r="AF144" i="50"/>
  <c r="AG144" i="50"/>
  <c r="AF145" i="50"/>
  <c r="AG145" i="50"/>
  <c r="AF146" i="50"/>
  <c r="AG146" i="50"/>
  <c r="AF147" i="50"/>
  <c r="AG147" i="50"/>
  <c r="AF148" i="50"/>
  <c r="AG148" i="50"/>
  <c r="AF149" i="50"/>
  <c r="AG149" i="50"/>
  <c r="AF150" i="50"/>
  <c r="AG150" i="50"/>
  <c r="AF151" i="50"/>
  <c r="AG151" i="50"/>
  <c r="AF152" i="50"/>
  <c r="AG152" i="50"/>
  <c r="AF153" i="50"/>
  <c r="AG153" i="50"/>
  <c r="AF154" i="50"/>
  <c r="AG154" i="50"/>
  <c r="AF155" i="50"/>
  <c r="AG155" i="50"/>
  <c r="AF156" i="50"/>
  <c r="AG156" i="50"/>
  <c r="AF157" i="50"/>
  <c r="AG157" i="50"/>
  <c r="AF158" i="50"/>
  <c r="AG158" i="50"/>
  <c r="AF159" i="50"/>
  <c r="AG159" i="50"/>
  <c r="AF160" i="50"/>
  <c r="AG160" i="50"/>
  <c r="AF161" i="50"/>
  <c r="AG161" i="50"/>
  <c r="AF162" i="50"/>
  <c r="AG162" i="50"/>
  <c r="AF163" i="50"/>
  <c r="AG163" i="50"/>
  <c r="AF164" i="50"/>
  <c r="AG164" i="50"/>
  <c r="AF165" i="50"/>
  <c r="AG165" i="50"/>
  <c r="AF166" i="50"/>
  <c r="AG166" i="50"/>
  <c r="AF167" i="50"/>
  <c r="AG167" i="50"/>
  <c r="AF168" i="50"/>
  <c r="AG168" i="50"/>
  <c r="AF169" i="50"/>
  <c r="AG169" i="50"/>
  <c r="AF170" i="50"/>
  <c r="AG170" i="50"/>
  <c r="AF171" i="50"/>
  <c r="AG171" i="50"/>
  <c r="AF172" i="50"/>
  <c r="AG172" i="50"/>
  <c r="AF173" i="50"/>
  <c r="AG173" i="50"/>
  <c r="AF174" i="50"/>
  <c r="AG174" i="50"/>
  <c r="AF175" i="50"/>
  <c r="AG175" i="50"/>
  <c r="AF176" i="50"/>
  <c r="AG176" i="50"/>
  <c r="AF177" i="50"/>
  <c r="AG177" i="50"/>
  <c r="AF178" i="50"/>
  <c r="AG178" i="50"/>
  <c r="AF179" i="50"/>
  <c r="AG179" i="50"/>
  <c r="AF180" i="50"/>
  <c r="AG180" i="50"/>
  <c r="AF181" i="50"/>
  <c r="AG181" i="50"/>
  <c r="AF182" i="50"/>
  <c r="AG182" i="50"/>
  <c r="AF183" i="50"/>
  <c r="AG183" i="50"/>
  <c r="AF184" i="50"/>
  <c r="AG184" i="50"/>
  <c r="AF185" i="50"/>
  <c r="AG185" i="50"/>
  <c r="AF186" i="50"/>
  <c r="AG186" i="50"/>
  <c r="AF187" i="50"/>
  <c r="AG187" i="50"/>
  <c r="AF188" i="50"/>
  <c r="AG188" i="50"/>
  <c r="AF189" i="50"/>
  <c r="AG189" i="50"/>
  <c r="AF190" i="50"/>
  <c r="AG190" i="50"/>
  <c r="AF191" i="50"/>
  <c r="AG191" i="50"/>
  <c r="AF192" i="50"/>
  <c r="AG192" i="50"/>
  <c r="AF193" i="50"/>
  <c r="AG193" i="50"/>
  <c r="AF194" i="50"/>
  <c r="AG194" i="50"/>
  <c r="AF195" i="50"/>
  <c r="AG195" i="50"/>
  <c r="AF196" i="50"/>
  <c r="AG196" i="50"/>
  <c r="AF197" i="50"/>
  <c r="AG197" i="50"/>
  <c r="AF198" i="50"/>
  <c r="AG198" i="50"/>
  <c r="AF199" i="50"/>
  <c r="AG199" i="50"/>
  <c r="AF200" i="50"/>
  <c r="AG200" i="50"/>
  <c r="AF201" i="50"/>
  <c r="AG201" i="50"/>
  <c r="AF202" i="50"/>
  <c r="AG202" i="50"/>
  <c r="AF203" i="50"/>
  <c r="AG203" i="50"/>
  <c r="AF204" i="50"/>
  <c r="AG204" i="50"/>
  <c r="AF205" i="50"/>
  <c r="AG205" i="50"/>
  <c r="AF206" i="50"/>
  <c r="AG206" i="50"/>
  <c r="AF207" i="50"/>
  <c r="AG207" i="50"/>
  <c r="AF208" i="50"/>
  <c r="AG208" i="50"/>
  <c r="AF209" i="50"/>
  <c r="AG209" i="50"/>
  <c r="AF210" i="50"/>
  <c r="AG210" i="50"/>
  <c r="AF211" i="50"/>
  <c r="AG211" i="50"/>
  <c r="AF212" i="50"/>
  <c r="AG212" i="50"/>
  <c r="AF213" i="50"/>
  <c r="AG213" i="50"/>
  <c r="AF214" i="50"/>
  <c r="AG214" i="50"/>
  <c r="AF215" i="50"/>
  <c r="AG215" i="50"/>
  <c r="AF216" i="50"/>
  <c r="AG216" i="50"/>
  <c r="AF217" i="50"/>
  <c r="AG217" i="50"/>
  <c r="AF218" i="50"/>
  <c r="AG218" i="50"/>
  <c r="AF219" i="50"/>
  <c r="AG219" i="50"/>
  <c r="AF220" i="50"/>
  <c r="AG220" i="50"/>
  <c r="AF221" i="50"/>
  <c r="AG221" i="50"/>
  <c r="AF222" i="50"/>
  <c r="AG222" i="50"/>
  <c r="AF223" i="50"/>
  <c r="AG223" i="50"/>
  <c r="AF224" i="50"/>
  <c r="AG224" i="50"/>
  <c r="AF225" i="50"/>
  <c r="AG225" i="50"/>
  <c r="AF226" i="50"/>
  <c r="AG226" i="50"/>
  <c r="AF227" i="50"/>
  <c r="AG227" i="50"/>
  <c r="AF228" i="50"/>
  <c r="AG228" i="50"/>
  <c r="AF229" i="50"/>
  <c r="AG229" i="50"/>
  <c r="AF230" i="50"/>
  <c r="AG230" i="50"/>
  <c r="AF231" i="50"/>
  <c r="AG231" i="50"/>
  <c r="AF232" i="50"/>
  <c r="AG232" i="50"/>
  <c r="AF233" i="50"/>
  <c r="AG233" i="50"/>
  <c r="AF234" i="50"/>
  <c r="AG234" i="50"/>
  <c r="AF235" i="50"/>
  <c r="AG235" i="50"/>
  <c r="AF236" i="50"/>
  <c r="AG236" i="50"/>
  <c r="AF237" i="50"/>
  <c r="AG237" i="50"/>
  <c r="AF238" i="50"/>
  <c r="AG238" i="50"/>
  <c r="AF239" i="50"/>
  <c r="AG239" i="50"/>
  <c r="AF240" i="50"/>
  <c r="AG240" i="50"/>
  <c r="AF241" i="50"/>
  <c r="AG241" i="50"/>
  <c r="AF242" i="50"/>
  <c r="AG242" i="50"/>
  <c r="AF12" i="49"/>
  <c r="AG12" i="49"/>
  <c r="AF13" i="49"/>
  <c r="AG13" i="49"/>
  <c r="AF14" i="49"/>
  <c r="AG14" i="49"/>
  <c r="AF15" i="49"/>
  <c r="AG15" i="49"/>
  <c r="AF16" i="49"/>
  <c r="AG16" i="49"/>
  <c r="AF17" i="49"/>
  <c r="AG17" i="49"/>
  <c r="AF18" i="49"/>
  <c r="AG18" i="49"/>
  <c r="AF19" i="49"/>
  <c r="AG19" i="49"/>
  <c r="AF20" i="49"/>
  <c r="AG20" i="49"/>
  <c r="AF21" i="49"/>
  <c r="AG21" i="49"/>
  <c r="AF22" i="49"/>
  <c r="AG22" i="49"/>
  <c r="AF23" i="49"/>
  <c r="AG23" i="49"/>
  <c r="AF24" i="49"/>
  <c r="AG24" i="49"/>
  <c r="AF25" i="49"/>
  <c r="AG25" i="49"/>
  <c r="AF26" i="49"/>
  <c r="AG26" i="49"/>
  <c r="AF27" i="49"/>
  <c r="AG27" i="49"/>
  <c r="AF28" i="49"/>
  <c r="AG28" i="49"/>
  <c r="AF29" i="49"/>
  <c r="AG29" i="49"/>
  <c r="AF30" i="49"/>
  <c r="AG30" i="49"/>
  <c r="AF31" i="49"/>
  <c r="AG31" i="49"/>
  <c r="AF32" i="49"/>
  <c r="AG32" i="49"/>
  <c r="AF33" i="49"/>
  <c r="AG33" i="49"/>
  <c r="AF34" i="49"/>
  <c r="AG34" i="49"/>
  <c r="AF35" i="49"/>
  <c r="AG35" i="49"/>
  <c r="AF36" i="49"/>
  <c r="AG36" i="49"/>
  <c r="AF37" i="49"/>
  <c r="AG37" i="49"/>
  <c r="AF38" i="49"/>
  <c r="AG38" i="49"/>
  <c r="AF39" i="49"/>
  <c r="AG39" i="49"/>
  <c r="AF40" i="49"/>
  <c r="AG40" i="49"/>
  <c r="AF41" i="49"/>
  <c r="AG41" i="49"/>
  <c r="AF42" i="49"/>
  <c r="AG42" i="49"/>
  <c r="AF43" i="49"/>
  <c r="AG43" i="49"/>
  <c r="AF44" i="49"/>
  <c r="AG44" i="49"/>
  <c r="AF45" i="49"/>
  <c r="AG45" i="49"/>
  <c r="AF46" i="49"/>
  <c r="AG46" i="49"/>
  <c r="AF47" i="49"/>
  <c r="AG47" i="49"/>
  <c r="AF48" i="49"/>
  <c r="AG48" i="49"/>
  <c r="AF49" i="49"/>
  <c r="AG49" i="49"/>
  <c r="AF50" i="49"/>
  <c r="AG50" i="49"/>
  <c r="AF51" i="49"/>
  <c r="AG51" i="49"/>
  <c r="AF52" i="49"/>
  <c r="AG52" i="49"/>
  <c r="AF53" i="49"/>
  <c r="AG53" i="49"/>
  <c r="AF54" i="49"/>
  <c r="AG54" i="49"/>
  <c r="AF55" i="49"/>
  <c r="AG55" i="49"/>
  <c r="AF56" i="49"/>
  <c r="AG56" i="49"/>
  <c r="AF57" i="49"/>
  <c r="AG57" i="49"/>
  <c r="AF58" i="49"/>
  <c r="AG58" i="49"/>
  <c r="AF59" i="49"/>
  <c r="AG59" i="49"/>
  <c r="AF60" i="49"/>
  <c r="AG60" i="49"/>
  <c r="AF61" i="49"/>
  <c r="AG61" i="49"/>
  <c r="AF62" i="49"/>
  <c r="AG62" i="49"/>
  <c r="AF63" i="49"/>
  <c r="AG63" i="49"/>
  <c r="AF64" i="49"/>
  <c r="AG64" i="49"/>
  <c r="AF65" i="49"/>
  <c r="AG65" i="49"/>
  <c r="AF66" i="49"/>
  <c r="AG66" i="49"/>
  <c r="AF67" i="49"/>
  <c r="AG67" i="49"/>
  <c r="AF68" i="49"/>
  <c r="AG68" i="49"/>
  <c r="AF69" i="49"/>
  <c r="AG69" i="49"/>
  <c r="AF70" i="49"/>
  <c r="AG70" i="49"/>
  <c r="AF71" i="49"/>
  <c r="AG71" i="49"/>
  <c r="AF72" i="49"/>
  <c r="AG72" i="49"/>
  <c r="AF73" i="49"/>
  <c r="AG73" i="49"/>
  <c r="AF74" i="49"/>
  <c r="AG74" i="49"/>
  <c r="AF75" i="49"/>
  <c r="AG75" i="49"/>
  <c r="AF76" i="49"/>
  <c r="AG76" i="49"/>
  <c r="AF77" i="49"/>
  <c r="AG77" i="49"/>
  <c r="AF78" i="49"/>
  <c r="AG78" i="49"/>
  <c r="AF79" i="49"/>
  <c r="AG79" i="49"/>
  <c r="AF80" i="49"/>
  <c r="AG80" i="49"/>
  <c r="AF81" i="49"/>
  <c r="AG81" i="49"/>
  <c r="AF82" i="49"/>
  <c r="AG82" i="49"/>
  <c r="AF83" i="49"/>
  <c r="AG83" i="49"/>
  <c r="AF84" i="49"/>
  <c r="AG84" i="49"/>
  <c r="AF85" i="49"/>
  <c r="AG85" i="49"/>
  <c r="AF86" i="49"/>
  <c r="AG86" i="49"/>
  <c r="AF87" i="49"/>
  <c r="AG87" i="49"/>
  <c r="AF88" i="49"/>
  <c r="AG88" i="49"/>
  <c r="AF89" i="49"/>
  <c r="AG89" i="49"/>
  <c r="AF90" i="49"/>
  <c r="AG90" i="49"/>
  <c r="AF91" i="49"/>
  <c r="AG91" i="49"/>
  <c r="AF92" i="49"/>
  <c r="AG92" i="49"/>
  <c r="AF93" i="49"/>
  <c r="AG93" i="49"/>
  <c r="AF94" i="49"/>
  <c r="AG94" i="49"/>
  <c r="AF95" i="49"/>
  <c r="AG95" i="49"/>
  <c r="AF96" i="49"/>
  <c r="AG96" i="49"/>
  <c r="AF97" i="49"/>
  <c r="AG97" i="49"/>
  <c r="AF98" i="49"/>
  <c r="AG98" i="49"/>
  <c r="AF99" i="49"/>
  <c r="AG99" i="49"/>
  <c r="AF100" i="49"/>
  <c r="AG100" i="49"/>
  <c r="AF101" i="49"/>
  <c r="AG101" i="49"/>
  <c r="AF102" i="49"/>
  <c r="AG102" i="49"/>
  <c r="AF103" i="49"/>
  <c r="AG103" i="49"/>
  <c r="AF104" i="49"/>
  <c r="AG104" i="49"/>
  <c r="AF105" i="49"/>
  <c r="AG105" i="49"/>
  <c r="AF106" i="49"/>
  <c r="AG106" i="49"/>
  <c r="AF107" i="49"/>
  <c r="AG107" i="49"/>
  <c r="AF108" i="49"/>
  <c r="AG108" i="49"/>
  <c r="AF109" i="49"/>
  <c r="AG109" i="49"/>
  <c r="AF110" i="49"/>
  <c r="AG110" i="49"/>
  <c r="AF111" i="49"/>
  <c r="AG111" i="49"/>
  <c r="AF112" i="49"/>
  <c r="AG112" i="49"/>
  <c r="AF113" i="49"/>
  <c r="AG113" i="49"/>
  <c r="AF114" i="49"/>
  <c r="AG114" i="49"/>
  <c r="AF115" i="49"/>
  <c r="AG115" i="49"/>
  <c r="AF116" i="49"/>
  <c r="AG116" i="49"/>
  <c r="AF117" i="49"/>
  <c r="AG117" i="49"/>
  <c r="AF118" i="49"/>
  <c r="AG118" i="49"/>
  <c r="AF119" i="49"/>
  <c r="AG119" i="49"/>
  <c r="AF120" i="49"/>
  <c r="AG120" i="49"/>
  <c r="AF121" i="49"/>
  <c r="AG121" i="49"/>
  <c r="AF122" i="49"/>
  <c r="AG122" i="49"/>
  <c r="AF123" i="49"/>
  <c r="AG123" i="49"/>
  <c r="AF124" i="49"/>
  <c r="AG124" i="49"/>
  <c r="AF125" i="49"/>
  <c r="AG125" i="49"/>
  <c r="AF126" i="49"/>
  <c r="AG126" i="49"/>
  <c r="AF127" i="49"/>
  <c r="AG127" i="49"/>
  <c r="AF128" i="49"/>
  <c r="AG128" i="49"/>
  <c r="AF129" i="49"/>
  <c r="AG129" i="49"/>
  <c r="AF130" i="49"/>
  <c r="AG130" i="49"/>
  <c r="AF131" i="49"/>
  <c r="AG131" i="49"/>
  <c r="AF132" i="49"/>
  <c r="AG132" i="49"/>
  <c r="AF133" i="49"/>
  <c r="AG133" i="49"/>
  <c r="AF134" i="49"/>
  <c r="AG134" i="49"/>
  <c r="AF135" i="49"/>
  <c r="AG135" i="49"/>
  <c r="AF136" i="49"/>
  <c r="AG136" i="49"/>
  <c r="AF137" i="49"/>
  <c r="AG137" i="49"/>
  <c r="AF138" i="49"/>
  <c r="AG138" i="49"/>
  <c r="AF139" i="49"/>
  <c r="AG139" i="49"/>
  <c r="AF140" i="49"/>
  <c r="AG140" i="49"/>
  <c r="AF141" i="49"/>
  <c r="AG141" i="49"/>
  <c r="AF142" i="49"/>
  <c r="AG142" i="49"/>
  <c r="AF143" i="49"/>
  <c r="AG143" i="49"/>
  <c r="AF144" i="49"/>
  <c r="AG144" i="49"/>
  <c r="AF145" i="49"/>
  <c r="AG145" i="49"/>
  <c r="AF146" i="49"/>
  <c r="AG146" i="49"/>
  <c r="AF147" i="49"/>
  <c r="AG147" i="49"/>
  <c r="AF148" i="49"/>
  <c r="AG148" i="49"/>
  <c r="AF149" i="49"/>
  <c r="AG149" i="49"/>
  <c r="AF150" i="49"/>
  <c r="AG150" i="49"/>
  <c r="AF151" i="49"/>
  <c r="AG151" i="49"/>
  <c r="AF152" i="49"/>
  <c r="AG152" i="49"/>
  <c r="AF153" i="49"/>
  <c r="AG153" i="49"/>
  <c r="AF154" i="49"/>
  <c r="AG154" i="49"/>
  <c r="AF12" i="48"/>
  <c r="AG12" i="48"/>
  <c r="AF13" i="48"/>
  <c r="AG13" i="48"/>
  <c r="AF14" i="48"/>
  <c r="AG14" i="48"/>
  <c r="AF15" i="48"/>
  <c r="AG15" i="48"/>
  <c r="AF16" i="48"/>
  <c r="AG16" i="48"/>
  <c r="AF17" i="48"/>
  <c r="AG17" i="48"/>
  <c r="AF18" i="48"/>
  <c r="AG18" i="48"/>
  <c r="AF19" i="48"/>
  <c r="AG19" i="48"/>
  <c r="AF20" i="48"/>
  <c r="AG20" i="48"/>
  <c r="AF21" i="48"/>
  <c r="AG21" i="48"/>
  <c r="AF22" i="48"/>
  <c r="AG22" i="48"/>
  <c r="AF23" i="48"/>
  <c r="AG23" i="48"/>
  <c r="AF24" i="48"/>
  <c r="AG24" i="48"/>
  <c r="AF25" i="48"/>
  <c r="AG25" i="48"/>
  <c r="AF26" i="48"/>
  <c r="AG26" i="48"/>
  <c r="AF27" i="48"/>
  <c r="AG27" i="48"/>
  <c r="AF28" i="48"/>
  <c r="AG28" i="48"/>
  <c r="AF29" i="48"/>
  <c r="AG29" i="48"/>
  <c r="AF30" i="48"/>
  <c r="AG30" i="48"/>
  <c r="AF31" i="48"/>
  <c r="AG31" i="48"/>
  <c r="AF32" i="48"/>
  <c r="AG32" i="48"/>
  <c r="AF33" i="48"/>
  <c r="AG33" i="48"/>
  <c r="AF34" i="48"/>
  <c r="AG34" i="48"/>
  <c r="AF35" i="48"/>
  <c r="AG35" i="48"/>
  <c r="AF36" i="48"/>
  <c r="AG36" i="48"/>
  <c r="AF37" i="48"/>
  <c r="AG37" i="48"/>
  <c r="AF38" i="48"/>
  <c r="AG38" i="48"/>
  <c r="AF39" i="48"/>
  <c r="AG39" i="48"/>
  <c r="AF40" i="48"/>
  <c r="AG40" i="48"/>
  <c r="AF41" i="48"/>
  <c r="AG41" i="48"/>
  <c r="AF42" i="48"/>
  <c r="AG42" i="48"/>
  <c r="AF43" i="48"/>
  <c r="AG43" i="48"/>
  <c r="AF44" i="48"/>
  <c r="AG44" i="48"/>
  <c r="AF45" i="48"/>
  <c r="AG45" i="48"/>
  <c r="AF46" i="48"/>
  <c r="AG46" i="48"/>
  <c r="AF47" i="48"/>
  <c r="AG47" i="48"/>
  <c r="AF48" i="48"/>
  <c r="AG48" i="48"/>
  <c r="AF49" i="48"/>
  <c r="AG49" i="48"/>
  <c r="AF50" i="48"/>
  <c r="AG50" i="48"/>
  <c r="AF51" i="48"/>
  <c r="AG51" i="48"/>
  <c r="AF52" i="48"/>
  <c r="AG52" i="48"/>
  <c r="AF53" i="48"/>
  <c r="AG53" i="48"/>
  <c r="AF54" i="48"/>
  <c r="AG54" i="48"/>
  <c r="AF55" i="48"/>
  <c r="AG55" i="48"/>
  <c r="AF56" i="48"/>
  <c r="AG56" i="48"/>
  <c r="AF57" i="48"/>
  <c r="AG57" i="48"/>
  <c r="AF58" i="48"/>
  <c r="AG58" i="48"/>
  <c r="AF59" i="48"/>
  <c r="AG59" i="48"/>
  <c r="AF60" i="48"/>
  <c r="AG60" i="48"/>
  <c r="AF61" i="48"/>
  <c r="AG61" i="48"/>
  <c r="AF62" i="48"/>
  <c r="AG62" i="48"/>
  <c r="AF63" i="48"/>
  <c r="AG63" i="48"/>
  <c r="AF64" i="48"/>
  <c r="AG64" i="48"/>
  <c r="AF65" i="48"/>
  <c r="AG65" i="48"/>
  <c r="AF66" i="48"/>
  <c r="AG66" i="48"/>
  <c r="AF67" i="48"/>
  <c r="AG67" i="48"/>
  <c r="AF68" i="48"/>
  <c r="AG68" i="48"/>
  <c r="AF69" i="48"/>
  <c r="AG69" i="48"/>
  <c r="AF70" i="48"/>
  <c r="AG70" i="48"/>
  <c r="AF71" i="48"/>
  <c r="AG71" i="48"/>
  <c r="AF72" i="48"/>
  <c r="AG72" i="48"/>
  <c r="AF73" i="48"/>
  <c r="AG73" i="48"/>
  <c r="AG10" i="48"/>
  <c r="AF10" i="48"/>
  <c r="L2" i="39" l="1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303" i="34"/>
  <c r="N304" i="34"/>
  <c r="N305" i="34"/>
  <c r="N306" i="34"/>
  <c r="N307" i="34"/>
  <c r="N308" i="34"/>
  <c r="N309" i="34"/>
  <c r="N310" i="34"/>
  <c r="N311" i="34"/>
  <c r="N312" i="34"/>
  <c r="N313" i="34"/>
  <c r="N314" i="34"/>
  <c r="N315" i="34"/>
  <c r="N316" i="34"/>
  <c r="N317" i="34"/>
  <c r="N318" i="34"/>
  <c r="N319" i="34"/>
  <c r="N320" i="34"/>
  <c r="N321" i="34"/>
  <c r="N322" i="34"/>
  <c r="N323" i="34"/>
  <c r="N324" i="34"/>
  <c r="N325" i="34"/>
  <c r="N326" i="34"/>
  <c r="N327" i="34"/>
  <c r="N328" i="34"/>
  <c r="N329" i="34"/>
  <c r="N330" i="34"/>
  <c r="N331" i="34"/>
  <c r="N332" i="34"/>
  <c r="N333" i="34"/>
  <c r="N334" i="34"/>
  <c r="N335" i="34"/>
  <c r="N336" i="34"/>
  <c r="N337" i="34"/>
  <c r="N338" i="34"/>
  <c r="N339" i="34"/>
  <c r="N340" i="34"/>
  <c r="N341" i="34"/>
  <c r="N342" i="34"/>
  <c r="N343" i="34"/>
  <c r="N344" i="34"/>
  <c r="N345" i="34"/>
  <c r="N346" i="34"/>
  <c r="N347" i="34"/>
  <c r="N348" i="34"/>
  <c r="N349" i="34"/>
  <c r="N350" i="34"/>
  <c r="N351" i="34"/>
  <c r="N352" i="34"/>
  <c r="N353" i="34"/>
  <c r="N354" i="34"/>
  <c r="N355" i="34"/>
  <c r="N356" i="34"/>
  <c r="N357" i="34"/>
  <c r="N358" i="34"/>
  <c r="N359" i="34"/>
  <c r="N360" i="34"/>
  <c r="N361" i="34"/>
  <c r="N362" i="34"/>
  <c r="N363" i="34"/>
  <c r="N364" i="34"/>
  <c r="N365" i="34"/>
  <c r="N366" i="34"/>
  <c r="N367" i="34"/>
  <c r="N368" i="34"/>
  <c r="N369" i="34"/>
  <c r="N370" i="34"/>
  <c r="N371" i="34"/>
  <c r="N372" i="34"/>
  <c r="N373" i="34"/>
  <c r="N374" i="34"/>
  <c r="N375" i="34"/>
  <c r="N376" i="34"/>
  <c r="N377" i="34"/>
  <c r="N378" i="34"/>
  <c r="N379" i="34"/>
  <c r="N380" i="34"/>
  <c r="N381" i="34"/>
  <c r="N382" i="34"/>
  <c r="N383" i="34"/>
  <c r="N384" i="34"/>
  <c r="N385" i="34"/>
  <c r="N386" i="34"/>
  <c r="N387" i="34"/>
  <c r="N388" i="34"/>
  <c r="N389" i="34"/>
  <c r="N390" i="34"/>
  <c r="N391" i="34"/>
  <c r="N392" i="34"/>
  <c r="N393" i="34"/>
  <c r="N394" i="34"/>
  <c r="N395" i="34"/>
  <c r="N396" i="34"/>
  <c r="N397" i="34"/>
  <c r="N398" i="34"/>
  <c r="N399" i="34"/>
  <c r="N400" i="34"/>
  <c r="N401" i="34"/>
  <c r="N402" i="34"/>
  <c r="N403" i="34"/>
  <c r="N404" i="34"/>
  <c r="N405" i="34"/>
  <c r="N406" i="34"/>
  <c r="N407" i="34"/>
  <c r="N408" i="34"/>
  <c r="N409" i="34"/>
  <c r="N410" i="34"/>
  <c r="N411" i="34"/>
  <c r="N412" i="34"/>
  <c r="N413" i="34"/>
  <c r="N414" i="34"/>
  <c r="N415" i="34"/>
  <c r="N416" i="34"/>
  <c r="N417" i="34"/>
  <c r="N418" i="34"/>
  <c r="N419" i="34"/>
  <c r="N420" i="34"/>
  <c r="N421" i="34"/>
  <c r="N422" i="34"/>
  <c r="N423" i="34"/>
  <c r="N424" i="34"/>
  <c r="N425" i="34"/>
  <c r="N426" i="34"/>
  <c r="N427" i="34"/>
  <c r="N428" i="34"/>
  <c r="N429" i="34"/>
  <c r="N430" i="34"/>
  <c r="N431" i="34"/>
  <c r="N432" i="34"/>
  <c r="N433" i="34"/>
  <c r="N434" i="34"/>
  <c r="N435" i="34"/>
  <c r="N436" i="34"/>
  <c r="N437" i="34"/>
  <c r="N438" i="34"/>
  <c r="N439" i="34"/>
  <c r="N440" i="34"/>
  <c r="N441" i="34"/>
  <c r="N442" i="34"/>
  <c r="N443" i="34"/>
  <c r="N444" i="34"/>
  <c r="N445" i="34"/>
  <c r="N446" i="34"/>
  <c r="N447" i="34"/>
  <c r="N448" i="34"/>
  <c r="N449" i="34"/>
  <c r="N450" i="34"/>
  <c r="N451" i="34"/>
  <c r="N452" i="34"/>
  <c r="N453" i="34"/>
  <c r="N454" i="34"/>
  <c r="N455" i="34"/>
  <c r="N456" i="34"/>
  <c r="N457" i="34"/>
  <c r="N458" i="34"/>
  <c r="N459" i="34"/>
  <c r="N460" i="34"/>
  <c r="N461" i="34"/>
  <c r="N462" i="34"/>
  <c r="N463" i="34"/>
  <c r="N464" i="34"/>
  <c r="N465" i="34"/>
  <c r="N466" i="34"/>
  <c r="N467" i="34"/>
  <c r="N468" i="34"/>
  <c r="N469" i="34"/>
  <c r="N470" i="34"/>
  <c r="N471" i="34"/>
  <c r="N472" i="34"/>
  <c r="N473" i="34"/>
  <c r="N474" i="34"/>
  <c r="N475" i="34"/>
  <c r="N476" i="34"/>
  <c r="N477" i="34"/>
  <c r="N478" i="34"/>
  <c r="N479" i="34"/>
  <c r="N480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608" i="34"/>
  <c r="N609" i="34"/>
  <c r="N610" i="34"/>
  <c r="N611" i="34"/>
  <c r="N612" i="34"/>
  <c r="N613" i="34"/>
  <c r="N614" i="34"/>
  <c r="N615" i="34"/>
  <c r="N616" i="34"/>
  <c r="N617" i="34"/>
  <c r="N618" i="34"/>
  <c r="N619" i="34"/>
  <c r="N620" i="34"/>
  <c r="N621" i="34"/>
  <c r="N622" i="34"/>
  <c r="N623" i="34"/>
  <c r="N624" i="34"/>
  <c r="N625" i="34"/>
  <c r="N626" i="34"/>
  <c r="N627" i="34"/>
  <c r="N628" i="34"/>
  <c r="N629" i="34"/>
  <c r="N630" i="34"/>
  <c r="N631" i="34"/>
  <c r="N632" i="34"/>
  <c r="N633" i="34"/>
  <c r="N634" i="34"/>
  <c r="N635" i="34"/>
  <c r="N636" i="34"/>
  <c r="N637" i="34"/>
  <c r="N638" i="34"/>
  <c r="N639" i="34"/>
  <c r="N640" i="34"/>
  <c r="N641" i="34"/>
  <c r="N642" i="34"/>
  <c r="N643" i="34"/>
  <c r="N644" i="34"/>
  <c r="N645" i="34"/>
  <c r="N646" i="34"/>
  <c r="N647" i="34"/>
  <c r="N648" i="34"/>
  <c r="N649" i="34"/>
  <c r="N650" i="34"/>
  <c r="N651" i="34"/>
  <c r="N652" i="34"/>
  <c r="N653" i="34"/>
  <c r="N654" i="34"/>
  <c r="N655" i="34"/>
  <c r="N656" i="34"/>
  <c r="N657" i="34"/>
  <c r="N658" i="34"/>
  <c r="N659" i="34"/>
  <c r="N660" i="34"/>
  <c r="N661" i="34"/>
  <c r="N662" i="34"/>
  <c r="N663" i="34"/>
  <c r="N664" i="34"/>
  <c r="N665" i="34"/>
  <c r="N666" i="34"/>
  <c r="N667" i="34"/>
  <c r="N668" i="34"/>
  <c r="N669" i="34"/>
  <c r="N670" i="34"/>
  <c r="N671" i="34"/>
  <c r="N672" i="34"/>
  <c r="N673" i="34"/>
  <c r="N674" i="34"/>
  <c r="N675" i="34"/>
  <c r="N676" i="34"/>
  <c r="N677" i="34"/>
  <c r="N678" i="34"/>
  <c r="N679" i="34"/>
  <c r="N680" i="34"/>
  <c r="N681" i="34"/>
  <c r="N682" i="34"/>
  <c r="N683" i="34"/>
  <c r="N684" i="34"/>
  <c r="N685" i="34"/>
  <c r="N686" i="34"/>
  <c r="N687" i="34"/>
  <c r="N688" i="34"/>
  <c r="N689" i="34"/>
  <c r="N690" i="34"/>
  <c r="N691" i="34"/>
  <c r="N692" i="34"/>
  <c r="N693" i="34"/>
  <c r="N694" i="34"/>
  <c r="N695" i="34"/>
  <c r="N696" i="34"/>
  <c r="N697" i="34"/>
  <c r="N698" i="34"/>
  <c r="N699" i="34"/>
  <c r="N700" i="34"/>
  <c r="N701" i="34"/>
  <c r="N702" i="34"/>
  <c r="N703" i="34"/>
  <c r="N704" i="34"/>
  <c r="N705" i="34"/>
  <c r="N706" i="34"/>
  <c r="N707" i="34"/>
  <c r="N708" i="34"/>
  <c r="N709" i="34"/>
  <c r="N710" i="34"/>
  <c r="N711" i="34"/>
  <c r="N712" i="34"/>
  <c r="N713" i="34"/>
  <c r="N714" i="34"/>
  <c r="N715" i="34"/>
  <c r="N716" i="34"/>
  <c r="N717" i="34"/>
  <c r="N718" i="34"/>
  <c r="N719" i="34"/>
  <c r="N720" i="34"/>
  <c r="N721" i="34"/>
  <c r="N722" i="34"/>
  <c r="N723" i="34"/>
  <c r="N724" i="34"/>
  <c r="N725" i="34"/>
  <c r="N726" i="34"/>
  <c r="N727" i="34"/>
  <c r="N728" i="34"/>
  <c r="N729" i="34"/>
  <c r="N730" i="34"/>
  <c r="N731" i="34"/>
  <c r="N732" i="34"/>
  <c r="N733" i="34"/>
  <c r="N734" i="34"/>
  <c r="N735" i="34"/>
  <c r="N736" i="34"/>
  <c r="N737" i="34"/>
  <c r="N738" i="34"/>
  <c r="N739" i="34"/>
  <c r="N740" i="34"/>
  <c r="N741" i="34"/>
  <c r="N742" i="34"/>
  <c r="N743" i="34"/>
  <c r="N744" i="34"/>
  <c r="N745" i="34"/>
  <c r="N746" i="34"/>
  <c r="N747" i="34"/>
  <c r="N748" i="34"/>
  <c r="N749" i="34"/>
  <c r="N750" i="34"/>
  <c r="N751" i="34"/>
  <c r="N752" i="34"/>
  <c r="N753" i="34"/>
  <c r="N754" i="34"/>
  <c r="N755" i="34"/>
  <c r="N756" i="34"/>
  <c r="N757" i="34"/>
  <c r="N758" i="34"/>
  <c r="N759" i="34"/>
  <c r="N760" i="34"/>
  <c r="N761" i="34"/>
  <c r="N762" i="34"/>
  <c r="N763" i="34"/>
  <c r="N764" i="34"/>
  <c r="N765" i="34"/>
  <c r="N766" i="34"/>
  <c r="N767" i="34"/>
  <c r="N768" i="34"/>
  <c r="N769" i="34"/>
  <c r="N770" i="34"/>
  <c r="N771" i="34"/>
  <c r="N772" i="34"/>
  <c r="N773" i="34"/>
  <c r="N774" i="34"/>
  <c r="N775" i="34"/>
  <c r="N776" i="34"/>
  <c r="N777" i="34"/>
  <c r="N778" i="34"/>
  <c r="N779" i="34"/>
  <c r="N780" i="34"/>
  <c r="N781" i="34"/>
  <c r="N782" i="34"/>
  <c r="N783" i="34"/>
  <c r="N784" i="34"/>
  <c r="N785" i="34"/>
  <c r="N786" i="34"/>
  <c r="N787" i="34"/>
  <c r="N788" i="34"/>
  <c r="N789" i="34"/>
  <c r="E28" i="15"/>
  <c r="D30" i="15"/>
  <c r="C30" i="15"/>
  <c r="A6" i="42" l="1"/>
  <c r="J9" i="52" l="1"/>
  <c r="A25" i="52"/>
  <c r="N16" i="52"/>
  <c r="M16" i="52"/>
  <c r="L16" i="52"/>
  <c r="K16" i="52"/>
  <c r="A8" i="52"/>
  <c r="B17" i="52" l="1"/>
  <c r="G21" i="52"/>
  <c r="I21" i="52"/>
  <c r="D17" i="52"/>
  <c r="A17" i="52"/>
  <c r="M22" i="52" l="1"/>
  <c r="K22" i="52"/>
  <c r="H21" i="52"/>
  <c r="J21" i="52"/>
  <c r="AZ363" i="51"/>
  <c r="M2" i="49"/>
  <c r="M1" i="49"/>
  <c r="L22" i="52" l="1"/>
  <c r="N22" i="52"/>
  <c r="K14" i="34" l="1"/>
  <c r="K13" i="34"/>
  <c r="K12" i="34"/>
  <c r="K11" i="34"/>
  <c r="M24" i="39" l="1"/>
  <c r="H24" i="39"/>
  <c r="L6" i="39" l="1"/>
  <c r="O6" i="45" l="1"/>
  <c r="O7" i="45"/>
  <c r="O8" i="45"/>
  <c r="O9" i="45"/>
  <c r="O10" i="45"/>
  <c r="O11" i="45"/>
  <c r="O12" i="45"/>
  <c r="O13" i="45"/>
  <c r="O14" i="45"/>
  <c r="O15" i="45"/>
  <c r="O16" i="45"/>
  <c r="O17" i="45"/>
  <c r="O18" i="45"/>
  <c r="O19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O5" i="45"/>
  <c r="M5" i="45"/>
  <c r="B657" i="34"/>
  <c r="B658" i="34"/>
  <c r="B659" i="34"/>
  <c r="B660" i="34"/>
  <c r="B661" i="34"/>
  <c r="B662" i="34"/>
  <c r="Y7" i="34"/>
  <c r="N10" i="34"/>
  <c r="N11" i="34"/>
  <c r="N12" i="34"/>
  <c r="N13" i="34"/>
  <c r="N14" i="34"/>
  <c r="N15" i="34"/>
  <c r="N16" i="34"/>
  <c r="N17" i="34"/>
  <c r="A23" i="12"/>
  <c r="C17" i="52"/>
  <c r="Z661" i="34" l="1"/>
  <c r="A661" i="34"/>
  <c r="Z657" i="34"/>
  <c r="A657" i="34"/>
  <c r="A658" i="34"/>
  <c r="Z658" i="34"/>
  <c r="M23" i="45"/>
  <c r="Z662" i="34"/>
  <c r="A662" i="34"/>
  <c r="Z660" i="34"/>
  <c r="A660" i="34"/>
  <c r="Y39" i="34"/>
  <c r="Y40" i="34"/>
  <c r="Y42" i="34"/>
  <c r="Y41" i="34"/>
  <c r="Z659" i="34"/>
  <c r="A659" i="34"/>
  <c r="Y20" i="34"/>
  <c r="Y24" i="34"/>
  <c r="Y28" i="34"/>
  <c r="Y32" i="34"/>
  <c r="Y36" i="34"/>
  <c r="Y44" i="34"/>
  <c r="Y48" i="34"/>
  <c r="Y52" i="34"/>
  <c r="Y56" i="34"/>
  <c r="Y60" i="34"/>
  <c r="Y64" i="34"/>
  <c r="Y68" i="34"/>
  <c r="Y72" i="34"/>
  <c r="Y76" i="34"/>
  <c r="Y80" i="34"/>
  <c r="Y84" i="34"/>
  <c r="Y88" i="34"/>
  <c r="Y92" i="34"/>
  <c r="Y96" i="34"/>
  <c r="Y100" i="34"/>
  <c r="Y104" i="34"/>
  <c r="Y108" i="34"/>
  <c r="Y112" i="34"/>
  <c r="Y116" i="34"/>
  <c r="Y120" i="34"/>
  <c r="Y124" i="34"/>
  <c r="Y128" i="34"/>
  <c r="Y132" i="34"/>
  <c r="Y136" i="34"/>
  <c r="Y140" i="34"/>
  <c r="Y144" i="34"/>
  <c r="Y148" i="34"/>
  <c r="Y152" i="34"/>
  <c r="Y156" i="34"/>
  <c r="Y160" i="34"/>
  <c r="Y164" i="34"/>
  <c r="Y168" i="34"/>
  <c r="Y172" i="34"/>
  <c r="Y176" i="34"/>
  <c r="Y180" i="34"/>
  <c r="Y184" i="34"/>
  <c r="Y188" i="34"/>
  <c r="Y192" i="34"/>
  <c r="Y196" i="34"/>
  <c r="Y200" i="34"/>
  <c r="Y204" i="34"/>
  <c r="Y208" i="34"/>
  <c r="Y212" i="34"/>
  <c r="Y216" i="34"/>
  <c r="Y220" i="34"/>
  <c r="Y224" i="34"/>
  <c r="Y228" i="34"/>
  <c r="Y232" i="34"/>
  <c r="Y236" i="34"/>
  <c r="Y240" i="34"/>
  <c r="Y244" i="34"/>
  <c r="Y248" i="34"/>
  <c r="Y252" i="34"/>
  <c r="Y256" i="34"/>
  <c r="Y260" i="34"/>
  <c r="Y264" i="34"/>
  <c r="Y268" i="34"/>
  <c r="Y272" i="34"/>
  <c r="Y276" i="34"/>
  <c r="Y280" i="34"/>
  <c r="Y284" i="34"/>
  <c r="Y288" i="34"/>
  <c r="Y292" i="34"/>
  <c r="Y296" i="34"/>
  <c r="Y300" i="34"/>
  <c r="Y304" i="34"/>
  <c r="Y308" i="34"/>
  <c r="Y312" i="34"/>
  <c r="Y316" i="34"/>
  <c r="Y320" i="34"/>
  <c r="Y324" i="34"/>
  <c r="Y328" i="34"/>
  <c r="Y332" i="34"/>
  <c r="Y336" i="34"/>
  <c r="Y340" i="34"/>
  <c r="Y344" i="34"/>
  <c r="Y348" i="34"/>
  <c r="Y352" i="34"/>
  <c r="Y356" i="34"/>
  <c r="Y360" i="34"/>
  <c r="Y21" i="34"/>
  <c r="Y26" i="34"/>
  <c r="Y31" i="34"/>
  <c r="Y37" i="34"/>
  <c r="Y46" i="34"/>
  <c r="Y51" i="34"/>
  <c r="Y57" i="34"/>
  <c r="Y62" i="34"/>
  <c r="Y67" i="34"/>
  <c r="Y73" i="34"/>
  <c r="Y78" i="34"/>
  <c r="Y83" i="34"/>
  <c r="Y89" i="34"/>
  <c r="Y94" i="34"/>
  <c r="Y99" i="34"/>
  <c r="Y105" i="34"/>
  <c r="Y110" i="34"/>
  <c r="Y115" i="34"/>
  <c r="Y121" i="34"/>
  <c r="Y126" i="34"/>
  <c r="Y131" i="34"/>
  <c r="Y137" i="34"/>
  <c r="Y142" i="34"/>
  <c r="Y147" i="34"/>
  <c r="Y153" i="34"/>
  <c r="Y158" i="34"/>
  <c r="Y163" i="34"/>
  <c r="Y169" i="34"/>
  <c r="Y174" i="34"/>
  <c r="Y179" i="34"/>
  <c r="Y185" i="34"/>
  <c r="Y190" i="34"/>
  <c r="Y195" i="34"/>
  <c r="Y201" i="34"/>
  <c r="Y206" i="34"/>
  <c r="Y211" i="34"/>
  <c r="Y217" i="34"/>
  <c r="Y222" i="34"/>
  <c r="Y227" i="34"/>
  <c r="Y233" i="34"/>
  <c r="Y238" i="34"/>
  <c r="Y243" i="34"/>
  <c r="Y249" i="34"/>
  <c r="Y254" i="34"/>
  <c r="Y259" i="34"/>
  <c r="Y265" i="34"/>
  <c r="Y270" i="34"/>
  <c r="Y275" i="34"/>
  <c r="Y281" i="34"/>
  <c r="Y286" i="34"/>
  <c r="Y291" i="34"/>
  <c r="Y297" i="34"/>
  <c r="Y302" i="34"/>
  <c r="Y307" i="34"/>
  <c r="Y313" i="34"/>
  <c r="Y318" i="34"/>
  <c r="Y323" i="34"/>
  <c r="Y329" i="34"/>
  <c r="Y334" i="34"/>
  <c r="Y339" i="34"/>
  <c r="Y345" i="34"/>
  <c r="Y350" i="34"/>
  <c r="Y355" i="34"/>
  <c r="Y361" i="34"/>
  <c r="Y365" i="34"/>
  <c r="Y369" i="34"/>
  <c r="Y373" i="34"/>
  <c r="Y377" i="34"/>
  <c r="Y381" i="34"/>
  <c r="Y385" i="34"/>
  <c r="Y389" i="34"/>
  <c r="Y393" i="34"/>
  <c r="Y397" i="34"/>
  <c r="Y401" i="34"/>
  <c r="Y405" i="34"/>
  <c r="Y409" i="34"/>
  <c r="Y413" i="34"/>
  <c r="Y417" i="34"/>
  <c r="Y421" i="34"/>
  <c r="Y425" i="34"/>
  <c r="Y429" i="34"/>
  <c r="Y433" i="34"/>
  <c r="Y437" i="34"/>
  <c r="Y441" i="34"/>
  <c r="Y445" i="34"/>
  <c r="Y449" i="34"/>
  <c r="Y453" i="34"/>
  <c r="Y457" i="34"/>
  <c r="Y461" i="34"/>
  <c r="Y465" i="34"/>
  <c r="Y469" i="34"/>
  <c r="Y473" i="34"/>
  <c r="Y477" i="34"/>
  <c r="Y481" i="34"/>
  <c r="Y485" i="34"/>
  <c r="Y489" i="34"/>
  <c r="Y493" i="34"/>
  <c r="Y497" i="34"/>
  <c r="Y501" i="34"/>
  <c r="Y505" i="34"/>
  <c r="Y509" i="34"/>
  <c r="Y513" i="34"/>
  <c r="Y517" i="34"/>
  <c r="Y521" i="34"/>
  <c r="Y525" i="34"/>
  <c r="Y529" i="34"/>
  <c r="Y533" i="34"/>
  <c r="Y537" i="34"/>
  <c r="Y541" i="34"/>
  <c r="Y545" i="34"/>
  <c r="Y549" i="34"/>
  <c r="Y553" i="34"/>
  <c r="Y557" i="34"/>
  <c r="Y561" i="34"/>
  <c r="Y565" i="34"/>
  <c r="Y569" i="34"/>
  <c r="Y573" i="34"/>
  <c r="Y577" i="34"/>
  <c r="Y581" i="34"/>
  <c r="Y585" i="34"/>
  <c r="Y589" i="34"/>
  <c r="Y593" i="34"/>
  <c r="Y597" i="34"/>
  <c r="Y601" i="34"/>
  <c r="Y605" i="34"/>
  <c r="Y609" i="34"/>
  <c r="Y613" i="34"/>
  <c r="Y617" i="34"/>
  <c r="Y621" i="34"/>
  <c r="Y625" i="34"/>
  <c r="Y629" i="34"/>
  <c r="Y633" i="34"/>
  <c r="Y637" i="34"/>
  <c r="Y641" i="34"/>
  <c r="Y645" i="34"/>
  <c r="Y649" i="34"/>
  <c r="Y653" i="34"/>
  <c r="Y657" i="34"/>
  <c r="Y661" i="34"/>
  <c r="Y665" i="34"/>
  <c r="Y669" i="34"/>
  <c r="Y673" i="34"/>
  <c r="Y677" i="34"/>
  <c r="Y681" i="34"/>
  <c r="Y685" i="34"/>
  <c r="Y689" i="34"/>
  <c r="Y693" i="34"/>
  <c r="Y697" i="34"/>
  <c r="Y701" i="34"/>
  <c r="Y705" i="34"/>
  <c r="Y709" i="34"/>
  <c r="Y713" i="34"/>
  <c r="Y717" i="34"/>
  <c r="Y721" i="34"/>
  <c r="Y725" i="34"/>
  <c r="Y729" i="34"/>
  <c r="Y733" i="34"/>
  <c r="Y737" i="34"/>
  <c r="Y741" i="34"/>
  <c r="Y745" i="34"/>
  <c r="Y749" i="34"/>
  <c r="Y753" i="34"/>
  <c r="Y757" i="34"/>
  <c r="Y761" i="34"/>
  <c r="Y765" i="34"/>
  <c r="Y769" i="34"/>
  <c r="Y773" i="34"/>
  <c r="Y777" i="34"/>
  <c r="Y781" i="34"/>
  <c r="Y785" i="34"/>
  <c r="Y22" i="34"/>
  <c r="Y29" i="34"/>
  <c r="Y35" i="34"/>
  <c r="Y47" i="34"/>
  <c r="Y54" i="34"/>
  <c r="Y61" i="34"/>
  <c r="Y69" i="34"/>
  <c r="Y75" i="34"/>
  <c r="Y82" i="34"/>
  <c r="Y90" i="34"/>
  <c r="Y97" i="34"/>
  <c r="Y103" i="34"/>
  <c r="Y111" i="34"/>
  <c r="Y118" i="34"/>
  <c r="Y125" i="34"/>
  <c r="Y133" i="34"/>
  <c r="Y139" i="34"/>
  <c r="Y146" i="34"/>
  <c r="Y154" i="34"/>
  <c r="Y161" i="34"/>
  <c r="Y167" i="34"/>
  <c r="Y175" i="34"/>
  <c r="Y182" i="34"/>
  <c r="Y189" i="34"/>
  <c r="Y197" i="34"/>
  <c r="Y203" i="34"/>
  <c r="Y210" i="34"/>
  <c r="Y218" i="34"/>
  <c r="Y225" i="34"/>
  <c r="Y231" i="34"/>
  <c r="Y239" i="34"/>
  <c r="Y246" i="34"/>
  <c r="Y253" i="34"/>
  <c r="Y261" i="34"/>
  <c r="Y267" i="34"/>
  <c r="Y274" i="34"/>
  <c r="Y282" i="34"/>
  <c r="Y289" i="34"/>
  <c r="Y295" i="34"/>
  <c r="Y303" i="34"/>
  <c r="Y310" i="34"/>
  <c r="Y317" i="34"/>
  <c r="Y325" i="34"/>
  <c r="Y331" i="34"/>
  <c r="Y338" i="34"/>
  <c r="Y346" i="34"/>
  <c r="Y353" i="34"/>
  <c r="Y359" i="34"/>
  <c r="Y366" i="34"/>
  <c r="Y371" i="34"/>
  <c r="Y376" i="34"/>
  <c r="Y382" i="34"/>
  <c r="Y387" i="34"/>
  <c r="Y392" i="34"/>
  <c r="Y398" i="34"/>
  <c r="Y403" i="34"/>
  <c r="Y408" i="34"/>
  <c r="Y414" i="34"/>
  <c r="Y419" i="34"/>
  <c r="Y424" i="34"/>
  <c r="Y430" i="34"/>
  <c r="Y435" i="34"/>
  <c r="Y440" i="34"/>
  <c r="Y446" i="34"/>
  <c r="Y451" i="34"/>
  <c r="Y456" i="34"/>
  <c r="Y462" i="34"/>
  <c r="Y467" i="34"/>
  <c r="Y472" i="34"/>
  <c r="Y478" i="34"/>
  <c r="Y483" i="34"/>
  <c r="Y488" i="34"/>
  <c r="Y494" i="34"/>
  <c r="Y499" i="34"/>
  <c r="Y504" i="34"/>
  <c r="Y510" i="34"/>
  <c r="Y515" i="34"/>
  <c r="Y520" i="34"/>
  <c r="Y526" i="34"/>
  <c r="Y531" i="34"/>
  <c r="Y536" i="34"/>
  <c r="Y542" i="34"/>
  <c r="Y547" i="34"/>
  <c r="Y552" i="34"/>
  <c r="Y558" i="34"/>
  <c r="Y563" i="34"/>
  <c r="Y568" i="34"/>
  <c r="Y574" i="34"/>
  <c r="Y579" i="34"/>
  <c r="Y584" i="34"/>
  <c r="Y590" i="34"/>
  <c r="Y595" i="34"/>
  <c r="Y600" i="34"/>
  <c r="Y606" i="34"/>
  <c r="Y611" i="34"/>
  <c r="Y616" i="34"/>
  <c r="Y622" i="34"/>
  <c r="Y627" i="34"/>
  <c r="Y632" i="34"/>
  <c r="Y638" i="34"/>
  <c r="Y643" i="34"/>
  <c r="Y648" i="34"/>
  <c r="Y654" i="34"/>
  <c r="Y659" i="34"/>
  <c r="Y664" i="34"/>
  <c r="Y670" i="34"/>
  <c r="Y675" i="34"/>
  <c r="Y680" i="34"/>
  <c r="Y686" i="34"/>
  <c r="Y691" i="34"/>
  <c r="Y696" i="34"/>
  <c r="Y702" i="34"/>
  <c r="Y707" i="34"/>
  <c r="Y712" i="34"/>
  <c r="Y718" i="34"/>
  <c r="Y723" i="34"/>
  <c r="Y728" i="34"/>
  <c r="Y734" i="34"/>
  <c r="Y739" i="34"/>
  <c r="Y744" i="34"/>
  <c r="Y750" i="34"/>
  <c r="Y755" i="34"/>
  <c r="Y760" i="34"/>
  <c r="Y766" i="34"/>
  <c r="Y771" i="34"/>
  <c r="Y776" i="34"/>
  <c r="Y782" i="34"/>
  <c r="Y787" i="34"/>
  <c r="Y18" i="34"/>
  <c r="Y25" i="34"/>
  <c r="Y33" i="34"/>
  <c r="Y43" i="34"/>
  <c r="Y50" i="34"/>
  <c r="Y58" i="34"/>
  <c r="Y65" i="34"/>
  <c r="Y71" i="34"/>
  <c r="Y79" i="34"/>
  <c r="Y86" i="34"/>
  <c r="Y93" i="34"/>
  <c r="Y101" i="34"/>
  <c r="Y107" i="34"/>
  <c r="Y114" i="34"/>
  <c r="Y122" i="34"/>
  <c r="Y129" i="34"/>
  <c r="Y135" i="34"/>
  <c r="Y143" i="34"/>
  <c r="Y150" i="34"/>
  <c r="Y157" i="34"/>
  <c r="Y165" i="34"/>
  <c r="Y171" i="34"/>
  <c r="Y178" i="34"/>
  <c r="Y186" i="34"/>
  <c r="Y193" i="34"/>
  <c r="Y199" i="34"/>
  <c r="Y207" i="34"/>
  <c r="Y214" i="34"/>
  <c r="Y221" i="34"/>
  <c r="Y229" i="34"/>
  <c r="Y235" i="34"/>
  <c r="Y242" i="34"/>
  <c r="Y250" i="34"/>
  <c r="Y257" i="34"/>
  <c r="Y263" i="34"/>
  <c r="Y271" i="34"/>
  <c r="Y278" i="34"/>
  <c r="Y285" i="34"/>
  <c r="Y293" i="34"/>
  <c r="Y299" i="34"/>
  <c r="Y306" i="34"/>
  <c r="Y314" i="34"/>
  <c r="Y321" i="34"/>
  <c r="Y327" i="34"/>
  <c r="Y335" i="34"/>
  <c r="Y342" i="34"/>
  <c r="Y349" i="34"/>
  <c r="Y357" i="34"/>
  <c r="Y363" i="34"/>
  <c r="Y368" i="34"/>
  <c r="Y374" i="34"/>
  <c r="Y379" i="34"/>
  <c r="Y384" i="34"/>
  <c r="Y390" i="34"/>
  <c r="Y395" i="34"/>
  <c r="Y400" i="34"/>
  <c r="Y406" i="34"/>
  <c r="Y411" i="34"/>
  <c r="Y416" i="34"/>
  <c r="Y422" i="34"/>
  <c r="Y427" i="34"/>
  <c r="Y432" i="34"/>
  <c r="Y438" i="34"/>
  <c r="Y443" i="34"/>
  <c r="Y448" i="34"/>
  <c r="Y454" i="34"/>
  <c r="Y459" i="34"/>
  <c r="Y464" i="34"/>
  <c r="Y470" i="34"/>
  <c r="Y475" i="34"/>
  <c r="Y480" i="34"/>
  <c r="Y486" i="34"/>
  <c r="Y491" i="34"/>
  <c r="Y496" i="34"/>
  <c r="Y502" i="34"/>
  <c r="Y507" i="34"/>
  <c r="Y512" i="34"/>
  <c r="Y518" i="34"/>
  <c r="Y523" i="34"/>
  <c r="Y528" i="34"/>
  <c r="Y534" i="34"/>
  <c r="Y539" i="34"/>
  <c r="Y544" i="34"/>
  <c r="Y550" i="34"/>
  <c r="Y555" i="34"/>
  <c r="Y27" i="34"/>
  <c r="Y45" i="34"/>
  <c r="Y59" i="34"/>
  <c r="Y74" i="34"/>
  <c r="Y87" i="34"/>
  <c r="Y102" i="34"/>
  <c r="Y117" i="34"/>
  <c r="Y130" i="34"/>
  <c r="Y145" i="34"/>
  <c r="Y159" i="34"/>
  <c r="Y173" i="34"/>
  <c r="Y187" i="34"/>
  <c r="Y202" i="34"/>
  <c r="Y215" i="34"/>
  <c r="Y230" i="34"/>
  <c r="Y245" i="34"/>
  <c r="Y258" i="34"/>
  <c r="Y273" i="34"/>
  <c r="Y287" i="34"/>
  <c r="Y301" i="34"/>
  <c r="Y315" i="34"/>
  <c r="Y330" i="34"/>
  <c r="Y343" i="34"/>
  <c r="Y358" i="34"/>
  <c r="Y370" i="34"/>
  <c r="Y380" i="34"/>
  <c r="Y391" i="34"/>
  <c r="Y402" i="34"/>
  <c r="Y412" i="34"/>
  <c r="Y423" i="34"/>
  <c r="Y434" i="34"/>
  <c r="Y444" i="34"/>
  <c r="Y455" i="34"/>
  <c r="Y466" i="34"/>
  <c r="Y476" i="34"/>
  <c r="Y487" i="34"/>
  <c r="Y498" i="34"/>
  <c r="Y508" i="34"/>
  <c r="Y519" i="34"/>
  <c r="Y530" i="34"/>
  <c r="Y540" i="34"/>
  <c r="Y551" i="34"/>
  <c r="Y560" i="34"/>
  <c r="Y567" i="34"/>
  <c r="Y575" i="34"/>
  <c r="Y582" i="34"/>
  <c r="Y588" i="34"/>
  <c r="Y596" i="34"/>
  <c r="Y603" i="34"/>
  <c r="Y610" i="34"/>
  <c r="Y618" i="34"/>
  <c r="Y624" i="34"/>
  <c r="Y631" i="34"/>
  <c r="Y639" i="34"/>
  <c r="Y646" i="34"/>
  <c r="Y652" i="34"/>
  <c r="Y660" i="34"/>
  <c r="Y667" i="34"/>
  <c r="Y674" i="34"/>
  <c r="Y682" i="34"/>
  <c r="Y688" i="34"/>
  <c r="Y695" i="34"/>
  <c r="Y703" i="34"/>
  <c r="Y710" i="34"/>
  <c r="Y716" i="34"/>
  <c r="Y724" i="34"/>
  <c r="Y731" i="34"/>
  <c r="Y738" i="34"/>
  <c r="Y746" i="34"/>
  <c r="Y752" i="34"/>
  <c r="Y759" i="34"/>
  <c r="Y767" i="34"/>
  <c r="Y774" i="34"/>
  <c r="Y780" i="34"/>
  <c r="Y788" i="34"/>
  <c r="Y30" i="34"/>
  <c r="Y49" i="34"/>
  <c r="Y63" i="34"/>
  <c r="Y77" i="34"/>
  <c r="Y91" i="34"/>
  <c r="Y106" i="34"/>
  <c r="Y119" i="34"/>
  <c r="Y134" i="34"/>
  <c r="Y149" i="34"/>
  <c r="Y162" i="34"/>
  <c r="Y177" i="34"/>
  <c r="Y191" i="34"/>
  <c r="Y205" i="34"/>
  <c r="Y219" i="34"/>
  <c r="Y234" i="34"/>
  <c r="Y247" i="34"/>
  <c r="Y262" i="34"/>
  <c r="Y277" i="34"/>
  <c r="Y290" i="34"/>
  <c r="Y305" i="34"/>
  <c r="Y319" i="34"/>
  <c r="Y333" i="34"/>
  <c r="Y347" i="34"/>
  <c r="Y362" i="34"/>
  <c r="Y372" i="34"/>
  <c r="Y383" i="34"/>
  <c r="Y394" i="34"/>
  <c r="Y404" i="34"/>
  <c r="Y415" i="34"/>
  <c r="Y426" i="34"/>
  <c r="Y436" i="34"/>
  <c r="Y447" i="34"/>
  <c r="Y458" i="34"/>
  <c r="Y468" i="34"/>
  <c r="Y479" i="34"/>
  <c r="Y490" i="34"/>
  <c r="Y500" i="34"/>
  <c r="Y511" i="34"/>
  <c r="Y522" i="34"/>
  <c r="Y532" i="34"/>
  <c r="Y543" i="34"/>
  <c r="Y554" i="34"/>
  <c r="Y562" i="34"/>
  <c r="Y570" i="34"/>
  <c r="Y576" i="34"/>
  <c r="Y583" i="34"/>
  <c r="Y591" i="34"/>
  <c r="Y598" i="34"/>
  <c r="Y604" i="34"/>
  <c r="Y612" i="34"/>
  <c r="Y619" i="34"/>
  <c r="Y626" i="34"/>
  <c r="Y634" i="34"/>
  <c r="Y640" i="34"/>
  <c r="Y647" i="34"/>
  <c r="Y655" i="34"/>
  <c r="Y662" i="34"/>
  <c r="Y668" i="34"/>
  <c r="Y676" i="34"/>
  <c r="Y683" i="34"/>
  <c r="Y690" i="34"/>
  <c r="Y698" i="34"/>
  <c r="Y704" i="34"/>
  <c r="Y711" i="34"/>
  <c r="Y719" i="34"/>
  <c r="Y726" i="34"/>
  <c r="Y732" i="34"/>
  <c r="Y740" i="34"/>
  <c r="Y747" i="34"/>
  <c r="Y754" i="34"/>
  <c r="Y762" i="34"/>
  <c r="Y768" i="34"/>
  <c r="Y775" i="34"/>
  <c r="Y783" i="34"/>
  <c r="Y789" i="34"/>
  <c r="Y19" i="34"/>
  <c r="Y34" i="34"/>
  <c r="Y53" i="34"/>
  <c r="Y66" i="34"/>
  <c r="Y81" i="34"/>
  <c r="Y95" i="34"/>
  <c r="Y109" i="34"/>
  <c r="Y123" i="34"/>
  <c r="Y138" i="34"/>
  <c r="Y151" i="34"/>
  <c r="Y166" i="34"/>
  <c r="Y181" i="34"/>
  <c r="Y194" i="34"/>
  <c r="Y209" i="34"/>
  <c r="Y223" i="34"/>
  <c r="Y237" i="34"/>
  <c r="Y251" i="34"/>
  <c r="Y266" i="34"/>
  <c r="Y279" i="34"/>
  <c r="Y294" i="34"/>
  <c r="Y309" i="34"/>
  <c r="Y322" i="34"/>
  <c r="Y337" i="34"/>
  <c r="Y351" i="34"/>
  <c r="Y364" i="34"/>
  <c r="Y375" i="34"/>
  <c r="Y386" i="34"/>
  <c r="Y396" i="34"/>
  <c r="Y407" i="34"/>
  <c r="Y418" i="34"/>
  <c r="Y428" i="34"/>
  <c r="Y439" i="34"/>
  <c r="Y450" i="34"/>
  <c r="Y460" i="34"/>
  <c r="Y471" i="34"/>
  <c r="Y482" i="34"/>
  <c r="Y492" i="34"/>
  <c r="Y503" i="34"/>
  <c r="Y514" i="34"/>
  <c r="Y524" i="34"/>
  <c r="Y535" i="34"/>
  <c r="Y546" i="34"/>
  <c r="Y556" i="34"/>
  <c r="Y564" i="34"/>
  <c r="Y571" i="34"/>
  <c r="Y578" i="34"/>
  <c r="Y586" i="34"/>
  <c r="Y592" i="34"/>
  <c r="Y599" i="34"/>
  <c r="Y607" i="34"/>
  <c r="Y614" i="34"/>
  <c r="Y620" i="34"/>
  <c r="Y628" i="34"/>
  <c r="Y635" i="34"/>
  <c r="Y642" i="34"/>
  <c r="Y650" i="34"/>
  <c r="Y656" i="34"/>
  <c r="Y663" i="34"/>
  <c r="Y671" i="34"/>
  <c r="Y678" i="34"/>
  <c r="Y684" i="34"/>
  <c r="Y692" i="34"/>
  <c r="Y699" i="34"/>
  <c r="Y706" i="34"/>
  <c r="Y714" i="34"/>
  <c r="Y720" i="34"/>
  <c r="Y727" i="34"/>
  <c r="Y735" i="34"/>
  <c r="Y742" i="34"/>
  <c r="Y748" i="34"/>
  <c r="Y756" i="34"/>
  <c r="Y763" i="34"/>
  <c r="Y770" i="34"/>
  <c r="Y778" i="34"/>
  <c r="Y784" i="34"/>
  <c r="Y23" i="34"/>
  <c r="Y38" i="34"/>
  <c r="Y55" i="34"/>
  <c r="Y70" i="34"/>
  <c r="Y85" i="34"/>
  <c r="Y98" i="34"/>
  <c r="Y113" i="34"/>
  <c r="Y127" i="34"/>
  <c r="Y141" i="34"/>
  <c r="Y155" i="34"/>
  <c r="Y170" i="34"/>
  <c r="Y183" i="34"/>
  <c r="Y198" i="34"/>
  <c r="Y213" i="34"/>
  <c r="Y226" i="34"/>
  <c r="Y241" i="34"/>
  <c r="Y255" i="34"/>
  <c r="Y269" i="34"/>
  <c r="Y283" i="34"/>
  <c r="Y298" i="34"/>
  <c r="Y311" i="34"/>
  <c r="Y326" i="34"/>
  <c r="Y341" i="34"/>
  <c r="Y354" i="34"/>
  <c r="Y367" i="34"/>
  <c r="Y378" i="34"/>
  <c r="Y388" i="34"/>
  <c r="Y399" i="34"/>
  <c r="Y410" i="34"/>
  <c r="Y420" i="34"/>
  <c r="Y431" i="34"/>
  <c r="Y442" i="34"/>
  <c r="Y452" i="34"/>
  <c r="Y463" i="34"/>
  <c r="Y474" i="34"/>
  <c r="Y484" i="34"/>
  <c r="Y495" i="34"/>
  <c r="Y506" i="34"/>
  <c r="Y516" i="34"/>
  <c r="Y527" i="34"/>
  <c r="Y538" i="34"/>
  <c r="Y548" i="34"/>
  <c r="Y559" i="34"/>
  <c r="Y566" i="34"/>
  <c r="Y572" i="34"/>
  <c r="Y580" i="34"/>
  <c r="Y587" i="34"/>
  <c r="Y594" i="34"/>
  <c r="Y602" i="34"/>
  <c r="Y608" i="34"/>
  <c r="Y615" i="34"/>
  <c r="Y623" i="34"/>
  <c r="Y630" i="34"/>
  <c r="Y636" i="34"/>
  <c r="Y644" i="34"/>
  <c r="Y651" i="34"/>
  <c r="Y658" i="34"/>
  <c r="Y666" i="34"/>
  <c r="Y672" i="34"/>
  <c r="Y679" i="34"/>
  <c r="Y687" i="34"/>
  <c r="Y694" i="34"/>
  <c r="Y700" i="34"/>
  <c r="Y708" i="34"/>
  <c r="Y715" i="34"/>
  <c r="Y722" i="34"/>
  <c r="Y730" i="34"/>
  <c r="Y736" i="34"/>
  <c r="Y743" i="34"/>
  <c r="Y751" i="34"/>
  <c r="Y758" i="34"/>
  <c r="Y764" i="34"/>
  <c r="Y772" i="34"/>
  <c r="Y779" i="34"/>
  <c r="Y786" i="34"/>
  <c r="G25" i="14"/>
  <c r="H25" i="14"/>
  <c r="K17" i="52"/>
  <c r="M17" i="52"/>
  <c r="N17" i="52"/>
  <c r="L17" i="52"/>
  <c r="Y12" i="34"/>
  <c r="Y17" i="34"/>
  <c r="Y16" i="34"/>
  <c r="Y13" i="34"/>
  <c r="B31" i="14"/>
  <c r="G31" i="14"/>
  <c r="D32" i="14"/>
  <c r="E33" i="14"/>
  <c r="B34" i="14"/>
  <c r="G34" i="14"/>
  <c r="D35" i="14"/>
  <c r="E36" i="14"/>
  <c r="D37" i="14"/>
  <c r="D38" i="14"/>
  <c r="E37" i="14"/>
  <c r="G37" i="14"/>
  <c r="C31" i="14"/>
  <c r="A31" i="14" s="1"/>
  <c r="H31" i="14"/>
  <c r="E32" i="14"/>
  <c r="B33" i="14"/>
  <c r="G33" i="14"/>
  <c r="C34" i="14"/>
  <c r="A34" i="14" s="1"/>
  <c r="H34" i="14"/>
  <c r="E35" i="14"/>
  <c r="B36" i="14"/>
  <c r="G36" i="14"/>
  <c r="E38" i="14"/>
  <c r="G38" i="14"/>
  <c r="D31" i="14"/>
  <c r="B32" i="14"/>
  <c r="G32" i="14"/>
  <c r="C33" i="14"/>
  <c r="A33" i="14" s="1"/>
  <c r="H33" i="14"/>
  <c r="D34" i="14"/>
  <c r="B35" i="14"/>
  <c r="G35" i="14"/>
  <c r="C36" i="14"/>
  <c r="A36" i="14" s="1"/>
  <c r="H36" i="14"/>
  <c r="B37" i="14"/>
  <c r="B38" i="14"/>
  <c r="E31" i="14"/>
  <c r="C32" i="14"/>
  <c r="A32" i="14" s="1"/>
  <c r="H32" i="14"/>
  <c r="D33" i="14"/>
  <c r="E34" i="14"/>
  <c r="C35" i="14"/>
  <c r="A35" i="14" s="1"/>
  <c r="H35" i="14"/>
  <c r="D36" i="14"/>
  <c r="C37" i="14"/>
  <c r="A37" i="14" s="1"/>
  <c r="H37" i="14"/>
  <c r="C38" i="14"/>
  <c r="A38" i="14" s="1"/>
  <c r="H38" i="14"/>
  <c r="B15" i="14"/>
  <c r="G15" i="14"/>
  <c r="D16" i="14"/>
  <c r="B17" i="14"/>
  <c r="G17" i="14"/>
  <c r="D18" i="14"/>
  <c r="B19" i="14"/>
  <c r="G19" i="14"/>
  <c r="H20" i="14"/>
  <c r="D21" i="14"/>
  <c r="E22" i="14"/>
  <c r="B23" i="14"/>
  <c r="G23" i="14"/>
  <c r="C24" i="14"/>
  <c r="A24" i="14" s="1"/>
  <c r="H24" i="14"/>
  <c r="D25" i="14"/>
  <c r="D26" i="14"/>
  <c r="E27" i="14"/>
  <c r="B28" i="14"/>
  <c r="G28" i="14"/>
  <c r="C29" i="14"/>
  <c r="A29" i="14" s="1"/>
  <c r="H29" i="14"/>
  <c r="D30" i="14"/>
  <c r="C15" i="14"/>
  <c r="A15" i="14" s="1"/>
  <c r="H15" i="14"/>
  <c r="E16" i="14"/>
  <c r="C17" i="14"/>
  <c r="A17" i="14" s="1"/>
  <c r="H17" i="14"/>
  <c r="E18" i="14"/>
  <c r="C19" i="14"/>
  <c r="A19" i="14" s="1"/>
  <c r="H19" i="14"/>
  <c r="D20" i="14"/>
  <c r="E21" i="14"/>
  <c r="B22" i="14"/>
  <c r="G22" i="14"/>
  <c r="C23" i="14"/>
  <c r="A23" i="14" s="1"/>
  <c r="H23" i="14"/>
  <c r="D24" i="14"/>
  <c r="E25" i="14"/>
  <c r="E26" i="14"/>
  <c r="B27" i="14"/>
  <c r="G27" i="14"/>
  <c r="C28" i="14"/>
  <c r="A28" i="14" s="1"/>
  <c r="H28" i="14"/>
  <c r="D29" i="14"/>
  <c r="E30" i="14"/>
  <c r="D15" i="14"/>
  <c r="B16" i="14"/>
  <c r="G16" i="14"/>
  <c r="D17" i="14"/>
  <c r="B18" i="14"/>
  <c r="G18" i="14"/>
  <c r="D19" i="14"/>
  <c r="E20" i="14"/>
  <c r="B21" i="14"/>
  <c r="G21" i="14"/>
  <c r="C22" i="14"/>
  <c r="A22" i="14" s="1"/>
  <c r="H22" i="14"/>
  <c r="D23" i="14"/>
  <c r="E24" i="14"/>
  <c r="B25" i="14"/>
  <c r="B26" i="14"/>
  <c r="G26" i="14"/>
  <c r="C27" i="14"/>
  <c r="A27" i="14" s="1"/>
  <c r="H27" i="14"/>
  <c r="D28" i="14"/>
  <c r="E29" i="14"/>
  <c r="B30" i="14"/>
  <c r="G30" i="14"/>
  <c r="E15" i="14"/>
  <c r="C16" i="14"/>
  <c r="A16" i="14" s="1"/>
  <c r="H16" i="14"/>
  <c r="E17" i="14"/>
  <c r="H18" i="14"/>
  <c r="E19" i="14"/>
  <c r="B20" i="14"/>
  <c r="G20" i="14"/>
  <c r="H21" i="14"/>
  <c r="D22" i="14"/>
  <c r="E23" i="14"/>
  <c r="B24" i="14"/>
  <c r="G24" i="14"/>
  <c r="C25" i="14"/>
  <c r="A25" i="14" s="1"/>
  <c r="C26" i="14"/>
  <c r="A26" i="14" s="1"/>
  <c r="H26" i="14"/>
  <c r="D27" i="14"/>
  <c r="E28" i="14"/>
  <c r="B29" i="14"/>
  <c r="G29" i="14"/>
  <c r="C30" i="14"/>
  <c r="A30" i="14" s="1"/>
  <c r="H30" i="14"/>
  <c r="O23" i="45"/>
  <c r="Y14" i="34"/>
  <c r="Y10" i="34"/>
  <c r="Y15" i="34"/>
  <c r="Y11" i="34"/>
  <c r="B745" i="34"/>
  <c r="B744" i="34"/>
  <c r="B708" i="34"/>
  <c r="B707" i="34"/>
  <c r="B747" i="34"/>
  <c r="B748" i="34"/>
  <c r="B681" i="34"/>
  <c r="B682" i="34"/>
  <c r="B564" i="34"/>
  <c r="B565" i="34"/>
  <c r="Z564" i="34" l="1"/>
  <c r="A564" i="34"/>
  <c r="Z747" i="34"/>
  <c r="A747" i="34"/>
  <c r="Z745" i="34"/>
  <c r="A745" i="34"/>
  <c r="Z682" i="34"/>
  <c r="A682" i="34"/>
  <c r="Z707" i="34"/>
  <c r="A707" i="34"/>
  <c r="Z681" i="34"/>
  <c r="A681" i="34"/>
  <c r="Z708" i="34"/>
  <c r="A708" i="34"/>
  <c r="Z565" i="34"/>
  <c r="A565" i="34"/>
  <c r="Z748" i="34"/>
  <c r="A748" i="34"/>
  <c r="Z744" i="34"/>
  <c r="A744" i="34"/>
  <c r="D16" i="47"/>
  <c r="D19" i="47"/>
  <c r="D17" i="47"/>
  <c r="D21" i="47"/>
  <c r="D23" i="47"/>
  <c r="D24" i="47"/>
  <c r="D18" i="47"/>
  <c r="D20" i="47"/>
  <c r="D22" i="47"/>
  <c r="D15" i="47"/>
  <c r="D25" i="47"/>
  <c r="B48" i="47"/>
  <c r="F49" i="47"/>
  <c r="D47" i="47"/>
  <c r="F50" i="47"/>
  <c r="D48" i="47"/>
  <c r="D49" i="47"/>
  <c r="B47" i="47"/>
  <c r="F48" i="47"/>
  <c r="B49" i="47"/>
  <c r="B50" i="47"/>
  <c r="G47" i="47"/>
  <c r="G48" i="47"/>
  <c r="D50" i="47"/>
  <c r="F34" i="47"/>
  <c r="G50" i="47"/>
  <c r="E48" i="47"/>
  <c r="E49" i="47"/>
  <c r="E50" i="47"/>
  <c r="G49" i="47"/>
  <c r="E47" i="47"/>
  <c r="A48" i="47"/>
  <c r="A49" i="47"/>
  <c r="A50" i="47"/>
  <c r="F47" i="47"/>
  <c r="A47" i="47"/>
  <c r="F45" i="47"/>
  <c r="E46" i="47"/>
  <c r="A42" i="47"/>
  <c r="F39" i="47"/>
  <c r="D37" i="47"/>
  <c r="B35" i="47"/>
  <c r="E43" i="47"/>
  <c r="C41" i="47"/>
  <c r="A39" i="47"/>
  <c r="F36" i="47"/>
  <c r="D34" i="47"/>
  <c r="D43" i="47"/>
  <c r="B41" i="47"/>
  <c r="G38" i="47"/>
  <c r="E36" i="47"/>
  <c r="C34" i="47"/>
  <c r="F46" i="47"/>
  <c r="A41" i="47"/>
  <c r="F38" i="47"/>
  <c r="D36" i="47"/>
  <c r="B34" i="47"/>
  <c r="G45" i="47"/>
  <c r="E44" i="47"/>
  <c r="A46" i="47"/>
  <c r="F43" i="47"/>
  <c r="D41" i="47"/>
  <c r="B39" i="47"/>
  <c r="G36" i="47"/>
  <c r="E34" i="47"/>
  <c r="A43" i="47"/>
  <c r="F40" i="47"/>
  <c r="D38" i="47"/>
  <c r="B36" i="47"/>
  <c r="G33" i="47"/>
  <c r="G42" i="47"/>
  <c r="E40" i="47"/>
  <c r="C38" i="47"/>
  <c r="A36" i="47"/>
  <c r="F33" i="47"/>
  <c r="B44" i="47"/>
  <c r="E45" i="47"/>
  <c r="F42" i="47"/>
  <c r="D40" i="47"/>
  <c r="B38" i="47"/>
  <c r="G35" i="47"/>
  <c r="E33" i="47"/>
  <c r="F44" i="47"/>
  <c r="B46" i="47"/>
  <c r="D45" i="47"/>
  <c r="B43" i="47"/>
  <c r="G40" i="47"/>
  <c r="E38" i="47"/>
  <c r="C36" i="47"/>
  <c r="A34" i="47"/>
  <c r="D42" i="47"/>
  <c r="B40" i="47"/>
  <c r="G37" i="47"/>
  <c r="E35" i="47"/>
  <c r="C33" i="47"/>
  <c r="A40" i="47"/>
  <c r="F37" i="47"/>
  <c r="D35" i="47"/>
  <c r="B33" i="47"/>
  <c r="D44" i="47"/>
  <c r="B42" i="47"/>
  <c r="G39" i="47"/>
  <c r="E37" i="47"/>
  <c r="C35" i="47"/>
  <c r="A33" i="47"/>
  <c r="G46" i="47"/>
  <c r="A45" i="47"/>
  <c r="G44" i="47"/>
  <c r="E42" i="47"/>
  <c r="C40" i="47"/>
  <c r="A38" i="47"/>
  <c r="F35" i="47"/>
  <c r="D33" i="47"/>
  <c r="G41" i="47"/>
  <c r="E39" i="47"/>
  <c r="C37" i="47"/>
  <c r="A35" i="47"/>
  <c r="A44" i="47"/>
  <c r="F41" i="47"/>
  <c r="D39" i="47"/>
  <c r="B37" i="47"/>
  <c r="G34" i="47"/>
  <c r="D46" i="47"/>
  <c r="B45" i="47"/>
  <c r="G43" i="47"/>
  <c r="E41" i="47"/>
  <c r="C39" i="47"/>
  <c r="A37" i="47"/>
  <c r="B525" i="34" l="1"/>
  <c r="B524" i="34"/>
  <c r="B515" i="34"/>
  <c r="B514" i="34"/>
  <c r="B510" i="34"/>
  <c r="B511" i="34"/>
  <c r="B665" i="34"/>
  <c r="B664" i="34"/>
  <c r="B687" i="34"/>
  <c r="B688" i="34"/>
  <c r="B686" i="34"/>
  <c r="B685" i="34"/>
  <c r="B680" i="34"/>
  <c r="B633" i="34"/>
  <c r="B632" i="34"/>
  <c r="B649" i="34"/>
  <c r="B650" i="34"/>
  <c r="B606" i="34"/>
  <c r="B679" i="34"/>
  <c r="B595" i="34"/>
  <c r="B596" i="34"/>
  <c r="B667" i="34"/>
  <c r="B672" i="34"/>
  <c r="B655" i="34"/>
  <c r="B656" i="34"/>
  <c r="B605" i="34"/>
  <c r="B669" i="34"/>
  <c r="B673" i="34"/>
  <c r="B674" i="34"/>
  <c r="B675" i="34"/>
  <c r="B676" i="34"/>
  <c r="B677" i="34"/>
  <c r="B678" i="34"/>
  <c r="B691" i="34"/>
  <c r="B692" i="34"/>
  <c r="B693" i="34"/>
  <c r="B694" i="34"/>
  <c r="B695" i="34"/>
  <c r="B696" i="34"/>
  <c r="B697" i="34"/>
  <c r="B698" i="34"/>
  <c r="B699" i="34"/>
  <c r="B700" i="34"/>
  <c r="B701" i="34"/>
  <c r="B702" i="34"/>
  <c r="B703" i="34"/>
  <c r="B704" i="34"/>
  <c r="B705" i="34"/>
  <c r="B706" i="34"/>
  <c r="B668" i="34"/>
  <c r="B746" i="34"/>
  <c r="B709" i="34"/>
  <c r="B710" i="34"/>
  <c r="B711" i="34"/>
  <c r="B714" i="34"/>
  <c r="B715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728" i="34"/>
  <c r="B729" i="34"/>
  <c r="B730" i="34"/>
  <c r="B733" i="34"/>
  <c r="B734" i="34"/>
  <c r="B735" i="34"/>
  <c r="B736" i="34"/>
  <c r="B737" i="34"/>
  <c r="B738" i="34"/>
  <c r="B739" i="34"/>
  <c r="B740" i="34"/>
  <c r="B741" i="34"/>
  <c r="B749" i="34"/>
  <c r="B750" i="34"/>
  <c r="B751" i="34"/>
  <c r="B752" i="34"/>
  <c r="B753" i="34"/>
  <c r="B754" i="34"/>
  <c r="B755" i="34"/>
  <c r="B756" i="34"/>
  <c r="B757" i="34"/>
  <c r="B763" i="34"/>
  <c r="B764" i="34"/>
  <c r="B765" i="34"/>
  <c r="B766" i="34"/>
  <c r="B767" i="34"/>
  <c r="B768" i="34"/>
  <c r="B769" i="34"/>
  <c r="B770" i="34"/>
  <c r="B773" i="34"/>
  <c r="B742" i="34"/>
  <c r="B743" i="34"/>
  <c r="B771" i="34"/>
  <c r="B772" i="34"/>
  <c r="B712" i="34"/>
  <c r="B713" i="34"/>
  <c r="B616" i="34"/>
  <c r="B617" i="34"/>
  <c r="B762" i="34"/>
  <c r="B731" i="34"/>
  <c r="B732" i="34"/>
  <c r="B758" i="34"/>
  <c r="B759" i="34"/>
  <c r="B760" i="34"/>
  <c r="B761" i="34"/>
  <c r="B614" i="34"/>
  <c r="B615" i="34"/>
  <c r="B620" i="34"/>
  <c r="B621" i="34"/>
  <c r="B670" i="34"/>
  <c r="B671" i="34"/>
  <c r="B499" i="34"/>
  <c r="B500" i="34"/>
  <c r="B508" i="34"/>
  <c r="B509" i="34"/>
  <c r="B683" i="34"/>
  <c r="B684" i="34"/>
  <c r="B689" i="34"/>
  <c r="B690" i="34"/>
  <c r="B774" i="34"/>
  <c r="B775" i="34"/>
  <c r="B776" i="34"/>
  <c r="B777" i="34"/>
  <c r="B778" i="34"/>
  <c r="B779" i="34"/>
  <c r="B780" i="34"/>
  <c r="B781" i="34"/>
  <c r="B782" i="34"/>
  <c r="B783" i="34"/>
  <c r="B784" i="34"/>
  <c r="B785" i="34"/>
  <c r="B786" i="34"/>
  <c r="B787" i="34"/>
  <c r="B788" i="34"/>
  <c r="B789" i="34"/>
  <c r="B654" i="34"/>
  <c r="B631" i="34"/>
  <c r="B607" i="34"/>
  <c r="B601" i="34"/>
  <c r="Z781" i="34" l="1"/>
  <c r="A781" i="34"/>
  <c r="Z759" i="34"/>
  <c r="A759" i="34"/>
  <c r="Z768" i="34"/>
  <c r="A768" i="34"/>
  <c r="Z755" i="34"/>
  <c r="A755" i="34"/>
  <c r="Z730" i="34"/>
  <c r="A730" i="34"/>
  <c r="Z718" i="34"/>
  <c r="A718" i="34"/>
  <c r="Z746" i="34"/>
  <c r="A746" i="34"/>
  <c r="Z696" i="34"/>
  <c r="A696" i="34"/>
  <c r="Z669" i="34"/>
  <c r="A669" i="34"/>
  <c r="Z631" i="34"/>
  <c r="A631" i="34"/>
  <c r="Z787" i="34"/>
  <c r="A787" i="34"/>
  <c r="Z783" i="34"/>
  <c r="A783" i="34"/>
  <c r="Z779" i="34"/>
  <c r="A779" i="34"/>
  <c r="Z775" i="34"/>
  <c r="A775" i="34"/>
  <c r="Z684" i="34"/>
  <c r="A684" i="34"/>
  <c r="Z500" i="34"/>
  <c r="A500" i="34"/>
  <c r="Z621" i="34"/>
  <c r="A621" i="34"/>
  <c r="Z761" i="34"/>
  <c r="A761" i="34"/>
  <c r="Z732" i="34"/>
  <c r="A732" i="34"/>
  <c r="Z616" i="34"/>
  <c r="A616" i="34"/>
  <c r="Z771" i="34"/>
  <c r="A771" i="34"/>
  <c r="Z770" i="34"/>
  <c r="A770" i="34"/>
  <c r="Z766" i="34"/>
  <c r="A766" i="34"/>
  <c r="Z757" i="34"/>
  <c r="A757" i="34"/>
  <c r="Z753" i="34"/>
  <c r="A753" i="34"/>
  <c r="Z749" i="34"/>
  <c r="A749" i="34"/>
  <c r="Z738" i="34"/>
  <c r="A738" i="34"/>
  <c r="Z734" i="34"/>
  <c r="A734" i="34"/>
  <c r="Z728" i="34"/>
  <c r="A728" i="34"/>
  <c r="Z724" i="34"/>
  <c r="A724" i="34"/>
  <c r="Z720" i="34"/>
  <c r="A720" i="34"/>
  <c r="Z716" i="34"/>
  <c r="A716" i="34"/>
  <c r="Z710" i="34"/>
  <c r="A710" i="34"/>
  <c r="Z706" i="34"/>
  <c r="A706" i="34"/>
  <c r="Z702" i="34"/>
  <c r="A702" i="34"/>
  <c r="Z698" i="34"/>
  <c r="A698" i="34"/>
  <c r="Z694" i="34"/>
  <c r="A694" i="34"/>
  <c r="Z678" i="34"/>
  <c r="A678" i="34"/>
  <c r="A674" i="34"/>
  <c r="Z674" i="34"/>
  <c r="Z656" i="34"/>
  <c r="A656" i="34"/>
  <c r="A596" i="34"/>
  <c r="Z596" i="34"/>
  <c r="Z650" i="34"/>
  <c r="A650" i="34"/>
  <c r="Z680" i="34"/>
  <c r="A680" i="34"/>
  <c r="Z687" i="34"/>
  <c r="A687" i="34"/>
  <c r="Z510" i="34"/>
  <c r="A510" i="34"/>
  <c r="Z525" i="34"/>
  <c r="A525" i="34"/>
  <c r="Z785" i="34"/>
  <c r="A785" i="34"/>
  <c r="A690" i="34"/>
  <c r="Z690" i="34"/>
  <c r="Z615" i="34"/>
  <c r="A615" i="34"/>
  <c r="Z742" i="34"/>
  <c r="A742" i="34"/>
  <c r="Z736" i="34"/>
  <c r="A736" i="34"/>
  <c r="Z654" i="34"/>
  <c r="A654" i="34"/>
  <c r="Z786" i="34"/>
  <c r="A786" i="34"/>
  <c r="Z782" i="34"/>
  <c r="A782" i="34"/>
  <c r="Z778" i="34"/>
  <c r="A778" i="34"/>
  <c r="Z774" i="34"/>
  <c r="A774" i="34"/>
  <c r="Z683" i="34"/>
  <c r="A683" i="34"/>
  <c r="Z499" i="34"/>
  <c r="A499" i="34"/>
  <c r="Z620" i="34"/>
  <c r="A620" i="34"/>
  <c r="Z760" i="34"/>
  <c r="A760" i="34"/>
  <c r="Z731" i="34"/>
  <c r="A731" i="34"/>
  <c r="Z713" i="34"/>
  <c r="A713" i="34"/>
  <c r="Z743" i="34"/>
  <c r="A743" i="34"/>
  <c r="Z769" i="34"/>
  <c r="A769" i="34"/>
  <c r="Z765" i="34"/>
  <c r="A765" i="34"/>
  <c r="Z756" i="34"/>
  <c r="A756" i="34"/>
  <c r="Z752" i="34"/>
  <c r="A752" i="34"/>
  <c r="Z741" i="34"/>
  <c r="A741" i="34"/>
  <c r="Z737" i="34"/>
  <c r="A737" i="34"/>
  <c r="Z733" i="34"/>
  <c r="A733" i="34"/>
  <c r="Z727" i="34"/>
  <c r="A727" i="34"/>
  <c r="Z723" i="34"/>
  <c r="A723" i="34"/>
  <c r="Z719" i="34"/>
  <c r="A719" i="34"/>
  <c r="Z715" i="34"/>
  <c r="A715" i="34"/>
  <c r="Z709" i="34"/>
  <c r="A709" i="34"/>
  <c r="Z705" i="34"/>
  <c r="A705" i="34"/>
  <c r="Z701" i="34"/>
  <c r="A701" i="34"/>
  <c r="Z697" i="34"/>
  <c r="A697" i="34"/>
  <c r="Z693" i="34"/>
  <c r="A693" i="34"/>
  <c r="Z677" i="34"/>
  <c r="A677" i="34"/>
  <c r="Z673" i="34"/>
  <c r="A673" i="34"/>
  <c r="Z655" i="34"/>
  <c r="A655" i="34"/>
  <c r="Z595" i="34"/>
  <c r="A595" i="34"/>
  <c r="Z649" i="34"/>
  <c r="A649" i="34"/>
  <c r="Z685" i="34"/>
  <c r="A685" i="34"/>
  <c r="Z664" i="34"/>
  <c r="A664" i="34"/>
  <c r="Z514" i="34"/>
  <c r="A514" i="34"/>
  <c r="Z601" i="34"/>
  <c r="A601" i="34"/>
  <c r="Z509" i="34"/>
  <c r="A509" i="34"/>
  <c r="Z712" i="34"/>
  <c r="A712" i="34"/>
  <c r="Z751" i="34"/>
  <c r="A751" i="34"/>
  <c r="Z722" i="34"/>
  <c r="A722" i="34"/>
  <c r="Z704" i="34"/>
  <c r="A704" i="34"/>
  <c r="Z692" i="34"/>
  <c r="A692" i="34"/>
  <c r="Z676" i="34"/>
  <c r="A676" i="34"/>
  <c r="Z672" i="34"/>
  <c r="A672" i="34"/>
  <c r="Z632" i="34"/>
  <c r="A632" i="34"/>
  <c r="Z686" i="34"/>
  <c r="A686" i="34"/>
  <c r="Z665" i="34"/>
  <c r="A665" i="34"/>
  <c r="Z515" i="34"/>
  <c r="A515" i="34"/>
  <c r="Z789" i="34"/>
  <c r="A789" i="34"/>
  <c r="Z777" i="34"/>
  <c r="A777" i="34"/>
  <c r="Z671" i="34"/>
  <c r="A671" i="34"/>
  <c r="Z762" i="34"/>
  <c r="A762" i="34"/>
  <c r="Z764" i="34"/>
  <c r="A764" i="34"/>
  <c r="Z740" i="34"/>
  <c r="A740" i="34"/>
  <c r="Z726" i="34"/>
  <c r="A726" i="34"/>
  <c r="Z714" i="34"/>
  <c r="A714" i="34"/>
  <c r="Z700" i="34"/>
  <c r="A700" i="34"/>
  <c r="Z679" i="34"/>
  <c r="A679" i="34"/>
  <c r="Z607" i="34"/>
  <c r="A607" i="34"/>
  <c r="Z788" i="34"/>
  <c r="A788" i="34"/>
  <c r="Z784" i="34"/>
  <c r="A784" i="34"/>
  <c r="Z780" i="34"/>
  <c r="A780" i="34"/>
  <c r="Z776" i="34"/>
  <c r="A776" i="34"/>
  <c r="Z689" i="34"/>
  <c r="A689" i="34"/>
  <c r="Z508" i="34"/>
  <c r="A508" i="34"/>
  <c r="Z670" i="34"/>
  <c r="A670" i="34"/>
  <c r="Z614" i="34"/>
  <c r="A614" i="34"/>
  <c r="Z758" i="34"/>
  <c r="A758" i="34"/>
  <c r="Z617" i="34"/>
  <c r="A617" i="34"/>
  <c r="Z772" i="34"/>
  <c r="A772" i="34"/>
  <c r="Z773" i="34"/>
  <c r="A773" i="34"/>
  <c r="Z767" i="34"/>
  <c r="A767" i="34"/>
  <c r="Z763" i="34"/>
  <c r="A763" i="34"/>
  <c r="Z754" i="34"/>
  <c r="A754" i="34"/>
  <c r="Z750" i="34"/>
  <c r="A750" i="34"/>
  <c r="Z739" i="34"/>
  <c r="A739" i="34"/>
  <c r="Z735" i="34"/>
  <c r="A735" i="34"/>
  <c r="Z729" i="34"/>
  <c r="A729" i="34"/>
  <c r="Z725" i="34"/>
  <c r="A725" i="34"/>
  <c r="Z721" i="34"/>
  <c r="A721" i="34"/>
  <c r="Z717" i="34"/>
  <c r="A717" i="34"/>
  <c r="Z711" i="34"/>
  <c r="A711" i="34"/>
  <c r="Z668" i="34"/>
  <c r="A668" i="34"/>
  <c r="Z703" i="34"/>
  <c r="A703" i="34"/>
  <c r="Z699" i="34"/>
  <c r="A699" i="34"/>
  <c r="Z695" i="34"/>
  <c r="A695" i="34"/>
  <c r="Z691" i="34"/>
  <c r="A691" i="34"/>
  <c r="Z675" i="34"/>
  <c r="A675" i="34"/>
  <c r="Z605" i="34"/>
  <c r="A605" i="34"/>
  <c r="Z667" i="34"/>
  <c r="A667" i="34"/>
  <c r="Z606" i="34"/>
  <c r="A606" i="34"/>
  <c r="Z633" i="34"/>
  <c r="A633" i="34"/>
  <c r="Z688" i="34"/>
  <c r="A688" i="34"/>
  <c r="Z511" i="34"/>
  <c r="A511" i="34"/>
  <c r="Z524" i="34"/>
  <c r="A524" i="34"/>
  <c r="B651" i="34"/>
  <c r="B653" i="34"/>
  <c r="B634" i="34"/>
  <c r="B635" i="34"/>
  <c r="B626" i="34"/>
  <c r="B627" i="34"/>
  <c r="B594" i="34"/>
  <c r="B622" i="34"/>
  <c r="B541" i="34"/>
  <c r="B542" i="34"/>
  <c r="D24" i="12"/>
  <c r="C24" i="12"/>
  <c r="Z594" i="34" l="1"/>
  <c r="A594" i="34"/>
  <c r="Z634" i="34"/>
  <c r="A634" i="34"/>
  <c r="Z542" i="34"/>
  <c r="A542" i="34"/>
  <c r="Z627" i="34"/>
  <c r="A627" i="34"/>
  <c r="Z653" i="34"/>
  <c r="A653" i="34"/>
  <c r="Z541" i="34"/>
  <c r="A541" i="34"/>
  <c r="Z651" i="34"/>
  <c r="A651" i="34"/>
  <c r="Z622" i="34"/>
  <c r="A622" i="34"/>
  <c r="Z635" i="34"/>
  <c r="A635" i="34"/>
  <c r="A626" i="34"/>
  <c r="Z626" i="34"/>
  <c r="B526" i="34"/>
  <c r="B570" i="34"/>
  <c r="B516" i="34"/>
  <c r="B517" i="34"/>
  <c r="B520" i="34"/>
  <c r="B521" i="34"/>
  <c r="B513" i="34"/>
  <c r="B506" i="34"/>
  <c r="B505" i="34"/>
  <c r="B432" i="34"/>
  <c r="B433" i="34"/>
  <c r="B434" i="34"/>
  <c r="B435" i="34"/>
  <c r="B436" i="34"/>
  <c r="B437" i="34"/>
  <c r="B438" i="34"/>
  <c r="B439" i="34"/>
  <c r="B440" i="34"/>
  <c r="B441" i="34"/>
  <c r="B442" i="34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7" i="34"/>
  <c r="B488" i="34"/>
  <c r="B489" i="34"/>
  <c r="B490" i="34"/>
  <c r="B491" i="34"/>
  <c r="B492" i="34"/>
  <c r="B493" i="34"/>
  <c r="B494" i="34"/>
  <c r="B495" i="34"/>
  <c r="B498" i="34"/>
  <c r="B501" i="34"/>
  <c r="B502" i="34"/>
  <c r="B503" i="34"/>
  <c r="B504" i="34"/>
  <c r="B507" i="34"/>
  <c r="B512" i="34"/>
  <c r="B518" i="34"/>
  <c r="B519" i="34"/>
  <c r="B527" i="34"/>
  <c r="B528" i="34"/>
  <c r="B529" i="34"/>
  <c r="B530" i="34"/>
  <c r="B531" i="34"/>
  <c r="B532" i="34"/>
  <c r="B533" i="34"/>
  <c r="B534" i="34"/>
  <c r="B535" i="34"/>
  <c r="B536" i="34"/>
  <c r="B543" i="34"/>
  <c r="B544" i="34"/>
  <c r="B545" i="34"/>
  <c r="B546" i="34"/>
  <c r="B547" i="34"/>
  <c r="B548" i="34"/>
  <c r="B549" i="34"/>
  <c r="B550" i="34"/>
  <c r="B551" i="34"/>
  <c r="B552" i="34"/>
  <c r="B553" i="34"/>
  <c r="B554" i="34"/>
  <c r="B555" i="34"/>
  <c r="Z552" i="34" l="1"/>
  <c r="A552" i="34"/>
  <c r="Z534" i="34"/>
  <c r="A534" i="34"/>
  <c r="Z504" i="34"/>
  <c r="A504" i="34"/>
  <c r="Z492" i="34"/>
  <c r="A492" i="34"/>
  <c r="Z470" i="34"/>
  <c r="A470" i="34"/>
  <c r="Z456" i="34"/>
  <c r="A456" i="34"/>
  <c r="Z555" i="34"/>
  <c r="A555" i="34"/>
  <c r="Z551" i="34"/>
  <c r="A551" i="34"/>
  <c r="Z543" i="34"/>
  <c r="A543" i="34"/>
  <c r="Z529" i="34"/>
  <c r="A529" i="34"/>
  <c r="Z503" i="34"/>
  <c r="A503" i="34"/>
  <c r="Z491" i="34"/>
  <c r="A491" i="34"/>
  <c r="Z554" i="34"/>
  <c r="A554" i="34"/>
  <c r="Z550" i="34"/>
  <c r="A550" i="34"/>
  <c r="Z546" i="34"/>
  <c r="A546" i="34"/>
  <c r="Z536" i="34"/>
  <c r="A536" i="34"/>
  <c r="Z532" i="34"/>
  <c r="A532" i="34"/>
  <c r="Z528" i="34"/>
  <c r="A528" i="34"/>
  <c r="Z512" i="34"/>
  <c r="A512" i="34"/>
  <c r="Z502" i="34"/>
  <c r="A502" i="34"/>
  <c r="Z494" i="34"/>
  <c r="A494" i="34"/>
  <c r="Z490" i="34"/>
  <c r="A490" i="34"/>
  <c r="Z484" i="34"/>
  <c r="A484" i="34"/>
  <c r="Z480" i="34"/>
  <c r="A480" i="34"/>
  <c r="Z476" i="34"/>
  <c r="A476" i="34"/>
  <c r="Z472" i="34"/>
  <c r="A472" i="34"/>
  <c r="Z468" i="34"/>
  <c r="A468" i="34"/>
  <c r="Z464" i="34"/>
  <c r="A464" i="34"/>
  <c r="Z458" i="34"/>
  <c r="A458" i="34"/>
  <c r="Z454" i="34"/>
  <c r="A454" i="34"/>
  <c r="Z450" i="34"/>
  <c r="A450" i="34"/>
  <c r="Z446" i="34"/>
  <c r="A446" i="34"/>
  <c r="Z442" i="34"/>
  <c r="A442" i="34"/>
  <c r="Z438" i="34"/>
  <c r="A438" i="34"/>
  <c r="Z434" i="34"/>
  <c r="A434" i="34"/>
  <c r="Z506" i="34"/>
  <c r="A506" i="34"/>
  <c r="Z517" i="34"/>
  <c r="A517" i="34"/>
  <c r="Z553" i="34"/>
  <c r="A553" i="34"/>
  <c r="Z549" i="34"/>
  <c r="A549" i="34"/>
  <c r="Z545" i="34"/>
  <c r="A545" i="34"/>
  <c r="A535" i="34"/>
  <c r="Z535" i="34"/>
  <c r="Z531" i="34"/>
  <c r="A531" i="34"/>
  <c r="Z527" i="34"/>
  <c r="A527" i="34"/>
  <c r="Z507" i="34"/>
  <c r="A507" i="34"/>
  <c r="Z501" i="34"/>
  <c r="A501" i="34"/>
  <c r="Z493" i="34"/>
  <c r="A493" i="34"/>
  <c r="Z489" i="34"/>
  <c r="A489" i="34"/>
  <c r="Z483" i="34"/>
  <c r="A483" i="34"/>
  <c r="Z479" i="34"/>
  <c r="A479" i="34"/>
  <c r="Z475" i="34"/>
  <c r="A475" i="34"/>
  <c r="A471" i="34"/>
  <c r="Z471" i="34"/>
  <c r="Z467" i="34"/>
  <c r="A467" i="34"/>
  <c r="Z463" i="34"/>
  <c r="A463" i="34"/>
  <c r="Z457" i="34"/>
  <c r="A457" i="34"/>
  <c r="Z453" i="34"/>
  <c r="A453" i="34"/>
  <c r="Z449" i="34"/>
  <c r="A449" i="34"/>
  <c r="Z445" i="34"/>
  <c r="A445" i="34"/>
  <c r="Z441" i="34"/>
  <c r="A441" i="34"/>
  <c r="Z437" i="34"/>
  <c r="A437" i="34"/>
  <c r="Z433" i="34"/>
  <c r="A433" i="34"/>
  <c r="Z513" i="34"/>
  <c r="A513" i="34"/>
  <c r="Z516" i="34"/>
  <c r="A516" i="34"/>
  <c r="Z548" i="34"/>
  <c r="A548" i="34"/>
  <c r="Z519" i="34"/>
  <c r="A519" i="34"/>
  <c r="Z488" i="34"/>
  <c r="A488" i="34"/>
  <c r="Z474" i="34"/>
  <c r="A474" i="34"/>
  <c r="Z462" i="34"/>
  <c r="A462" i="34"/>
  <c r="Z448" i="34"/>
  <c r="A448" i="34"/>
  <c r="Z444" i="34"/>
  <c r="A444" i="34"/>
  <c r="Z440" i="34"/>
  <c r="A440" i="34"/>
  <c r="Z436" i="34"/>
  <c r="A436" i="34"/>
  <c r="Z432" i="34"/>
  <c r="A432" i="34"/>
  <c r="Z521" i="34"/>
  <c r="A521" i="34"/>
  <c r="Z570" i="34"/>
  <c r="A570" i="34"/>
  <c r="Z544" i="34"/>
  <c r="A544" i="34"/>
  <c r="Z530" i="34"/>
  <c r="A530" i="34"/>
  <c r="Z498" i="34"/>
  <c r="A498" i="34"/>
  <c r="Z482" i="34"/>
  <c r="A482" i="34"/>
  <c r="Z478" i="34"/>
  <c r="A478" i="34"/>
  <c r="Z466" i="34"/>
  <c r="A466" i="34"/>
  <c r="Z452" i="34"/>
  <c r="A452" i="34"/>
  <c r="Z547" i="34"/>
  <c r="A547" i="34"/>
  <c r="Z533" i="34"/>
  <c r="A533" i="34"/>
  <c r="Z518" i="34"/>
  <c r="A518" i="34"/>
  <c r="Z495" i="34"/>
  <c r="A495" i="34"/>
  <c r="Z487" i="34"/>
  <c r="A487" i="34"/>
  <c r="Z481" i="34"/>
  <c r="A481" i="34"/>
  <c r="Z477" i="34"/>
  <c r="A477" i="34"/>
  <c r="Z473" i="34"/>
  <c r="A473" i="34"/>
  <c r="Z469" i="34"/>
  <c r="A469" i="34"/>
  <c r="Z465" i="34"/>
  <c r="A465" i="34"/>
  <c r="Z461" i="34"/>
  <c r="A461" i="34"/>
  <c r="Z455" i="34"/>
  <c r="A455" i="34"/>
  <c r="Z451" i="34"/>
  <c r="A451" i="34"/>
  <c r="Z447" i="34"/>
  <c r="A447" i="34"/>
  <c r="Z443" i="34"/>
  <c r="A443" i="34"/>
  <c r="Z439" i="34"/>
  <c r="A439" i="34"/>
  <c r="Z435" i="34"/>
  <c r="A435" i="34"/>
  <c r="Z505" i="34"/>
  <c r="A505" i="34"/>
  <c r="Z520" i="34"/>
  <c r="A520" i="34"/>
  <c r="Z526" i="34"/>
  <c r="A526" i="34"/>
  <c r="A73" i="48" a="1"/>
  <c r="A73" i="48" s="1"/>
  <c r="I73" i="48" s="1"/>
  <c r="A74" i="48" a="1"/>
  <c r="A74" i="48" s="1"/>
  <c r="K16" i="34"/>
  <c r="B16" i="34"/>
  <c r="A16" i="34" s="1"/>
  <c r="AO10" i="48"/>
  <c r="AN10" i="48"/>
  <c r="AM10" i="48"/>
  <c r="AL10" i="48"/>
  <c r="F66" i="48" s="1"/>
  <c r="AK10" i="48"/>
  <c r="AJ10" i="48"/>
  <c r="AI10" i="48"/>
  <c r="AH10" i="48"/>
  <c r="AE10" i="48"/>
  <c r="AD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M10" i="48"/>
  <c r="L10" i="48"/>
  <c r="K10" i="48"/>
  <c r="J10" i="48"/>
  <c r="BA355" i="51"/>
  <c r="AZ355" i="51"/>
  <c r="AY355" i="51"/>
  <c r="AX355" i="51"/>
  <c r="AW355" i="51"/>
  <c r="AV355" i="51"/>
  <c r="AU355" i="51"/>
  <c r="AT355" i="51"/>
  <c r="AS355" i="51"/>
  <c r="AR355" i="51"/>
  <c r="AQ355" i="51"/>
  <c r="AP355" i="51"/>
  <c r="AO355" i="51"/>
  <c r="AN355" i="51"/>
  <c r="AM355" i="51"/>
  <c r="AL355" i="51"/>
  <c r="AK355" i="51"/>
  <c r="AJ355" i="51"/>
  <c r="AI355" i="51"/>
  <c r="AH355" i="51"/>
  <c r="AE355" i="51"/>
  <c r="AD355" i="51"/>
  <c r="AC355" i="51"/>
  <c r="AB355" i="51"/>
  <c r="AA355" i="51"/>
  <c r="Z355" i="51"/>
  <c r="Y355" i="51"/>
  <c r="X355" i="51"/>
  <c r="W355" i="51"/>
  <c r="V355" i="51"/>
  <c r="U355" i="51"/>
  <c r="T355" i="51"/>
  <c r="S355" i="51"/>
  <c r="R355" i="51"/>
  <c r="Q355" i="51"/>
  <c r="P355" i="51"/>
  <c r="M355" i="51"/>
  <c r="L355" i="51"/>
  <c r="K355" i="51"/>
  <c r="J355" i="51"/>
  <c r="A355" i="51" a="1"/>
  <c r="A355" i="51" s="1"/>
  <c r="I355" i="51" s="1"/>
  <c r="BA354" i="51"/>
  <c r="AY354" i="51"/>
  <c r="AX354" i="51"/>
  <c r="AV354" i="51"/>
  <c r="AU354" i="51"/>
  <c r="AT354" i="51"/>
  <c r="AS354" i="51"/>
  <c r="AR354" i="51"/>
  <c r="AQ354" i="51"/>
  <c r="AP354" i="51"/>
  <c r="AO354" i="51"/>
  <c r="AN354" i="51"/>
  <c r="AM354" i="51"/>
  <c r="AL354" i="51"/>
  <c r="AK354" i="51"/>
  <c r="AJ354" i="51"/>
  <c r="AI354" i="51"/>
  <c r="AH354" i="51"/>
  <c r="AE354" i="51"/>
  <c r="AD354" i="51"/>
  <c r="AC354" i="51"/>
  <c r="AB354" i="51"/>
  <c r="AA354" i="51"/>
  <c r="Z354" i="51"/>
  <c r="Y354" i="51"/>
  <c r="X354" i="51"/>
  <c r="W354" i="51"/>
  <c r="V354" i="51"/>
  <c r="U354" i="51"/>
  <c r="T354" i="51"/>
  <c r="S354" i="51"/>
  <c r="R354" i="51"/>
  <c r="Q354" i="51"/>
  <c r="P354" i="51"/>
  <c r="M354" i="51"/>
  <c r="L354" i="51"/>
  <c r="K354" i="51"/>
  <c r="J354" i="51"/>
  <c r="D354" i="51"/>
  <c r="AZ353" i="51"/>
  <c r="AY353" i="51"/>
  <c r="AX353" i="51"/>
  <c r="AW353" i="51"/>
  <c r="AV353" i="51"/>
  <c r="AU353" i="51"/>
  <c r="AS353" i="51"/>
  <c r="AR353" i="51"/>
  <c r="AQ353" i="51"/>
  <c r="AP353" i="51"/>
  <c r="AO353" i="51"/>
  <c r="AN353" i="51"/>
  <c r="AM353" i="51"/>
  <c r="AL353" i="51"/>
  <c r="AK353" i="51"/>
  <c r="AJ353" i="51"/>
  <c r="AI353" i="51"/>
  <c r="AH353" i="51"/>
  <c r="AE353" i="51"/>
  <c r="AD353" i="51"/>
  <c r="AC353" i="51"/>
  <c r="AB353" i="51"/>
  <c r="AA353" i="51"/>
  <c r="Z353" i="51"/>
  <c r="Y353" i="51"/>
  <c r="X353" i="51"/>
  <c r="W353" i="51"/>
  <c r="V353" i="51"/>
  <c r="U353" i="51"/>
  <c r="T353" i="51"/>
  <c r="S353" i="51"/>
  <c r="R353" i="51"/>
  <c r="Q353" i="51"/>
  <c r="P353" i="51"/>
  <c r="M353" i="51"/>
  <c r="L353" i="51"/>
  <c r="K353" i="51"/>
  <c r="J353" i="51"/>
  <c r="D353" i="51"/>
  <c r="AZ352" i="51"/>
  <c r="AY352" i="51"/>
  <c r="AX352" i="51"/>
  <c r="AW352" i="51"/>
  <c r="AV352" i="51"/>
  <c r="AU352" i="51"/>
  <c r="AT352" i="51"/>
  <c r="AS352" i="51"/>
  <c r="AR352" i="51"/>
  <c r="AQ352" i="51"/>
  <c r="AP352" i="51"/>
  <c r="AO352" i="51"/>
  <c r="AM352" i="51"/>
  <c r="AL352" i="51"/>
  <c r="AK352" i="51"/>
  <c r="AJ352" i="51"/>
  <c r="AI352" i="51"/>
  <c r="AH352" i="51"/>
  <c r="AE352" i="51"/>
  <c r="AD352" i="51"/>
  <c r="AC352" i="51"/>
  <c r="AB352" i="51"/>
  <c r="AA352" i="51"/>
  <c r="Z352" i="51"/>
  <c r="Y352" i="51"/>
  <c r="X352" i="51"/>
  <c r="W352" i="51"/>
  <c r="V352" i="51"/>
  <c r="U352" i="51"/>
  <c r="T352" i="51"/>
  <c r="S352" i="51"/>
  <c r="R352" i="51"/>
  <c r="Q352" i="51"/>
  <c r="P352" i="51"/>
  <c r="M352" i="51"/>
  <c r="L352" i="51"/>
  <c r="K352" i="51"/>
  <c r="J352" i="51"/>
  <c r="D352" i="51"/>
  <c r="BA351" i="51"/>
  <c r="AZ351" i="51"/>
  <c r="AY351" i="51"/>
  <c r="AX351" i="51"/>
  <c r="AW351" i="51"/>
  <c r="AV351" i="51"/>
  <c r="AU351" i="51"/>
  <c r="AT351" i="51"/>
  <c r="AS351" i="51"/>
  <c r="AR351" i="51"/>
  <c r="AQ351" i="51"/>
  <c r="AP351" i="51"/>
  <c r="AO351" i="51"/>
  <c r="AN351" i="51"/>
  <c r="AM351" i="51"/>
  <c r="AL351" i="51"/>
  <c r="AK351" i="51"/>
  <c r="AJ351" i="51"/>
  <c r="AI351" i="51"/>
  <c r="AH351" i="51"/>
  <c r="AE351" i="51"/>
  <c r="AD351" i="51"/>
  <c r="AC351" i="51"/>
  <c r="AB351" i="51"/>
  <c r="AA351" i="51"/>
  <c r="Z351" i="51"/>
  <c r="Y351" i="51"/>
  <c r="X351" i="51"/>
  <c r="W351" i="51"/>
  <c r="V351" i="51"/>
  <c r="U351" i="51"/>
  <c r="T351" i="51"/>
  <c r="S351" i="51"/>
  <c r="R351" i="51"/>
  <c r="Q351" i="51"/>
  <c r="P351" i="51"/>
  <c r="M351" i="51"/>
  <c r="L351" i="51"/>
  <c r="K351" i="51"/>
  <c r="J351" i="51"/>
  <c r="D351" i="51"/>
  <c r="BA350" i="51"/>
  <c r="AY350" i="51"/>
  <c r="AX350" i="51"/>
  <c r="AW350" i="51"/>
  <c r="AV350" i="51"/>
  <c r="AU350" i="51"/>
  <c r="AT350" i="51"/>
  <c r="AR350" i="51"/>
  <c r="AQ350" i="51"/>
  <c r="AP350" i="51"/>
  <c r="AO350" i="51"/>
  <c r="AN350" i="51"/>
  <c r="AM350" i="51"/>
  <c r="AL350" i="51"/>
  <c r="AK350" i="51"/>
  <c r="AJ350" i="51"/>
  <c r="AI350" i="51"/>
  <c r="AH350" i="51"/>
  <c r="AE350" i="51"/>
  <c r="AD350" i="51"/>
  <c r="AC350" i="51"/>
  <c r="AB350" i="51"/>
  <c r="AA350" i="51"/>
  <c r="Z350" i="51"/>
  <c r="Y350" i="51"/>
  <c r="X350" i="51"/>
  <c r="W350" i="51"/>
  <c r="V350" i="51"/>
  <c r="U350" i="51"/>
  <c r="T350" i="51"/>
  <c r="S350" i="51"/>
  <c r="R350" i="51"/>
  <c r="Q350" i="51"/>
  <c r="P350" i="51"/>
  <c r="M350" i="51"/>
  <c r="L350" i="51"/>
  <c r="K350" i="51"/>
  <c r="J350" i="51"/>
  <c r="D350" i="51"/>
  <c r="BA349" i="51"/>
  <c r="AY349" i="51"/>
  <c r="AX349" i="51"/>
  <c r="AW349" i="51"/>
  <c r="AV349" i="51"/>
  <c r="AU349" i="51"/>
  <c r="AT349" i="51"/>
  <c r="AS349" i="51"/>
  <c r="AR349" i="51"/>
  <c r="AP349" i="51"/>
  <c r="AO349" i="51"/>
  <c r="AN349" i="51"/>
  <c r="AM349" i="51"/>
  <c r="AL349" i="51"/>
  <c r="AK349" i="51"/>
  <c r="AJ349" i="51"/>
  <c r="AI349" i="51"/>
  <c r="AH349" i="51"/>
  <c r="AE349" i="51"/>
  <c r="AD349" i="51"/>
  <c r="AC349" i="51"/>
  <c r="AB349" i="51"/>
  <c r="AA349" i="51"/>
  <c r="Z349" i="51"/>
  <c r="Y349" i="51"/>
  <c r="X349" i="51"/>
  <c r="W349" i="51"/>
  <c r="V349" i="51"/>
  <c r="U349" i="51"/>
  <c r="S349" i="51"/>
  <c r="R349" i="51"/>
  <c r="Q349" i="51"/>
  <c r="P349" i="51"/>
  <c r="M349" i="51"/>
  <c r="L349" i="51"/>
  <c r="K349" i="51"/>
  <c r="J349" i="51"/>
  <c r="D349" i="51"/>
  <c r="A10" i="51" a="1"/>
  <c r="A10" i="51" s="1"/>
  <c r="AZ250" i="50"/>
  <c r="BA242" i="50"/>
  <c r="AZ242" i="50"/>
  <c r="AY242" i="50"/>
  <c r="AX242" i="50"/>
  <c r="AW242" i="50"/>
  <c r="AV242" i="50"/>
  <c r="AU242" i="50"/>
  <c r="AT242" i="50"/>
  <c r="AS242" i="50"/>
  <c r="AR242" i="50"/>
  <c r="AQ242" i="50"/>
  <c r="AP242" i="50"/>
  <c r="AO242" i="50"/>
  <c r="AN242" i="50"/>
  <c r="AM242" i="50"/>
  <c r="AL242" i="50"/>
  <c r="AK242" i="50"/>
  <c r="AJ242" i="50"/>
  <c r="AI242" i="50"/>
  <c r="AH242" i="50"/>
  <c r="AE242" i="50"/>
  <c r="AD242" i="50"/>
  <c r="AC242" i="50"/>
  <c r="AB242" i="50"/>
  <c r="AA242" i="50"/>
  <c r="Z242" i="50"/>
  <c r="Y242" i="50"/>
  <c r="X242" i="50"/>
  <c r="W242" i="50"/>
  <c r="V242" i="50"/>
  <c r="U242" i="50"/>
  <c r="T242" i="50"/>
  <c r="S242" i="50"/>
  <c r="R242" i="50"/>
  <c r="Q242" i="50"/>
  <c r="P242" i="50"/>
  <c r="M242" i="50"/>
  <c r="L242" i="50"/>
  <c r="K242" i="50"/>
  <c r="J242" i="50"/>
  <c r="A242" i="50" a="1"/>
  <c r="A242" i="50" s="1"/>
  <c r="I242" i="50" s="1"/>
  <c r="BA241" i="50"/>
  <c r="AY241" i="50"/>
  <c r="AX241" i="50"/>
  <c r="AV241" i="50"/>
  <c r="AU241" i="50"/>
  <c r="AT241" i="50"/>
  <c r="AS241" i="50"/>
  <c r="AR241" i="50"/>
  <c r="AQ241" i="50"/>
  <c r="AP241" i="50"/>
  <c r="AO241" i="50"/>
  <c r="AN241" i="50"/>
  <c r="AM241" i="50"/>
  <c r="AL241" i="50"/>
  <c r="AK241" i="50"/>
  <c r="AJ241" i="50"/>
  <c r="AI241" i="50"/>
  <c r="AH241" i="50"/>
  <c r="AE241" i="50"/>
  <c r="AD241" i="50"/>
  <c r="AC241" i="50"/>
  <c r="AB241" i="50"/>
  <c r="AA241" i="50"/>
  <c r="Z241" i="50"/>
  <c r="Y241" i="50"/>
  <c r="X241" i="50"/>
  <c r="W241" i="50"/>
  <c r="V241" i="50"/>
  <c r="U241" i="50"/>
  <c r="T241" i="50"/>
  <c r="S241" i="50"/>
  <c r="R241" i="50"/>
  <c r="Q241" i="50"/>
  <c r="P241" i="50"/>
  <c r="M241" i="50"/>
  <c r="L241" i="50"/>
  <c r="K241" i="50"/>
  <c r="J241" i="50"/>
  <c r="D241" i="50"/>
  <c r="AZ240" i="50"/>
  <c r="AY240" i="50"/>
  <c r="AX240" i="50"/>
  <c r="AW240" i="50"/>
  <c r="AV240" i="50"/>
  <c r="AU240" i="50"/>
  <c r="AS240" i="50"/>
  <c r="AR240" i="50"/>
  <c r="AQ240" i="50"/>
  <c r="AP240" i="50"/>
  <c r="AO240" i="50"/>
  <c r="AN240" i="50"/>
  <c r="AM240" i="50"/>
  <c r="AL240" i="50"/>
  <c r="AK240" i="50"/>
  <c r="AJ240" i="50"/>
  <c r="AI240" i="50"/>
  <c r="AH240" i="50"/>
  <c r="AE240" i="50"/>
  <c r="AD240" i="50"/>
  <c r="AC240" i="50"/>
  <c r="AB240" i="50"/>
  <c r="AA240" i="50"/>
  <c r="Z240" i="50"/>
  <c r="Y240" i="50"/>
  <c r="X240" i="50"/>
  <c r="W240" i="50"/>
  <c r="V240" i="50"/>
  <c r="U240" i="50"/>
  <c r="T240" i="50"/>
  <c r="S240" i="50"/>
  <c r="R240" i="50"/>
  <c r="Q240" i="50"/>
  <c r="P240" i="50"/>
  <c r="M240" i="50"/>
  <c r="L240" i="50"/>
  <c r="K240" i="50"/>
  <c r="J240" i="50"/>
  <c r="D240" i="50"/>
  <c r="AZ239" i="50"/>
  <c r="AY239" i="50"/>
  <c r="AX239" i="50"/>
  <c r="AW239" i="50"/>
  <c r="AV239" i="50"/>
  <c r="AU239" i="50"/>
  <c r="AT239" i="50"/>
  <c r="AS239" i="50"/>
  <c r="AR239" i="50"/>
  <c r="AQ239" i="50"/>
  <c r="AP239" i="50"/>
  <c r="AO239" i="50"/>
  <c r="AM239" i="50"/>
  <c r="AL239" i="50"/>
  <c r="AK239" i="50"/>
  <c r="AJ239" i="50"/>
  <c r="AI239" i="50"/>
  <c r="AH239" i="50"/>
  <c r="AE239" i="50"/>
  <c r="AD239" i="50"/>
  <c r="AC239" i="50"/>
  <c r="AB239" i="50"/>
  <c r="AA239" i="50"/>
  <c r="Z239" i="50"/>
  <c r="Y239" i="50"/>
  <c r="X239" i="50"/>
  <c r="W239" i="50"/>
  <c r="V239" i="50"/>
  <c r="U239" i="50"/>
  <c r="T239" i="50"/>
  <c r="S239" i="50"/>
  <c r="R239" i="50"/>
  <c r="Q239" i="50"/>
  <c r="P239" i="50"/>
  <c r="M239" i="50"/>
  <c r="L239" i="50"/>
  <c r="K239" i="50"/>
  <c r="J239" i="50"/>
  <c r="D239" i="50"/>
  <c r="BA238" i="50"/>
  <c r="AZ238" i="50"/>
  <c r="AY238" i="50"/>
  <c r="AX238" i="50"/>
  <c r="AW238" i="50"/>
  <c r="AV238" i="50"/>
  <c r="AU238" i="50"/>
  <c r="AT238" i="50"/>
  <c r="AS238" i="50"/>
  <c r="AR238" i="50"/>
  <c r="AQ238" i="50"/>
  <c r="AP238" i="50"/>
  <c r="AO238" i="50"/>
  <c r="AN238" i="50"/>
  <c r="AM238" i="50"/>
  <c r="AL238" i="50"/>
  <c r="AK238" i="50"/>
  <c r="AJ238" i="50"/>
  <c r="AI238" i="50"/>
  <c r="AH238" i="50"/>
  <c r="AE238" i="50"/>
  <c r="AD238" i="50"/>
  <c r="AC238" i="50"/>
  <c r="AB238" i="50"/>
  <c r="AA238" i="50"/>
  <c r="Z238" i="50"/>
  <c r="Y238" i="50"/>
  <c r="X238" i="50"/>
  <c r="W238" i="50"/>
  <c r="V238" i="50"/>
  <c r="U238" i="50"/>
  <c r="T238" i="50"/>
  <c r="S238" i="50"/>
  <c r="R238" i="50"/>
  <c r="Q238" i="50"/>
  <c r="P238" i="50"/>
  <c r="M238" i="50"/>
  <c r="L238" i="50"/>
  <c r="K238" i="50"/>
  <c r="J238" i="50"/>
  <c r="D238" i="50"/>
  <c r="BA237" i="50"/>
  <c r="AY237" i="50"/>
  <c r="AX237" i="50"/>
  <c r="AW237" i="50"/>
  <c r="AV237" i="50"/>
  <c r="AU237" i="50"/>
  <c r="AT237" i="50"/>
  <c r="AR237" i="50"/>
  <c r="AQ237" i="50"/>
  <c r="AP237" i="50"/>
  <c r="AO237" i="50"/>
  <c r="AN237" i="50"/>
  <c r="AM237" i="50"/>
  <c r="AL237" i="50"/>
  <c r="AK237" i="50"/>
  <c r="AJ237" i="50"/>
  <c r="AI237" i="50"/>
  <c r="AH237" i="50"/>
  <c r="AE237" i="50"/>
  <c r="AD237" i="50"/>
  <c r="AC237" i="50"/>
  <c r="AB237" i="50"/>
  <c r="AA237" i="50"/>
  <c r="Z237" i="50"/>
  <c r="Y237" i="50"/>
  <c r="X237" i="50"/>
  <c r="W237" i="50"/>
  <c r="V237" i="50"/>
  <c r="U237" i="50"/>
  <c r="T237" i="50"/>
  <c r="S237" i="50"/>
  <c r="R237" i="50"/>
  <c r="Q237" i="50"/>
  <c r="P237" i="50"/>
  <c r="M237" i="50"/>
  <c r="L237" i="50"/>
  <c r="K237" i="50"/>
  <c r="J237" i="50"/>
  <c r="D237" i="50"/>
  <c r="BA236" i="50"/>
  <c r="AY236" i="50"/>
  <c r="AX236" i="50"/>
  <c r="AW236" i="50"/>
  <c r="AV236" i="50"/>
  <c r="AU236" i="50"/>
  <c r="AT236" i="50"/>
  <c r="AS236" i="50"/>
  <c r="AR236" i="50"/>
  <c r="AP236" i="50"/>
  <c r="AO236" i="50"/>
  <c r="AN236" i="50"/>
  <c r="AM236" i="50"/>
  <c r="AL236" i="50"/>
  <c r="AK236" i="50"/>
  <c r="AJ236" i="50"/>
  <c r="AI236" i="50"/>
  <c r="AH236" i="50"/>
  <c r="AE236" i="50"/>
  <c r="AD236" i="50"/>
  <c r="AC236" i="50"/>
  <c r="AB236" i="50"/>
  <c r="AA236" i="50"/>
  <c r="Z236" i="50"/>
  <c r="Y236" i="50"/>
  <c r="X236" i="50"/>
  <c r="W236" i="50"/>
  <c r="V236" i="50"/>
  <c r="U236" i="50"/>
  <c r="S236" i="50"/>
  <c r="R236" i="50"/>
  <c r="Q236" i="50"/>
  <c r="P236" i="50"/>
  <c r="M236" i="50"/>
  <c r="L236" i="50"/>
  <c r="K236" i="50"/>
  <c r="J236" i="50"/>
  <c r="D236" i="50"/>
  <c r="A10" i="50" a="1"/>
  <c r="A10" i="50" s="1"/>
  <c r="AZ162" i="49"/>
  <c r="BA154" i="49"/>
  <c r="AZ154" i="49"/>
  <c r="AY154" i="49"/>
  <c r="AX154" i="49"/>
  <c r="AW154" i="49"/>
  <c r="AV154" i="49"/>
  <c r="AU154" i="49"/>
  <c r="AT154" i="49"/>
  <c r="AS154" i="49"/>
  <c r="AR154" i="49"/>
  <c r="AQ154" i="49"/>
  <c r="AP154" i="49"/>
  <c r="AO154" i="49"/>
  <c r="AN154" i="49"/>
  <c r="AM154" i="49"/>
  <c r="AL154" i="49"/>
  <c r="AK154" i="49"/>
  <c r="AJ154" i="49"/>
  <c r="AI154" i="49"/>
  <c r="AH154" i="49"/>
  <c r="AE154" i="49"/>
  <c r="AD154" i="49"/>
  <c r="AC154" i="49"/>
  <c r="AB154" i="49"/>
  <c r="AA154" i="49"/>
  <c r="Z154" i="49"/>
  <c r="Y154" i="49"/>
  <c r="X154" i="49"/>
  <c r="W154" i="49"/>
  <c r="V154" i="49"/>
  <c r="U154" i="49"/>
  <c r="T154" i="49"/>
  <c r="S154" i="49"/>
  <c r="R154" i="49"/>
  <c r="Q154" i="49"/>
  <c r="P154" i="49"/>
  <c r="M154" i="49"/>
  <c r="L154" i="49"/>
  <c r="K154" i="49"/>
  <c r="J154" i="49"/>
  <c r="A154" i="49" a="1"/>
  <c r="A154" i="49" s="1"/>
  <c r="I154" i="49" s="1"/>
  <c r="BA153" i="49"/>
  <c r="AY153" i="49"/>
  <c r="AX153" i="49"/>
  <c r="AV153" i="49"/>
  <c r="AU153" i="49"/>
  <c r="AT153" i="49"/>
  <c r="AS153" i="49"/>
  <c r="AR153" i="49"/>
  <c r="AQ153" i="49"/>
  <c r="AP153" i="49"/>
  <c r="AO153" i="49"/>
  <c r="AN153" i="49"/>
  <c r="AM153" i="49"/>
  <c r="AL153" i="49"/>
  <c r="AK153" i="49"/>
  <c r="AJ153" i="49"/>
  <c r="AI153" i="49"/>
  <c r="AH153" i="49"/>
  <c r="AE153" i="49"/>
  <c r="AD153" i="49"/>
  <c r="AC153" i="49"/>
  <c r="AB153" i="49"/>
  <c r="AA153" i="49"/>
  <c r="Z153" i="49"/>
  <c r="Y153" i="49"/>
  <c r="X153" i="49"/>
  <c r="W153" i="49"/>
  <c r="V153" i="49"/>
  <c r="U153" i="49"/>
  <c r="T153" i="49"/>
  <c r="S153" i="49"/>
  <c r="R153" i="49"/>
  <c r="Q153" i="49"/>
  <c r="P153" i="49"/>
  <c r="M153" i="49"/>
  <c r="L153" i="49"/>
  <c r="K153" i="49"/>
  <c r="J153" i="49"/>
  <c r="D153" i="49"/>
  <c r="AZ152" i="49"/>
  <c r="AY152" i="49"/>
  <c r="AX152" i="49"/>
  <c r="AW152" i="49"/>
  <c r="AV152" i="49"/>
  <c r="AU152" i="49"/>
  <c r="AS152" i="49"/>
  <c r="AR152" i="49"/>
  <c r="AQ152" i="49"/>
  <c r="AP152" i="49"/>
  <c r="AO152" i="49"/>
  <c r="AN152" i="49"/>
  <c r="AM152" i="49"/>
  <c r="AL152" i="49"/>
  <c r="AK152" i="49"/>
  <c r="AJ152" i="49"/>
  <c r="AI152" i="49"/>
  <c r="AH152" i="49"/>
  <c r="AE152" i="49"/>
  <c r="AD152" i="49"/>
  <c r="AC152" i="49"/>
  <c r="AB152" i="49"/>
  <c r="AA152" i="49"/>
  <c r="Z152" i="49"/>
  <c r="Y152" i="49"/>
  <c r="X152" i="49"/>
  <c r="W152" i="49"/>
  <c r="V152" i="49"/>
  <c r="U152" i="49"/>
  <c r="T152" i="49"/>
  <c r="S152" i="49"/>
  <c r="R152" i="49"/>
  <c r="Q152" i="49"/>
  <c r="P152" i="49"/>
  <c r="M152" i="49"/>
  <c r="L152" i="49"/>
  <c r="K152" i="49"/>
  <c r="J152" i="49"/>
  <c r="D152" i="49"/>
  <c r="AZ151" i="49"/>
  <c r="AY151" i="49"/>
  <c r="AX151" i="49"/>
  <c r="AW151" i="49"/>
  <c r="AV151" i="49"/>
  <c r="AU151" i="49"/>
  <c r="AT151" i="49"/>
  <c r="AS151" i="49"/>
  <c r="AR151" i="49"/>
  <c r="AQ151" i="49"/>
  <c r="AP151" i="49"/>
  <c r="AO151" i="49"/>
  <c r="AM151" i="49"/>
  <c r="AL151" i="49"/>
  <c r="AK151" i="49"/>
  <c r="AJ151" i="49"/>
  <c r="AI151" i="49"/>
  <c r="AH151" i="49"/>
  <c r="AE151" i="49"/>
  <c r="AD151" i="49"/>
  <c r="AC151" i="49"/>
  <c r="AB151" i="49"/>
  <c r="AA151" i="49"/>
  <c r="Z151" i="49"/>
  <c r="Y151" i="49"/>
  <c r="X151" i="49"/>
  <c r="W151" i="49"/>
  <c r="V151" i="49"/>
  <c r="U151" i="49"/>
  <c r="T151" i="49"/>
  <c r="S151" i="49"/>
  <c r="R151" i="49"/>
  <c r="Q151" i="49"/>
  <c r="P151" i="49"/>
  <c r="M151" i="49"/>
  <c r="L151" i="49"/>
  <c r="K151" i="49"/>
  <c r="J151" i="49"/>
  <c r="D151" i="49"/>
  <c r="BA150" i="49"/>
  <c r="AZ150" i="49"/>
  <c r="AY150" i="49"/>
  <c r="AX150" i="49"/>
  <c r="AW150" i="49"/>
  <c r="AV150" i="49"/>
  <c r="AU150" i="49"/>
  <c r="AT150" i="49"/>
  <c r="AS150" i="49"/>
  <c r="AR150" i="49"/>
  <c r="AQ150" i="49"/>
  <c r="AP150" i="49"/>
  <c r="AO150" i="49"/>
  <c r="AN150" i="49"/>
  <c r="AM150" i="49"/>
  <c r="AL150" i="49"/>
  <c r="AK150" i="49"/>
  <c r="AJ150" i="49"/>
  <c r="AI150" i="49"/>
  <c r="AH150" i="49"/>
  <c r="AE150" i="49"/>
  <c r="AD150" i="49"/>
  <c r="AC150" i="49"/>
  <c r="AB150" i="49"/>
  <c r="AA150" i="49"/>
  <c r="Z150" i="49"/>
  <c r="Y150" i="49"/>
  <c r="X150" i="49"/>
  <c r="W150" i="49"/>
  <c r="V150" i="49"/>
  <c r="U150" i="49"/>
  <c r="T150" i="49"/>
  <c r="S150" i="49"/>
  <c r="R150" i="49"/>
  <c r="Q150" i="49"/>
  <c r="P150" i="49"/>
  <c r="M150" i="49"/>
  <c r="L150" i="49"/>
  <c r="K150" i="49"/>
  <c r="J150" i="49"/>
  <c r="D150" i="49"/>
  <c r="BA149" i="49"/>
  <c r="AY149" i="49"/>
  <c r="AX149" i="49"/>
  <c r="AW149" i="49"/>
  <c r="AV149" i="49"/>
  <c r="AU149" i="49"/>
  <c r="AT149" i="49"/>
  <c r="AR149" i="49"/>
  <c r="AQ149" i="49"/>
  <c r="AP149" i="49"/>
  <c r="AO149" i="49"/>
  <c r="AN149" i="49"/>
  <c r="AM149" i="49"/>
  <c r="AL149" i="49"/>
  <c r="AK149" i="49"/>
  <c r="AJ149" i="49"/>
  <c r="AI149" i="49"/>
  <c r="AH149" i="49"/>
  <c r="AE149" i="49"/>
  <c r="AD149" i="49"/>
  <c r="AC149" i="49"/>
  <c r="AB149" i="49"/>
  <c r="AA149" i="49"/>
  <c r="Z149" i="49"/>
  <c r="Y149" i="49"/>
  <c r="X149" i="49"/>
  <c r="W149" i="49"/>
  <c r="V149" i="49"/>
  <c r="U149" i="49"/>
  <c r="T149" i="49"/>
  <c r="S149" i="49"/>
  <c r="R149" i="49"/>
  <c r="Q149" i="49"/>
  <c r="P149" i="49"/>
  <c r="M149" i="49"/>
  <c r="L149" i="49"/>
  <c r="K149" i="49"/>
  <c r="J149" i="49"/>
  <c r="D149" i="49"/>
  <c r="BA148" i="49"/>
  <c r="AY148" i="49"/>
  <c r="AX148" i="49"/>
  <c r="AW148" i="49"/>
  <c r="AV148" i="49"/>
  <c r="AU148" i="49"/>
  <c r="AT148" i="49"/>
  <c r="AS148" i="49"/>
  <c r="AR148" i="49"/>
  <c r="AP148" i="49"/>
  <c r="AO148" i="49"/>
  <c r="AN148" i="49"/>
  <c r="AM148" i="49"/>
  <c r="AL148" i="49"/>
  <c r="AK148" i="49"/>
  <c r="AJ148" i="49"/>
  <c r="AI148" i="49"/>
  <c r="AH148" i="49"/>
  <c r="AE148" i="49"/>
  <c r="AD148" i="49"/>
  <c r="AC148" i="49"/>
  <c r="AB148" i="49"/>
  <c r="AA148" i="49"/>
  <c r="Z148" i="49"/>
  <c r="Y148" i="49"/>
  <c r="X148" i="49"/>
  <c r="W148" i="49"/>
  <c r="V148" i="49"/>
  <c r="U148" i="49"/>
  <c r="S148" i="49"/>
  <c r="R148" i="49"/>
  <c r="Q148" i="49"/>
  <c r="P148" i="49"/>
  <c r="M148" i="49"/>
  <c r="L148" i="49"/>
  <c r="K148" i="49"/>
  <c r="J148" i="49"/>
  <c r="D148" i="49"/>
  <c r="A10" i="49" a="1"/>
  <c r="A10" i="49" s="1"/>
  <c r="AZ81" i="48"/>
  <c r="BA73" i="48"/>
  <c r="AZ73" i="48"/>
  <c r="AY73" i="48"/>
  <c r="AX73" i="48"/>
  <c r="AW73" i="48"/>
  <c r="AV73" i="48"/>
  <c r="AU73" i="48"/>
  <c r="AT73" i="48"/>
  <c r="AS73" i="48"/>
  <c r="AR73" i="48"/>
  <c r="AQ73" i="48"/>
  <c r="AP73" i="48"/>
  <c r="AO73" i="48"/>
  <c r="AN73" i="48"/>
  <c r="AM73" i="48"/>
  <c r="AL73" i="48"/>
  <c r="AK73" i="48"/>
  <c r="AJ73" i="48"/>
  <c r="AI73" i="48"/>
  <c r="AH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M73" i="48"/>
  <c r="L73" i="48"/>
  <c r="K73" i="48"/>
  <c r="J73" i="48"/>
  <c r="BA72" i="48"/>
  <c r="AY72" i="48"/>
  <c r="AX72" i="48"/>
  <c r="AV72" i="48"/>
  <c r="AU72" i="48"/>
  <c r="AT72" i="48"/>
  <c r="AS72" i="48"/>
  <c r="AR72" i="48"/>
  <c r="AQ72" i="48"/>
  <c r="AP72" i="48"/>
  <c r="AO72" i="48"/>
  <c r="AN72" i="48"/>
  <c r="AM72" i="48"/>
  <c r="AL72" i="48"/>
  <c r="AK72" i="48"/>
  <c r="AJ72" i="48"/>
  <c r="AI72" i="48"/>
  <c r="AH72" i="48"/>
  <c r="AE72" i="48"/>
  <c r="AD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M72" i="48"/>
  <c r="L72" i="48"/>
  <c r="K72" i="48"/>
  <c r="J72" i="48"/>
  <c r="D72" i="48"/>
  <c r="AZ71" i="48"/>
  <c r="AY71" i="48"/>
  <c r="AX71" i="48"/>
  <c r="AW71" i="48"/>
  <c r="AV71" i="48"/>
  <c r="AU71" i="48"/>
  <c r="AS71" i="48"/>
  <c r="AR71" i="48"/>
  <c r="AQ71" i="48"/>
  <c r="AP71" i="48"/>
  <c r="AO71" i="48"/>
  <c r="AN71" i="48"/>
  <c r="AM71" i="48"/>
  <c r="AL71" i="48"/>
  <c r="AK71" i="48"/>
  <c r="AJ71" i="48"/>
  <c r="AI71" i="48"/>
  <c r="AH71" i="48"/>
  <c r="AE71" i="48"/>
  <c r="AD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M71" i="48"/>
  <c r="L71" i="48"/>
  <c r="K71" i="48"/>
  <c r="J71" i="48"/>
  <c r="D71" i="48"/>
  <c r="AZ70" i="48"/>
  <c r="AY70" i="48"/>
  <c r="AX70" i="48"/>
  <c r="AW70" i="48"/>
  <c r="AV70" i="48"/>
  <c r="AU70" i="48"/>
  <c r="AT70" i="48"/>
  <c r="AS70" i="48"/>
  <c r="AR70" i="48"/>
  <c r="AQ70" i="48"/>
  <c r="AP70" i="48"/>
  <c r="AO70" i="48"/>
  <c r="AM70" i="48"/>
  <c r="AL70" i="48"/>
  <c r="AK70" i="48"/>
  <c r="AJ70" i="48"/>
  <c r="AI70" i="48"/>
  <c r="AH70" i="48"/>
  <c r="AE70" i="48"/>
  <c r="AD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M70" i="48"/>
  <c r="L70" i="48"/>
  <c r="K70" i="48"/>
  <c r="J70" i="48"/>
  <c r="D70" i="48"/>
  <c r="BA69" i="48"/>
  <c r="AZ69" i="48"/>
  <c r="AY69" i="48"/>
  <c r="AX69" i="48"/>
  <c r="AW69" i="48"/>
  <c r="AV69" i="48"/>
  <c r="AU69" i="48"/>
  <c r="AT69" i="48"/>
  <c r="AS69" i="48"/>
  <c r="AR69" i="48"/>
  <c r="AQ69" i="48"/>
  <c r="AP69" i="48"/>
  <c r="AO69" i="48"/>
  <c r="AN69" i="48"/>
  <c r="AM69" i="48"/>
  <c r="AL69" i="48"/>
  <c r="AK69" i="48"/>
  <c r="AJ69" i="48"/>
  <c r="AI69" i="48"/>
  <c r="AH69" i="48"/>
  <c r="AE69" i="48"/>
  <c r="AD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M69" i="48"/>
  <c r="L69" i="48"/>
  <c r="K69" i="48"/>
  <c r="J69" i="48"/>
  <c r="D69" i="48"/>
  <c r="BA68" i="48"/>
  <c r="AY68" i="48"/>
  <c r="AX68" i="48"/>
  <c r="AW68" i="48"/>
  <c r="AV68" i="48"/>
  <c r="AU68" i="48"/>
  <c r="AT68" i="48"/>
  <c r="AR68" i="48"/>
  <c r="AQ68" i="48"/>
  <c r="AP68" i="48"/>
  <c r="AO68" i="48"/>
  <c r="AN68" i="48"/>
  <c r="AM68" i="48"/>
  <c r="AL68" i="48"/>
  <c r="AK68" i="48"/>
  <c r="AJ68" i="48"/>
  <c r="AI68" i="48"/>
  <c r="AH68" i="48"/>
  <c r="AE68" i="48"/>
  <c r="AD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M68" i="48"/>
  <c r="L68" i="48"/>
  <c r="K68" i="48"/>
  <c r="J68" i="48"/>
  <c r="D68" i="48"/>
  <c r="BA67" i="48"/>
  <c r="AY67" i="48"/>
  <c r="AX67" i="48"/>
  <c r="AW67" i="48"/>
  <c r="AV67" i="48"/>
  <c r="AU67" i="48"/>
  <c r="AT67" i="48"/>
  <c r="AS67" i="48"/>
  <c r="AR67" i="48"/>
  <c r="AP67" i="48"/>
  <c r="AO67" i="48"/>
  <c r="AN67" i="48"/>
  <c r="AM67" i="48"/>
  <c r="AL67" i="48"/>
  <c r="AK67" i="48"/>
  <c r="AJ67" i="48"/>
  <c r="AI67" i="48"/>
  <c r="AH67" i="48"/>
  <c r="AE67" i="48"/>
  <c r="AD67" i="48"/>
  <c r="AC67" i="48"/>
  <c r="AB67" i="48"/>
  <c r="AA67" i="48"/>
  <c r="Z67" i="48"/>
  <c r="Y67" i="48"/>
  <c r="X67" i="48"/>
  <c r="W67" i="48"/>
  <c r="V67" i="48"/>
  <c r="U67" i="48"/>
  <c r="S67" i="48"/>
  <c r="R67" i="48"/>
  <c r="Q67" i="48"/>
  <c r="P67" i="48"/>
  <c r="M67" i="48"/>
  <c r="L67" i="48"/>
  <c r="K67" i="48"/>
  <c r="J67" i="48"/>
  <c r="D67" i="48"/>
  <c r="BA66" i="48"/>
  <c r="AZ66" i="48"/>
  <c r="AY66" i="48"/>
  <c r="AX66" i="48"/>
  <c r="AW66" i="48"/>
  <c r="AV66" i="48"/>
  <c r="AU66" i="48"/>
  <c r="AT66" i="48"/>
  <c r="AS66" i="48"/>
  <c r="AR66" i="48"/>
  <c r="AQ66" i="48"/>
  <c r="AP66" i="48"/>
  <c r="AO66" i="48"/>
  <c r="AN66" i="48"/>
  <c r="AK66" i="48"/>
  <c r="AI66" i="48"/>
  <c r="AH66" i="48"/>
  <c r="AE66" i="48"/>
  <c r="AD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M66" i="48"/>
  <c r="L66" i="48"/>
  <c r="K66" i="48"/>
  <c r="J66" i="48"/>
  <c r="AL66" i="48"/>
  <c r="D66" i="48"/>
  <c r="A10" i="48" a="1"/>
  <c r="A10" i="48" s="1"/>
  <c r="AM66" i="48" l="1"/>
  <c r="AJ66" i="48"/>
  <c r="AZ67" i="48" l="1"/>
  <c r="AZ349" i="51"/>
  <c r="AZ236" i="50"/>
  <c r="AZ148" i="49"/>
  <c r="E17" i="47"/>
  <c r="B18" i="47"/>
  <c r="F18" i="47"/>
  <c r="E21" i="47"/>
  <c r="B22" i="47"/>
  <c r="F22" i="47"/>
  <c r="G23" i="47"/>
  <c r="A25" i="47"/>
  <c r="E25" i="47"/>
  <c r="B26" i="47"/>
  <c r="F26" i="47"/>
  <c r="C27" i="47"/>
  <c r="G27" i="47"/>
  <c r="D28" i="47"/>
  <c r="A29" i="47"/>
  <c r="E29" i="47"/>
  <c r="B30" i="47"/>
  <c r="F30" i="47"/>
  <c r="C31" i="47"/>
  <c r="G31" i="47"/>
  <c r="D32" i="47"/>
  <c r="G16" i="47"/>
  <c r="A18" i="47"/>
  <c r="E18" i="47"/>
  <c r="B19" i="47"/>
  <c r="G20" i="47"/>
  <c r="A22" i="47"/>
  <c r="E22" i="47"/>
  <c r="B23" i="47"/>
  <c r="F23" i="47"/>
  <c r="G24" i="47"/>
  <c r="A26" i="47"/>
  <c r="E26" i="47"/>
  <c r="B27" i="47"/>
  <c r="F27" i="47"/>
  <c r="G28" i="47"/>
  <c r="D29" i="47"/>
  <c r="A30" i="47"/>
  <c r="E30" i="47"/>
  <c r="B31" i="47"/>
  <c r="F31" i="47"/>
  <c r="G32" i="47"/>
  <c r="B16" i="47"/>
  <c r="A19" i="47"/>
  <c r="E19" i="47"/>
  <c r="B20" i="47"/>
  <c r="G21" i="47"/>
  <c r="A23" i="47"/>
  <c r="E23" i="47"/>
  <c r="B24" i="47"/>
  <c r="F24" i="47"/>
  <c r="G25" i="47"/>
  <c r="D26" i="47"/>
  <c r="A27" i="47"/>
  <c r="E27" i="47"/>
  <c r="B28" i="47"/>
  <c r="F28" i="47"/>
  <c r="C29" i="47"/>
  <c r="G29" i="47"/>
  <c r="D30" i="47"/>
  <c r="A31" i="47"/>
  <c r="E31" i="47"/>
  <c r="B32" i="47"/>
  <c r="F32" i="47"/>
  <c r="A16" i="47"/>
  <c r="E16" i="47"/>
  <c r="B17" i="47"/>
  <c r="A20" i="47"/>
  <c r="E20" i="47"/>
  <c r="B21" i="47"/>
  <c r="F21" i="47"/>
  <c r="G22" i="47"/>
  <c r="A24" i="47"/>
  <c r="E24" i="47"/>
  <c r="B25" i="47"/>
  <c r="F25" i="47"/>
  <c r="C26" i="47"/>
  <c r="G26" i="47"/>
  <c r="D27" i="47"/>
  <c r="A28" i="47"/>
  <c r="E28" i="47"/>
  <c r="B29" i="47"/>
  <c r="F29" i="47"/>
  <c r="G30" i="47"/>
  <c r="D31" i="47"/>
  <c r="A32" i="47"/>
  <c r="E32" i="47"/>
  <c r="B15" i="47"/>
  <c r="E15" i="47"/>
  <c r="I14" i="47" l="1"/>
  <c r="H14" i="47"/>
  <c r="E8" i="47"/>
  <c r="F23" i="45" l="1"/>
  <c r="A6" i="44" l="1"/>
  <c r="J9" i="44"/>
  <c r="D72" i="44" s="1"/>
  <c r="I9" i="44"/>
  <c r="E67" i="44"/>
  <c r="B220" i="34"/>
  <c r="B221" i="34"/>
  <c r="B222" i="34"/>
  <c r="B223" i="34"/>
  <c r="B224" i="34"/>
  <c r="B225" i="34"/>
  <c r="B226" i="34"/>
  <c r="B227" i="34"/>
  <c r="B228" i="34"/>
  <c r="B229" i="34"/>
  <c r="B230" i="34"/>
  <c r="B231" i="34"/>
  <c r="B232" i="34"/>
  <c r="B233" i="34"/>
  <c r="B234" i="34"/>
  <c r="B235" i="34"/>
  <c r="B236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3" i="34"/>
  <c r="B184" i="34"/>
  <c r="B185" i="34"/>
  <c r="B186" i="34"/>
  <c r="B187" i="34"/>
  <c r="B119" i="34"/>
  <c r="B120" i="34"/>
  <c r="B121" i="34"/>
  <c r="B123" i="34"/>
  <c r="B124" i="34"/>
  <c r="B126" i="34"/>
  <c r="B127" i="34"/>
  <c r="B128" i="34"/>
  <c r="B129" i="34"/>
  <c r="B130" i="34"/>
  <c r="B131" i="34"/>
  <c r="B132" i="34"/>
  <c r="B133" i="34"/>
  <c r="B134" i="34"/>
  <c r="B135" i="34"/>
  <c r="B63" i="34"/>
  <c r="B64" i="34"/>
  <c r="B65" i="34"/>
  <c r="B66" i="34"/>
  <c r="B67" i="34"/>
  <c r="B68" i="34"/>
  <c r="B70" i="34"/>
  <c r="B71" i="34"/>
  <c r="B74" i="34"/>
  <c r="B75" i="34"/>
  <c r="B76" i="34"/>
  <c r="B77" i="34"/>
  <c r="B79" i="34"/>
  <c r="B80" i="34"/>
  <c r="B81" i="34"/>
  <c r="B82" i="34"/>
  <c r="B83" i="34"/>
  <c r="B84" i="34"/>
  <c r="B86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5" i="34"/>
  <c r="B36" i="34"/>
  <c r="B38" i="34"/>
  <c r="B43" i="34"/>
  <c r="N9" i="43"/>
  <c r="G126" i="43" s="1"/>
  <c r="M9" i="43"/>
  <c r="O11" i="42"/>
  <c r="I107" i="42" s="1"/>
  <c r="N11" i="42"/>
  <c r="S11" i="34" l="1"/>
  <c r="S15" i="34"/>
  <c r="S19" i="34"/>
  <c r="S23" i="34"/>
  <c r="S27" i="34"/>
  <c r="S31" i="34"/>
  <c r="S35" i="34"/>
  <c r="S39" i="34"/>
  <c r="S43" i="34"/>
  <c r="S47" i="34"/>
  <c r="S51" i="34"/>
  <c r="S55" i="34"/>
  <c r="S59" i="34"/>
  <c r="S63" i="34"/>
  <c r="S67" i="34"/>
  <c r="S71" i="34"/>
  <c r="S75" i="34"/>
  <c r="S79" i="34"/>
  <c r="S83" i="34"/>
  <c r="S87" i="34"/>
  <c r="S91" i="34"/>
  <c r="S95" i="34"/>
  <c r="S99" i="34"/>
  <c r="S103" i="34"/>
  <c r="S107" i="34"/>
  <c r="S111" i="34"/>
  <c r="S115" i="34"/>
  <c r="S119" i="34"/>
  <c r="S123" i="34"/>
  <c r="S127" i="34"/>
  <c r="S131" i="34"/>
  <c r="S135" i="34"/>
  <c r="S139" i="34"/>
  <c r="S143" i="34"/>
  <c r="S147" i="34"/>
  <c r="S151" i="34"/>
  <c r="S155" i="34"/>
  <c r="S159" i="34"/>
  <c r="S163" i="34"/>
  <c r="S167" i="34"/>
  <c r="S171" i="34"/>
  <c r="S175" i="34"/>
  <c r="S179" i="34"/>
  <c r="S183" i="34"/>
  <c r="S187" i="34"/>
  <c r="S191" i="34"/>
  <c r="S195" i="34"/>
  <c r="S199" i="34"/>
  <c r="S203" i="34"/>
  <c r="S207" i="34"/>
  <c r="S211" i="34"/>
  <c r="S215" i="34"/>
  <c r="S219" i="34"/>
  <c r="S223" i="34"/>
  <c r="S227" i="34"/>
  <c r="S231" i="34"/>
  <c r="S235" i="34"/>
  <c r="S239" i="34"/>
  <c r="S243" i="34"/>
  <c r="S247" i="34"/>
  <c r="S251" i="34"/>
  <c r="S255" i="34"/>
  <c r="S259" i="34"/>
  <c r="S263" i="34"/>
  <c r="S267" i="34"/>
  <c r="S271" i="34"/>
  <c r="S275" i="34"/>
  <c r="S279" i="34"/>
  <c r="S283" i="34"/>
  <c r="S287" i="34"/>
  <c r="S291" i="34"/>
  <c r="S12" i="34"/>
  <c r="S16" i="34"/>
  <c r="S20" i="34"/>
  <c r="S24" i="34"/>
  <c r="S28" i="34"/>
  <c r="S32" i="34"/>
  <c r="S36" i="34"/>
  <c r="S40" i="34"/>
  <c r="S44" i="34"/>
  <c r="S48" i="34"/>
  <c r="S52" i="34"/>
  <c r="S56" i="34"/>
  <c r="S60" i="34"/>
  <c r="S64" i="34"/>
  <c r="S68" i="34"/>
  <c r="S72" i="34"/>
  <c r="S76" i="34"/>
  <c r="S80" i="34"/>
  <c r="S84" i="34"/>
  <c r="S88" i="34"/>
  <c r="S92" i="34"/>
  <c r="S96" i="34"/>
  <c r="S100" i="34"/>
  <c r="S104" i="34"/>
  <c r="S108" i="34"/>
  <c r="S112" i="34"/>
  <c r="S116" i="34"/>
  <c r="S120" i="34"/>
  <c r="S124" i="34"/>
  <c r="S128" i="34"/>
  <c r="S132" i="34"/>
  <c r="S136" i="34"/>
  <c r="S140" i="34"/>
  <c r="S144" i="34"/>
  <c r="S148" i="34"/>
  <c r="S152" i="34"/>
  <c r="S156" i="34"/>
  <c r="S160" i="34"/>
  <c r="S164" i="34"/>
  <c r="S168" i="34"/>
  <c r="S172" i="34"/>
  <c r="S176" i="34"/>
  <c r="S180" i="34"/>
  <c r="S184" i="34"/>
  <c r="S188" i="34"/>
  <c r="S192" i="34"/>
  <c r="S196" i="34"/>
  <c r="S200" i="34"/>
  <c r="S204" i="34"/>
  <c r="S208" i="34"/>
  <c r="S212" i="34"/>
  <c r="S216" i="34"/>
  <c r="S220" i="34"/>
  <c r="S224" i="34"/>
  <c r="S228" i="34"/>
  <c r="S232" i="34"/>
  <c r="S236" i="34"/>
  <c r="S240" i="34"/>
  <c r="S244" i="34"/>
  <c r="S248" i="34"/>
  <c r="S252" i="34"/>
  <c r="S256" i="34"/>
  <c r="S260" i="34"/>
  <c r="S264" i="34"/>
  <c r="S268" i="34"/>
  <c r="S272" i="34"/>
  <c r="S13" i="34"/>
  <c r="S17" i="34"/>
  <c r="S21" i="34"/>
  <c r="S25" i="34"/>
  <c r="S29" i="34"/>
  <c r="S33" i="34"/>
  <c r="S37" i="34"/>
  <c r="S41" i="34"/>
  <c r="S45" i="34"/>
  <c r="S49" i="34"/>
  <c r="S53" i="34"/>
  <c r="S57" i="34"/>
  <c r="S61" i="34"/>
  <c r="S65" i="34"/>
  <c r="S69" i="34"/>
  <c r="S73" i="34"/>
  <c r="S77" i="34"/>
  <c r="S81" i="34"/>
  <c r="S85" i="34"/>
  <c r="S89" i="34"/>
  <c r="S93" i="34"/>
  <c r="S97" i="34"/>
  <c r="S101" i="34"/>
  <c r="S105" i="34"/>
  <c r="S109" i="34"/>
  <c r="S113" i="34"/>
  <c r="S117" i="34"/>
  <c r="S121" i="34"/>
  <c r="S125" i="34"/>
  <c r="S129" i="34"/>
  <c r="S133" i="34"/>
  <c r="S137" i="34"/>
  <c r="S141" i="34"/>
  <c r="S145" i="34"/>
  <c r="S149" i="34"/>
  <c r="S153" i="34"/>
  <c r="S157" i="34"/>
  <c r="S161" i="34"/>
  <c r="S165" i="34"/>
  <c r="S169" i="34"/>
  <c r="S173" i="34"/>
  <c r="S177" i="34"/>
  <c r="S181" i="34"/>
  <c r="S185" i="34"/>
  <c r="S189" i="34"/>
  <c r="S193" i="34"/>
  <c r="S197" i="34"/>
  <c r="S201" i="34"/>
  <c r="S205" i="34"/>
  <c r="S209" i="34"/>
  <c r="S213" i="34"/>
  <c r="S217" i="34"/>
  <c r="S221" i="34"/>
  <c r="S225" i="34"/>
  <c r="S229" i="34"/>
  <c r="S233" i="34"/>
  <c r="S237" i="34"/>
  <c r="S241" i="34"/>
  <c r="S245" i="34"/>
  <c r="S249" i="34"/>
  <c r="S253" i="34"/>
  <c r="S257" i="34"/>
  <c r="S261" i="34"/>
  <c r="S265" i="34"/>
  <c r="S269" i="34"/>
  <c r="S14" i="34"/>
  <c r="S18" i="34"/>
  <c r="S22" i="34"/>
  <c r="S26" i="34"/>
  <c r="S30" i="34"/>
  <c r="S34" i="34"/>
  <c r="S38" i="34"/>
  <c r="S42" i="34"/>
  <c r="S46" i="34"/>
  <c r="S50" i="34"/>
  <c r="S54" i="34"/>
  <c r="S58" i="34"/>
  <c r="S62" i="34"/>
  <c r="S66" i="34"/>
  <c r="S70" i="34"/>
  <c r="S74" i="34"/>
  <c r="S78" i="34"/>
  <c r="S82" i="34"/>
  <c r="S86" i="34"/>
  <c r="S90" i="34"/>
  <c r="S94" i="34"/>
  <c r="S98" i="34"/>
  <c r="S102" i="34"/>
  <c r="S106" i="34"/>
  <c r="S110" i="34"/>
  <c r="S114" i="34"/>
  <c r="S118" i="34"/>
  <c r="S122" i="34"/>
  <c r="S126" i="34"/>
  <c r="S130" i="34"/>
  <c r="S134" i="34"/>
  <c r="S138" i="34"/>
  <c r="S142" i="34"/>
  <c r="S146" i="34"/>
  <c r="S150" i="34"/>
  <c r="S154" i="34"/>
  <c r="S158" i="34"/>
  <c r="S162" i="34"/>
  <c r="S166" i="34"/>
  <c r="S170" i="34"/>
  <c r="S174" i="34"/>
  <c r="S178" i="34"/>
  <c r="S182" i="34"/>
  <c r="S186" i="34"/>
  <c r="S190" i="34"/>
  <c r="S194" i="34"/>
  <c r="S198" i="34"/>
  <c r="S202" i="34"/>
  <c r="S206" i="34"/>
  <c r="S210" i="34"/>
  <c r="S214" i="34"/>
  <c r="S218" i="34"/>
  <c r="S222" i="34"/>
  <c r="S226" i="34"/>
  <c r="S230" i="34"/>
  <c r="S234" i="34"/>
  <c r="S238" i="34"/>
  <c r="S242" i="34"/>
  <c r="S246" i="34"/>
  <c r="S250" i="34"/>
  <c r="S254" i="34"/>
  <c r="S258" i="34"/>
  <c r="S262" i="34"/>
  <c r="S266" i="34"/>
  <c r="S270" i="34"/>
  <c r="S274" i="34"/>
  <c r="S278" i="34"/>
  <c r="S282" i="34"/>
  <c r="S286" i="34"/>
  <c r="S290" i="34"/>
  <c r="S294" i="34"/>
  <c r="S298" i="34"/>
  <c r="S302" i="34"/>
  <c r="S306" i="34"/>
  <c r="S310" i="34"/>
  <c r="S314" i="34"/>
  <c r="S318" i="34"/>
  <c r="S322" i="34"/>
  <c r="S326" i="34"/>
  <c r="S330" i="34"/>
  <c r="S334" i="34"/>
  <c r="S338" i="34"/>
  <c r="S342" i="34"/>
  <c r="S346" i="34"/>
  <c r="S350" i="34"/>
  <c r="S273" i="34"/>
  <c r="S281" i="34"/>
  <c r="S289" i="34"/>
  <c r="S296" i="34"/>
  <c r="S301" i="34"/>
  <c r="S307" i="34"/>
  <c r="S312" i="34"/>
  <c r="S317" i="34"/>
  <c r="S323" i="34"/>
  <c r="S328" i="34"/>
  <c r="S333" i="34"/>
  <c r="S339" i="34"/>
  <c r="S344" i="34"/>
  <c r="S349" i="34"/>
  <c r="S354" i="34"/>
  <c r="S358" i="34"/>
  <c r="S362" i="34"/>
  <c r="S366" i="34"/>
  <c r="S370" i="34"/>
  <c r="S374" i="34"/>
  <c r="S378" i="34"/>
  <c r="S382" i="34"/>
  <c r="S386" i="34"/>
  <c r="S390" i="34"/>
  <c r="S394" i="34"/>
  <c r="S398" i="34"/>
  <c r="S402" i="34"/>
  <c r="S406" i="34"/>
  <c r="S410" i="34"/>
  <c r="S414" i="34"/>
  <c r="S418" i="34"/>
  <c r="S422" i="34"/>
  <c r="S426" i="34"/>
  <c r="S430" i="34"/>
  <c r="S434" i="34"/>
  <c r="S438" i="34"/>
  <c r="S442" i="34"/>
  <c r="S446" i="34"/>
  <c r="S450" i="34"/>
  <c r="S454" i="34"/>
  <c r="S458" i="34"/>
  <c r="S462" i="34"/>
  <c r="S466" i="34"/>
  <c r="S470" i="34"/>
  <c r="S474" i="34"/>
  <c r="S478" i="34"/>
  <c r="S482" i="34"/>
  <c r="S486" i="34"/>
  <c r="S490" i="34"/>
  <c r="S494" i="34"/>
  <c r="S498" i="34"/>
  <c r="S502" i="34"/>
  <c r="S506" i="34"/>
  <c r="S510" i="34"/>
  <c r="S514" i="34"/>
  <c r="S518" i="34"/>
  <c r="S522" i="34"/>
  <c r="S526" i="34"/>
  <c r="S530" i="34"/>
  <c r="S534" i="34"/>
  <c r="S538" i="34"/>
  <c r="S542" i="34"/>
  <c r="S546" i="34"/>
  <c r="S550" i="34"/>
  <c r="S554" i="34"/>
  <c r="S558" i="34"/>
  <c r="S562" i="34"/>
  <c r="S566" i="34"/>
  <c r="S570" i="34"/>
  <c r="S574" i="34"/>
  <c r="S578" i="34"/>
  <c r="S582" i="34"/>
  <c r="S586" i="34"/>
  <c r="S590" i="34"/>
  <c r="S594" i="34"/>
  <c r="S598" i="34"/>
  <c r="S602" i="34"/>
  <c r="S606" i="34"/>
  <c r="S610" i="34"/>
  <c r="S614" i="34"/>
  <c r="S618" i="34"/>
  <c r="S622" i="34"/>
  <c r="S626" i="34"/>
  <c r="S630" i="34"/>
  <c r="S634" i="34"/>
  <c r="S276" i="34"/>
  <c r="S284" i="34"/>
  <c r="S292" i="34"/>
  <c r="S297" i="34"/>
  <c r="S303" i="34"/>
  <c r="S308" i="34"/>
  <c r="S313" i="34"/>
  <c r="S319" i="34"/>
  <c r="S324" i="34"/>
  <c r="S329" i="34"/>
  <c r="S335" i="34"/>
  <c r="S340" i="34"/>
  <c r="S345" i="34"/>
  <c r="S351" i="34"/>
  <c r="S355" i="34"/>
  <c r="S359" i="34"/>
  <c r="S363" i="34"/>
  <c r="S367" i="34"/>
  <c r="S371" i="34"/>
  <c r="S375" i="34"/>
  <c r="S379" i="34"/>
  <c r="S383" i="34"/>
  <c r="S387" i="34"/>
  <c r="S391" i="34"/>
  <c r="S395" i="34"/>
  <c r="S399" i="34"/>
  <c r="S403" i="34"/>
  <c r="S407" i="34"/>
  <c r="S411" i="34"/>
  <c r="S415" i="34"/>
  <c r="S419" i="34"/>
  <c r="S423" i="34"/>
  <c r="S427" i="34"/>
  <c r="S431" i="34"/>
  <c r="S435" i="34"/>
  <c r="S439" i="34"/>
  <c r="S443" i="34"/>
  <c r="S447" i="34"/>
  <c r="S451" i="34"/>
  <c r="S455" i="34"/>
  <c r="S459" i="34"/>
  <c r="S463" i="34"/>
  <c r="S467" i="34"/>
  <c r="S471" i="34"/>
  <c r="S475" i="34"/>
  <c r="S479" i="34"/>
  <c r="S483" i="34"/>
  <c r="S487" i="34"/>
  <c r="S491" i="34"/>
  <c r="S495" i="34"/>
  <c r="S499" i="34"/>
  <c r="S503" i="34"/>
  <c r="S507" i="34"/>
  <c r="S511" i="34"/>
  <c r="S515" i="34"/>
  <c r="S519" i="34"/>
  <c r="S523" i="34"/>
  <c r="S527" i="34"/>
  <c r="S531" i="34"/>
  <c r="S535" i="34"/>
  <c r="S539" i="34"/>
  <c r="S543" i="34"/>
  <c r="S547" i="34"/>
  <c r="S551" i="34"/>
  <c r="S555" i="34"/>
  <c r="S559" i="34"/>
  <c r="S563" i="34"/>
  <c r="S567" i="34"/>
  <c r="S571" i="34"/>
  <c r="S575" i="34"/>
  <c r="S579" i="34"/>
  <c r="S583" i="34"/>
  <c r="S587" i="34"/>
  <c r="S591" i="34"/>
  <c r="S595" i="34"/>
  <c r="S599" i="34"/>
  <c r="S603" i="34"/>
  <c r="S607" i="34"/>
  <c r="S277" i="34"/>
  <c r="S285" i="34"/>
  <c r="S293" i="34"/>
  <c r="S299" i="34"/>
  <c r="S304" i="34"/>
  <c r="S309" i="34"/>
  <c r="S315" i="34"/>
  <c r="S320" i="34"/>
  <c r="S325" i="34"/>
  <c r="S331" i="34"/>
  <c r="S336" i="34"/>
  <c r="S341" i="34"/>
  <c r="S347" i="34"/>
  <c r="S352" i="34"/>
  <c r="S356" i="34"/>
  <c r="S360" i="34"/>
  <c r="S364" i="34"/>
  <c r="S368" i="34"/>
  <c r="S372" i="34"/>
  <c r="S376" i="34"/>
  <c r="S380" i="34"/>
  <c r="S384" i="34"/>
  <c r="S388" i="34"/>
  <c r="S392" i="34"/>
  <c r="S396" i="34"/>
  <c r="S400" i="34"/>
  <c r="S404" i="34"/>
  <c r="S408" i="34"/>
  <c r="S412" i="34"/>
  <c r="S416" i="34"/>
  <c r="S420" i="34"/>
  <c r="S424" i="34"/>
  <c r="S428" i="34"/>
  <c r="S432" i="34"/>
  <c r="S436" i="34"/>
  <c r="S440" i="34"/>
  <c r="S444" i="34"/>
  <c r="S448" i="34"/>
  <c r="S452" i="34"/>
  <c r="S456" i="34"/>
  <c r="S460" i="34"/>
  <c r="S464" i="34"/>
  <c r="S468" i="34"/>
  <c r="S472" i="34"/>
  <c r="S476" i="34"/>
  <c r="S480" i="34"/>
  <c r="S484" i="34"/>
  <c r="S488" i="34"/>
  <c r="S492" i="34"/>
  <c r="S496" i="34"/>
  <c r="S500" i="34"/>
  <c r="S504" i="34"/>
  <c r="S508" i="34"/>
  <c r="S512" i="34"/>
  <c r="S516" i="34"/>
  <c r="S520" i="34"/>
  <c r="S524" i="34"/>
  <c r="S528" i="34"/>
  <c r="S532" i="34"/>
  <c r="S536" i="34"/>
  <c r="S540" i="34"/>
  <c r="S544" i="34"/>
  <c r="S548" i="34"/>
  <c r="S552" i="34"/>
  <c r="S556" i="34"/>
  <c r="S560" i="34"/>
  <c r="S564" i="34"/>
  <c r="S568" i="34"/>
  <c r="S572" i="34"/>
  <c r="S576" i="34"/>
  <c r="S580" i="34"/>
  <c r="S584" i="34"/>
  <c r="S588" i="34"/>
  <c r="S592" i="34"/>
  <c r="S596" i="34"/>
  <c r="S280" i="34"/>
  <c r="S288" i="34"/>
  <c r="S295" i="34"/>
  <c r="S300" i="34"/>
  <c r="S305" i="34"/>
  <c r="S311" i="34"/>
  <c r="S316" i="34"/>
  <c r="S321" i="34"/>
  <c r="S327" i="34"/>
  <c r="S332" i="34"/>
  <c r="S337" i="34"/>
  <c r="S343" i="34"/>
  <c r="S348" i="34"/>
  <c r="S353" i="34"/>
  <c r="S357" i="34"/>
  <c r="S361" i="34"/>
  <c r="S365" i="34"/>
  <c r="S369" i="34"/>
  <c r="S373" i="34"/>
  <c r="S377" i="34"/>
  <c r="S381" i="34"/>
  <c r="S385" i="34"/>
  <c r="S389" i="34"/>
  <c r="S393" i="34"/>
  <c r="S397" i="34"/>
  <c r="S401" i="34"/>
  <c r="S405" i="34"/>
  <c r="S409" i="34"/>
  <c r="S413" i="34"/>
  <c r="S417" i="34"/>
  <c r="S421" i="34"/>
  <c r="S425" i="34"/>
  <c r="S429" i="34"/>
  <c r="S433" i="34"/>
  <c r="S437" i="34"/>
  <c r="S441" i="34"/>
  <c r="S445" i="34"/>
  <c r="S449" i="34"/>
  <c r="S453" i="34"/>
  <c r="S457" i="34"/>
  <c r="S461" i="34"/>
  <c r="S465" i="34"/>
  <c r="S469" i="34"/>
  <c r="S473" i="34"/>
  <c r="S477" i="34"/>
  <c r="S481" i="34"/>
  <c r="S485" i="34"/>
  <c r="S489" i="34"/>
  <c r="S493" i="34"/>
  <c r="S497" i="34"/>
  <c r="S501" i="34"/>
  <c r="S505" i="34"/>
  <c r="S509" i="34"/>
  <c r="S513" i="34"/>
  <c r="S517" i="34"/>
  <c r="S521" i="34"/>
  <c r="S525" i="34"/>
  <c r="S529" i="34"/>
  <c r="S533" i="34"/>
  <c r="S537" i="34"/>
  <c r="S541" i="34"/>
  <c r="S545" i="34"/>
  <c r="S549" i="34"/>
  <c r="S553" i="34"/>
  <c r="S557" i="34"/>
  <c r="S561" i="34"/>
  <c r="S565" i="34"/>
  <c r="S569" i="34"/>
  <c r="S573" i="34"/>
  <c r="S577" i="34"/>
  <c r="S581" i="34"/>
  <c r="S585" i="34"/>
  <c r="S589" i="34"/>
  <c r="S593" i="34"/>
  <c r="S597" i="34"/>
  <c r="S601" i="34"/>
  <c r="S605" i="34"/>
  <c r="S609" i="34"/>
  <c r="S613" i="34"/>
  <c r="S617" i="34"/>
  <c r="S621" i="34"/>
  <c r="S625" i="34"/>
  <c r="S629" i="34"/>
  <c r="S633" i="34"/>
  <c r="S637" i="34"/>
  <c r="S641" i="34"/>
  <c r="S645" i="34"/>
  <c r="S649" i="34"/>
  <c r="S653" i="34"/>
  <c r="S657" i="34"/>
  <c r="S661" i="34"/>
  <c r="S665" i="34"/>
  <c r="S669" i="34"/>
  <c r="S673" i="34"/>
  <c r="S677" i="34"/>
  <c r="S681" i="34"/>
  <c r="S685" i="34"/>
  <c r="S689" i="34"/>
  <c r="S693" i="34"/>
  <c r="S697" i="34"/>
  <c r="S701" i="34"/>
  <c r="S705" i="34"/>
  <c r="S709" i="34"/>
  <c r="S713" i="34"/>
  <c r="S717" i="34"/>
  <c r="S721" i="34"/>
  <c r="S725" i="34"/>
  <c r="S729" i="34"/>
  <c r="S733" i="34"/>
  <c r="S737" i="34"/>
  <c r="S741" i="34"/>
  <c r="S600" i="34"/>
  <c r="S612" i="34"/>
  <c r="S628" i="34"/>
  <c r="S642" i="34"/>
  <c r="S652" i="34"/>
  <c r="S668" i="34"/>
  <c r="S679" i="34"/>
  <c r="S695" i="34"/>
  <c r="S706" i="34"/>
  <c r="S722" i="34"/>
  <c r="S732" i="34"/>
  <c r="S747" i="34"/>
  <c r="S755" i="34"/>
  <c r="S763" i="34"/>
  <c r="S775" i="34"/>
  <c r="S783" i="34"/>
  <c r="S604" i="34"/>
  <c r="S615" i="34"/>
  <c r="S623" i="34"/>
  <c r="S631" i="34"/>
  <c r="S638" i="34"/>
  <c r="S643" i="34"/>
  <c r="S648" i="34"/>
  <c r="S654" i="34"/>
  <c r="S659" i="34"/>
  <c r="S664" i="34"/>
  <c r="S670" i="34"/>
  <c r="S675" i="34"/>
  <c r="S680" i="34"/>
  <c r="S686" i="34"/>
  <c r="S691" i="34"/>
  <c r="S696" i="34"/>
  <c r="S702" i="34"/>
  <c r="S707" i="34"/>
  <c r="S718" i="34"/>
  <c r="S728" i="34"/>
  <c r="S739" i="34"/>
  <c r="S748" i="34"/>
  <c r="S760" i="34"/>
  <c r="S768" i="34"/>
  <c r="S776" i="34"/>
  <c r="S788" i="34"/>
  <c r="S769" i="34"/>
  <c r="S781" i="34"/>
  <c r="S608" i="34"/>
  <c r="S616" i="34"/>
  <c r="S624" i="34"/>
  <c r="S632" i="34"/>
  <c r="S639" i="34"/>
  <c r="S644" i="34"/>
  <c r="S650" i="34"/>
  <c r="S655" i="34"/>
  <c r="S660" i="34"/>
  <c r="S666" i="34"/>
  <c r="S671" i="34"/>
  <c r="S676" i="34"/>
  <c r="S682" i="34"/>
  <c r="S687" i="34"/>
  <c r="S692" i="34"/>
  <c r="S698" i="34"/>
  <c r="S703" i="34"/>
  <c r="S708" i="34"/>
  <c r="S714" i="34"/>
  <c r="S719" i="34"/>
  <c r="S724" i="34"/>
  <c r="S730" i="34"/>
  <c r="S735" i="34"/>
  <c r="S740" i="34"/>
  <c r="S745" i="34"/>
  <c r="S749" i="34"/>
  <c r="S753" i="34"/>
  <c r="S761" i="34"/>
  <c r="S777" i="34"/>
  <c r="S789" i="34"/>
  <c r="S611" i="34"/>
  <c r="S619" i="34"/>
  <c r="S627" i="34"/>
  <c r="S635" i="34"/>
  <c r="S640" i="34"/>
  <c r="S646" i="34"/>
  <c r="S651" i="34"/>
  <c r="S656" i="34"/>
  <c r="S662" i="34"/>
  <c r="S667" i="34"/>
  <c r="S672" i="34"/>
  <c r="S678" i="34"/>
  <c r="S683" i="34"/>
  <c r="S688" i="34"/>
  <c r="S694" i="34"/>
  <c r="S699" i="34"/>
  <c r="S704" i="34"/>
  <c r="S710" i="34"/>
  <c r="S715" i="34"/>
  <c r="S720" i="34"/>
  <c r="S726" i="34"/>
  <c r="S731" i="34"/>
  <c r="S736" i="34"/>
  <c r="S742" i="34"/>
  <c r="S746" i="34"/>
  <c r="S750" i="34"/>
  <c r="S754" i="34"/>
  <c r="S758" i="34"/>
  <c r="S762" i="34"/>
  <c r="S766" i="34"/>
  <c r="S770" i="34"/>
  <c r="S774" i="34"/>
  <c r="S778" i="34"/>
  <c r="S782" i="34"/>
  <c r="S786" i="34"/>
  <c r="S10" i="34"/>
  <c r="S620" i="34"/>
  <c r="S636" i="34"/>
  <c r="S647" i="34"/>
  <c r="S658" i="34"/>
  <c r="S663" i="34"/>
  <c r="S674" i="34"/>
  <c r="S684" i="34"/>
  <c r="S690" i="34"/>
  <c r="S700" i="34"/>
  <c r="S711" i="34"/>
  <c r="S716" i="34"/>
  <c r="S727" i="34"/>
  <c r="S738" i="34"/>
  <c r="S743" i="34"/>
  <c r="S751" i="34"/>
  <c r="S759" i="34"/>
  <c r="S767" i="34"/>
  <c r="S771" i="34"/>
  <c r="S779" i="34"/>
  <c r="S787" i="34"/>
  <c r="S712" i="34"/>
  <c r="S723" i="34"/>
  <c r="S734" i="34"/>
  <c r="S744" i="34"/>
  <c r="S752" i="34"/>
  <c r="S756" i="34"/>
  <c r="S764" i="34"/>
  <c r="S772" i="34"/>
  <c r="S780" i="34"/>
  <c r="S784" i="34"/>
  <c r="S757" i="34"/>
  <c r="S765" i="34"/>
  <c r="S773" i="34"/>
  <c r="S785" i="34"/>
  <c r="Z35" i="34"/>
  <c r="A35" i="34"/>
  <c r="Z26" i="34"/>
  <c r="A26" i="34"/>
  <c r="Z18" i="34"/>
  <c r="A18" i="34"/>
  <c r="Z77" i="34"/>
  <c r="A77" i="34"/>
  <c r="Z66" i="34"/>
  <c r="A66" i="34"/>
  <c r="Z131" i="34"/>
  <c r="A131" i="34"/>
  <c r="Z121" i="34"/>
  <c r="A121" i="34"/>
  <c r="Z179" i="34"/>
  <c r="A179" i="34"/>
  <c r="Z171" i="34"/>
  <c r="A171" i="34"/>
  <c r="Z233" i="34"/>
  <c r="A233" i="34"/>
  <c r="Z43" i="34"/>
  <c r="A43" i="34"/>
  <c r="Z33" i="34"/>
  <c r="A33" i="34"/>
  <c r="Z25" i="34"/>
  <c r="A25" i="34"/>
  <c r="Z86" i="34"/>
  <c r="A86" i="34"/>
  <c r="Z76" i="34"/>
  <c r="A76" i="34"/>
  <c r="Z65" i="34"/>
  <c r="A65" i="34"/>
  <c r="Z38" i="34"/>
  <c r="A38" i="34"/>
  <c r="Z32" i="34"/>
  <c r="A32" i="34"/>
  <c r="Z28" i="34"/>
  <c r="A28" i="34"/>
  <c r="Z24" i="34"/>
  <c r="A24" i="34"/>
  <c r="Z20" i="34"/>
  <c r="A20" i="34"/>
  <c r="Z84" i="34"/>
  <c r="A84" i="34"/>
  <c r="Z80" i="34"/>
  <c r="A80" i="34"/>
  <c r="Z75" i="34"/>
  <c r="A75" i="34"/>
  <c r="Z68" i="34"/>
  <c r="A68" i="34"/>
  <c r="Z64" i="34"/>
  <c r="A64" i="34"/>
  <c r="Z133" i="34"/>
  <c r="A133" i="34"/>
  <c r="Z129" i="34"/>
  <c r="A129" i="34"/>
  <c r="Z124" i="34"/>
  <c r="A124" i="34"/>
  <c r="Z119" i="34"/>
  <c r="A119" i="34"/>
  <c r="Z184" i="34"/>
  <c r="A184" i="34"/>
  <c r="Z177" i="34"/>
  <c r="A177" i="34"/>
  <c r="Z173" i="34"/>
  <c r="A173" i="34"/>
  <c r="Z169" i="34"/>
  <c r="A169" i="34"/>
  <c r="Z165" i="34"/>
  <c r="A165" i="34"/>
  <c r="Z235" i="34"/>
  <c r="A235" i="34"/>
  <c r="Z231" i="34"/>
  <c r="A231" i="34"/>
  <c r="Z227" i="34"/>
  <c r="A227" i="34"/>
  <c r="Z223" i="34"/>
  <c r="A223" i="34"/>
  <c r="Z36" i="34"/>
  <c r="A36" i="34"/>
  <c r="Z31" i="34"/>
  <c r="A31" i="34"/>
  <c r="Z27" i="34"/>
  <c r="A27" i="34"/>
  <c r="Z23" i="34"/>
  <c r="A23" i="34"/>
  <c r="Z19" i="34"/>
  <c r="A19" i="34"/>
  <c r="Z83" i="34"/>
  <c r="A83" i="34"/>
  <c r="Z79" i="34"/>
  <c r="A79" i="34"/>
  <c r="Z74" i="34"/>
  <c r="A74" i="34"/>
  <c r="Z67" i="34"/>
  <c r="A67" i="34"/>
  <c r="Z63" i="34"/>
  <c r="A63" i="34"/>
  <c r="Z132" i="34"/>
  <c r="A132" i="34"/>
  <c r="Z128" i="34"/>
  <c r="A128" i="34"/>
  <c r="Z123" i="34"/>
  <c r="A123" i="34"/>
  <c r="Z187" i="34"/>
  <c r="A187" i="34"/>
  <c r="Z183" i="34"/>
  <c r="A183" i="34"/>
  <c r="Z176" i="34"/>
  <c r="A176" i="34"/>
  <c r="Z172" i="34"/>
  <c r="A172" i="34"/>
  <c r="Z168" i="34"/>
  <c r="A168" i="34"/>
  <c r="Z164" i="34"/>
  <c r="A164" i="34"/>
  <c r="Z234" i="34"/>
  <c r="A234" i="34"/>
  <c r="Z230" i="34"/>
  <c r="A230" i="34"/>
  <c r="Z226" i="34"/>
  <c r="A226" i="34"/>
  <c r="Z222" i="34"/>
  <c r="A222" i="34"/>
  <c r="W40" i="34"/>
  <c r="W42" i="34"/>
  <c r="U40" i="34"/>
  <c r="V40" i="34"/>
  <c r="W41" i="34"/>
  <c r="U42" i="34"/>
  <c r="U39" i="34"/>
  <c r="U41" i="34"/>
  <c r="V42" i="34"/>
  <c r="V41" i="34"/>
  <c r="V39" i="34"/>
  <c r="W39" i="34"/>
  <c r="Z30" i="34"/>
  <c r="A30" i="34"/>
  <c r="Z22" i="34"/>
  <c r="A22" i="34"/>
  <c r="Z82" i="34"/>
  <c r="A82" i="34"/>
  <c r="Z71" i="34"/>
  <c r="A71" i="34"/>
  <c r="Z135" i="34"/>
  <c r="A135" i="34"/>
  <c r="Z127" i="34"/>
  <c r="A127" i="34"/>
  <c r="Z186" i="34"/>
  <c r="A186" i="34"/>
  <c r="Z175" i="34"/>
  <c r="A175" i="34"/>
  <c r="Z167" i="34"/>
  <c r="A167" i="34"/>
  <c r="Z163" i="34"/>
  <c r="A163" i="34"/>
  <c r="Z229" i="34"/>
  <c r="A229" i="34"/>
  <c r="Z225" i="34"/>
  <c r="A225" i="34"/>
  <c r="Z221" i="34"/>
  <c r="A221" i="34"/>
  <c r="O40" i="34"/>
  <c r="O42" i="34"/>
  <c r="Q40" i="34"/>
  <c r="P40" i="34"/>
  <c r="Q42" i="34"/>
  <c r="Q39" i="34"/>
  <c r="P42" i="34"/>
  <c r="P41" i="34"/>
  <c r="P39" i="34"/>
  <c r="Q41" i="34"/>
  <c r="O39" i="34"/>
  <c r="O41" i="34"/>
  <c r="Z29" i="34"/>
  <c r="A29" i="34"/>
  <c r="Z21" i="34"/>
  <c r="A21" i="34"/>
  <c r="Z81" i="34"/>
  <c r="A81" i="34"/>
  <c r="Z70" i="34"/>
  <c r="A70" i="34"/>
  <c r="Z134" i="34"/>
  <c r="A134" i="34"/>
  <c r="Z130" i="34"/>
  <c r="A130" i="34"/>
  <c r="Z126" i="34"/>
  <c r="A126" i="34"/>
  <c r="Z120" i="34"/>
  <c r="A120" i="34"/>
  <c r="Z185" i="34"/>
  <c r="A185" i="34"/>
  <c r="Z178" i="34"/>
  <c r="A178" i="34"/>
  <c r="Z174" i="34"/>
  <c r="A174" i="34"/>
  <c r="Z170" i="34"/>
  <c r="A170" i="34"/>
  <c r="Z166" i="34"/>
  <c r="A166" i="34"/>
  <c r="Z236" i="34"/>
  <c r="A236" i="34"/>
  <c r="Z232" i="34"/>
  <c r="A232" i="34"/>
  <c r="Z228" i="34"/>
  <c r="A228" i="34"/>
  <c r="Z224" i="34"/>
  <c r="A224" i="34"/>
  <c r="Z220" i="34"/>
  <c r="A220" i="34"/>
  <c r="W18" i="34"/>
  <c r="U19" i="34"/>
  <c r="W20" i="34"/>
  <c r="U21" i="34"/>
  <c r="W22" i="34"/>
  <c r="U23" i="34"/>
  <c r="W24" i="34"/>
  <c r="U25" i="34"/>
  <c r="W26" i="34"/>
  <c r="U27" i="34"/>
  <c r="W28" i="34"/>
  <c r="U29" i="34"/>
  <c r="W30" i="34"/>
  <c r="U31" i="34"/>
  <c r="W32" i="34"/>
  <c r="U33" i="34"/>
  <c r="U35" i="34"/>
  <c r="W36" i="34"/>
  <c r="W38" i="34"/>
  <c r="U43" i="34"/>
  <c r="U63" i="34"/>
  <c r="W64" i="34"/>
  <c r="U65" i="34"/>
  <c r="W66" i="34"/>
  <c r="U67" i="34"/>
  <c r="W68" i="34"/>
  <c r="W70" i="34"/>
  <c r="U71" i="34"/>
  <c r="W74" i="34"/>
  <c r="U75" i="34"/>
  <c r="W76" i="34"/>
  <c r="U77" i="34"/>
  <c r="U79" i="34"/>
  <c r="W80" i="34"/>
  <c r="U81" i="34"/>
  <c r="W82" i="34"/>
  <c r="U83" i="34"/>
  <c r="W84" i="34"/>
  <c r="W86" i="34"/>
  <c r="V19" i="34"/>
  <c r="V21" i="34"/>
  <c r="V23" i="34"/>
  <c r="V25" i="34"/>
  <c r="V27" i="34"/>
  <c r="V29" i="34"/>
  <c r="V31" i="34"/>
  <c r="V33" i="34"/>
  <c r="V35" i="34"/>
  <c r="V43" i="34"/>
  <c r="V63" i="34"/>
  <c r="V65" i="34"/>
  <c r="V67" i="34"/>
  <c r="U18" i="34"/>
  <c r="W19" i="34"/>
  <c r="U20" i="34"/>
  <c r="W21" i="34"/>
  <c r="U22" i="34"/>
  <c r="W23" i="34"/>
  <c r="U24" i="34"/>
  <c r="W25" i="34"/>
  <c r="U26" i="34"/>
  <c r="W27" i="34"/>
  <c r="U28" i="34"/>
  <c r="W29" i="34"/>
  <c r="U30" i="34"/>
  <c r="W31" i="34"/>
  <c r="U32" i="34"/>
  <c r="W33" i="34"/>
  <c r="W35" i="34"/>
  <c r="U36" i="34"/>
  <c r="U38" i="34"/>
  <c r="W43" i="34"/>
  <c r="W63" i="34"/>
  <c r="U64" i="34"/>
  <c r="W65" i="34"/>
  <c r="U66" i="34"/>
  <c r="W67" i="34"/>
  <c r="U68" i="34"/>
  <c r="U70" i="34"/>
  <c r="W71" i="34"/>
  <c r="U74" i="34"/>
  <c r="W75" i="34"/>
  <c r="U76" i="34"/>
  <c r="W77" i="34"/>
  <c r="W79" i="34"/>
  <c r="U80" i="34"/>
  <c r="W81" i="34"/>
  <c r="U82" i="34"/>
  <c r="W83" i="34"/>
  <c r="U84" i="34"/>
  <c r="U86" i="34"/>
  <c r="V18" i="34"/>
  <c r="V20" i="34"/>
  <c r="V22" i="34"/>
  <c r="V24" i="34"/>
  <c r="V26" i="34"/>
  <c r="V28" i="34"/>
  <c r="V30" i="34"/>
  <c r="V32" i="34"/>
  <c r="V36" i="34"/>
  <c r="V38" i="34"/>
  <c r="V64" i="34"/>
  <c r="V66" i="34"/>
  <c r="V68" i="34"/>
  <c r="V70" i="34"/>
  <c r="V74" i="34"/>
  <c r="V76" i="34"/>
  <c r="V80" i="34"/>
  <c r="V82" i="34"/>
  <c r="V84" i="34"/>
  <c r="V86" i="34"/>
  <c r="V120" i="34"/>
  <c r="V124" i="34"/>
  <c r="V126" i="34"/>
  <c r="V128" i="34"/>
  <c r="V130" i="34"/>
  <c r="V132" i="34"/>
  <c r="V134" i="34"/>
  <c r="V75" i="34"/>
  <c r="V83" i="34"/>
  <c r="U119" i="34"/>
  <c r="V121" i="34"/>
  <c r="W123" i="34"/>
  <c r="U124" i="34"/>
  <c r="W126" i="34"/>
  <c r="U127" i="34"/>
  <c r="V129" i="34"/>
  <c r="W131" i="34"/>
  <c r="U132" i="34"/>
  <c r="W134" i="34"/>
  <c r="V81" i="34"/>
  <c r="V119" i="34"/>
  <c r="W121" i="34"/>
  <c r="W124" i="34"/>
  <c r="V127" i="34"/>
  <c r="W129" i="34"/>
  <c r="U130" i="34"/>
  <c r="W132" i="34"/>
  <c r="U133" i="34"/>
  <c r="V71" i="34"/>
  <c r="V79" i="34"/>
  <c r="W119" i="34"/>
  <c r="U120" i="34"/>
  <c r="U123" i="34"/>
  <c r="W127" i="34"/>
  <c r="U128" i="34"/>
  <c r="W130" i="34"/>
  <c r="U131" i="34"/>
  <c r="V133" i="34"/>
  <c r="V77" i="34"/>
  <c r="W120" i="34"/>
  <c r="U121" i="34"/>
  <c r="V123" i="34"/>
  <c r="U126" i="34"/>
  <c r="W128" i="34"/>
  <c r="U129" i="34"/>
  <c r="V131" i="34"/>
  <c r="W133" i="34"/>
  <c r="U134" i="34"/>
  <c r="V164" i="34"/>
  <c r="V166" i="34"/>
  <c r="V168" i="34"/>
  <c r="V170" i="34"/>
  <c r="V172" i="34"/>
  <c r="V174" i="34"/>
  <c r="V176" i="34"/>
  <c r="V178" i="34"/>
  <c r="V184" i="34"/>
  <c r="V186" i="34"/>
  <c r="V220" i="34"/>
  <c r="V222" i="34"/>
  <c r="V224" i="34"/>
  <c r="V226" i="34"/>
  <c r="V228" i="34"/>
  <c r="V230" i="34"/>
  <c r="V232" i="34"/>
  <c r="V234" i="34"/>
  <c r="V236" i="34"/>
  <c r="V163" i="34"/>
  <c r="W165" i="34"/>
  <c r="U166" i="34"/>
  <c r="W168" i="34"/>
  <c r="U169" i="34"/>
  <c r="V171" i="34"/>
  <c r="W173" i="34"/>
  <c r="U174" i="34"/>
  <c r="W176" i="34"/>
  <c r="U177" i="34"/>
  <c r="V179" i="34"/>
  <c r="W184" i="34"/>
  <c r="U185" i="34"/>
  <c r="V187" i="34"/>
  <c r="W221" i="34"/>
  <c r="U222" i="34"/>
  <c r="W224" i="34"/>
  <c r="U225" i="34"/>
  <c r="V227" i="34"/>
  <c r="W229" i="34"/>
  <c r="U230" i="34"/>
  <c r="W232" i="34"/>
  <c r="U233" i="34"/>
  <c r="V235" i="34"/>
  <c r="U135" i="34"/>
  <c r="W163" i="34"/>
  <c r="U164" i="34"/>
  <c r="W166" i="34"/>
  <c r="U167" i="34"/>
  <c r="V169" i="34"/>
  <c r="W171" i="34"/>
  <c r="U172" i="34"/>
  <c r="W174" i="34"/>
  <c r="U175" i="34"/>
  <c r="V177" i="34"/>
  <c r="W179" i="34"/>
  <c r="U183" i="34"/>
  <c r="V185" i="34"/>
  <c r="W187" i="34"/>
  <c r="U220" i="34"/>
  <c r="W222" i="34"/>
  <c r="U223" i="34"/>
  <c r="V225" i="34"/>
  <c r="W227" i="34"/>
  <c r="U228" i="34"/>
  <c r="W230" i="34"/>
  <c r="U231" i="34"/>
  <c r="V233" i="34"/>
  <c r="W235" i="34"/>
  <c r="U236" i="34"/>
  <c r="V135" i="34"/>
  <c r="W164" i="34"/>
  <c r="U165" i="34"/>
  <c r="V167" i="34"/>
  <c r="W169" i="34"/>
  <c r="U170" i="34"/>
  <c r="W172" i="34"/>
  <c r="U173" i="34"/>
  <c r="V175" i="34"/>
  <c r="W177" i="34"/>
  <c r="U178" i="34"/>
  <c r="V183" i="34"/>
  <c r="W135" i="34"/>
  <c r="U163" i="34"/>
  <c r="V165" i="34"/>
  <c r="W167" i="34"/>
  <c r="U168" i="34"/>
  <c r="W170" i="34"/>
  <c r="U171" i="34"/>
  <c r="V173" i="34"/>
  <c r="W175" i="34"/>
  <c r="U176" i="34"/>
  <c r="W178" i="34"/>
  <c r="U179" i="34"/>
  <c r="W183" i="34"/>
  <c r="U184" i="34"/>
  <c r="W186" i="34"/>
  <c r="U187" i="34"/>
  <c r="V221" i="34"/>
  <c r="W223" i="34"/>
  <c r="U224" i="34"/>
  <c r="W226" i="34"/>
  <c r="U227" i="34"/>
  <c r="V229" i="34"/>
  <c r="W231" i="34"/>
  <c r="U232" i="34"/>
  <c r="W234" i="34"/>
  <c r="U235" i="34"/>
  <c r="W225" i="34"/>
  <c r="U226" i="34"/>
  <c r="W236" i="34"/>
  <c r="V223" i="34"/>
  <c r="W233" i="34"/>
  <c r="U234" i="34"/>
  <c r="W220" i="34"/>
  <c r="U221" i="34"/>
  <c r="V231" i="34"/>
  <c r="W185" i="34"/>
  <c r="U186" i="34"/>
  <c r="W228" i="34"/>
  <c r="U229" i="34"/>
  <c r="U432" i="34"/>
  <c r="W433" i="34"/>
  <c r="U434" i="34"/>
  <c r="W435" i="34"/>
  <c r="U436" i="34"/>
  <c r="W437" i="34"/>
  <c r="U438" i="34"/>
  <c r="W432" i="34"/>
  <c r="U433" i="34"/>
  <c r="W436" i="34"/>
  <c r="U437" i="34"/>
  <c r="W439" i="34"/>
  <c r="U440" i="34"/>
  <c r="W441" i="34"/>
  <c r="U442" i="34"/>
  <c r="W443" i="34"/>
  <c r="U444" i="34"/>
  <c r="W445" i="34"/>
  <c r="U446" i="34"/>
  <c r="W447" i="34"/>
  <c r="U448" i="34"/>
  <c r="W449" i="34"/>
  <c r="U450" i="34"/>
  <c r="W451" i="34"/>
  <c r="U452" i="34"/>
  <c r="W453" i="34"/>
  <c r="U454" i="34"/>
  <c r="W455" i="34"/>
  <c r="U456" i="34"/>
  <c r="W457" i="34"/>
  <c r="U458" i="34"/>
  <c r="W461" i="34"/>
  <c r="U462" i="34"/>
  <c r="W463" i="34"/>
  <c r="U464" i="34"/>
  <c r="W465" i="34"/>
  <c r="U466" i="34"/>
  <c r="W467" i="34"/>
  <c r="U468" i="34"/>
  <c r="W469" i="34"/>
  <c r="U470" i="34"/>
  <c r="W471" i="34"/>
  <c r="U472" i="34"/>
  <c r="W473" i="34"/>
  <c r="U474" i="34"/>
  <c r="W475" i="34"/>
  <c r="U476" i="34"/>
  <c r="W477" i="34"/>
  <c r="U478" i="34"/>
  <c r="W479" i="34"/>
  <c r="U480" i="34"/>
  <c r="W481" i="34"/>
  <c r="U482" i="34"/>
  <c r="W483" i="34"/>
  <c r="U484" i="34"/>
  <c r="V433" i="34"/>
  <c r="V434" i="34"/>
  <c r="V437" i="34"/>
  <c r="V438" i="34"/>
  <c r="V440" i="34"/>
  <c r="V442" i="34"/>
  <c r="V444" i="34"/>
  <c r="V446" i="34"/>
  <c r="V448" i="34"/>
  <c r="V450" i="34"/>
  <c r="V452" i="34"/>
  <c r="V454" i="34"/>
  <c r="V456" i="34"/>
  <c r="V458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8" i="34"/>
  <c r="V490" i="34"/>
  <c r="V492" i="34"/>
  <c r="V494" i="34"/>
  <c r="V498" i="34"/>
  <c r="V500" i="34"/>
  <c r="V502" i="34"/>
  <c r="V504" i="34"/>
  <c r="V506" i="34"/>
  <c r="W434" i="34"/>
  <c r="U435" i="34"/>
  <c r="W438" i="34"/>
  <c r="U439" i="34"/>
  <c r="W440" i="34"/>
  <c r="U441" i="34"/>
  <c r="W442" i="34"/>
  <c r="U443" i="34"/>
  <c r="W444" i="34"/>
  <c r="U445" i="34"/>
  <c r="W446" i="34"/>
  <c r="U447" i="34"/>
  <c r="W448" i="34"/>
  <c r="U449" i="34"/>
  <c r="W450" i="34"/>
  <c r="U451" i="34"/>
  <c r="W452" i="34"/>
  <c r="U453" i="34"/>
  <c r="W454" i="34"/>
  <c r="U455" i="34"/>
  <c r="W456" i="34"/>
  <c r="U457" i="34"/>
  <c r="W458" i="34"/>
  <c r="U461" i="34"/>
  <c r="W462" i="34"/>
  <c r="U463" i="34"/>
  <c r="W464" i="34"/>
  <c r="U465" i="34"/>
  <c r="W466" i="34"/>
  <c r="U467" i="34"/>
  <c r="W468" i="34"/>
  <c r="U469" i="34"/>
  <c r="W470" i="34"/>
  <c r="U471" i="34"/>
  <c r="W472" i="34"/>
  <c r="U473" i="34"/>
  <c r="W474" i="34"/>
  <c r="U475" i="34"/>
  <c r="W476" i="34"/>
  <c r="U477" i="34"/>
  <c r="W478" i="34"/>
  <c r="U479" i="34"/>
  <c r="W480" i="34"/>
  <c r="U481" i="34"/>
  <c r="V432" i="34"/>
  <c r="V435" i="34"/>
  <c r="V436" i="34"/>
  <c r="V439" i="34"/>
  <c r="V441" i="34"/>
  <c r="V443" i="34"/>
  <c r="V445" i="34"/>
  <c r="V447" i="34"/>
  <c r="V449" i="34"/>
  <c r="V451" i="34"/>
  <c r="V453" i="34"/>
  <c r="V455" i="34"/>
  <c r="V457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7" i="34"/>
  <c r="V489" i="34"/>
  <c r="V491" i="34"/>
  <c r="V493" i="34"/>
  <c r="V495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5" i="34"/>
  <c r="V527" i="34"/>
  <c r="V529" i="34"/>
  <c r="V531" i="34"/>
  <c r="V533" i="34"/>
  <c r="V535" i="34"/>
  <c r="V541" i="34"/>
  <c r="V543" i="34"/>
  <c r="V545" i="34"/>
  <c r="V547" i="34"/>
  <c r="V549" i="34"/>
  <c r="V551" i="34"/>
  <c r="V553" i="34"/>
  <c r="V555" i="34"/>
  <c r="V565" i="34"/>
  <c r="V595" i="34"/>
  <c r="V601" i="34"/>
  <c r="V605" i="34"/>
  <c r="V607" i="34"/>
  <c r="V615" i="34"/>
  <c r="V617" i="34"/>
  <c r="V621" i="34"/>
  <c r="V627" i="34"/>
  <c r="V631" i="34"/>
  <c r="V633" i="34"/>
  <c r="V635" i="34"/>
  <c r="U487" i="34"/>
  <c r="W490" i="34"/>
  <c r="U491" i="34"/>
  <c r="W494" i="34"/>
  <c r="U495" i="34"/>
  <c r="W498" i="34"/>
  <c r="U499" i="34"/>
  <c r="W502" i="34"/>
  <c r="U503" i="34"/>
  <c r="W506" i="34"/>
  <c r="U507" i="34"/>
  <c r="W509" i="34"/>
  <c r="U510" i="34"/>
  <c r="V512" i="34"/>
  <c r="W514" i="34"/>
  <c r="U515" i="34"/>
  <c r="W517" i="34"/>
  <c r="U518" i="34"/>
  <c r="V520" i="34"/>
  <c r="W525" i="34"/>
  <c r="U526" i="34"/>
  <c r="V528" i="34"/>
  <c r="W530" i="34"/>
  <c r="U531" i="34"/>
  <c r="W533" i="34"/>
  <c r="U534" i="34"/>
  <c r="V536" i="34"/>
  <c r="W541" i="34"/>
  <c r="U542" i="34"/>
  <c r="V544" i="34"/>
  <c r="W546" i="34"/>
  <c r="U547" i="34"/>
  <c r="W549" i="34"/>
  <c r="U550" i="34"/>
  <c r="V552" i="34"/>
  <c r="W554" i="34"/>
  <c r="U555" i="34"/>
  <c r="W565" i="34"/>
  <c r="W570" i="34"/>
  <c r="W594" i="34"/>
  <c r="U595" i="34"/>
  <c r="W605" i="34"/>
  <c r="U606" i="34"/>
  <c r="U614" i="34"/>
  <c r="V616" i="34"/>
  <c r="W621" i="34"/>
  <c r="U622" i="34"/>
  <c r="W626" i="34"/>
  <c r="U627" i="34"/>
  <c r="V632" i="34"/>
  <c r="W634" i="34"/>
  <c r="U635" i="34"/>
  <c r="V649" i="34"/>
  <c r="V651" i="34"/>
  <c r="V653" i="34"/>
  <c r="V655" i="34"/>
  <c r="V657" i="34"/>
  <c r="V659" i="34"/>
  <c r="V661" i="34"/>
  <c r="V665" i="34"/>
  <c r="V667" i="34"/>
  <c r="V669" i="34"/>
  <c r="V671" i="34"/>
  <c r="V673" i="34"/>
  <c r="V675" i="34"/>
  <c r="V677" i="34"/>
  <c r="V679" i="34"/>
  <c r="V681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W487" i="34"/>
  <c r="U488" i="34"/>
  <c r="W491" i="34"/>
  <c r="U492" i="34"/>
  <c r="W495" i="34"/>
  <c r="W499" i="34"/>
  <c r="U500" i="34"/>
  <c r="W503" i="34"/>
  <c r="U504" i="34"/>
  <c r="W507" i="34"/>
  <c r="U508" i="34"/>
  <c r="V510" i="34"/>
  <c r="W512" i="34"/>
  <c r="U513" i="34"/>
  <c r="W515" i="34"/>
  <c r="U516" i="34"/>
  <c r="V518" i="34"/>
  <c r="W520" i="34"/>
  <c r="U521" i="34"/>
  <c r="U524" i="34"/>
  <c r="V526" i="34"/>
  <c r="W528" i="34"/>
  <c r="U529" i="34"/>
  <c r="W531" i="34"/>
  <c r="U532" i="34"/>
  <c r="V534" i="34"/>
  <c r="W536" i="34"/>
  <c r="V542" i="34"/>
  <c r="W544" i="34"/>
  <c r="U545" i="34"/>
  <c r="W547" i="34"/>
  <c r="U548" i="34"/>
  <c r="V550" i="34"/>
  <c r="W552" i="34"/>
  <c r="U553" i="34"/>
  <c r="W555" i="34"/>
  <c r="U564" i="34"/>
  <c r="W595" i="34"/>
  <c r="U596" i="34"/>
  <c r="U601" i="34"/>
  <c r="V606" i="34"/>
  <c r="V614" i="34"/>
  <c r="W616" i="34"/>
  <c r="U617" i="34"/>
  <c r="U620" i="34"/>
  <c r="V622" i="34"/>
  <c r="W627" i="34"/>
  <c r="W632" i="34"/>
  <c r="U633" i="34"/>
  <c r="W635" i="34"/>
  <c r="W649" i="34"/>
  <c r="U650" i="34"/>
  <c r="W651" i="34"/>
  <c r="W653" i="34"/>
  <c r="U654" i="34"/>
  <c r="W655" i="34"/>
  <c r="U656" i="34"/>
  <c r="W657" i="34"/>
  <c r="U658" i="34"/>
  <c r="W659" i="34"/>
  <c r="U660" i="34"/>
  <c r="W661" i="34"/>
  <c r="U662" i="34"/>
  <c r="U664" i="34"/>
  <c r="W665" i="34"/>
  <c r="W667" i="34"/>
  <c r="U668" i="34"/>
  <c r="W669" i="34"/>
  <c r="U670" i="34"/>
  <c r="W671" i="34"/>
  <c r="U672" i="34"/>
  <c r="W673" i="34"/>
  <c r="U674" i="34"/>
  <c r="W675" i="34"/>
  <c r="U676" i="34"/>
  <c r="W677" i="34"/>
  <c r="U678" i="34"/>
  <c r="W679" i="34"/>
  <c r="U680" i="34"/>
  <c r="W681" i="34"/>
  <c r="U682" i="34"/>
  <c r="W683" i="34"/>
  <c r="U684" i="34"/>
  <c r="W685" i="34"/>
  <c r="U686" i="34"/>
  <c r="W687" i="34"/>
  <c r="U688" i="34"/>
  <c r="W689" i="34"/>
  <c r="U690" i="34"/>
  <c r="W691" i="34"/>
  <c r="U692" i="34"/>
  <c r="W693" i="34"/>
  <c r="U694" i="34"/>
  <c r="W695" i="34"/>
  <c r="U696" i="34"/>
  <c r="W697" i="34"/>
  <c r="U698" i="34"/>
  <c r="W699" i="34"/>
  <c r="U700" i="34"/>
  <c r="W701" i="34"/>
  <c r="U702" i="34"/>
  <c r="W703" i="34"/>
  <c r="U704" i="34"/>
  <c r="W705" i="34"/>
  <c r="U706" i="34"/>
  <c r="W707" i="34"/>
  <c r="U708" i="34"/>
  <c r="W709" i="34"/>
  <c r="U710" i="34"/>
  <c r="W711" i="34"/>
  <c r="U712" i="34"/>
  <c r="W713" i="34"/>
  <c r="U714" i="34"/>
  <c r="W715" i="34"/>
  <c r="U716" i="34"/>
  <c r="W717" i="34"/>
  <c r="W482" i="34"/>
  <c r="U483" i="34"/>
  <c r="W484" i="34"/>
  <c r="W488" i="34"/>
  <c r="U489" i="34"/>
  <c r="W492" i="34"/>
  <c r="U493" i="34"/>
  <c r="W500" i="34"/>
  <c r="U501" i="34"/>
  <c r="W504" i="34"/>
  <c r="U505" i="34"/>
  <c r="V508" i="34"/>
  <c r="W510" i="34"/>
  <c r="U511" i="34"/>
  <c r="W513" i="34"/>
  <c r="U514" i="34"/>
  <c r="V516" i="34"/>
  <c r="W518" i="34"/>
  <c r="U519" i="34"/>
  <c r="W521" i="34"/>
  <c r="V524" i="34"/>
  <c r="W526" i="34"/>
  <c r="U527" i="34"/>
  <c r="W529" i="34"/>
  <c r="U530" i="34"/>
  <c r="V532" i="34"/>
  <c r="W534" i="34"/>
  <c r="U535" i="34"/>
  <c r="W542" i="34"/>
  <c r="U543" i="34"/>
  <c r="W545" i="34"/>
  <c r="U546" i="34"/>
  <c r="V548" i="34"/>
  <c r="W550" i="34"/>
  <c r="U551" i="34"/>
  <c r="W553" i="34"/>
  <c r="U554" i="34"/>
  <c r="V564" i="34"/>
  <c r="U570" i="34"/>
  <c r="U594" i="34"/>
  <c r="V596" i="34"/>
  <c r="W601" i="34"/>
  <c r="W606" i="34"/>
  <c r="U607" i="34"/>
  <c r="W614" i="34"/>
  <c r="U615" i="34"/>
  <c r="W617" i="34"/>
  <c r="V620" i="34"/>
  <c r="W622" i="34"/>
  <c r="U626" i="34"/>
  <c r="U631" i="34"/>
  <c r="W633" i="34"/>
  <c r="U634" i="34"/>
  <c r="V650" i="34"/>
  <c r="V654" i="34"/>
  <c r="V656" i="34"/>
  <c r="V658" i="34"/>
  <c r="V660" i="34"/>
  <c r="V662" i="34"/>
  <c r="V664" i="34"/>
  <c r="V668" i="34"/>
  <c r="V670" i="34"/>
  <c r="V672" i="34"/>
  <c r="V674" i="34"/>
  <c r="V676" i="34"/>
  <c r="V678" i="34"/>
  <c r="V680" i="34"/>
  <c r="V682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W489" i="34"/>
  <c r="U490" i="34"/>
  <c r="W493" i="34"/>
  <c r="U494" i="34"/>
  <c r="U498" i="34"/>
  <c r="W501" i="34"/>
  <c r="U502" i="34"/>
  <c r="W505" i="34"/>
  <c r="U506" i="34"/>
  <c r="W508" i="34"/>
  <c r="U509" i="34"/>
  <c r="W511" i="34"/>
  <c r="U512" i="34"/>
  <c r="V514" i="34"/>
  <c r="W516" i="34"/>
  <c r="U517" i="34"/>
  <c r="W519" i="34"/>
  <c r="U520" i="34"/>
  <c r="W524" i="34"/>
  <c r="U525" i="34"/>
  <c r="W527" i="34"/>
  <c r="U528" i="34"/>
  <c r="V530" i="34"/>
  <c r="W532" i="34"/>
  <c r="U533" i="34"/>
  <c r="W535" i="34"/>
  <c r="U536" i="34"/>
  <c r="U541" i="34"/>
  <c r="W543" i="34"/>
  <c r="U544" i="34"/>
  <c r="V546" i="34"/>
  <c r="W548" i="34"/>
  <c r="U549" i="34"/>
  <c r="W551" i="34"/>
  <c r="U552" i="34"/>
  <c r="V554" i="34"/>
  <c r="W564" i="34"/>
  <c r="U565" i="34"/>
  <c r="V570" i="34"/>
  <c r="V594" i="34"/>
  <c r="W596" i="34"/>
  <c r="U605" i="34"/>
  <c r="W607" i="34"/>
  <c r="W615" i="34"/>
  <c r="U616" i="34"/>
  <c r="W620" i="34"/>
  <c r="U621" i="34"/>
  <c r="V626" i="34"/>
  <c r="W631" i="34"/>
  <c r="U632" i="34"/>
  <c r="V634" i="34"/>
  <c r="U649" i="34"/>
  <c r="W650" i="34"/>
  <c r="U651" i="34"/>
  <c r="U653" i="34"/>
  <c r="W654" i="34"/>
  <c r="U655" i="34"/>
  <c r="W656" i="34"/>
  <c r="U657" i="34"/>
  <c r="W658" i="34"/>
  <c r="U659" i="34"/>
  <c r="W660" i="34"/>
  <c r="U661" i="34"/>
  <c r="W662" i="34"/>
  <c r="W664" i="34"/>
  <c r="U665" i="34"/>
  <c r="U667" i="34"/>
  <c r="W668" i="34"/>
  <c r="U669" i="34"/>
  <c r="W670" i="34"/>
  <c r="U671" i="34"/>
  <c r="W672" i="34"/>
  <c r="U673" i="34"/>
  <c r="W674" i="34"/>
  <c r="U675" i="34"/>
  <c r="W676" i="34"/>
  <c r="U677" i="34"/>
  <c r="W678" i="34"/>
  <c r="U679" i="34"/>
  <c r="W680" i="34"/>
  <c r="U681" i="34"/>
  <c r="W682" i="34"/>
  <c r="U683" i="34"/>
  <c r="W684" i="34"/>
  <c r="U685" i="34"/>
  <c r="W686" i="34"/>
  <c r="U687" i="34"/>
  <c r="W688" i="34"/>
  <c r="U689" i="34"/>
  <c r="W690" i="34"/>
  <c r="U691" i="34"/>
  <c r="W692" i="34"/>
  <c r="U693" i="34"/>
  <c r="W694" i="34"/>
  <c r="U695" i="34"/>
  <c r="W696" i="34"/>
  <c r="U697" i="34"/>
  <c r="W698" i="34"/>
  <c r="U699" i="34"/>
  <c r="W700" i="34"/>
  <c r="U701" i="34"/>
  <c r="W702" i="34"/>
  <c r="U703" i="34"/>
  <c r="W704" i="34"/>
  <c r="U705" i="34"/>
  <c r="W706" i="34"/>
  <c r="U707" i="34"/>
  <c r="W708" i="34"/>
  <c r="U709" i="34"/>
  <c r="W710" i="34"/>
  <c r="U711" i="34"/>
  <c r="W712" i="34"/>
  <c r="U713" i="34"/>
  <c r="W714" i="34"/>
  <c r="U715" i="34"/>
  <c r="W716" i="34"/>
  <c r="U717" i="34"/>
  <c r="W718" i="34"/>
  <c r="U719" i="34"/>
  <c r="W720" i="34"/>
  <c r="U721" i="34"/>
  <c r="W722" i="34"/>
  <c r="U723" i="34"/>
  <c r="W724" i="34"/>
  <c r="U725" i="34"/>
  <c r="W726" i="34"/>
  <c r="U727" i="34"/>
  <c r="W728" i="34"/>
  <c r="U729" i="34"/>
  <c r="W730" i="34"/>
  <c r="U731" i="34"/>
  <c r="W732" i="34"/>
  <c r="U733" i="34"/>
  <c r="W734" i="34"/>
  <c r="U735" i="34"/>
  <c r="W736" i="34"/>
  <c r="U737" i="34"/>
  <c r="W738" i="34"/>
  <c r="U739" i="34"/>
  <c r="W740" i="34"/>
  <c r="U741" i="34"/>
  <c r="W742" i="34"/>
  <c r="U743" i="34"/>
  <c r="W744" i="34"/>
  <c r="U745" i="34"/>
  <c r="W746" i="34"/>
  <c r="U747" i="34"/>
  <c r="W748" i="34"/>
  <c r="U749" i="34"/>
  <c r="W750" i="34"/>
  <c r="U751" i="34"/>
  <c r="W752" i="34"/>
  <c r="U753" i="34"/>
  <c r="W754" i="34"/>
  <c r="U755" i="34"/>
  <c r="W756" i="34"/>
  <c r="U757" i="34"/>
  <c r="W758" i="34"/>
  <c r="U759" i="34"/>
  <c r="W760" i="34"/>
  <c r="U761" i="34"/>
  <c r="W762" i="34"/>
  <c r="U763" i="34"/>
  <c r="W764" i="34"/>
  <c r="U765" i="34"/>
  <c r="W766" i="34"/>
  <c r="U767" i="34"/>
  <c r="W768" i="34"/>
  <c r="U769" i="34"/>
  <c r="W770" i="34"/>
  <c r="U771" i="34"/>
  <c r="W772" i="34"/>
  <c r="U773" i="34"/>
  <c r="W774" i="34"/>
  <c r="U775" i="34"/>
  <c r="W776" i="34"/>
  <c r="U777" i="34"/>
  <c r="W778" i="34"/>
  <c r="U779" i="34"/>
  <c r="W780" i="34"/>
  <c r="U781" i="34"/>
  <c r="W782" i="34"/>
  <c r="U783" i="34"/>
  <c r="W784" i="34"/>
  <c r="U785" i="34"/>
  <c r="W786" i="34"/>
  <c r="U787" i="34"/>
  <c r="W788" i="34"/>
  <c r="U789" i="34"/>
  <c r="V760" i="34"/>
  <c r="W761" i="34"/>
  <c r="U762" i="34"/>
  <c r="U768" i="34"/>
  <c r="U772" i="34"/>
  <c r="U780" i="34"/>
  <c r="U788" i="34"/>
  <c r="V789" i="34"/>
  <c r="V762" i="34"/>
  <c r="W763" i="34"/>
  <c r="U764" i="34"/>
  <c r="V768" i="34"/>
  <c r="V769" i="34"/>
  <c r="V772" i="34"/>
  <c r="V773" i="34"/>
  <c r="V776" i="34"/>
  <c r="V777" i="34"/>
  <c r="V780" i="34"/>
  <c r="V781" i="34"/>
  <c r="V784" i="34"/>
  <c r="V785" i="34"/>
  <c r="V788" i="34"/>
  <c r="U718" i="34"/>
  <c r="W719" i="34"/>
  <c r="U720" i="34"/>
  <c r="W721" i="34"/>
  <c r="U722" i="34"/>
  <c r="W723" i="34"/>
  <c r="U724" i="34"/>
  <c r="W725" i="34"/>
  <c r="U726" i="34"/>
  <c r="W727" i="34"/>
  <c r="U728" i="34"/>
  <c r="W729" i="34"/>
  <c r="U730" i="34"/>
  <c r="W731" i="34"/>
  <c r="U732" i="34"/>
  <c r="W733" i="34"/>
  <c r="U734" i="34"/>
  <c r="W735" i="34"/>
  <c r="U736" i="34"/>
  <c r="W737" i="34"/>
  <c r="U738" i="34"/>
  <c r="W739" i="34"/>
  <c r="U740" i="34"/>
  <c r="W741" i="34"/>
  <c r="U742" i="34"/>
  <c r="W743" i="34"/>
  <c r="U744" i="34"/>
  <c r="W745" i="34"/>
  <c r="U746" i="34"/>
  <c r="W747" i="34"/>
  <c r="U748" i="34"/>
  <c r="W749" i="34"/>
  <c r="U750" i="34"/>
  <c r="W751" i="34"/>
  <c r="U752" i="34"/>
  <c r="W753" i="34"/>
  <c r="U754" i="34"/>
  <c r="W755" i="34"/>
  <c r="U756" i="34"/>
  <c r="W757" i="34"/>
  <c r="U758" i="34"/>
  <c r="V764" i="34"/>
  <c r="W765" i="34"/>
  <c r="U766" i="34"/>
  <c r="W769" i="34"/>
  <c r="U770" i="34"/>
  <c r="W773" i="34"/>
  <c r="U774" i="34"/>
  <c r="W777" i="34"/>
  <c r="U778" i="34"/>
  <c r="W781" i="34"/>
  <c r="U782" i="34"/>
  <c r="W785" i="34"/>
  <c r="U786" i="34"/>
  <c r="W789" i="34"/>
  <c r="V758" i="34"/>
  <c r="W759" i="34"/>
  <c r="U760" i="34"/>
  <c r="V766" i="34"/>
  <c r="V767" i="34"/>
  <c r="V770" i="34"/>
  <c r="V771" i="34"/>
  <c r="V774" i="34"/>
  <c r="V775" i="34"/>
  <c r="V778" i="34"/>
  <c r="V779" i="34"/>
  <c r="V782" i="34"/>
  <c r="V783" i="34"/>
  <c r="V786" i="34"/>
  <c r="V787" i="34"/>
  <c r="W767" i="34"/>
  <c r="W771" i="34"/>
  <c r="W775" i="34"/>
  <c r="U776" i="34"/>
  <c r="W779" i="34"/>
  <c r="W783" i="34"/>
  <c r="U784" i="34"/>
  <c r="W78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5" i="34"/>
  <c r="P36" i="34"/>
  <c r="P38" i="34"/>
  <c r="P43" i="34"/>
  <c r="Q18" i="34"/>
  <c r="Q19" i="34"/>
  <c r="Q20" i="34"/>
  <c r="Q21" i="34"/>
  <c r="Q22" i="34"/>
  <c r="Q23" i="34"/>
  <c r="Q24" i="34"/>
  <c r="Q25" i="34"/>
  <c r="Q26" i="34"/>
  <c r="Q27" i="34"/>
  <c r="Q28" i="34"/>
  <c r="Q29" i="34"/>
  <c r="Q30" i="34"/>
  <c r="Q31" i="34"/>
  <c r="Q32" i="34"/>
  <c r="Q33" i="34"/>
  <c r="Q35" i="34"/>
  <c r="Q36" i="34"/>
  <c r="Q38" i="34"/>
  <c r="Q43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5" i="34"/>
  <c r="O36" i="34"/>
  <c r="O38" i="34"/>
  <c r="O43" i="34"/>
  <c r="O63" i="34"/>
  <c r="O64" i="34"/>
  <c r="O65" i="34"/>
  <c r="O66" i="34"/>
  <c r="O67" i="34"/>
  <c r="O68" i="34"/>
  <c r="O70" i="34"/>
  <c r="O71" i="34"/>
  <c r="O74" i="34"/>
  <c r="O75" i="34"/>
  <c r="O76" i="34"/>
  <c r="O77" i="34"/>
  <c r="O79" i="34"/>
  <c r="O80" i="34"/>
  <c r="O81" i="34"/>
  <c r="O82" i="34"/>
  <c r="O83" i="34"/>
  <c r="O84" i="34"/>
  <c r="O86" i="34"/>
  <c r="O119" i="34"/>
  <c r="O120" i="34"/>
  <c r="O121" i="34"/>
  <c r="O123" i="34"/>
  <c r="O124" i="34"/>
  <c r="O126" i="34"/>
  <c r="O127" i="34"/>
  <c r="O128" i="34"/>
  <c r="O129" i="34"/>
  <c r="O130" i="34"/>
  <c r="O131" i="34"/>
  <c r="O132" i="34"/>
  <c r="O133" i="34"/>
  <c r="O134" i="34"/>
  <c r="O135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3" i="34"/>
  <c r="O184" i="34"/>
  <c r="P63" i="34"/>
  <c r="Q64" i="34"/>
  <c r="P67" i="34"/>
  <c r="Q68" i="34"/>
  <c r="P71" i="34"/>
  <c r="P75" i="34"/>
  <c r="Q76" i="34"/>
  <c r="P79" i="34"/>
  <c r="Q80" i="34"/>
  <c r="P83" i="34"/>
  <c r="Q84" i="34"/>
  <c r="P119" i="34"/>
  <c r="Q120" i="34"/>
  <c r="P123" i="34"/>
  <c r="Q124" i="34"/>
  <c r="P127" i="34"/>
  <c r="Q128" i="34"/>
  <c r="P131" i="34"/>
  <c r="Q132" i="34"/>
  <c r="P135" i="34"/>
  <c r="P163" i="34"/>
  <c r="Q164" i="34"/>
  <c r="P167" i="34"/>
  <c r="Q168" i="34"/>
  <c r="P171" i="34"/>
  <c r="Q172" i="34"/>
  <c r="P175" i="34"/>
  <c r="Q176" i="34"/>
  <c r="P179" i="34"/>
  <c r="P183" i="34"/>
  <c r="Q184" i="34"/>
  <c r="Q185" i="34"/>
  <c r="Q186" i="34"/>
  <c r="Q187" i="34"/>
  <c r="Q63" i="34"/>
  <c r="P66" i="34"/>
  <c r="Q67" i="34"/>
  <c r="P70" i="34"/>
  <c r="Q71" i="34"/>
  <c r="P74" i="34"/>
  <c r="Q75" i="34"/>
  <c r="Q79" i="34"/>
  <c r="P82" i="34"/>
  <c r="Q83" i="34"/>
  <c r="P86" i="34"/>
  <c r="Q119" i="34"/>
  <c r="Q123" i="34"/>
  <c r="P126" i="34"/>
  <c r="Q127" i="34"/>
  <c r="P130" i="34"/>
  <c r="Q131" i="34"/>
  <c r="P134" i="34"/>
  <c r="Q135" i="34"/>
  <c r="Q163" i="34"/>
  <c r="P166" i="34"/>
  <c r="Q167" i="34"/>
  <c r="P170" i="34"/>
  <c r="Q171" i="34"/>
  <c r="P174" i="34"/>
  <c r="Q175" i="34"/>
  <c r="P178" i="34"/>
  <c r="Q179" i="34"/>
  <c r="Q183" i="34"/>
  <c r="P65" i="34"/>
  <c r="Q66" i="34"/>
  <c r="Q70" i="34"/>
  <c r="Q74" i="34"/>
  <c r="P77" i="34"/>
  <c r="P81" i="34"/>
  <c r="Q82" i="34"/>
  <c r="Q86" i="34"/>
  <c r="P121" i="34"/>
  <c r="Q126" i="34"/>
  <c r="P129" i="34"/>
  <c r="Q130" i="34"/>
  <c r="P133" i="34"/>
  <c r="Q134" i="34"/>
  <c r="P165" i="34"/>
  <c r="Q166" i="34"/>
  <c r="P169" i="34"/>
  <c r="Q170" i="34"/>
  <c r="P173" i="34"/>
  <c r="Q174" i="34"/>
  <c r="P177" i="34"/>
  <c r="Q178" i="34"/>
  <c r="O185" i="34"/>
  <c r="O186" i="34"/>
  <c r="O187" i="34"/>
  <c r="P64" i="34"/>
  <c r="Q65" i="34"/>
  <c r="P68" i="34"/>
  <c r="P76" i="34"/>
  <c r="Q77" i="34"/>
  <c r="P80" i="34"/>
  <c r="Q81" i="34"/>
  <c r="P84" i="34"/>
  <c r="P120" i="34"/>
  <c r="Q121" i="34"/>
  <c r="P124" i="34"/>
  <c r="P128" i="34"/>
  <c r="Q129" i="34"/>
  <c r="P132" i="34"/>
  <c r="Q133" i="34"/>
  <c r="P164" i="34"/>
  <c r="Q165" i="34"/>
  <c r="P168" i="34"/>
  <c r="Q169" i="34"/>
  <c r="P172" i="34"/>
  <c r="Q173" i="34"/>
  <c r="P176" i="34"/>
  <c r="Q177" i="34"/>
  <c r="P184" i="34"/>
  <c r="P185" i="34"/>
  <c r="P186" i="34"/>
  <c r="P187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O222" i="34"/>
  <c r="Q223" i="34"/>
  <c r="O226" i="34"/>
  <c r="Q227" i="34"/>
  <c r="O230" i="34"/>
  <c r="Q231" i="34"/>
  <c r="O234" i="34"/>
  <c r="Q235" i="34"/>
  <c r="O221" i="34"/>
  <c r="Q222" i="34"/>
  <c r="O225" i="34"/>
  <c r="Q226" i="34"/>
  <c r="O229" i="34"/>
  <c r="Q230" i="34"/>
  <c r="O233" i="34"/>
  <c r="Q234" i="34"/>
  <c r="O220" i="34"/>
  <c r="Q221" i="34"/>
  <c r="O224" i="34"/>
  <c r="Q225" i="34"/>
  <c r="O228" i="34"/>
  <c r="Q229" i="34"/>
  <c r="O232" i="34"/>
  <c r="Q233" i="34"/>
  <c r="O236" i="34"/>
  <c r="Q220" i="34"/>
  <c r="O223" i="34"/>
  <c r="Q224" i="34"/>
  <c r="O227" i="34"/>
  <c r="Q228" i="34"/>
  <c r="O231" i="34"/>
  <c r="Q232" i="34"/>
  <c r="O235" i="34"/>
  <c r="Q236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7" i="34"/>
  <c r="Q432" i="34"/>
  <c r="O435" i="34"/>
  <c r="Q436" i="34"/>
  <c r="O439" i="34"/>
  <c r="Q440" i="34"/>
  <c r="O443" i="34"/>
  <c r="Q444" i="34"/>
  <c r="O447" i="34"/>
  <c r="Q448" i="34"/>
  <c r="O451" i="34"/>
  <c r="Q452" i="34"/>
  <c r="O455" i="34"/>
  <c r="Q456" i="34"/>
  <c r="O463" i="34"/>
  <c r="Q464" i="34"/>
  <c r="O467" i="34"/>
  <c r="Q468" i="34"/>
  <c r="O471" i="34"/>
  <c r="Q472" i="34"/>
  <c r="O475" i="34"/>
  <c r="Q476" i="34"/>
  <c r="O479" i="34"/>
  <c r="Q480" i="34"/>
  <c r="O483" i="34"/>
  <c r="Q484" i="34"/>
  <c r="O487" i="34"/>
  <c r="P488" i="34"/>
  <c r="P489" i="34"/>
  <c r="P490" i="34"/>
  <c r="P491" i="34"/>
  <c r="P492" i="34"/>
  <c r="P493" i="34"/>
  <c r="P494" i="34"/>
  <c r="P495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41" i="34"/>
  <c r="P542" i="34"/>
  <c r="P543" i="34"/>
  <c r="P544" i="34"/>
  <c r="P545" i="34"/>
  <c r="P546" i="34"/>
  <c r="P547" i="34"/>
  <c r="P548" i="34"/>
  <c r="P549" i="34"/>
  <c r="O434" i="34"/>
  <c r="Q435" i="34"/>
  <c r="O438" i="34"/>
  <c r="Q439" i="34"/>
  <c r="O442" i="34"/>
  <c r="Q443" i="34"/>
  <c r="O446" i="34"/>
  <c r="Q447" i="34"/>
  <c r="O450" i="34"/>
  <c r="Q451" i="34"/>
  <c r="O454" i="34"/>
  <c r="Q455" i="34"/>
  <c r="O458" i="34"/>
  <c r="O462" i="34"/>
  <c r="Q463" i="34"/>
  <c r="O466" i="34"/>
  <c r="Q467" i="34"/>
  <c r="O470" i="34"/>
  <c r="Q471" i="34"/>
  <c r="O474" i="34"/>
  <c r="Q475" i="34"/>
  <c r="O478" i="34"/>
  <c r="Q479" i="34"/>
  <c r="O482" i="34"/>
  <c r="Q483" i="34"/>
  <c r="Q487" i="34"/>
  <c r="Q488" i="34"/>
  <c r="Q489" i="34"/>
  <c r="Q490" i="34"/>
  <c r="Q491" i="34"/>
  <c r="Q492" i="34"/>
  <c r="Q493" i="34"/>
  <c r="Q494" i="34"/>
  <c r="Q495" i="34"/>
  <c r="Q498" i="34"/>
  <c r="Q499" i="34"/>
  <c r="Q500" i="34"/>
  <c r="Q501" i="34"/>
  <c r="Q502" i="34"/>
  <c r="Q503" i="34"/>
  <c r="Q504" i="34"/>
  <c r="Q505" i="34"/>
  <c r="Q506" i="34"/>
  <c r="Q507" i="34"/>
  <c r="Q508" i="34"/>
  <c r="Q509" i="34"/>
  <c r="Q510" i="34"/>
  <c r="Q511" i="34"/>
  <c r="Q512" i="34"/>
  <c r="Q513" i="34"/>
  <c r="Q514" i="34"/>
  <c r="Q515" i="34"/>
  <c r="Q516" i="34"/>
  <c r="Q517" i="34"/>
  <c r="Q518" i="34"/>
  <c r="Q519" i="34"/>
  <c r="Q520" i="34"/>
  <c r="Q521" i="34"/>
  <c r="Q524" i="34"/>
  <c r="Q525" i="34"/>
  <c r="Q526" i="34"/>
  <c r="Q527" i="34"/>
  <c r="Q528" i="34"/>
  <c r="Q529" i="34"/>
  <c r="Q530" i="34"/>
  <c r="Q531" i="34"/>
  <c r="Q532" i="34"/>
  <c r="Q533" i="34"/>
  <c r="Q534" i="34"/>
  <c r="Q535" i="34"/>
  <c r="Q536" i="34"/>
  <c r="O433" i="34"/>
  <c r="Q434" i="34"/>
  <c r="O437" i="34"/>
  <c r="Q438" i="34"/>
  <c r="O441" i="34"/>
  <c r="Q442" i="34"/>
  <c r="O445" i="34"/>
  <c r="Q446" i="34"/>
  <c r="O449" i="34"/>
  <c r="Q450" i="34"/>
  <c r="O453" i="34"/>
  <c r="Q454" i="34"/>
  <c r="O457" i="34"/>
  <c r="Q458" i="34"/>
  <c r="O461" i="34"/>
  <c r="Q462" i="34"/>
  <c r="O465" i="34"/>
  <c r="Q466" i="34"/>
  <c r="O469" i="34"/>
  <c r="Q470" i="34"/>
  <c r="O473" i="34"/>
  <c r="Q474" i="34"/>
  <c r="O477" i="34"/>
  <c r="Q478" i="34"/>
  <c r="O481" i="34"/>
  <c r="Q482" i="34"/>
  <c r="O432" i="34"/>
  <c r="Q433" i="34"/>
  <c r="O436" i="34"/>
  <c r="Q437" i="34"/>
  <c r="O440" i="34"/>
  <c r="Q441" i="34"/>
  <c r="O444" i="34"/>
  <c r="Q445" i="34"/>
  <c r="O448" i="34"/>
  <c r="Q449" i="34"/>
  <c r="O452" i="34"/>
  <c r="Q453" i="34"/>
  <c r="O456" i="34"/>
  <c r="Q457" i="34"/>
  <c r="Q461" i="34"/>
  <c r="O464" i="34"/>
  <c r="Q465" i="34"/>
  <c r="O468" i="34"/>
  <c r="Q469" i="34"/>
  <c r="O472" i="34"/>
  <c r="Q473" i="34"/>
  <c r="O476" i="34"/>
  <c r="Q477" i="34"/>
  <c r="O480" i="34"/>
  <c r="Q481" i="34"/>
  <c r="O484" i="34"/>
  <c r="O488" i="34"/>
  <c r="O489" i="34"/>
  <c r="O490" i="34"/>
  <c r="O491" i="34"/>
  <c r="O492" i="34"/>
  <c r="O493" i="34"/>
  <c r="O494" i="34"/>
  <c r="O495" i="34"/>
  <c r="O498" i="34"/>
  <c r="O499" i="34"/>
  <c r="O500" i="34"/>
  <c r="O501" i="34"/>
  <c r="O502" i="34"/>
  <c r="O503" i="34"/>
  <c r="O504" i="34"/>
  <c r="O505" i="34"/>
  <c r="O506" i="34"/>
  <c r="O507" i="34"/>
  <c r="O508" i="34"/>
  <c r="O509" i="34"/>
  <c r="O510" i="34"/>
  <c r="O511" i="34"/>
  <c r="O512" i="34"/>
  <c r="O513" i="34"/>
  <c r="O514" i="34"/>
  <c r="O515" i="34"/>
  <c r="O516" i="34"/>
  <c r="O517" i="34"/>
  <c r="O518" i="34"/>
  <c r="O519" i="34"/>
  <c r="O520" i="34"/>
  <c r="O521" i="34"/>
  <c r="O524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64" i="34"/>
  <c r="O565" i="34"/>
  <c r="O570" i="34"/>
  <c r="O594" i="34"/>
  <c r="O595" i="34"/>
  <c r="O596" i="34"/>
  <c r="O601" i="34"/>
  <c r="O605" i="34"/>
  <c r="O606" i="34"/>
  <c r="O607" i="34"/>
  <c r="O614" i="34"/>
  <c r="O615" i="34"/>
  <c r="O616" i="34"/>
  <c r="O617" i="34"/>
  <c r="O620" i="34"/>
  <c r="O621" i="34"/>
  <c r="Q550" i="34"/>
  <c r="P553" i="34"/>
  <c r="Q554" i="34"/>
  <c r="P565" i="34"/>
  <c r="Q570" i="34"/>
  <c r="Q594" i="34"/>
  <c r="P601" i="34"/>
  <c r="P605" i="34"/>
  <c r="Q606" i="34"/>
  <c r="Q614" i="34"/>
  <c r="P617" i="34"/>
  <c r="P621" i="34"/>
  <c r="P622" i="34"/>
  <c r="P626" i="34"/>
  <c r="P627" i="34"/>
  <c r="P631" i="34"/>
  <c r="P632" i="34"/>
  <c r="P633" i="34"/>
  <c r="P634" i="34"/>
  <c r="P635" i="34"/>
  <c r="P649" i="34"/>
  <c r="P650" i="34"/>
  <c r="P651" i="34"/>
  <c r="P653" i="34"/>
  <c r="P654" i="34"/>
  <c r="P655" i="34"/>
  <c r="P656" i="34"/>
  <c r="P657" i="34"/>
  <c r="P658" i="34"/>
  <c r="P659" i="34"/>
  <c r="P660" i="34"/>
  <c r="P661" i="34"/>
  <c r="P662" i="34"/>
  <c r="P664" i="34"/>
  <c r="P665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5" i="34"/>
  <c r="P738" i="34"/>
  <c r="P744" i="34"/>
  <c r="P747" i="34"/>
  <c r="P749" i="34"/>
  <c r="Q541" i="34"/>
  <c r="Q543" i="34"/>
  <c r="Q545" i="34"/>
  <c r="Q547" i="34"/>
  <c r="Q549" i="34"/>
  <c r="P552" i="34"/>
  <c r="Q553" i="34"/>
  <c r="P564" i="34"/>
  <c r="Q565" i="34"/>
  <c r="P596" i="34"/>
  <c r="Q601" i="34"/>
  <c r="Q605" i="34"/>
  <c r="P616" i="34"/>
  <c r="Q617" i="34"/>
  <c r="P620" i="34"/>
  <c r="Q621" i="34"/>
  <c r="Q622" i="34"/>
  <c r="Q626" i="34"/>
  <c r="Q627" i="34"/>
  <c r="Q631" i="34"/>
  <c r="Q632" i="34"/>
  <c r="Q633" i="34"/>
  <c r="Q634" i="34"/>
  <c r="Q635" i="34"/>
  <c r="Q649" i="34"/>
  <c r="Q650" i="34"/>
  <c r="Q651" i="34"/>
  <c r="Q653" i="34"/>
  <c r="Q654" i="34"/>
  <c r="Q655" i="34"/>
  <c r="Q656" i="34"/>
  <c r="Q657" i="34"/>
  <c r="Q658" i="34"/>
  <c r="Q659" i="34"/>
  <c r="Q660" i="34"/>
  <c r="Q661" i="34"/>
  <c r="Q662" i="34"/>
  <c r="Q664" i="34"/>
  <c r="Q665" i="34"/>
  <c r="Q667" i="34"/>
  <c r="Q668" i="34"/>
  <c r="Q669" i="34"/>
  <c r="Q670" i="34"/>
  <c r="Q671" i="34"/>
  <c r="Q672" i="34"/>
  <c r="Q673" i="34"/>
  <c r="Q674" i="34"/>
  <c r="Q675" i="34"/>
  <c r="Q676" i="34"/>
  <c r="Q677" i="34"/>
  <c r="Q678" i="34"/>
  <c r="Q679" i="34"/>
  <c r="Q680" i="34"/>
  <c r="Q681" i="34"/>
  <c r="Q682" i="34"/>
  <c r="Q683" i="34"/>
  <c r="Q684" i="34"/>
  <c r="Q685" i="34"/>
  <c r="Q686" i="34"/>
  <c r="Q687" i="34"/>
  <c r="Q688" i="34"/>
  <c r="Q689" i="34"/>
  <c r="Q690" i="34"/>
  <c r="Q691" i="34"/>
  <c r="Q692" i="34"/>
  <c r="Q693" i="34"/>
  <c r="Q694" i="34"/>
  <c r="Q695" i="34"/>
  <c r="Q696" i="34"/>
  <c r="Q697" i="34"/>
  <c r="Q698" i="34"/>
  <c r="Q699" i="34"/>
  <c r="Q700" i="34"/>
  <c r="Q701" i="34"/>
  <c r="Q702" i="34"/>
  <c r="Q703" i="34"/>
  <c r="Q704" i="34"/>
  <c r="Q705" i="34"/>
  <c r="Q706" i="34"/>
  <c r="Q707" i="34"/>
  <c r="Q708" i="34"/>
  <c r="Q709" i="34"/>
  <c r="Q710" i="34"/>
  <c r="Q711" i="34"/>
  <c r="Q712" i="34"/>
  <c r="Q713" i="34"/>
  <c r="Q714" i="34"/>
  <c r="Q715" i="34"/>
  <c r="Q716" i="34"/>
  <c r="Q717" i="34"/>
  <c r="Q718" i="34"/>
  <c r="Q719" i="34"/>
  <c r="Q720" i="34"/>
  <c r="Q721" i="34"/>
  <c r="Q722" i="34"/>
  <c r="Q723" i="34"/>
  <c r="Q724" i="34"/>
  <c r="Q725" i="34"/>
  <c r="Q726" i="34"/>
  <c r="Q727" i="34"/>
  <c r="Q728" i="34"/>
  <c r="Q729" i="34"/>
  <c r="Q730" i="34"/>
  <c r="Q731" i="34"/>
  <c r="Q732" i="34"/>
  <c r="Q733" i="34"/>
  <c r="Q734" i="34"/>
  <c r="Q735" i="34"/>
  <c r="Q736" i="34"/>
  <c r="Q737" i="34"/>
  <c r="Q738" i="34"/>
  <c r="Q739" i="34"/>
  <c r="Q740" i="34"/>
  <c r="Q741" i="34"/>
  <c r="Q742" i="34"/>
  <c r="Q743" i="34"/>
  <c r="Q744" i="34"/>
  <c r="Q745" i="34"/>
  <c r="Q746" i="34"/>
  <c r="Q747" i="34"/>
  <c r="Q748" i="34"/>
  <c r="P551" i="34"/>
  <c r="Q552" i="34"/>
  <c r="P555" i="34"/>
  <c r="Q564" i="34"/>
  <c r="P595" i="34"/>
  <c r="Q596" i="34"/>
  <c r="P607" i="34"/>
  <c r="P615" i="34"/>
  <c r="Q616" i="34"/>
  <c r="Q620" i="34"/>
  <c r="P734" i="34"/>
  <c r="P737" i="34"/>
  <c r="P739" i="34"/>
  <c r="P741" i="34"/>
  <c r="P743" i="34"/>
  <c r="P745" i="34"/>
  <c r="P751" i="34"/>
  <c r="Q542" i="34"/>
  <c r="Q544" i="34"/>
  <c r="Q546" i="34"/>
  <c r="Q548" i="34"/>
  <c r="P550" i="34"/>
  <c r="Q551" i="34"/>
  <c r="P554" i="34"/>
  <c r="Q555" i="34"/>
  <c r="P570" i="34"/>
  <c r="P594" i="34"/>
  <c r="Q595" i="34"/>
  <c r="P606" i="34"/>
  <c r="Q607" i="34"/>
  <c r="P614" i="34"/>
  <c r="Q615" i="34"/>
  <c r="O622" i="34"/>
  <c r="O626" i="34"/>
  <c r="O627" i="34"/>
  <c r="O631" i="34"/>
  <c r="O632" i="34"/>
  <c r="O633" i="34"/>
  <c r="O634" i="34"/>
  <c r="O635" i="34"/>
  <c r="O649" i="34"/>
  <c r="O650" i="34"/>
  <c r="O651" i="34"/>
  <c r="O653" i="34"/>
  <c r="O654" i="34"/>
  <c r="O655" i="34"/>
  <c r="O656" i="34"/>
  <c r="O657" i="34"/>
  <c r="O658" i="34"/>
  <c r="O659" i="34"/>
  <c r="O660" i="34"/>
  <c r="O661" i="34"/>
  <c r="O662" i="34"/>
  <c r="O664" i="34"/>
  <c r="O665" i="34"/>
  <c r="O667" i="34"/>
  <c r="O668" i="34"/>
  <c r="O669" i="34"/>
  <c r="O670" i="34"/>
  <c r="O671" i="34"/>
  <c r="O672" i="34"/>
  <c r="O673" i="34"/>
  <c r="O674" i="34"/>
  <c r="O675" i="34"/>
  <c r="O676" i="34"/>
  <c r="O677" i="34"/>
  <c r="O678" i="34"/>
  <c r="O679" i="34"/>
  <c r="O680" i="34"/>
  <c r="O681" i="34"/>
  <c r="O682" i="34"/>
  <c r="O683" i="34"/>
  <c r="O684" i="34"/>
  <c r="O685" i="34"/>
  <c r="O686" i="34"/>
  <c r="O687" i="34"/>
  <c r="O688" i="34"/>
  <c r="O689" i="34"/>
  <c r="O690" i="34"/>
  <c r="O691" i="34"/>
  <c r="O692" i="34"/>
  <c r="O693" i="34"/>
  <c r="O694" i="34"/>
  <c r="O695" i="34"/>
  <c r="O696" i="34"/>
  <c r="O697" i="34"/>
  <c r="O698" i="34"/>
  <c r="O699" i="34"/>
  <c r="O700" i="34"/>
  <c r="O701" i="34"/>
  <c r="O702" i="34"/>
  <c r="O703" i="34"/>
  <c r="O704" i="34"/>
  <c r="O705" i="34"/>
  <c r="O706" i="34"/>
  <c r="O707" i="34"/>
  <c r="O708" i="34"/>
  <c r="O709" i="34"/>
  <c r="O710" i="34"/>
  <c r="O711" i="34"/>
  <c r="O712" i="34"/>
  <c r="O713" i="34"/>
  <c r="O714" i="34"/>
  <c r="O715" i="34"/>
  <c r="O716" i="34"/>
  <c r="O717" i="34"/>
  <c r="O718" i="34"/>
  <c r="O719" i="34"/>
  <c r="O720" i="34"/>
  <c r="O721" i="34"/>
  <c r="O722" i="34"/>
  <c r="O723" i="34"/>
  <c r="O724" i="34"/>
  <c r="O725" i="34"/>
  <c r="O726" i="34"/>
  <c r="O727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747" i="34"/>
  <c r="O748" i="34"/>
  <c r="O749" i="34"/>
  <c r="O750" i="34"/>
  <c r="O751" i="34"/>
  <c r="O752" i="34"/>
  <c r="O753" i="34"/>
  <c r="O754" i="34"/>
  <c r="O755" i="34"/>
  <c r="O756" i="34"/>
  <c r="O757" i="34"/>
  <c r="O758" i="34"/>
  <c r="O759" i="34"/>
  <c r="O760" i="34"/>
  <c r="O761" i="34"/>
  <c r="O762" i="34"/>
  <c r="O763" i="34"/>
  <c r="O764" i="34"/>
  <c r="O765" i="34"/>
  <c r="O766" i="34"/>
  <c r="O767" i="34"/>
  <c r="O768" i="34"/>
  <c r="O769" i="34"/>
  <c r="O770" i="34"/>
  <c r="O771" i="34"/>
  <c r="O772" i="34"/>
  <c r="O773" i="34"/>
  <c r="O774" i="34"/>
  <c r="O775" i="34"/>
  <c r="O776" i="34"/>
  <c r="O777" i="34"/>
  <c r="O778" i="34"/>
  <c r="O779" i="34"/>
  <c r="O780" i="34"/>
  <c r="O781" i="34"/>
  <c r="O782" i="34"/>
  <c r="O783" i="34"/>
  <c r="O784" i="34"/>
  <c r="O785" i="34"/>
  <c r="O786" i="34"/>
  <c r="O787" i="34"/>
  <c r="O788" i="34"/>
  <c r="O789" i="34"/>
  <c r="P736" i="34"/>
  <c r="P740" i="34"/>
  <c r="P742" i="34"/>
  <c r="P746" i="34"/>
  <c r="P748" i="34"/>
  <c r="P750" i="34"/>
  <c r="Q752" i="34"/>
  <c r="P755" i="34"/>
  <c r="Q756" i="34"/>
  <c r="P759" i="34"/>
  <c r="Q760" i="34"/>
  <c r="P763" i="34"/>
  <c r="Q764" i="34"/>
  <c r="P767" i="34"/>
  <c r="Q768" i="34"/>
  <c r="P771" i="34"/>
  <c r="Q772" i="34"/>
  <c r="P775" i="34"/>
  <c r="Q776" i="34"/>
  <c r="P779" i="34"/>
  <c r="Q780" i="34"/>
  <c r="P783" i="34"/>
  <c r="Q784" i="34"/>
  <c r="P787" i="34"/>
  <c r="Q788" i="34"/>
  <c r="Q749" i="34"/>
  <c r="Q751" i="34"/>
  <c r="P754" i="34"/>
  <c r="Q755" i="34"/>
  <c r="P758" i="34"/>
  <c r="Q759" i="34"/>
  <c r="P762" i="34"/>
  <c r="Q763" i="34"/>
  <c r="P766" i="34"/>
  <c r="Q767" i="34"/>
  <c r="P770" i="34"/>
  <c r="Q771" i="34"/>
  <c r="P774" i="34"/>
  <c r="Q775" i="34"/>
  <c r="P778" i="34"/>
  <c r="Q779" i="34"/>
  <c r="P782" i="34"/>
  <c r="Q783" i="34"/>
  <c r="P786" i="34"/>
  <c r="Q787" i="34"/>
  <c r="P753" i="34"/>
  <c r="Q754" i="34"/>
  <c r="P757" i="34"/>
  <c r="Q758" i="34"/>
  <c r="P761" i="34"/>
  <c r="Q762" i="34"/>
  <c r="P765" i="34"/>
  <c r="Q766" i="34"/>
  <c r="P769" i="34"/>
  <c r="Q770" i="34"/>
  <c r="P773" i="34"/>
  <c r="Q774" i="34"/>
  <c r="P777" i="34"/>
  <c r="Q778" i="34"/>
  <c r="P781" i="34"/>
  <c r="Q782" i="34"/>
  <c r="P785" i="34"/>
  <c r="Q786" i="34"/>
  <c r="P789" i="34"/>
  <c r="Q750" i="34"/>
  <c r="P752" i="34"/>
  <c r="Q753" i="34"/>
  <c r="P756" i="34"/>
  <c r="Q757" i="34"/>
  <c r="P760" i="34"/>
  <c r="Q761" i="34"/>
  <c r="P764" i="34"/>
  <c r="Q765" i="34"/>
  <c r="P768" i="34"/>
  <c r="Q769" i="34"/>
  <c r="P772" i="34"/>
  <c r="Q773" i="34"/>
  <c r="P776" i="34"/>
  <c r="Q777" i="34"/>
  <c r="P780" i="34"/>
  <c r="Q781" i="34"/>
  <c r="P784" i="34"/>
  <c r="Q785" i="34"/>
  <c r="P788" i="34"/>
  <c r="Q789" i="34"/>
  <c r="V16" i="34"/>
  <c r="U16" i="34"/>
  <c r="W16" i="34"/>
  <c r="Q16" i="34"/>
  <c r="O16" i="34"/>
  <c r="P16" i="34"/>
  <c r="C43" i="15"/>
  <c r="D43" i="15" l="1"/>
  <c r="I13" i="14"/>
  <c r="J13" i="14"/>
  <c r="B247" i="34"/>
  <c r="B387" i="34"/>
  <c r="Z247" i="34" l="1"/>
  <c r="A247" i="34"/>
  <c r="U247" i="34"/>
  <c r="W247" i="34"/>
  <c r="V247" i="34"/>
  <c r="P247" i="34"/>
  <c r="Q247" i="34"/>
  <c r="O247" i="34"/>
  <c r="Z387" i="34"/>
  <c r="A387" i="34"/>
  <c r="W387" i="34"/>
  <c r="U387" i="34"/>
  <c r="V387" i="34"/>
  <c r="Q387" i="34"/>
  <c r="O387" i="34"/>
  <c r="P387" i="34"/>
  <c r="D14" i="14"/>
  <c r="H14" i="14"/>
  <c r="E14" i="14"/>
  <c r="G14" i="14"/>
  <c r="B14" i="14"/>
  <c r="B410" i="34" l="1"/>
  <c r="B411" i="34"/>
  <c r="L1" i="39"/>
  <c r="L3" i="39"/>
  <c r="Z411" i="34" l="1"/>
  <c r="A411" i="34"/>
  <c r="W411" i="34"/>
  <c r="U411" i="34"/>
  <c r="V411" i="34"/>
  <c r="Q411" i="34"/>
  <c r="O411" i="34"/>
  <c r="P411" i="34"/>
  <c r="Z410" i="34"/>
  <c r="A410" i="34"/>
  <c r="V410" i="34"/>
  <c r="W410" i="34"/>
  <c r="U410" i="34"/>
  <c r="Q410" i="34"/>
  <c r="O410" i="34"/>
  <c r="P410" i="34"/>
  <c r="M17" i="39"/>
  <c r="H17" i="39"/>
  <c r="C11" i="39"/>
  <c r="M7" i="39"/>
  <c r="L7" i="39"/>
  <c r="H4" i="39" l="1"/>
  <c r="B375" i="34" l="1"/>
  <c r="B376" i="34"/>
  <c r="Z376" i="34" l="1"/>
  <c r="A376" i="34"/>
  <c r="V376" i="34"/>
  <c r="U376" i="34"/>
  <c r="W376" i="34"/>
  <c r="P376" i="34"/>
  <c r="Q376" i="34"/>
  <c r="O376" i="34"/>
  <c r="Z375" i="34"/>
  <c r="A375" i="34"/>
  <c r="U375" i="34"/>
  <c r="V375" i="34"/>
  <c r="W375" i="34"/>
  <c r="Q375" i="34"/>
  <c r="O375" i="34"/>
  <c r="P375" i="34"/>
  <c r="B401" i="34"/>
  <c r="Z401" i="34" l="1"/>
  <c r="A401" i="34"/>
  <c r="W401" i="34"/>
  <c r="U401" i="34"/>
  <c r="V401" i="34"/>
  <c r="O401" i="34"/>
  <c r="P401" i="34"/>
  <c r="Q401" i="34"/>
  <c r="B389" i="34"/>
  <c r="B386" i="34"/>
  <c r="C21" i="14"/>
  <c r="A21" i="14" s="1"/>
  <c r="B365" i="34"/>
  <c r="B366" i="34"/>
  <c r="B378" i="34"/>
  <c r="Z365" i="34" l="1"/>
  <c r="A365" i="34"/>
  <c r="W365" i="34"/>
  <c r="V365" i="34"/>
  <c r="U365" i="34"/>
  <c r="O365" i="34"/>
  <c r="P365" i="34"/>
  <c r="Q365" i="34"/>
  <c r="Z389" i="34"/>
  <c r="A389" i="34"/>
  <c r="W389" i="34"/>
  <c r="U389" i="34"/>
  <c r="V389" i="34"/>
  <c r="O389" i="34"/>
  <c r="P389" i="34"/>
  <c r="Q389" i="34"/>
  <c r="Z378" i="34"/>
  <c r="A378" i="34"/>
  <c r="V378" i="34"/>
  <c r="W378" i="34"/>
  <c r="U378" i="34"/>
  <c r="Q378" i="34"/>
  <c r="O378" i="34"/>
  <c r="P378" i="34"/>
  <c r="Z366" i="34"/>
  <c r="A366" i="34"/>
  <c r="V366" i="34"/>
  <c r="U366" i="34"/>
  <c r="W366" i="34"/>
  <c r="Q366" i="34"/>
  <c r="O366" i="34"/>
  <c r="P366" i="34"/>
  <c r="Z386" i="34"/>
  <c r="A386" i="34"/>
  <c r="U386" i="34"/>
  <c r="V386" i="34"/>
  <c r="W386" i="34"/>
  <c r="Q386" i="34"/>
  <c r="O386" i="34"/>
  <c r="P386" i="34"/>
  <c r="C20" i="14"/>
  <c r="A20" i="14" s="1"/>
  <c r="B363" i="34"/>
  <c r="B364" i="34"/>
  <c r="B344" i="34"/>
  <c r="C50" i="47"/>
  <c r="B367" i="34"/>
  <c r="B368" i="34"/>
  <c r="A10" i="12"/>
  <c r="A15" i="12"/>
  <c r="B333" i="34"/>
  <c r="C47" i="47"/>
  <c r="B334" i="34"/>
  <c r="B338" i="34"/>
  <c r="C49" i="47"/>
  <c r="B339" i="34"/>
  <c r="C48" i="47"/>
  <c r="C46" i="47"/>
  <c r="C45" i="47"/>
  <c r="C44" i="47"/>
  <c r="B320" i="34"/>
  <c r="C42" i="47"/>
  <c r="B323" i="34"/>
  <c r="C43" i="47"/>
  <c r="Z323" i="34" l="1"/>
  <c r="A323" i="34"/>
  <c r="V323" i="34"/>
  <c r="W323" i="34"/>
  <c r="U323" i="34"/>
  <c r="Q323" i="34"/>
  <c r="O323" i="34"/>
  <c r="P323" i="34"/>
  <c r="Z333" i="34"/>
  <c r="A333" i="34"/>
  <c r="V333" i="34"/>
  <c r="W333" i="34"/>
  <c r="U333" i="34"/>
  <c r="O333" i="34"/>
  <c r="P333" i="34"/>
  <c r="Q333" i="34"/>
  <c r="Z367" i="34"/>
  <c r="A367" i="34"/>
  <c r="U367" i="34"/>
  <c r="V367" i="34"/>
  <c r="W367" i="34"/>
  <c r="Q367" i="34"/>
  <c r="O367" i="34"/>
  <c r="P367" i="34"/>
  <c r="Z364" i="34"/>
  <c r="A364" i="34"/>
  <c r="V364" i="34"/>
  <c r="U364" i="34"/>
  <c r="W364" i="34"/>
  <c r="P364" i="34"/>
  <c r="Q364" i="34"/>
  <c r="O364" i="34"/>
  <c r="Z363" i="34"/>
  <c r="A363" i="34"/>
  <c r="W363" i="34"/>
  <c r="V363" i="34"/>
  <c r="U363" i="34"/>
  <c r="Q363" i="34"/>
  <c r="O363" i="34"/>
  <c r="P363" i="34"/>
  <c r="Z339" i="34"/>
  <c r="A339" i="34"/>
  <c r="V339" i="34"/>
  <c r="W339" i="34"/>
  <c r="U339" i="34"/>
  <c r="Q339" i="34"/>
  <c r="O339" i="34"/>
  <c r="P339" i="34"/>
  <c r="Z338" i="34"/>
  <c r="A338" i="34"/>
  <c r="V338" i="34"/>
  <c r="W338" i="34"/>
  <c r="U338" i="34"/>
  <c r="Q338" i="34"/>
  <c r="O338" i="34"/>
  <c r="P338" i="34"/>
  <c r="Z320" i="34"/>
  <c r="A320" i="34"/>
  <c r="W320" i="34"/>
  <c r="U320" i="34"/>
  <c r="V320" i="34"/>
  <c r="P320" i="34"/>
  <c r="Q320" i="34"/>
  <c r="O320" i="34"/>
  <c r="Z334" i="34"/>
  <c r="A334" i="34"/>
  <c r="W334" i="34"/>
  <c r="V334" i="34"/>
  <c r="U334" i="34"/>
  <c r="Q334" i="34"/>
  <c r="O334" i="34"/>
  <c r="P334" i="34"/>
  <c r="Z368" i="34"/>
  <c r="A368" i="34"/>
  <c r="U368" i="34"/>
  <c r="V368" i="34"/>
  <c r="W368" i="34"/>
  <c r="P368" i="34"/>
  <c r="Q368" i="34"/>
  <c r="O368" i="34"/>
  <c r="Z344" i="34"/>
  <c r="A344" i="34"/>
  <c r="W344" i="34"/>
  <c r="V344" i="34"/>
  <c r="U344" i="34"/>
  <c r="P344" i="34"/>
  <c r="Q344" i="34"/>
  <c r="O344" i="34"/>
  <c r="B249" i="34"/>
  <c r="A9" i="12"/>
  <c r="Z249" i="34" l="1"/>
  <c r="A249" i="34"/>
  <c r="W249" i="34"/>
  <c r="V249" i="34"/>
  <c r="U249" i="34"/>
  <c r="Q249" i="34"/>
  <c r="P249" i="34"/>
  <c r="O249" i="34"/>
  <c r="A21" i="47"/>
  <c r="A17" i="47"/>
  <c r="C23" i="47"/>
  <c r="C22" i="47"/>
  <c r="B290" i="34"/>
  <c r="B289" i="34"/>
  <c r="B239" i="34"/>
  <c r="B240" i="34"/>
  <c r="B215" i="34"/>
  <c r="B216" i="34"/>
  <c r="B214" i="34"/>
  <c r="B245" i="34"/>
  <c r="C32" i="47"/>
  <c r="B246" i="34"/>
  <c r="K15" i="34"/>
  <c r="G19" i="47"/>
  <c r="L5" i="45" l="1" a="1"/>
  <c r="L5" i="45" s="1"/>
  <c r="J7" i="45" a="1"/>
  <c r="J7" i="45" s="1"/>
  <c r="J11" i="45" a="1"/>
  <c r="J11" i="45" s="1"/>
  <c r="J15" i="45" a="1"/>
  <c r="J15" i="45" s="1"/>
  <c r="J20" i="45" a="1"/>
  <c r="J20" i="45" s="1"/>
  <c r="L8" i="45" a="1"/>
  <c r="L8" i="45" s="1"/>
  <c r="L12" i="45" a="1"/>
  <c r="L12" i="45" s="1"/>
  <c r="L16" i="45" a="1"/>
  <c r="L16" i="45" s="1"/>
  <c r="L20" i="45" a="1"/>
  <c r="L20" i="45" s="1"/>
  <c r="P20" i="45" s="1"/>
  <c r="L17" i="45" a="1"/>
  <c r="L17" i="45" s="1"/>
  <c r="L18" i="45" a="1"/>
  <c r="L18" i="45" s="1"/>
  <c r="L19" i="45" a="1"/>
  <c r="L19" i="45" s="1"/>
  <c r="J19" i="45" a="1"/>
  <c r="J19" i="45" s="1"/>
  <c r="J8" i="45" a="1"/>
  <c r="J8" i="45" s="1"/>
  <c r="J12" i="45" a="1"/>
  <c r="J12" i="45" s="1"/>
  <c r="J16" i="45" a="1"/>
  <c r="J16" i="45" s="1"/>
  <c r="J5" i="45" a="1"/>
  <c r="J5" i="45" s="1"/>
  <c r="L9" i="45" a="1"/>
  <c r="L9" i="45" s="1"/>
  <c r="L13" i="45" a="1"/>
  <c r="L13" i="45" s="1"/>
  <c r="L21" i="45" a="1"/>
  <c r="L21" i="45" s="1"/>
  <c r="P21" i="45" s="1"/>
  <c r="J21" i="45" a="1"/>
  <c r="J21" i="45" s="1"/>
  <c r="J9" i="45" a="1"/>
  <c r="J9" i="45" s="1"/>
  <c r="J13" i="45" a="1"/>
  <c r="J13" i="45" s="1"/>
  <c r="J17" i="45" a="1"/>
  <c r="J17" i="45" s="1"/>
  <c r="L6" i="45" a="1"/>
  <c r="L6" i="45" s="1"/>
  <c r="L10" i="45" a="1"/>
  <c r="L10" i="45" s="1"/>
  <c r="L14" i="45" a="1"/>
  <c r="L14" i="45" s="1"/>
  <c r="J6" i="45" a="1"/>
  <c r="J6" i="45" s="1"/>
  <c r="J10" i="45" a="1"/>
  <c r="J10" i="45" s="1"/>
  <c r="J14" i="45" a="1"/>
  <c r="J14" i="45" s="1"/>
  <c r="J18" i="45" a="1"/>
  <c r="J18" i="45" s="1"/>
  <c r="L7" i="45" a="1"/>
  <c r="L7" i="45" s="1"/>
  <c r="L11" i="45" a="1"/>
  <c r="L11" i="45" s="1"/>
  <c r="L15" i="45" a="1"/>
  <c r="L15" i="45" s="1"/>
  <c r="F13" i="15" a="1"/>
  <c r="F13" i="15" s="1"/>
  <c r="E13" i="15" a="1"/>
  <c r="E13" i="15" s="1"/>
  <c r="Z245" i="34"/>
  <c r="A245" i="34"/>
  <c r="U245" i="34"/>
  <c r="V245" i="34"/>
  <c r="W245" i="34"/>
  <c r="O245" i="34"/>
  <c r="P245" i="34"/>
  <c r="Q245" i="34"/>
  <c r="Z240" i="34"/>
  <c r="A240" i="34"/>
  <c r="W240" i="34"/>
  <c r="U240" i="34"/>
  <c r="V240" i="34"/>
  <c r="Q240" i="34"/>
  <c r="P240" i="34"/>
  <c r="O240" i="34"/>
  <c r="Z215" i="34"/>
  <c r="A215" i="34"/>
  <c r="U215" i="34"/>
  <c r="W215" i="34"/>
  <c r="V215" i="34"/>
  <c r="P215" i="34"/>
  <c r="Q215" i="34"/>
  <c r="O215" i="34"/>
  <c r="Z290" i="34"/>
  <c r="A290" i="34"/>
  <c r="W290" i="34"/>
  <c r="V290" i="34"/>
  <c r="U290" i="34"/>
  <c r="Q290" i="34"/>
  <c r="O290" i="34"/>
  <c r="P290" i="34"/>
  <c r="Z214" i="34"/>
  <c r="A214" i="34"/>
  <c r="V214" i="34"/>
  <c r="U214" i="34"/>
  <c r="W214" i="34"/>
  <c r="O214" i="34"/>
  <c r="Q214" i="34"/>
  <c r="P214" i="34"/>
  <c r="Z239" i="34"/>
  <c r="A239" i="34"/>
  <c r="W239" i="34"/>
  <c r="V239" i="34"/>
  <c r="U239" i="34"/>
  <c r="P239" i="34"/>
  <c r="Q239" i="34"/>
  <c r="O239" i="34"/>
  <c r="Z246" i="34"/>
  <c r="A246" i="34"/>
  <c r="V246" i="34"/>
  <c r="U246" i="34"/>
  <c r="W246" i="34"/>
  <c r="O246" i="34"/>
  <c r="Q246" i="34"/>
  <c r="P246" i="34"/>
  <c r="Z216" i="34"/>
  <c r="A216" i="34"/>
  <c r="V216" i="34"/>
  <c r="W216" i="34"/>
  <c r="U216" i="34"/>
  <c r="Q216" i="34"/>
  <c r="P216" i="34"/>
  <c r="O216" i="34"/>
  <c r="Z289" i="34"/>
  <c r="A289" i="34"/>
  <c r="W289" i="34"/>
  <c r="V289" i="34"/>
  <c r="U289" i="34"/>
  <c r="Q289" i="34"/>
  <c r="P289" i="34"/>
  <c r="O289" i="34"/>
  <c r="F29" i="15" a="1"/>
  <c r="F29" i="15" s="1"/>
  <c r="E29" i="15" a="1"/>
  <c r="E29" i="15" s="1"/>
  <c r="G18" i="47"/>
  <c r="G17" i="47"/>
  <c r="F20" i="47"/>
  <c r="F19" i="47"/>
  <c r="F17" i="47"/>
  <c r="F16" i="47"/>
  <c r="B15" i="34"/>
  <c r="A15" i="34" s="1"/>
  <c r="B217" i="34"/>
  <c r="C28" i="47"/>
  <c r="B218" i="34"/>
  <c r="B213" i="34"/>
  <c r="B238" i="34"/>
  <c r="B241" i="34"/>
  <c r="B242" i="34"/>
  <c r="B243" i="34"/>
  <c r="B244" i="34"/>
  <c r="B269" i="34"/>
  <c r="B272" i="34"/>
  <c r="B273" i="34"/>
  <c r="B270" i="34"/>
  <c r="B271" i="34"/>
  <c r="B285" i="34"/>
  <c r="B286" i="34"/>
  <c r="B287" i="34"/>
  <c r="B288" i="34"/>
  <c r="B291" i="34"/>
  <c r="B292" i="34"/>
  <c r="B297" i="34"/>
  <c r="B298" i="34"/>
  <c r="B299" i="34"/>
  <c r="B300" i="34"/>
  <c r="B248" i="34"/>
  <c r="B250" i="34"/>
  <c r="B251" i="34"/>
  <c r="B252" i="34"/>
  <c r="B256" i="34"/>
  <c r="B253" i="34"/>
  <c r="B254" i="34"/>
  <c r="B255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84" i="34"/>
  <c r="B274" i="34"/>
  <c r="B275" i="34"/>
  <c r="B276" i="34"/>
  <c r="B279" i="34"/>
  <c r="B280" i="34"/>
  <c r="B281" i="34"/>
  <c r="B282" i="34"/>
  <c r="B283" i="34"/>
  <c r="B277" i="34"/>
  <c r="B278" i="34"/>
  <c r="B294" i="34"/>
  <c r="B295" i="34"/>
  <c r="B296" i="34"/>
  <c r="B293" i="34"/>
  <c r="B301" i="34"/>
  <c r="B302" i="34"/>
  <c r="B303" i="34"/>
  <c r="B304" i="34"/>
  <c r="B305" i="34"/>
  <c r="B306" i="34"/>
  <c r="B307" i="34"/>
  <c r="B308" i="34"/>
  <c r="B309" i="34"/>
  <c r="B310" i="34"/>
  <c r="B311" i="34"/>
  <c r="B317" i="34"/>
  <c r="B315" i="34"/>
  <c r="B316" i="34"/>
  <c r="B314" i="34"/>
  <c r="B318" i="34"/>
  <c r="B319" i="34"/>
  <c r="B313" i="34"/>
  <c r="B312" i="34"/>
  <c r="B322" i="34"/>
  <c r="B321" i="34"/>
  <c r="B324" i="34"/>
  <c r="B325" i="34"/>
  <c r="B326" i="34"/>
  <c r="B327" i="34"/>
  <c r="B328" i="34"/>
  <c r="B329" i="34"/>
  <c r="B336" i="34"/>
  <c r="B337" i="34"/>
  <c r="B345" i="34"/>
  <c r="B346" i="34"/>
  <c r="B347" i="34"/>
  <c r="B330" i="34"/>
  <c r="B331" i="34"/>
  <c r="B332" i="34"/>
  <c r="B340" i="34"/>
  <c r="B341" i="34"/>
  <c r="B342" i="34"/>
  <c r="B343" i="34"/>
  <c r="B348" i="34"/>
  <c r="B349" i="34"/>
  <c r="B350" i="34"/>
  <c r="B354" i="34"/>
  <c r="B355" i="34"/>
  <c r="B356" i="34"/>
  <c r="B357" i="34"/>
  <c r="B351" i="34"/>
  <c r="B352" i="34"/>
  <c r="B353" i="34"/>
  <c r="B358" i="34"/>
  <c r="B359" i="34"/>
  <c r="B360" i="34"/>
  <c r="B361" i="34"/>
  <c r="B362" i="34"/>
  <c r="B372" i="34"/>
  <c r="B370" i="34"/>
  <c r="B371" i="34"/>
  <c r="B369" i="34"/>
  <c r="B373" i="34"/>
  <c r="B374" i="34"/>
  <c r="B377" i="34"/>
  <c r="B379" i="34"/>
  <c r="B380" i="34"/>
  <c r="B381" i="34"/>
  <c r="B382" i="34"/>
  <c r="B383" i="34"/>
  <c r="B384" i="34"/>
  <c r="B385" i="34"/>
  <c r="B388" i="34"/>
  <c r="B400" i="34"/>
  <c r="B404" i="34"/>
  <c r="B405" i="34"/>
  <c r="B406" i="34"/>
  <c r="B407" i="34"/>
  <c r="B408" i="34"/>
  <c r="B409" i="34"/>
  <c r="B402" i="34"/>
  <c r="B403" i="34"/>
  <c r="B390" i="34"/>
  <c r="B391" i="34"/>
  <c r="B392" i="34"/>
  <c r="B393" i="34"/>
  <c r="B394" i="34"/>
  <c r="B395" i="34"/>
  <c r="B396" i="34"/>
  <c r="B397" i="34"/>
  <c r="B398" i="34"/>
  <c r="B399" i="34"/>
  <c r="B412" i="34"/>
  <c r="B413" i="34"/>
  <c r="B414" i="34"/>
  <c r="B415" i="34"/>
  <c r="B416" i="34"/>
  <c r="B417" i="34"/>
  <c r="B418" i="34"/>
  <c r="B419" i="34"/>
  <c r="B420" i="34"/>
  <c r="B421" i="34"/>
  <c r="B422" i="34"/>
  <c r="B423" i="34"/>
  <c r="B424" i="34"/>
  <c r="B425" i="34"/>
  <c r="B426" i="34"/>
  <c r="B427" i="34"/>
  <c r="B428" i="34"/>
  <c r="B429" i="34"/>
  <c r="B430" i="34"/>
  <c r="B431" i="34"/>
  <c r="B556" i="34"/>
  <c r="B559" i="34"/>
  <c r="B560" i="34"/>
  <c r="B561" i="34"/>
  <c r="B566" i="34"/>
  <c r="B567" i="34"/>
  <c r="B568" i="34"/>
  <c r="B573" i="34"/>
  <c r="B574" i="34"/>
  <c r="B575" i="34"/>
  <c r="B576" i="34"/>
  <c r="B579" i="34"/>
  <c r="B580" i="34"/>
  <c r="B569" i="34"/>
  <c r="B459" i="34"/>
  <c r="B460" i="34"/>
  <c r="B485" i="34"/>
  <c r="B486" i="34"/>
  <c r="B496" i="34"/>
  <c r="B497" i="34"/>
  <c r="B522" i="34"/>
  <c r="B523" i="34"/>
  <c r="B537" i="34"/>
  <c r="B538" i="34"/>
  <c r="B539" i="34"/>
  <c r="B540" i="34"/>
  <c r="B557" i="34"/>
  <c r="B558" i="34"/>
  <c r="B562" i="34"/>
  <c r="B563" i="34"/>
  <c r="B577" i="34"/>
  <c r="B578" i="34"/>
  <c r="B582" i="34"/>
  <c r="B583" i="34"/>
  <c r="B586" i="34"/>
  <c r="B587" i="34"/>
  <c r="B590" i="34"/>
  <c r="B591" i="34"/>
  <c r="B597" i="34"/>
  <c r="B598" i="34"/>
  <c r="B599" i="34"/>
  <c r="B600" i="34"/>
  <c r="B592" i="34"/>
  <c r="B593" i="34"/>
  <c r="B584" i="34"/>
  <c r="B585" i="34"/>
  <c r="B588" i="34"/>
  <c r="B589" i="34"/>
  <c r="B571" i="34"/>
  <c r="B572" i="34"/>
  <c r="B623" i="34"/>
  <c r="B624" i="34"/>
  <c r="B625" i="34"/>
  <c r="B618" i="34"/>
  <c r="B619" i="34"/>
  <c r="B628" i="34"/>
  <c r="B629" i="34"/>
  <c r="B652" i="34"/>
  <c r="B602" i="34"/>
  <c r="B603" i="34"/>
  <c r="B604" i="34"/>
  <c r="B608" i="34"/>
  <c r="B609" i="34"/>
  <c r="B610" i="34"/>
  <c r="B611" i="34"/>
  <c r="B612" i="34"/>
  <c r="B613" i="34"/>
  <c r="B630" i="34"/>
  <c r="B636" i="34"/>
  <c r="B637" i="34"/>
  <c r="B638" i="34"/>
  <c r="B639" i="34"/>
  <c r="B640" i="34"/>
  <c r="B641" i="34"/>
  <c r="B642" i="34"/>
  <c r="B643" i="34"/>
  <c r="B644" i="34"/>
  <c r="B645" i="34"/>
  <c r="B646" i="34"/>
  <c r="B647" i="34"/>
  <c r="B648" i="34"/>
  <c r="B663" i="34"/>
  <c r="B581" i="34"/>
  <c r="B666" i="34"/>
  <c r="A8" i="12"/>
  <c r="A7" i="12"/>
  <c r="B204" i="34"/>
  <c r="B207" i="34"/>
  <c r="B208" i="34"/>
  <c r="B209" i="34"/>
  <c r="B210" i="34"/>
  <c r="B211" i="34"/>
  <c r="B212" i="34"/>
  <c r="B219" i="34"/>
  <c r="B237" i="34"/>
  <c r="A6" i="12"/>
  <c r="C18" i="14"/>
  <c r="A18" i="14" s="1"/>
  <c r="B195" i="34"/>
  <c r="C24" i="47"/>
  <c r="C30" i="47"/>
  <c r="B205" i="34"/>
  <c r="C25" i="47"/>
  <c r="B206" i="34"/>
  <c r="B146" i="34"/>
  <c r="B155" i="34"/>
  <c r="B159" i="34"/>
  <c r="B113" i="34"/>
  <c r="C20" i="47"/>
  <c r="B158" i="34"/>
  <c r="B156" i="34"/>
  <c r="B157" i="34"/>
  <c r="B99" i="34"/>
  <c r="B98" i="34"/>
  <c r="B141" i="34"/>
  <c r="B140" i="34"/>
  <c r="B139" i="34"/>
  <c r="N21" i="45" l="1"/>
  <c r="N20" i="45"/>
  <c r="H13" i="15"/>
  <c r="G13" i="15"/>
  <c r="Z98" i="34"/>
  <c r="A98" i="34"/>
  <c r="U98" i="34"/>
  <c r="W98" i="34"/>
  <c r="V98" i="34"/>
  <c r="Q98" i="34"/>
  <c r="O98" i="34"/>
  <c r="P98" i="34"/>
  <c r="Z158" i="34"/>
  <c r="A158" i="34"/>
  <c r="V158" i="34"/>
  <c r="W158" i="34"/>
  <c r="U158" i="34"/>
  <c r="P158" i="34"/>
  <c r="O158" i="34"/>
  <c r="Q158" i="34"/>
  <c r="Z155" i="34"/>
  <c r="A155" i="34"/>
  <c r="W155" i="34"/>
  <c r="U155" i="34"/>
  <c r="V155" i="34"/>
  <c r="P155" i="34"/>
  <c r="O155" i="34"/>
  <c r="Q155" i="34"/>
  <c r="Z205" i="34"/>
  <c r="A205" i="34"/>
  <c r="U205" i="34"/>
  <c r="W205" i="34"/>
  <c r="V205" i="34"/>
  <c r="O205" i="34"/>
  <c r="P205" i="34"/>
  <c r="Q205" i="34"/>
  <c r="Z146" i="34"/>
  <c r="A146" i="34"/>
  <c r="W146" i="34"/>
  <c r="V146" i="34"/>
  <c r="U146" i="34"/>
  <c r="Q146" i="34"/>
  <c r="O146" i="34"/>
  <c r="P146" i="34"/>
  <c r="Z211" i="34"/>
  <c r="A211" i="34"/>
  <c r="W211" i="34"/>
  <c r="V211" i="34"/>
  <c r="U211" i="34"/>
  <c r="P211" i="34"/>
  <c r="O211" i="34"/>
  <c r="Q211" i="34"/>
  <c r="Z207" i="34"/>
  <c r="A207" i="34"/>
  <c r="V207" i="34"/>
  <c r="W207" i="34"/>
  <c r="U207" i="34"/>
  <c r="P207" i="34"/>
  <c r="Q207" i="34"/>
  <c r="O207" i="34"/>
  <c r="Z666" i="34"/>
  <c r="A666" i="34"/>
  <c r="W666" i="34"/>
  <c r="V666" i="34"/>
  <c r="U666" i="34"/>
  <c r="P666" i="34"/>
  <c r="Q666" i="34"/>
  <c r="O666" i="34"/>
  <c r="Z647" i="34"/>
  <c r="A647" i="34"/>
  <c r="W647" i="34"/>
  <c r="V647" i="34"/>
  <c r="U647" i="34"/>
  <c r="O647" i="34"/>
  <c r="P647" i="34"/>
  <c r="Q647" i="34"/>
  <c r="Z643" i="34"/>
  <c r="A643" i="34"/>
  <c r="W643" i="34"/>
  <c r="V643" i="34"/>
  <c r="U643" i="34"/>
  <c r="Q643" i="34"/>
  <c r="P643" i="34"/>
  <c r="O643" i="34"/>
  <c r="Z639" i="34"/>
  <c r="A639" i="34"/>
  <c r="V639" i="34"/>
  <c r="W639" i="34"/>
  <c r="U639" i="34"/>
  <c r="Q639" i="34"/>
  <c r="P639" i="34"/>
  <c r="O639" i="34"/>
  <c r="Z630" i="34"/>
  <c r="A630" i="34"/>
  <c r="V630" i="34"/>
  <c r="U630" i="34"/>
  <c r="W630" i="34"/>
  <c r="P630" i="34"/>
  <c r="Q630" i="34"/>
  <c r="O630" i="34"/>
  <c r="Z610" i="34"/>
  <c r="A610" i="34"/>
  <c r="W610" i="34"/>
  <c r="U610" i="34"/>
  <c r="V610" i="34"/>
  <c r="O610" i="34"/>
  <c r="P610" i="34"/>
  <c r="Q610" i="34"/>
  <c r="Z603" i="34"/>
  <c r="A603" i="34"/>
  <c r="V603" i="34"/>
  <c r="U603" i="34"/>
  <c r="W603" i="34"/>
  <c r="O603" i="34"/>
  <c r="P603" i="34"/>
  <c r="Q603" i="34"/>
  <c r="Z628" i="34"/>
  <c r="A628" i="34"/>
  <c r="V628" i="34"/>
  <c r="W628" i="34"/>
  <c r="U628" i="34"/>
  <c r="Q628" i="34"/>
  <c r="O628" i="34"/>
  <c r="P628" i="34"/>
  <c r="Z624" i="34"/>
  <c r="A624" i="34"/>
  <c r="W624" i="34"/>
  <c r="U624" i="34"/>
  <c r="V624" i="34"/>
  <c r="Q624" i="34"/>
  <c r="O624" i="34"/>
  <c r="P624" i="34"/>
  <c r="Z589" i="34"/>
  <c r="A589" i="34"/>
  <c r="W589" i="34"/>
  <c r="U589" i="34"/>
  <c r="V589" i="34"/>
  <c r="P589" i="34"/>
  <c r="O589" i="34"/>
  <c r="Q589" i="34"/>
  <c r="Z593" i="34"/>
  <c r="A593" i="34"/>
  <c r="V593" i="34"/>
  <c r="U593" i="34"/>
  <c r="W593" i="34"/>
  <c r="O593" i="34"/>
  <c r="P593" i="34"/>
  <c r="Q593" i="34"/>
  <c r="Z598" i="34"/>
  <c r="A598" i="34"/>
  <c r="V598" i="34"/>
  <c r="W598" i="34"/>
  <c r="U598" i="34"/>
  <c r="O598" i="34"/>
  <c r="Q598" i="34"/>
  <c r="P598" i="34"/>
  <c r="Z587" i="34"/>
  <c r="A587" i="34"/>
  <c r="U587" i="34"/>
  <c r="W587" i="34"/>
  <c r="V587" i="34"/>
  <c r="O587" i="34"/>
  <c r="Q587" i="34"/>
  <c r="P587" i="34"/>
  <c r="Z578" i="34"/>
  <c r="A578" i="34"/>
  <c r="W578" i="34"/>
  <c r="U578" i="34"/>
  <c r="V578" i="34"/>
  <c r="O578" i="34"/>
  <c r="Q578" i="34"/>
  <c r="P578" i="34"/>
  <c r="Z558" i="34"/>
  <c r="A558" i="34"/>
  <c r="W558" i="34"/>
  <c r="U558" i="34"/>
  <c r="V558" i="34"/>
  <c r="O558" i="34"/>
  <c r="Q558" i="34"/>
  <c r="P558" i="34"/>
  <c r="Z538" i="34"/>
  <c r="A538" i="34"/>
  <c r="U538" i="34"/>
  <c r="W538" i="34"/>
  <c r="V538" i="34"/>
  <c r="P538" i="34"/>
  <c r="O538" i="34"/>
  <c r="Q538" i="34"/>
  <c r="Z497" i="34"/>
  <c r="A497" i="34"/>
  <c r="U497" i="34"/>
  <c r="V497" i="34"/>
  <c r="W497" i="34"/>
  <c r="P497" i="34"/>
  <c r="Q497" i="34"/>
  <c r="O497" i="34"/>
  <c r="Z460" i="34"/>
  <c r="A460" i="34"/>
  <c r="U460" i="34"/>
  <c r="W460" i="34"/>
  <c r="V460" i="34"/>
  <c r="P460" i="34"/>
  <c r="Q460" i="34"/>
  <c r="O460" i="34"/>
  <c r="Z579" i="34"/>
  <c r="A579" i="34"/>
  <c r="W579" i="34"/>
  <c r="V579" i="34"/>
  <c r="U579" i="34"/>
  <c r="P579" i="34"/>
  <c r="O579" i="34"/>
  <c r="Q579" i="34"/>
  <c r="Z573" i="34"/>
  <c r="A573" i="34"/>
  <c r="U573" i="34"/>
  <c r="W573" i="34"/>
  <c r="V573" i="34"/>
  <c r="O573" i="34"/>
  <c r="Q573" i="34"/>
  <c r="P573" i="34"/>
  <c r="Z561" i="34"/>
  <c r="A561" i="34"/>
  <c r="V561" i="34"/>
  <c r="U561" i="34"/>
  <c r="W561" i="34"/>
  <c r="O561" i="34"/>
  <c r="Q561" i="34"/>
  <c r="P561" i="34"/>
  <c r="Z431" i="34"/>
  <c r="A431" i="34"/>
  <c r="W431" i="34"/>
  <c r="U431" i="34"/>
  <c r="V431" i="34"/>
  <c r="O431" i="34"/>
  <c r="P431" i="34"/>
  <c r="Q431" i="34"/>
  <c r="Z427" i="34"/>
  <c r="A427" i="34"/>
  <c r="W427" i="34"/>
  <c r="U427" i="34"/>
  <c r="V427" i="34"/>
  <c r="O427" i="34"/>
  <c r="P427" i="34"/>
  <c r="Q427" i="34"/>
  <c r="Z423" i="34"/>
  <c r="A423" i="34"/>
  <c r="U423" i="34"/>
  <c r="V423" i="34"/>
  <c r="W423" i="34"/>
  <c r="P423" i="34"/>
  <c r="Q423" i="34"/>
  <c r="O423" i="34"/>
  <c r="Z419" i="34"/>
  <c r="A419" i="34"/>
  <c r="W419" i="34"/>
  <c r="U419" i="34"/>
  <c r="V419" i="34"/>
  <c r="O419" i="34"/>
  <c r="Q419" i="34"/>
  <c r="P419" i="34"/>
  <c r="Z415" i="34"/>
  <c r="A415" i="34"/>
  <c r="U415" i="34"/>
  <c r="V415" i="34"/>
  <c r="W415" i="34"/>
  <c r="Q415" i="34"/>
  <c r="P415" i="34"/>
  <c r="O415" i="34"/>
  <c r="Z399" i="34"/>
  <c r="A399" i="34"/>
  <c r="U399" i="34"/>
  <c r="V399" i="34"/>
  <c r="W399" i="34"/>
  <c r="Q399" i="34"/>
  <c r="O399" i="34"/>
  <c r="P399" i="34"/>
  <c r="Z395" i="34"/>
  <c r="A395" i="34"/>
  <c r="W395" i="34"/>
  <c r="U395" i="34"/>
  <c r="V395" i="34"/>
  <c r="Q395" i="34"/>
  <c r="O395" i="34"/>
  <c r="P395" i="34"/>
  <c r="Z391" i="34"/>
  <c r="A391" i="34"/>
  <c r="U391" i="34"/>
  <c r="V391" i="34"/>
  <c r="W391" i="34"/>
  <c r="Q391" i="34"/>
  <c r="O391" i="34"/>
  <c r="P391" i="34"/>
  <c r="Z409" i="34"/>
  <c r="A409" i="34"/>
  <c r="W409" i="34"/>
  <c r="U409" i="34"/>
  <c r="V409" i="34"/>
  <c r="O409" i="34"/>
  <c r="P409" i="34"/>
  <c r="Q409" i="34"/>
  <c r="Z405" i="34"/>
  <c r="A405" i="34"/>
  <c r="W405" i="34"/>
  <c r="U405" i="34"/>
  <c r="V405" i="34"/>
  <c r="O405" i="34"/>
  <c r="P405" i="34"/>
  <c r="Q405" i="34"/>
  <c r="Z385" i="34"/>
  <c r="A385" i="34"/>
  <c r="W385" i="34"/>
  <c r="U385" i="34"/>
  <c r="V385" i="34"/>
  <c r="O385" i="34"/>
  <c r="P385" i="34"/>
  <c r="Q385" i="34"/>
  <c r="Z381" i="34"/>
  <c r="A381" i="34"/>
  <c r="W381" i="34"/>
  <c r="U381" i="34"/>
  <c r="V381" i="34"/>
  <c r="O381" i="34"/>
  <c r="P381" i="34"/>
  <c r="Q381" i="34"/>
  <c r="Z374" i="34"/>
  <c r="A374" i="34"/>
  <c r="U374" i="34"/>
  <c r="W374" i="34"/>
  <c r="V374" i="34"/>
  <c r="Q374" i="34"/>
  <c r="O374" i="34"/>
  <c r="P374" i="34"/>
  <c r="Z370" i="34"/>
  <c r="A370" i="34"/>
  <c r="U370" i="34"/>
  <c r="V370" i="34"/>
  <c r="W370" i="34"/>
  <c r="Q370" i="34"/>
  <c r="O370" i="34"/>
  <c r="P370" i="34"/>
  <c r="Z360" i="34"/>
  <c r="A360" i="34"/>
  <c r="V360" i="34"/>
  <c r="U360" i="34"/>
  <c r="W360" i="34"/>
  <c r="P360" i="34"/>
  <c r="Q360" i="34"/>
  <c r="O360" i="34"/>
  <c r="Z352" i="34"/>
  <c r="A352" i="34"/>
  <c r="U352" i="34"/>
  <c r="V352" i="34"/>
  <c r="W352" i="34"/>
  <c r="P352" i="34"/>
  <c r="Q352" i="34"/>
  <c r="O352" i="34"/>
  <c r="Z355" i="34"/>
  <c r="A355" i="34"/>
  <c r="U355" i="34"/>
  <c r="V355" i="34"/>
  <c r="W355" i="34"/>
  <c r="Q355" i="34"/>
  <c r="O355" i="34"/>
  <c r="P355" i="34"/>
  <c r="Z348" i="34"/>
  <c r="A348" i="34"/>
  <c r="W348" i="34"/>
  <c r="V348" i="34"/>
  <c r="U348" i="34"/>
  <c r="P348" i="34"/>
  <c r="Q348" i="34"/>
  <c r="O348" i="34"/>
  <c r="Z340" i="34"/>
  <c r="A340" i="34"/>
  <c r="W340" i="34"/>
  <c r="V340" i="34"/>
  <c r="U340" i="34"/>
  <c r="P340" i="34"/>
  <c r="Q340" i="34"/>
  <c r="O340" i="34"/>
  <c r="Z347" i="34"/>
  <c r="A347" i="34"/>
  <c r="V347" i="34"/>
  <c r="W347" i="34"/>
  <c r="U347" i="34"/>
  <c r="Q347" i="34"/>
  <c r="O347" i="34"/>
  <c r="P347" i="34"/>
  <c r="Z336" i="34"/>
  <c r="A336" i="34"/>
  <c r="W336" i="34"/>
  <c r="U336" i="34"/>
  <c r="V336" i="34"/>
  <c r="P336" i="34"/>
  <c r="Q336" i="34"/>
  <c r="O336" i="34"/>
  <c r="Z326" i="34"/>
  <c r="A326" i="34"/>
  <c r="W326" i="34"/>
  <c r="V326" i="34"/>
  <c r="U326" i="34"/>
  <c r="Q326" i="34"/>
  <c r="O326" i="34"/>
  <c r="P326" i="34"/>
  <c r="Z322" i="34"/>
  <c r="A322" i="34"/>
  <c r="V322" i="34"/>
  <c r="W322" i="34"/>
  <c r="U322" i="34"/>
  <c r="Q322" i="34"/>
  <c r="O322" i="34"/>
  <c r="P322" i="34"/>
  <c r="Z318" i="34"/>
  <c r="A318" i="34"/>
  <c r="W318" i="34"/>
  <c r="V318" i="34"/>
  <c r="U318" i="34"/>
  <c r="Q318" i="34"/>
  <c r="O318" i="34"/>
  <c r="P318" i="34"/>
  <c r="Z317" i="34"/>
  <c r="A317" i="34"/>
  <c r="V317" i="34"/>
  <c r="W317" i="34"/>
  <c r="U317" i="34"/>
  <c r="O317" i="34"/>
  <c r="P317" i="34"/>
  <c r="Q317" i="34"/>
  <c r="Z308" i="34"/>
  <c r="A308" i="34"/>
  <c r="W308" i="34"/>
  <c r="V308" i="34"/>
  <c r="U308" i="34"/>
  <c r="P308" i="34"/>
  <c r="Q308" i="34"/>
  <c r="O308" i="34"/>
  <c r="Z304" i="34"/>
  <c r="A304" i="34"/>
  <c r="W304" i="34"/>
  <c r="U304" i="34"/>
  <c r="V304" i="34"/>
  <c r="P304" i="34"/>
  <c r="Q304" i="34"/>
  <c r="O304" i="34"/>
  <c r="Z293" i="34"/>
  <c r="A293" i="34"/>
  <c r="W293" i="34"/>
  <c r="V293" i="34"/>
  <c r="U293" i="34"/>
  <c r="O293" i="34"/>
  <c r="P293" i="34"/>
  <c r="Q293" i="34"/>
  <c r="Z278" i="34"/>
  <c r="A278" i="34"/>
  <c r="V278" i="34"/>
  <c r="W278" i="34"/>
  <c r="U278" i="34"/>
  <c r="O278" i="34"/>
  <c r="Q278" i="34"/>
  <c r="P278" i="34"/>
  <c r="Z281" i="34"/>
  <c r="A281" i="34"/>
  <c r="W281" i="34"/>
  <c r="U281" i="34"/>
  <c r="V281" i="34"/>
  <c r="Q281" i="34"/>
  <c r="P281" i="34"/>
  <c r="O281" i="34"/>
  <c r="Z275" i="34"/>
  <c r="A275" i="34"/>
  <c r="W275" i="34"/>
  <c r="U275" i="34"/>
  <c r="V275" i="34"/>
  <c r="P275" i="34"/>
  <c r="O275" i="34"/>
  <c r="Q275" i="34"/>
  <c r="Z267" i="34"/>
  <c r="A267" i="34"/>
  <c r="W267" i="34"/>
  <c r="V267" i="34"/>
  <c r="U267" i="34"/>
  <c r="P267" i="34"/>
  <c r="O267" i="34"/>
  <c r="Q267" i="34"/>
  <c r="Z263" i="34"/>
  <c r="A263" i="34"/>
  <c r="V263" i="34"/>
  <c r="W263" i="34"/>
  <c r="U263" i="34"/>
  <c r="P263" i="34"/>
  <c r="Q263" i="34"/>
  <c r="O263" i="34"/>
  <c r="Z259" i="34"/>
  <c r="A259" i="34"/>
  <c r="W259" i="34"/>
  <c r="V259" i="34"/>
  <c r="U259" i="34"/>
  <c r="P259" i="34"/>
  <c r="O259" i="34"/>
  <c r="Q259" i="34"/>
  <c r="Z254" i="34"/>
  <c r="A254" i="34"/>
  <c r="U254" i="34"/>
  <c r="W254" i="34"/>
  <c r="V254" i="34"/>
  <c r="O254" i="34"/>
  <c r="Q254" i="34"/>
  <c r="P254" i="34"/>
  <c r="Z251" i="34"/>
  <c r="A251" i="34"/>
  <c r="W251" i="34"/>
  <c r="V251" i="34"/>
  <c r="U251" i="34"/>
  <c r="P251" i="34"/>
  <c r="O251" i="34"/>
  <c r="Q251" i="34"/>
  <c r="Z299" i="34"/>
  <c r="A299" i="34"/>
  <c r="W299" i="34"/>
  <c r="V299" i="34"/>
  <c r="U299" i="34"/>
  <c r="Q299" i="34"/>
  <c r="O299" i="34"/>
  <c r="P299" i="34"/>
  <c r="Z291" i="34"/>
  <c r="A291" i="34"/>
  <c r="W291" i="34"/>
  <c r="U291" i="34"/>
  <c r="V291" i="34"/>
  <c r="P291" i="34"/>
  <c r="O291" i="34"/>
  <c r="Q291" i="34"/>
  <c r="Z285" i="34"/>
  <c r="A285" i="34"/>
  <c r="W285" i="34"/>
  <c r="U285" i="34"/>
  <c r="V285" i="34"/>
  <c r="O285" i="34"/>
  <c r="P285" i="34"/>
  <c r="Q285" i="34"/>
  <c r="Z272" i="34"/>
  <c r="A272" i="34"/>
  <c r="W272" i="34"/>
  <c r="V272" i="34"/>
  <c r="U272" i="34"/>
  <c r="Q272" i="34"/>
  <c r="P272" i="34"/>
  <c r="O272" i="34"/>
  <c r="Z242" i="34"/>
  <c r="A242" i="34"/>
  <c r="U242" i="34"/>
  <c r="V242" i="34"/>
  <c r="W242" i="34"/>
  <c r="Q242" i="34"/>
  <c r="O242" i="34"/>
  <c r="P242" i="34"/>
  <c r="Z218" i="34"/>
  <c r="A218" i="34"/>
  <c r="U218" i="34"/>
  <c r="V218" i="34"/>
  <c r="W218" i="34"/>
  <c r="Q218" i="34"/>
  <c r="O218" i="34"/>
  <c r="P218" i="34"/>
  <c r="Z212" i="34"/>
  <c r="A212" i="34"/>
  <c r="U212" i="34"/>
  <c r="W212" i="34"/>
  <c r="V212" i="34"/>
  <c r="P212" i="34"/>
  <c r="O212" i="34"/>
  <c r="Q212" i="34"/>
  <c r="Z208" i="34"/>
  <c r="A208" i="34"/>
  <c r="W208" i="34"/>
  <c r="U208" i="34"/>
  <c r="V208" i="34"/>
  <c r="Q208" i="34"/>
  <c r="P208" i="34"/>
  <c r="O208" i="34"/>
  <c r="Z648" i="34"/>
  <c r="A648" i="34"/>
  <c r="V648" i="34"/>
  <c r="W648" i="34"/>
  <c r="U648" i="34"/>
  <c r="P648" i="34"/>
  <c r="Q648" i="34"/>
  <c r="O648" i="34"/>
  <c r="Z644" i="34"/>
  <c r="A644" i="34"/>
  <c r="W644" i="34"/>
  <c r="U644" i="34"/>
  <c r="V644" i="34"/>
  <c r="P644" i="34"/>
  <c r="Q644" i="34"/>
  <c r="O644" i="34"/>
  <c r="Z640" i="34"/>
  <c r="A640" i="34"/>
  <c r="V640" i="34"/>
  <c r="W640" i="34"/>
  <c r="U640" i="34"/>
  <c r="P640" i="34"/>
  <c r="Q640" i="34"/>
  <c r="O640" i="34"/>
  <c r="Z636" i="34"/>
  <c r="A636" i="34"/>
  <c r="U636" i="34"/>
  <c r="V636" i="34"/>
  <c r="W636" i="34"/>
  <c r="P636" i="34"/>
  <c r="Q636" i="34"/>
  <c r="O636" i="34"/>
  <c r="Z611" i="34"/>
  <c r="A611" i="34"/>
  <c r="W611" i="34"/>
  <c r="V611" i="34"/>
  <c r="U611" i="34"/>
  <c r="Q611" i="34"/>
  <c r="O611" i="34"/>
  <c r="P611" i="34"/>
  <c r="Z604" i="34"/>
  <c r="A604" i="34"/>
  <c r="U604" i="34"/>
  <c r="W604" i="34"/>
  <c r="V604" i="34"/>
  <c r="P604" i="34"/>
  <c r="Q604" i="34"/>
  <c r="O604" i="34"/>
  <c r="Z629" i="34"/>
  <c r="A629" i="34"/>
  <c r="W629" i="34"/>
  <c r="V629" i="34"/>
  <c r="U629" i="34"/>
  <c r="Q629" i="34"/>
  <c r="O629" i="34"/>
  <c r="P629" i="34"/>
  <c r="Z625" i="34"/>
  <c r="A625" i="34"/>
  <c r="V625" i="34"/>
  <c r="U625" i="34"/>
  <c r="W625" i="34"/>
  <c r="Q625" i="34"/>
  <c r="O625" i="34"/>
  <c r="P625" i="34"/>
  <c r="Z571" i="34"/>
  <c r="A571" i="34"/>
  <c r="V571" i="34"/>
  <c r="U571" i="34"/>
  <c r="W571" i="34"/>
  <c r="P571" i="34"/>
  <c r="Q571" i="34"/>
  <c r="O571" i="34"/>
  <c r="Z584" i="34"/>
  <c r="A584" i="34"/>
  <c r="V584" i="34"/>
  <c r="U584" i="34"/>
  <c r="W584" i="34"/>
  <c r="O584" i="34"/>
  <c r="P584" i="34"/>
  <c r="Q584" i="34"/>
  <c r="Z599" i="34"/>
  <c r="A599" i="34"/>
  <c r="V599" i="34"/>
  <c r="W599" i="34"/>
  <c r="U599" i="34"/>
  <c r="Q599" i="34"/>
  <c r="O599" i="34"/>
  <c r="P599" i="34"/>
  <c r="Z590" i="34"/>
  <c r="A590" i="34"/>
  <c r="W590" i="34"/>
  <c r="U590" i="34"/>
  <c r="V590" i="34"/>
  <c r="O590" i="34"/>
  <c r="Q590" i="34"/>
  <c r="P590" i="34"/>
  <c r="Z582" i="34"/>
  <c r="A582" i="34"/>
  <c r="U582" i="34"/>
  <c r="V582" i="34"/>
  <c r="W582" i="34"/>
  <c r="O582" i="34"/>
  <c r="Q582" i="34"/>
  <c r="P582" i="34"/>
  <c r="Z562" i="34"/>
  <c r="A562" i="34"/>
  <c r="W562" i="34"/>
  <c r="V562" i="34"/>
  <c r="U562" i="34"/>
  <c r="O562" i="34"/>
  <c r="P562" i="34"/>
  <c r="Q562" i="34"/>
  <c r="Z539" i="34"/>
  <c r="A539" i="34"/>
  <c r="V539" i="34"/>
  <c r="U539" i="34"/>
  <c r="W539" i="34"/>
  <c r="Q539" i="34"/>
  <c r="P539" i="34"/>
  <c r="O539" i="34"/>
  <c r="Z522" i="34"/>
  <c r="A522" i="34"/>
  <c r="V522" i="34"/>
  <c r="U522" i="34"/>
  <c r="W522" i="34"/>
  <c r="P522" i="34"/>
  <c r="O522" i="34"/>
  <c r="Q522" i="34"/>
  <c r="Z485" i="34"/>
  <c r="A485" i="34"/>
  <c r="U485" i="34"/>
  <c r="V485" i="34"/>
  <c r="W485" i="34"/>
  <c r="Q485" i="34"/>
  <c r="P485" i="34"/>
  <c r="O485" i="34"/>
  <c r="Z580" i="34"/>
  <c r="A580" i="34"/>
  <c r="W580" i="34"/>
  <c r="U580" i="34"/>
  <c r="V580" i="34"/>
  <c r="P580" i="34"/>
  <c r="Q580" i="34"/>
  <c r="O580" i="34"/>
  <c r="Z574" i="34"/>
  <c r="A574" i="34"/>
  <c r="U574" i="34"/>
  <c r="V574" i="34"/>
  <c r="W574" i="34"/>
  <c r="O574" i="34"/>
  <c r="Q574" i="34"/>
  <c r="P574" i="34"/>
  <c r="Z566" i="34"/>
  <c r="A566" i="34"/>
  <c r="V566" i="34"/>
  <c r="W566" i="34"/>
  <c r="U566" i="34"/>
  <c r="O566" i="34"/>
  <c r="Q566" i="34"/>
  <c r="P566" i="34"/>
  <c r="Z556" i="34"/>
  <c r="A556" i="34"/>
  <c r="U556" i="34"/>
  <c r="V556" i="34"/>
  <c r="W556" i="34"/>
  <c r="P556" i="34"/>
  <c r="Q556" i="34"/>
  <c r="O556" i="34"/>
  <c r="Z428" i="34"/>
  <c r="A428" i="34"/>
  <c r="U428" i="34"/>
  <c r="W428" i="34"/>
  <c r="V428" i="34"/>
  <c r="P428" i="34"/>
  <c r="Q428" i="34"/>
  <c r="O428" i="34"/>
  <c r="Z424" i="34"/>
  <c r="A424" i="34"/>
  <c r="V424" i="34"/>
  <c r="U424" i="34"/>
  <c r="W424" i="34"/>
  <c r="P424" i="34"/>
  <c r="Q424" i="34"/>
  <c r="O424" i="34"/>
  <c r="Z420" i="34"/>
  <c r="A420" i="34"/>
  <c r="W420" i="34"/>
  <c r="V420" i="34"/>
  <c r="U420" i="34"/>
  <c r="P420" i="34"/>
  <c r="Q420" i="34"/>
  <c r="O420" i="34"/>
  <c r="Z416" i="34"/>
  <c r="A416" i="34"/>
  <c r="U416" i="34"/>
  <c r="V416" i="34"/>
  <c r="W416" i="34"/>
  <c r="P416" i="34"/>
  <c r="Q416" i="34"/>
  <c r="O416" i="34"/>
  <c r="Z412" i="34"/>
  <c r="A412" i="34"/>
  <c r="U412" i="34"/>
  <c r="W412" i="34"/>
  <c r="V412" i="34"/>
  <c r="P412" i="34"/>
  <c r="O412" i="34"/>
  <c r="Q412" i="34"/>
  <c r="Z396" i="34"/>
  <c r="A396" i="34"/>
  <c r="U396" i="34"/>
  <c r="W396" i="34"/>
  <c r="V396" i="34"/>
  <c r="P396" i="34"/>
  <c r="Q396" i="34"/>
  <c r="O396" i="34"/>
  <c r="Z392" i="34"/>
  <c r="A392" i="34"/>
  <c r="V392" i="34"/>
  <c r="U392" i="34"/>
  <c r="W392" i="34"/>
  <c r="P392" i="34"/>
  <c r="Q392" i="34"/>
  <c r="O392" i="34"/>
  <c r="Z402" i="34"/>
  <c r="A402" i="34"/>
  <c r="U402" i="34"/>
  <c r="V402" i="34"/>
  <c r="W402" i="34"/>
  <c r="Q402" i="34"/>
  <c r="O402" i="34"/>
  <c r="P402" i="34"/>
  <c r="Z406" i="34"/>
  <c r="A406" i="34"/>
  <c r="U406" i="34"/>
  <c r="W406" i="34"/>
  <c r="V406" i="34"/>
  <c r="Q406" i="34"/>
  <c r="O406" i="34"/>
  <c r="P406" i="34"/>
  <c r="Z388" i="34"/>
  <c r="A388" i="34"/>
  <c r="W388" i="34"/>
  <c r="U388" i="34"/>
  <c r="V388" i="34"/>
  <c r="P388" i="34"/>
  <c r="Q388" i="34"/>
  <c r="O388" i="34"/>
  <c r="Z382" i="34"/>
  <c r="A382" i="34"/>
  <c r="U382" i="34"/>
  <c r="V382" i="34"/>
  <c r="W382" i="34"/>
  <c r="Q382" i="34"/>
  <c r="O382" i="34"/>
  <c r="P382" i="34"/>
  <c r="Z377" i="34"/>
  <c r="A377" i="34"/>
  <c r="W377" i="34"/>
  <c r="U377" i="34"/>
  <c r="V377" i="34"/>
  <c r="O377" i="34"/>
  <c r="P377" i="34"/>
  <c r="Q377" i="34"/>
  <c r="Z371" i="34"/>
  <c r="A371" i="34"/>
  <c r="W371" i="34"/>
  <c r="U371" i="34"/>
  <c r="V371" i="34"/>
  <c r="Q371" i="34"/>
  <c r="O371" i="34"/>
  <c r="P371" i="34"/>
  <c r="Z361" i="34"/>
  <c r="A361" i="34"/>
  <c r="W361" i="34"/>
  <c r="V361" i="34"/>
  <c r="U361" i="34"/>
  <c r="O361" i="34"/>
  <c r="P361" i="34"/>
  <c r="Q361" i="34"/>
  <c r="Z353" i="34"/>
  <c r="A353" i="34"/>
  <c r="V353" i="34"/>
  <c r="W353" i="34"/>
  <c r="U353" i="34"/>
  <c r="O353" i="34"/>
  <c r="P353" i="34"/>
  <c r="Q353" i="34"/>
  <c r="Z356" i="34"/>
  <c r="A356" i="34"/>
  <c r="W356" i="34"/>
  <c r="V356" i="34"/>
  <c r="U356" i="34"/>
  <c r="P356" i="34"/>
  <c r="Q356" i="34"/>
  <c r="O356" i="34"/>
  <c r="Z349" i="34"/>
  <c r="A349" i="34"/>
  <c r="V349" i="34"/>
  <c r="W349" i="34"/>
  <c r="U349" i="34"/>
  <c r="O349" i="34"/>
  <c r="P349" i="34"/>
  <c r="Q349" i="34"/>
  <c r="Z341" i="34"/>
  <c r="A341" i="34"/>
  <c r="V341" i="34"/>
  <c r="W341" i="34"/>
  <c r="U341" i="34"/>
  <c r="O341" i="34"/>
  <c r="P341" i="34"/>
  <c r="Q341" i="34"/>
  <c r="Z330" i="34"/>
  <c r="A330" i="34"/>
  <c r="V330" i="34"/>
  <c r="W330" i="34"/>
  <c r="U330" i="34"/>
  <c r="Q330" i="34"/>
  <c r="O330" i="34"/>
  <c r="P330" i="34"/>
  <c r="Z337" i="34"/>
  <c r="A337" i="34"/>
  <c r="V337" i="34"/>
  <c r="W337" i="34"/>
  <c r="U337" i="34"/>
  <c r="O337" i="34"/>
  <c r="P337" i="34"/>
  <c r="Q337" i="34"/>
  <c r="Z327" i="34"/>
  <c r="A327" i="34"/>
  <c r="U327" i="34"/>
  <c r="W327" i="34"/>
  <c r="V327" i="34"/>
  <c r="Q327" i="34"/>
  <c r="O327" i="34"/>
  <c r="P327" i="34"/>
  <c r="Z321" i="34"/>
  <c r="A321" i="34"/>
  <c r="V321" i="34"/>
  <c r="W321" i="34"/>
  <c r="U321" i="34"/>
  <c r="O321" i="34"/>
  <c r="P321" i="34"/>
  <c r="Q321" i="34"/>
  <c r="Z319" i="34"/>
  <c r="A319" i="34"/>
  <c r="U319" i="34"/>
  <c r="V319" i="34"/>
  <c r="W319" i="34"/>
  <c r="Q319" i="34"/>
  <c r="O319" i="34"/>
  <c r="P319" i="34"/>
  <c r="Z315" i="34"/>
  <c r="A315" i="34"/>
  <c r="V315" i="34"/>
  <c r="W315" i="34"/>
  <c r="U315" i="34"/>
  <c r="Q315" i="34"/>
  <c r="O315" i="34"/>
  <c r="P315" i="34"/>
  <c r="Z309" i="34"/>
  <c r="A309" i="34"/>
  <c r="V309" i="34"/>
  <c r="W309" i="34"/>
  <c r="U309" i="34"/>
  <c r="O309" i="34"/>
  <c r="P309" i="34"/>
  <c r="Q309" i="34"/>
  <c r="Z305" i="34"/>
  <c r="A305" i="34"/>
  <c r="V305" i="34"/>
  <c r="W305" i="34"/>
  <c r="U305" i="34"/>
  <c r="O305" i="34"/>
  <c r="P305" i="34"/>
  <c r="Q305" i="34"/>
  <c r="Z301" i="34"/>
  <c r="A301" i="34"/>
  <c r="V301" i="34"/>
  <c r="W301" i="34"/>
  <c r="U301" i="34"/>
  <c r="O301" i="34"/>
  <c r="P301" i="34"/>
  <c r="Q301" i="34"/>
  <c r="Z294" i="34"/>
  <c r="A294" i="34"/>
  <c r="V294" i="34"/>
  <c r="W294" i="34"/>
  <c r="U294" i="34"/>
  <c r="O294" i="34"/>
  <c r="Q294" i="34"/>
  <c r="P294" i="34"/>
  <c r="Z282" i="34"/>
  <c r="A282" i="34"/>
  <c r="W282" i="34"/>
  <c r="V282" i="34"/>
  <c r="U282" i="34"/>
  <c r="Q282" i="34"/>
  <c r="O282" i="34"/>
  <c r="P282" i="34"/>
  <c r="Z276" i="34"/>
  <c r="A276" i="34"/>
  <c r="W276" i="34"/>
  <c r="V276" i="34"/>
  <c r="U276" i="34"/>
  <c r="P276" i="34"/>
  <c r="O276" i="34"/>
  <c r="Q276" i="34"/>
  <c r="Z268" i="34"/>
  <c r="A268" i="34"/>
  <c r="W268" i="34"/>
  <c r="V268" i="34"/>
  <c r="U268" i="34"/>
  <c r="P268" i="34"/>
  <c r="O268" i="34"/>
  <c r="Q268" i="34"/>
  <c r="Z264" i="34"/>
  <c r="A264" i="34"/>
  <c r="W264" i="34"/>
  <c r="U264" i="34"/>
  <c r="V264" i="34"/>
  <c r="Q264" i="34"/>
  <c r="P264" i="34"/>
  <c r="O264" i="34"/>
  <c r="Z260" i="34"/>
  <c r="A260" i="34"/>
  <c r="W260" i="34"/>
  <c r="V260" i="34"/>
  <c r="U260" i="34"/>
  <c r="P260" i="34"/>
  <c r="O260" i="34"/>
  <c r="Q260" i="34"/>
  <c r="Z255" i="34"/>
  <c r="A255" i="34"/>
  <c r="V255" i="34"/>
  <c r="W255" i="34"/>
  <c r="U255" i="34"/>
  <c r="P255" i="34"/>
  <c r="Q255" i="34"/>
  <c r="O255" i="34"/>
  <c r="Z252" i="34"/>
  <c r="A252" i="34"/>
  <c r="W252" i="34"/>
  <c r="U252" i="34"/>
  <c r="V252" i="34"/>
  <c r="P252" i="34"/>
  <c r="O252" i="34"/>
  <c r="Q252" i="34"/>
  <c r="Z300" i="34"/>
  <c r="A300" i="34"/>
  <c r="W300" i="34"/>
  <c r="V300" i="34"/>
  <c r="U300" i="34"/>
  <c r="P300" i="34"/>
  <c r="Q300" i="34"/>
  <c r="O300" i="34"/>
  <c r="Z292" i="34"/>
  <c r="A292" i="34"/>
  <c r="W292" i="34"/>
  <c r="V292" i="34"/>
  <c r="U292" i="34"/>
  <c r="P292" i="34"/>
  <c r="O292" i="34"/>
  <c r="Q292" i="34"/>
  <c r="Z286" i="34"/>
  <c r="A286" i="34"/>
  <c r="V286" i="34"/>
  <c r="W286" i="34"/>
  <c r="U286" i="34"/>
  <c r="O286" i="34"/>
  <c r="Q286" i="34"/>
  <c r="P286" i="34"/>
  <c r="Z273" i="34"/>
  <c r="A273" i="34"/>
  <c r="W273" i="34"/>
  <c r="V273" i="34"/>
  <c r="U273" i="34"/>
  <c r="Q273" i="34"/>
  <c r="P273" i="34"/>
  <c r="O273" i="34"/>
  <c r="Z243" i="34"/>
  <c r="A243" i="34"/>
  <c r="W243" i="34"/>
  <c r="V243" i="34"/>
  <c r="U243" i="34"/>
  <c r="P243" i="34"/>
  <c r="O243" i="34"/>
  <c r="Q243" i="34"/>
  <c r="Z213" i="34"/>
  <c r="A213" i="34"/>
  <c r="U213" i="34"/>
  <c r="W213" i="34"/>
  <c r="V213" i="34"/>
  <c r="O213" i="34"/>
  <c r="P213" i="34"/>
  <c r="Q213" i="34"/>
  <c r="Z237" i="34"/>
  <c r="A237" i="34"/>
  <c r="W237" i="34"/>
  <c r="V237" i="34"/>
  <c r="U237" i="34"/>
  <c r="O237" i="34"/>
  <c r="P237" i="34"/>
  <c r="Q237" i="34"/>
  <c r="Z210" i="34"/>
  <c r="A210" i="34"/>
  <c r="W210" i="34"/>
  <c r="V210" i="34"/>
  <c r="U210" i="34"/>
  <c r="Q210" i="34"/>
  <c r="O210" i="34"/>
  <c r="P210" i="34"/>
  <c r="Z204" i="34"/>
  <c r="A204" i="34"/>
  <c r="U204" i="34"/>
  <c r="W204" i="34"/>
  <c r="V204" i="34"/>
  <c r="P204" i="34"/>
  <c r="O204" i="34"/>
  <c r="Q204" i="34"/>
  <c r="Z581" i="34"/>
  <c r="A581" i="34"/>
  <c r="W581" i="34"/>
  <c r="V581" i="34"/>
  <c r="U581" i="34"/>
  <c r="P581" i="34"/>
  <c r="Q581" i="34"/>
  <c r="O581" i="34"/>
  <c r="Z646" i="34"/>
  <c r="A646" i="34"/>
  <c r="W646" i="34"/>
  <c r="V646" i="34"/>
  <c r="U646" i="34"/>
  <c r="P646" i="34"/>
  <c r="Q646" i="34"/>
  <c r="O646" i="34"/>
  <c r="Z642" i="34"/>
  <c r="A642" i="34"/>
  <c r="W642" i="34"/>
  <c r="U642" i="34"/>
  <c r="V642" i="34"/>
  <c r="P642" i="34"/>
  <c r="Q642" i="34"/>
  <c r="O642" i="34"/>
  <c r="Z638" i="34"/>
  <c r="A638" i="34"/>
  <c r="U638" i="34"/>
  <c r="V638" i="34"/>
  <c r="W638" i="34"/>
  <c r="P638" i="34"/>
  <c r="Q638" i="34"/>
  <c r="O638" i="34"/>
  <c r="Z613" i="34"/>
  <c r="A613" i="34"/>
  <c r="W613" i="34"/>
  <c r="U613" i="34"/>
  <c r="V613" i="34"/>
  <c r="O613" i="34"/>
  <c r="Q613" i="34"/>
  <c r="P613" i="34"/>
  <c r="Z609" i="34"/>
  <c r="A609" i="34"/>
  <c r="W609" i="34"/>
  <c r="V609" i="34"/>
  <c r="U609" i="34"/>
  <c r="P609" i="34"/>
  <c r="O609" i="34"/>
  <c r="Q609" i="34"/>
  <c r="Z602" i="34"/>
  <c r="A602" i="34"/>
  <c r="U602" i="34"/>
  <c r="W602" i="34"/>
  <c r="V602" i="34"/>
  <c r="O602" i="34"/>
  <c r="P602" i="34"/>
  <c r="Q602" i="34"/>
  <c r="Z619" i="34"/>
  <c r="A619" i="34"/>
  <c r="U619" i="34"/>
  <c r="W619" i="34"/>
  <c r="V619" i="34"/>
  <c r="Q619" i="34"/>
  <c r="O619" i="34"/>
  <c r="P619" i="34"/>
  <c r="Z623" i="34"/>
  <c r="A623" i="34"/>
  <c r="V623" i="34"/>
  <c r="U623" i="34"/>
  <c r="W623" i="34"/>
  <c r="P623" i="34"/>
  <c r="Q623" i="34"/>
  <c r="O623" i="34"/>
  <c r="Z588" i="34"/>
  <c r="A588" i="34"/>
  <c r="U588" i="34"/>
  <c r="V588" i="34"/>
  <c r="W588" i="34"/>
  <c r="O588" i="34"/>
  <c r="P588" i="34"/>
  <c r="Q588" i="34"/>
  <c r="Z592" i="34"/>
  <c r="A592" i="34"/>
  <c r="W592" i="34"/>
  <c r="U592" i="34"/>
  <c r="V592" i="34"/>
  <c r="P592" i="34"/>
  <c r="Q592" i="34"/>
  <c r="O592" i="34"/>
  <c r="Z597" i="34"/>
  <c r="A597" i="34"/>
  <c r="W597" i="34"/>
  <c r="U597" i="34"/>
  <c r="V597" i="34"/>
  <c r="O597" i="34"/>
  <c r="P597" i="34"/>
  <c r="Q597" i="34"/>
  <c r="Z586" i="34"/>
  <c r="A586" i="34"/>
  <c r="V586" i="34"/>
  <c r="U586" i="34"/>
  <c r="W586" i="34"/>
  <c r="O586" i="34"/>
  <c r="P586" i="34"/>
  <c r="Q586" i="34"/>
  <c r="Z577" i="34"/>
  <c r="A577" i="34"/>
  <c r="W577" i="34"/>
  <c r="V577" i="34"/>
  <c r="U577" i="34"/>
  <c r="O577" i="34"/>
  <c r="Q577" i="34"/>
  <c r="P577" i="34"/>
  <c r="Z557" i="34"/>
  <c r="A557" i="34"/>
  <c r="W557" i="34"/>
  <c r="U557" i="34"/>
  <c r="V557" i="34"/>
  <c r="O557" i="34"/>
  <c r="P557" i="34"/>
  <c r="Q557" i="34"/>
  <c r="Z537" i="34"/>
  <c r="A537" i="34"/>
  <c r="V537" i="34"/>
  <c r="U537" i="34"/>
  <c r="W537" i="34"/>
  <c r="P537" i="34"/>
  <c r="O537" i="34"/>
  <c r="Q537" i="34"/>
  <c r="Z496" i="34"/>
  <c r="A496" i="34"/>
  <c r="V496" i="34"/>
  <c r="U496" i="34"/>
  <c r="W496" i="34"/>
  <c r="Q496" i="34"/>
  <c r="P496" i="34"/>
  <c r="O496" i="34"/>
  <c r="Z459" i="34"/>
  <c r="A459" i="34"/>
  <c r="U459" i="34"/>
  <c r="V459" i="34"/>
  <c r="W459" i="34"/>
  <c r="Q459" i="34"/>
  <c r="P459" i="34"/>
  <c r="O459" i="34"/>
  <c r="Z576" i="34"/>
  <c r="A576" i="34"/>
  <c r="V576" i="34"/>
  <c r="W576" i="34"/>
  <c r="U576" i="34"/>
  <c r="P576" i="34"/>
  <c r="Q576" i="34"/>
  <c r="O576" i="34"/>
  <c r="Z568" i="34"/>
  <c r="A568" i="34"/>
  <c r="V568" i="34"/>
  <c r="W568" i="34"/>
  <c r="U568" i="34"/>
  <c r="O568" i="34"/>
  <c r="P568" i="34"/>
  <c r="Q568" i="34"/>
  <c r="Z560" i="34"/>
  <c r="A560" i="34"/>
  <c r="W560" i="34"/>
  <c r="U560" i="34"/>
  <c r="V560" i="34"/>
  <c r="O560" i="34"/>
  <c r="P560" i="34"/>
  <c r="Q560" i="34"/>
  <c r="Z430" i="34"/>
  <c r="A430" i="34"/>
  <c r="U430" i="34"/>
  <c r="V430" i="34"/>
  <c r="W430" i="34"/>
  <c r="P430" i="34"/>
  <c r="O430" i="34"/>
  <c r="Q430" i="34"/>
  <c r="Z426" i="34"/>
  <c r="A426" i="34"/>
  <c r="V426" i="34"/>
  <c r="W426" i="34"/>
  <c r="U426" i="34"/>
  <c r="O426" i="34"/>
  <c r="Q426" i="34"/>
  <c r="P426" i="34"/>
  <c r="Z422" i="34"/>
  <c r="A422" i="34"/>
  <c r="U422" i="34"/>
  <c r="V422" i="34"/>
  <c r="W422" i="34"/>
  <c r="P422" i="34"/>
  <c r="O422" i="34"/>
  <c r="Q422" i="34"/>
  <c r="Z418" i="34"/>
  <c r="A418" i="34"/>
  <c r="U418" i="34"/>
  <c r="V418" i="34"/>
  <c r="W418" i="34"/>
  <c r="O418" i="34"/>
  <c r="Q418" i="34"/>
  <c r="P418" i="34"/>
  <c r="Z414" i="34"/>
  <c r="A414" i="34"/>
  <c r="U414" i="34"/>
  <c r="V414" i="34"/>
  <c r="W414" i="34"/>
  <c r="Q414" i="34"/>
  <c r="P414" i="34"/>
  <c r="O414" i="34"/>
  <c r="Z398" i="34"/>
  <c r="A398" i="34"/>
  <c r="U398" i="34"/>
  <c r="V398" i="34"/>
  <c r="W398" i="34"/>
  <c r="Q398" i="34"/>
  <c r="O398" i="34"/>
  <c r="P398" i="34"/>
  <c r="Z394" i="34"/>
  <c r="A394" i="34"/>
  <c r="V394" i="34"/>
  <c r="W394" i="34"/>
  <c r="U394" i="34"/>
  <c r="Q394" i="34"/>
  <c r="O394" i="34"/>
  <c r="P394" i="34"/>
  <c r="Z390" i="34"/>
  <c r="A390" i="34"/>
  <c r="U390" i="34"/>
  <c r="V390" i="34"/>
  <c r="W390" i="34"/>
  <c r="Q390" i="34"/>
  <c r="O390" i="34"/>
  <c r="P390" i="34"/>
  <c r="Z408" i="34"/>
  <c r="A408" i="34"/>
  <c r="V408" i="34"/>
  <c r="U408" i="34"/>
  <c r="W408" i="34"/>
  <c r="P408" i="34"/>
  <c r="Q408" i="34"/>
  <c r="O408" i="34"/>
  <c r="Z404" i="34"/>
  <c r="A404" i="34"/>
  <c r="W404" i="34"/>
  <c r="U404" i="34"/>
  <c r="V404" i="34"/>
  <c r="P404" i="34"/>
  <c r="Q404" i="34"/>
  <c r="O404" i="34"/>
  <c r="Z384" i="34"/>
  <c r="A384" i="34"/>
  <c r="U384" i="34"/>
  <c r="V384" i="34"/>
  <c r="W384" i="34"/>
  <c r="P384" i="34"/>
  <c r="Q384" i="34"/>
  <c r="O384" i="34"/>
  <c r="Z380" i="34"/>
  <c r="A380" i="34"/>
  <c r="U380" i="34"/>
  <c r="W380" i="34"/>
  <c r="V380" i="34"/>
  <c r="P380" i="34"/>
  <c r="Q380" i="34"/>
  <c r="O380" i="34"/>
  <c r="Z373" i="34"/>
  <c r="A373" i="34"/>
  <c r="W373" i="34"/>
  <c r="U373" i="34"/>
  <c r="V373" i="34"/>
  <c r="O373" i="34"/>
  <c r="P373" i="34"/>
  <c r="Q373" i="34"/>
  <c r="Z372" i="34"/>
  <c r="A372" i="34"/>
  <c r="W372" i="34"/>
  <c r="U372" i="34"/>
  <c r="V372" i="34"/>
  <c r="P372" i="34"/>
  <c r="Q372" i="34"/>
  <c r="O372" i="34"/>
  <c r="Z359" i="34"/>
  <c r="A359" i="34"/>
  <c r="W359" i="34"/>
  <c r="U359" i="34"/>
  <c r="V359" i="34"/>
  <c r="Q359" i="34"/>
  <c r="O359" i="34"/>
  <c r="P359" i="34"/>
  <c r="Z351" i="34"/>
  <c r="A351" i="34"/>
  <c r="V351" i="34"/>
  <c r="U351" i="34"/>
  <c r="W351" i="34"/>
  <c r="Q351" i="34"/>
  <c r="O351" i="34"/>
  <c r="P351" i="34"/>
  <c r="Z354" i="34"/>
  <c r="A354" i="34"/>
  <c r="V354" i="34"/>
  <c r="W354" i="34"/>
  <c r="U354" i="34"/>
  <c r="Q354" i="34"/>
  <c r="O354" i="34"/>
  <c r="P354" i="34"/>
  <c r="Z343" i="34"/>
  <c r="A343" i="34"/>
  <c r="U343" i="34"/>
  <c r="W343" i="34"/>
  <c r="V343" i="34"/>
  <c r="Q343" i="34"/>
  <c r="O343" i="34"/>
  <c r="P343" i="34"/>
  <c r="Z332" i="34"/>
  <c r="A332" i="34"/>
  <c r="W332" i="34"/>
  <c r="V332" i="34"/>
  <c r="U332" i="34"/>
  <c r="P332" i="34"/>
  <c r="Q332" i="34"/>
  <c r="O332" i="34"/>
  <c r="Z346" i="34"/>
  <c r="A346" i="34"/>
  <c r="V346" i="34"/>
  <c r="W346" i="34"/>
  <c r="U346" i="34"/>
  <c r="Q346" i="34"/>
  <c r="O346" i="34"/>
  <c r="P346" i="34"/>
  <c r="Z329" i="34"/>
  <c r="A329" i="34"/>
  <c r="V329" i="34"/>
  <c r="W329" i="34"/>
  <c r="U329" i="34"/>
  <c r="O329" i="34"/>
  <c r="P329" i="34"/>
  <c r="Q329" i="34"/>
  <c r="Z325" i="34"/>
  <c r="A325" i="34"/>
  <c r="V325" i="34"/>
  <c r="W325" i="34"/>
  <c r="U325" i="34"/>
  <c r="O325" i="34"/>
  <c r="P325" i="34"/>
  <c r="Q325" i="34"/>
  <c r="Z312" i="34"/>
  <c r="A312" i="34"/>
  <c r="W312" i="34"/>
  <c r="V312" i="34"/>
  <c r="U312" i="34"/>
  <c r="P312" i="34"/>
  <c r="Q312" i="34"/>
  <c r="O312" i="34"/>
  <c r="Z314" i="34"/>
  <c r="A314" i="34"/>
  <c r="V314" i="34"/>
  <c r="W314" i="34"/>
  <c r="U314" i="34"/>
  <c r="Q314" i="34"/>
  <c r="O314" i="34"/>
  <c r="P314" i="34"/>
  <c r="Z311" i="34"/>
  <c r="A311" i="34"/>
  <c r="U311" i="34"/>
  <c r="W311" i="34"/>
  <c r="V311" i="34"/>
  <c r="Q311" i="34"/>
  <c r="O311" i="34"/>
  <c r="P311" i="34"/>
  <c r="Z307" i="34"/>
  <c r="A307" i="34"/>
  <c r="V307" i="34"/>
  <c r="W307" i="34"/>
  <c r="U307" i="34"/>
  <c r="Q307" i="34"/>
  <c r="O307" i="34"/>
  <c r="P307" i="34"/>
  <c r="Z303" i="34"/>
  <c r="A303" i="34"/>
  <c r="U303" i="34"/>
  <c r="V303" i="34"/>
  <c r="W303" i="34"/>
  <c r="Q303" i="34"/>
  <c r="O303" i="34"/>
  <c r="P303" i="34"/>
  <c r="Z296" i="34"/>
  <c r="A296" i="34"/>
  <c r="W296" i="34"/>
  <c r="V296" i="34"/>
  <c r="U296" i="34"/>
  <c r="P296" i="34"/>
  <c r="Q296" i="34"/>
  <c r="O296" i="34"/>
  <c r="Z277" i="34"/>
  <c r="A277" i="34"/>
  <c r="W277" i="34"/>
  <c r="V277" i="34"/>
  <c r="U277" i="34"/>
  <c r="O277" i="34"/>
  <c r="P277" i="34"/>
  <c r="Q277" i="34"/>
  <c r="Z280" i="34"/>
  <c r="A280" i="34"/>
  <c r="W280" i="34"/>
  <c r="V280" i="34"/>
  <c r="U280" i="34"/>
  <c r="Q280" i="34"/>
  <c r="P280" i="34"/>
  <c r="O280" i="34"/>
  <c r="Z274" i="34"/>
  <c r="A274" i="34"/>
  <c r="W274" i="34"/>
  <c r="V274" i="34"/>
  <c r="U274" i="34"/>
  <c r="Q274" i="34"/>
  <c r="O274" i="34"/>
  <c r="P274" i="34"/>
  <c r="Z266" i="34"/>
  <c r="A266" i="34"/>
  <c r="W266" i="34"/>
  <c r="V266" i="34"/>
  <c r="U266" i="34"/>
  <c r="Q266" i="34"/>
  <c r="O266" i="34"/>
  <c r="P266" i="34"/>
  <c r="Z262" i="34"/>
  <c r="A262" i="34"/>
  <c r="U262" i="34"/>
  <c r="W262" i="34"/>
  <c r="V262" i="34"/>
  <c r="O262" i="34"/>
  <c r="Q262" i="34"/>
  <c r="P262" i="34"/>
  <c r="Z258" i="34"/>
  <c r="A258" i="34"/>
  <c r="U258" i="34"/>
  <c r="W258" i="34"/>
  <c r="V258" i="34"/>
  <c r="Q258" i="34"/>
  <c r="O258" i="34"/>
  <c r="P258" i="34"/>
  <c r="Z253" i="34"/>
  <c r="A253" i="34"/>
  <c r="V253" i="34"/>
  <c r="W253" i="34"/>
  <c r="U253" i="34"/>
  <c r="O253" i="34"/>
  <c r="P253" i="34"/>
  <c r="Q253" i="34"/>
  <c r="Z250" i="34"/>
  <c r="A250" i="34"/>
  <c r="V250" i="34"/>
  <c r="W250" i="34"/>
  <c r="U250" i="34"/>
  <c r="Q250" i="34"/>
  <c r="O250" i="34"/>
  <c r="P250" i="34"/>
  <c r="Z298" i="34"/>
  <c r="A298" i="34"/>
  <c r="V298" i="34"/>
  <c r="W298" i="34"/>
  <c r="U298" i="34"/>
  <c r="Q298" i="34"/>
  <c r="O298" i="34"/>
  <c r="P298" i="34"/>
  <c r="Z288" i="34"/>
  <c r="A288" i="34"/>
  <c r="W288" i="34"/>
  <c r="V288" i="34"/>
  <c r="U288" i="34"/>
  <c r="Q288" i="34"/>
  <c r="P288" i="34"/>
  <c r="O288" i="34"/>
  <c r="Z271" i="34"/>
  <c r="A271" i="34"/>
  <c r="V271" i="34"/>
  <c r="W271" i="34"/>
  <c r="U271" i="34"/>
  <c r="P271" i="34"/>
  <c r="Q271" i="34"/>
  <c r="O271" i="34"/>
  <c r="Z269" i="34"/>
  <c r="A269" i="34"/>
  <c r="V269" i="34"/>
  <c r="W269" i="34"/>
  <c r="U269" i="34"/>
  <c r="O269" i="34"/>
  <c r="P269" i="34"/>
  <c r="Q269" i="34"/>
  <c r="Z241" i="34"/>
  <c r="A241" i="34"/>
  <c r="V241" i="34"/>
  <c r="U241" i="34"/>
  <c r="W241" i="34"/>
  <c r="Q241" i="34"/>
  <c r="P241" i="34"/>
  <c r="O241" i="34"/>
  <c r="Z139" i="34"/>
  <c r="A139" i="34"/>
  <c r="W139" i="34"/>
  <c r="V139" i="34"/>
  <c r="U139" i="34"/>
  <c r="P139" i="34"/>
  <c r="O139" i="34"/>
  <c r="Q139" i="34"/>
  <c r="Z99" i="34"/>
  <c r="A99" i="34"/>
  <c r="V99" i="34"/>
  <c r="W99" i="34"/>
  <c r="U99" i="34"/>
  <c r="P99" i="34"/>
  <c r="O99" i="34"/>
  <c r="Q99" i="34"/>
  <c r="Z140" i="34"/>
  <c r="A140" i="34"/>
  <c r="U140" i="34"/>
  <c r="W140" i="34"/>
  <c r="V140" i="34"/>
  <c r="O140" i="34"/>
  <c r="Q140" i="34"/>
  <c r="P140" i="34"/>
  <c r="Z157" i="34"/>
  <c r="A157" i="34"/>
  <c r="W157" i="34"/>
  <c r="V157" i="34"/>
  <c r="U157" i="34"/>
  <c r="Q157" i="34"/>
  <c r="O157" i="34"/>
  <c r="P157" i="34"/>
  <c r="Z113" i="34"/>
  <c r="A113" i="34"/>
  <c r="W113" i="34"/>
  <c r="V113" i="34"/>
  <c r="U113" i="34"/>
  <c r="P113" i="34"/>
  <c r="O113" i="34"/>
  <c r="Q113" i="34"/>
  <c r="Z206" i="34"/>
  <c r="A206" i="34"/>
  <c r="V206" i="34"/>
  <c r="W206" i="34"/>
  <c r="U206" i="34"/>
  <c r="O206" i="34"/>
  <c r="Q206" i="34"/>
  <c r="P206" i="34"/>
  <c r="Z141" i="34"/>
  <c r="A141" i="34"/>
  <c r="W141" i="34"/>
  <c r="V141" i="34"/>
  <c r="U141" i="34"/>
  <c r="Q141" i="34"/>
  <c r="O141" i="34"/>
  <c r="P141" i="34"/>
  <c r="Z156" i="34"/>
  <c r="A156" i="34"/>
  <c r="W156" i="34"/>
  <c r="V156" i="34"/>
  <c r="U156" i="34"/>
  <c r="O156" i="34"/>
  <c r="Q156" i="34"/>
  <c r="P156" i="34"/>
  <c r="Z159" i="34"/>
  <c r="A159" i="34"/>
  <c r="U159" i="34"/>
  <c r="W159" i="34"/>
  <c r="V159" i="34"/>
  <c r="Q159" i="34"/>
  <c r="P159" i="34"/>
  <c r="O159" i="34"/>
  <c r="Z195" i="34"/>
  <c r="A195" i="34"/>
  <c r="V195" i="34"/>
  <c r="U195" i="34"/>
  <c r="W195" i="34"/>
  <c r="P195" i="34"/>
  <c r="O195" i="34"/>
  <c r="Q195" i="34"/>
  <c r="Z219" i="34"/>
  <c r="A219" i="34"/>
  <c r="W219" i="34"/>
  <c r="V219" i="34"/>
  <c r="U219" i="34"/>
  <c r="P219" i="34"/>
  <c r="O219" i="34"/>
  <c r="Q219" i="34"/>
  <c r="Z209" i="34"/>
  <c r="A209" i="34"/>
  <c r="V209" i="34"/>
  <c r="U209" i="34"/>
  <c r="W209" i="34"/>
  <c r="Q209" i="34"/>
  <c r="P209" i="34"/>
  <c r="O209" i="34"/>
  <c r="Z663" i="34"/>
  <c r="A663" i="34"/>
  <c r="W663" i="34"/>
  <c r="V663" i="34"/>
  <c r="U663" i="34"/>
  <c r="P663" i="34"/>
  <c r="O663" i="34"/>
  <c r="Q663" i="34"/>
  <c r="Z645" i="34"/>
  <c r="A645" i="34"/>
  <c r="V645" i="34"/>
  <c r="W645" i="34"/>
  <c r="U645" i="34"/>
  <c r="P645" i="34"/>
  <c r="Q645" i="34"/>
  <c r="O645" i="34"/>
  <c r="Z641" i="34"/>
  <c r="A641" i="34"/>
  <c r="W641" i="34"/>
  <c r="V641" i="34"/>
  <c r="U641" i="34"/>
  <c r="P641" i="34"/>
  <c r="Q641" i="34"/>
  <c r="O641" i="34"/>
  <c r="Z637" i="34"/>
  <c r="A637" i="34"/>
  <c r="U637" i="34"/>
  <c r="V637" i="34"/>
  <c r="W637" i="34"/>
  <c r="P637" i="34"/>
  <c r="Q637" i="34"/>
  <c r="O637" i="34"/>
  <c r="Z612" i="34"/>
  <c r="A612" i="34"/>
  <c r="W612" i="34"/>
  <c r="U612" i="34"/>
  <c r="V612" i="34"/>
  <c r="O612" i="34"/>
  <c r="P612" i="34"/>
  <c r="Q612" i="34"/>
  <c r="Z608" i="34"/>
  <c r="A608" i="34"/>
  <c r="V608" i="34"/>
  <c r="W608" i="34"/>
  <c r="U608" i="34"/>
  <c r="O608" i="34"/>
  <c r="P608" i="34"/>
  <c r="Q608" i="34"/>
  <c r="Z652" i="34"/>
  <c r="A652" i="34"/>
  <c r="W652" i="34"/>
  <c r="U652" i="34"/>
  <c r="V652" i="34"/>
  <c r="P652" i="34"/>
  <c r="Q652" i="34"/>
  <c r="O652" i="34"/>
  <c r="Z618" i="34"/>
  <c r="A618" i="34"/>
  <c r="V618" i="34"/>
  <c r="U618" i="34"/>
  <c r="W618" i="34"/>
  <c r="O618" i="34"/>
  <c r="P618" i="34"/>
  <c r="Q618" i="34"/>
  <c r="Z572" i="34"/>
  <c r="A572" i="34"/>
  <c r="U572" i="34"/>
  <c r="V572" i="34"/>
  <c r="W572" i="34"/>
  <c r="O572" i="34"/>
  <c r="P572" i="34"/>
  <c r="Q572" i="34"/>
  <c r="Z585" i="34"/>
  <c r="A585" i="34"/>
  <c r="U585" i="34"/>
  <c r="V585" i="34"/>
  <c r="W585" i="34"/>
  <c r="Q585" i="34"/>
  <c r="O585" i="34"/>
  <c r="P585" i="34"/>
  <c r="Z600" i="34"/>
  <c r="A600" i="34"/>
  <c r="V600" i="34"/>
  <c r="W600" i="34"/>
  <c r="U600" i="34"/>
  <c r="O600" i="34"/>
  <c r="P600" i="34"/>
  <c r="Q600" i="34"/>
  <c r="Z591" i="34"/>
  <c r="A591" i="34"/>
  <c r="V591" i="34"/>
  <c r="U591" i="34"/>
  <c r="W591" i="34"/>
  <c r="P591" i="34"/>
  <c r="O591" i="34"/>
  <c r="Q591" i="34"/>
  <c r="Z583" i="34"/>
  <c r="A583" i="34"/>
  <c r="V583" i="34"/>
  <c r="U583" i="34"/>
  <c r="W583" i="34"/>
  <c r="O583" i="34"/>
  <c r="P583" i="34"/>
  <c r="Q583" i="34"/>
  <c r="Z563" i="34"/>
  <c r="A563" i="34"/>
  <c r="U563" i="34"/>
  <c r="V563" i="34"/>
  <c r="W563" i="34"/>
  <c r="O563" i="34"/>
  <c r="Q563" i="34"/>
  <c r="P563" i="34"/>
  <c r="Z540" i="34"/>
  <c r="A540" i="34"/>
  <c r="U540" i="34"/>
  <c r="V540" i="34"/>
  <c r="W540" i="34"/>
  <c r="P540" i="34"/>
  <c r="Q540" i="34"/>
  <c r="O540" i="34"/>
  <c r="Z523" i="34"/>
  <c r="A523" i="34"/>
  <c r="U523" i="34"/>
  <c r="W523" i="34"/>
  <c r="V523" i="34"/>
  <c r="P523" i="34"/>
  <c r="Q523" i="34"/>
  <c r="O523" i="34"/>
  <c r="Z486" i="34"/>
  <c r="A486" i="34"/>
  <c r="U486" i="34"/>
  <c r="V486" i="34"/>
  <c r="W486" i="34"/>
  <c r="P486" i="34"/>
  <c r="O486" i="34"/>
  <c r="Q486" i="34"/>
  <c r="Z569" i="34"/>
  <c r="A569" i="34"/>
  <c r="V569" i="34"/>
  <c r="U569" i="34"/>
  <c r="W569" i="34"/>
  <c r="P569" i="34"/>
  <c r="O569" i="34"/>
  <c r="Q569" i="34"/>
  <c r="Z575" i="34"/>
  <c r="A575" i="34"/>
  <c r="V575" i="34"/>
  <c r="U575" i="34"/>
  <c r="W575" i="34"/>
  <c r="Q575" i="34"/>
  <c r="P575" i="34"/>
  <c r="O575" i="34"/>
  <c r="Z567" i="34"/>
  <c r="A567" i="34"/>
  <c r="V567" i="34"/>
  <c r="W567" i="34"/>
  <c r="U567" i="34"/>
  <c r="P567" i="34"/>
  <c r="Q567" i="34"/>
  <c r="O567" i="34"/>
  <c r="Z559" i="34"/>
  <c r="A559" i="34"/>
  <c r="V559" i="34"/>
  <c r="U559" i="34"/>
  <c r="W559" i="34"/>
  <c r="Q559" i="34"/>
  <c r="O559" i="34"/>
  <c r="P559" i="34"/>
  <c r="Z429" i="34"/>
  <c r="A429" i="34"/>
  <c r="W429" i="34"/>
  <c r="U429" i="34"/>
  <c r="V429" i="34"/>
  <c r="P429" i="34"/>
  <c r="Q429" i="34"/>
  <c r="O429" i="34"/>
  <c r="Z425" i="34"/>
  <c r="A425" i="34"/>
  <c r="W425" i="34"/>
  <c r="U425" i="34"/>
  <c r="V425" i="34"/>
  <c r="P425" i="34"/>
  <c r="Q425" i="34"/>
  <c r="O425" i="34"/>
  <c r="Z421" i="34"/>
  <c r="A421" i="34"/>
  <c r="W421" i="34"/>
  <c r="U421" i="34"/>
  <c r="V421" i="34"/>
  <c r="P421" i="34"/>
  <c r="O421" i="34"/>
  <c r="Q421" i="34"/>
  <c r="Z417" i="34"/>
  <c r="A417" i="34"/>
  <c r="W417" i="34"/>
  <c r="U417" i="34"/>
  <c r="V417" i="34"/>
  <c r="P417" i="34"/>
  <c r="O417" i="34"/>
  <c r="Q417" i="34"/>
  <c r="Z413" i="34"/>
  <c r="A413" i="34"/>
  <c r="W413" i="34"/>
  <c r="U413" i="34"/>
  <c r="V413" i="34"/>
  <c r="P413" i="34"/>
  <c r="Q413" i="34"/>
  <c r="O413" i="34"/>
  <c r="Z397" i="34"/>
  <c r="A397" i="34"/>
  <c r="W397" i="34"/>
  <c r="U397" i="34"/>
  <c r="V397" i="34"/>
  <c r="O397" i="34"/>
  <c r="P397" i="34"/>
  <c r="Q397" i="34"/>
  <c r="Z393" i="34"/>
  <c r="A393" i="34"/>
  <c r="W393" i="34"/>
  <c r="U393" i="34"/>
  <c r="V393" i="34"/>
  <c r="O393" i="34"/>
  <c r="P393" i="34"/>
  <c r="Q393" i="34"/>
  <c r="Z403" i="34"/>
  <c r="A403" i="34"/>
  <c r="W403" i="34"/>
  <c r="U403" i="34"/>
  <c r="V403" i="34"/>
  <c r="Q403" i="34"/>
  <c r="O403" i="34"/>
  <c r="P403" i="34"/>
  <c r="A407" i="34"/>
  <c r="Z407" i="34"/>
  <c r="U407" i="34"/>
  <c r="V407" i="34"/>
  <c r="W407" i="34"/>
  <c r="Q407" i="34"/>
  <c r="O407" i="34"/>
  <c r="P407" i="34"/>
  <c r="Z400" i="34"/>
  <c r="A400" i="34"/>
  <c r="U400" i="34"/>
  <c r="V400" i="34"/>
  <c r="W400" i="34"/>
  <c r="P400" i="34"/>
  <c r="Q400" i="34"/>
  <c r="O400" i="34"/>
  <c r="Z383" i="34"/>
  <c r="A383" i="34"/>
  <c r="U383" i="34"/>
  <c r="V383" i="34"/>
  <c r="W383" i="34"/>
  <c r="Q383" i="34"/>
  <c r="O383" i="34"/>
  <c r="P383" i="34"/>
  <c r="Z379" i="34"/>
  <c r="A379" i="34"/>
  <c r="W379" i="34"/>
  <c r="U379" i="34"/>
  <c r="V379" i="34"/>
  <c r="Q379" i="34"/>
  <c r="O379" i="34"/>
  <c r="P379" i="34"/>
  <c r="Z369" i="34"/>
  <c r="A369" i="34"/>
  <c r="W369" i="34"/>
  <c r="U369" i="34"/>
  <c r="V369" i="34"/>
  <c r="O369" i="34"/>
  <c r="P369" i="34"/>
  <c r="Q369" i="34"/>
  <c r="Z362" i="34"/>
  <c r="A362" i="34"/>
  <c r="V362" i="34"/>
  <c r="W362" i="34"/>
  <c r="U362" i="34"/>
  <c r="Q362" i="34"/>
  <c r="O362" i="34"/>
  <c r="P362" i="34"/>
  <c r="Z358" i="34"/>
  <c r="A358" i="34"/>
  <c r="V358" i="34"/>
  <c r="U358" i="34"/>
  <c r="W358" i="34"/>
  <c r="Q358" i="34"/>
  <c r="O358" i="34"/>
  <c r="P358" i="34"/>
  <c r="Z357" i="34"/>
  <c r="A357" i="34"/>
  <c r="V357" i="34"/>
  <c r="W357" i="34"/>
  <c r="U357" i="34"/>
  <c r="O357" i="34"/>
  <c r="P357" i="34"/>
  <c r="Q357" i="34"/>
  <c r="Z350" i="34"/>
  <c r="A350" i="34"/>
  <c r="V350" i="34"/>
  <c r="W350" i="34"/>
  <c r="U350" i="34"/>
  <c r="Q350" i="34"/>
  <c r="O350" i="34"/>
  <c r="P350" i="34"/>
  <c r="Z342" i="34"/>
  <c r="A342" i="34"/>
  <c r="W342" i="34"/>
  <c r="V342" i="34"/>
  <c r="U342" i="34"/>
  <c r="Q342" i="34"/>
  <c r="O342" i="34"/>
  <c r="P342" i="34"/>
  <c r="Z331" i="34"/>
  <c r="A331" i="34"/>
  <c r="V331" i="34"/>
  <c r="W331" i="34"/>
  <c r="U331" i="34"/>
  <c r="Q331" i="34"/>
  <c r="O331" i="34"/>
  <c r="P331" i="34"/>
  <c r="Z345" i="34"/>
  <c r="A345" i="34"/>
  <c r="V345" i="34"/>
  <c r="W345" i="34"/>
  <c r="U345" i="34"/>
  <c r="O345" i="34"/>
  <c r="P345" i="34"/>
  <c r="Q345" i="34"/>
  <c r="Z328" i="34"/>
  <c r="A328" i="34"/>
  <c r="W328" i="34"/>
  <c r="V328" i="34"/>
  <c r="U328" i="34"/>
  <c r="P328" i="34"/>
  <c r="Q328" i="34"/>
  <c r="O328" i="34"/>
  <c r="Z324" i="34"/>
  <c r="A324" i="34"/>
  <c r="W324" i="34"/>
  <c r="V324" i="34"/>
  <c r="U324" i="34"/>
  <c r="P324" i="34"/>
  <c r="Q324" i="34"/>
  <c r="O324" i="34"/>
  <c r="Z313" i="34"/>
  <c r="A313" i="34"/>
  <c r="V313" i="34"/>
  <c r="W313" i="34"/>
  <c r="U313" i="34"/>
  <c r="O313" i="34"/>
  <c r="P313" i="34"/>
  <c r="Q313" i="34"/>
  <c r="Z316" i="34"/>
  <c r="A316" i="34"/>
  <c r="W316" i="34"/>
  <c r="V316" i="34"/>
  <c r="U316" i="34"/>
  <c r="P316" i="34"/>
  <c r="Q316" i="34"/>
  <c r="O316" i="34"/>
  <c r="Z310" i="34"/>
  <c r="A310" i="34"/>
  <c r="W310" i="34"/>
  <c r="V310" i="34"/>
  <c r="U310" i="34"/>
  <c r="Q310" i="34"/>
  <c r="O310" i="34"/>
  <c r="P310" i="34"/>
  <c r="Z306" i="34"/>
  <c r="A306" i="34"/>
  <c r="V306" i="34"/>
  <c r="W306" i="34"/>
  <c r="U306" i="34"/>
  <c r="Q306" i="34"/>
  <c r="O306" i="34"/>
  <c r="P306" i="34"/>
  <c r="Z302" i="34"/>
  <c r="A302" i="34"/>
  <c r="W302" i="34"/>
  <c r="V302" i="34"/>
  <c r="U302" i="34"/>
  <c r="Q302" i="34"/>
  <c r="O302" i="34"/>
  <c r="P302" i="34"/>
  <c r="Z295" i="34"/>
  <c r="A295" i="34"/>
  <c r="W295" i="34"/>
  <c r="U295" i="34"/>
  <c r="V295" i="34"/>
  <c r="P295" i="34"/>
  <c r="Q295" i="34"/>
  <c r="O295" i="34"/>
  <c r="Z283" i="34"/>
  <c r="A283" i="34"/>
  <c r="W283" i="34"/>
  <c r="V283" i="34"/>
  <c r="U283" i="34"/>
  <c r="P283" i="34"/>
  <c r="O283" i="34"/>
  <c r="Q283" i="34"/>
  <c r="Z279" i="34"/>
  <c r="A279" i="34"/>
  <c r="W279" i="34"/>
  <c r="U279" i="34"/>
  <c r="V279" i="34"/>
  <c r="P279" i="34"/>
  <c r="Q279" i="34"/>
  <c r="O279" i="34"/>
  <c r="Z284" i="34"/>
  <c r="A284" i="34"/>
  <c r="W284" i="34"/>
  <c r="V284" i="34"/>
  <c r="U284" i="34"/>
  <c r="P284" i="34"/>
  <c r="O284" i="34"/>
  <c r="Q284" i="34"/>
  <c r="Z265" i="34"/>
  <c r="A265" i="34"/>
  <c r="W265" i="34"/>
  <c r="V265" i="34"/>
  <c r="U265" i="34"/>
  <c r="Q265" i="34"/>
  <c r="P265" i="34"/>
  <c r="O265" i="34"/>
  <c r="Z261" i="34"/>
  <c r="A261" i="34"/>
  <c r="V261" i="34"/>
  <c r="W261" i="34"/>
  <c r="U261" i="34"/>
  <c r="O261" i="34"/>
  <c r="P261" i="34"/>
  <c r="Q261" i="34"/>
  <c r="Z257" i="34"/>
  <c r="A257" i="34"/>
  <c r="W257" i="34"/>
  <c r="V257" i="34"/>
  <c r="U257" i="34"/>
  <c r="Q257" i="34"/>
  <c r="P257" i="34"/>
  <c r="O257" i="34"/>
  <c r="Z256" i="34"/>
  <c r="A256" i="34"/>
  <c r="W256" i="34"/>
  <c r="V256" i="34"/>
  <c r="U256" i="34"/>
  <c r="Q256" i="34"/>
  <c r="P256" i="34"/>
  <c r="O256" i="34"/>
  <c r="Z248" i="34"/>
  <c r="A248" i="34"/>
  <c r="V248" i="34"/>
  <c r="W248" i="34"/>
  <c r="U248" i="34"/>
  <c r="Q248" i="34"/>
  <c r="P248" i="34"/>
  <c r="O248" i="34"/>
  <c r="Z297" i="34"/>
  <c r="A297" i="34"/>
  <c r="V297" i="34"/>
  <c r="W297" i="34"/>
  <c r="U297" i="34"/>
  <c r="O297" i="34"/>
  <c r="P297" i="34"/>
  <c r="Q297" i="34"/>
  <c r="Z287" i="34"/>
  <c r="A287" i="34"/>
  <c r="W287" i="34"/>
  <c r="U287" i="34"/>
  <c r="V287" i="34"/>
  <c r="P287" i="34"/>
  <c r="Q287" i="34"/>
  <c r="O287" i="34"/>
  <c r="Z270" i="34"/>
  <c r="A270" i="34"/>
  <c r="W270" i="34"/>
  <c r="V270" i="34"/>
  <c r="U270" i="34"/>
  <c r="O270" i="34"/>
  <c r="Q270" i="34"/>
  <c r="P270" i="34"/>
  <c r="Z244" i="34"/>
  <c r="A244" i="34"/>
  <c r="U244" i="34"/>
  <c r="W244" i="34"/>
  <c r="V244" i="34"/>
  <c r="P244" i="34"/>
  <c r="O244" i="34"/>
  <c r="Q244" i="34"/>
  <c r="Z238" i="34"/>
  <c r="A238" i="34"/>
  <c r="V238" i="34"/>
  <c r="W238" i="34"/>
  <c r="U238" i="34"/>
  <c r="O238" i="34"/>
  <c r="Q238" i="34"/>
  <c r="P238" i="34"/>
  <c r="Z217" i="34"/>
  <c r="A217" i="34"/>
  <c r="V217" i="34"/>
  <c r="U217" i="34"/>
  <c r="W217" i="34"/>
  <c r="Q217" i="34"/>
  <c r="P217" i="34"/>
  <c r="O217" i="34"/>
  <c r="G29" i="15"/>
  <c r="E30" i="15"/>
  <c r="H29" i="15"/>
  <c r="P19" i="45"/>
  <c r="N19" i="45"/>
  <c r="P15" i="34"/>
  <c r="V15" i="34"/>
  <c r="O15" i="34"/>
  <c r="Q15" i="34"/>
  <c r="U15" i="34"/>
  <c r="W15" i="34"/>
  <c r="C14" i="14"/>
  <c r="A14" i="14" s="1"/>
  <c r="J14" i="14" l="1"/>
  <c r="I14" i="14"/>
  <c r="C21" i="47"/>
  <c r="J15" i="14" l="1"/>
  <c r="I15" i="14"/>
  <c r="B12" i="34"/>
  <c r="A12" i="34" s="1"/>
  <c r="B10" i="34"/>
  <c r="B13" i="34"/>
  <c r="A13" i="34" s="1"/>
  <c r="B14" i="34"/>
  <c r="A14" i="34" s="1"/>
  <c r="B46" i="34"/>
  <c r="B45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87" i="34"/>
  <c r="B89" i="34"/>
  <c r="B88" i="34"/>
  <c r="B96" i="34"/>
  <c r="B97" i="34"/>
  <c r="B90" i="34"/>
  <c r="B91" i="34"/>
  <c r="B92" i="34"/>
  <c r="B93" i="34"/>
  <c r="B94" i="34"/>
  <c r="B95" i="34"/>
  <c r="B103" i="34"/>
  <c r="B105" i="34"/>
  <c r="B101" i="34"/>
  <c r="B104" i="34"/>
  <c r="B106" i="34"/>
  <c r="B109" i="34"/>
  <c r="B112" i="34"/>
  <c r="B108" i="34"/>
  <c r="B111" i="34"/>
  <c r="B116" i="34"/>
  <c r="B115" i="34"/>
  <c r="B117" i="34"/>
  <c r="B148" i="34"/>
  <c r="B136" i="34"/>
  <c r="B137" i="34"/>
  <c r="B138" i="34"/>
  <c r="B147" i="34"/>
  <c r="B149" i="34"/>
  <c r="B150" i="34"/>
  <c r="B151" i="34"/>
  <c r="B152" i="34"/>
  <c r="B153" i="34"/>
  <c r="B154" i="34"/>
  <c r="B142" i="34"/>
  <c r="B143" i="34"/>
  <c r="B144" i="34"/>
  <c r="B145" i="34"/>
  <c r="B194" i="34"/>
  <c r="B192" i="34"/>
  <c r="B193" i="34"/>
  <c r="B190" i="34"/>
  <c r="B191" i="34"/>
  <c r="B160" i="34"/>
  <c r="B161" i="34"/>
  <c r="B162" i="34"/>
  <c r="B180" i="34"/>
  <c r="B181" i="34"/>
  <c r="B182" i="34"/>
  <c r="B188" i="34"/>
  <c r="B189" i="34"/>
  <c r="B196" i="34"/>
  <c r="B197" i="34"/>
  <c r="B198" i="34"/>
  <c r="B199" i="34"/>
  <c r="B200" i="34"/>
  <c r="B201" i="34"/>
  <c r="B202" i="34"/>
  <c r="B203" i="34"/>
  <c r="B11" i="34"/>
  <c r="A5" i="12"/>
  <c r="A11" i="12"/>
  <c r="A17" i="12"/>
  <c r="A18" i="12"/>
  <c r="A12" i="12"/>
  <c r="A19" i="12"/>
  <c r="A20" i="12"/>
  <c r="A21" i="12"/>
  <c r="A22" i="12"/>
  <c r="A16" i="12"/>
  <c r="A13" i="12"/>
  <c r="A14" i="12"/>
  <c r="A4" i="12"/>
  <c r="Z196" i="34" l="1"/>
  <c r="A196" i="34"/>
  <c r="U196" i="34"/>
  <c r="W196" i="34"/>
  <c r="V196" i="34"/>
  <c r="P196" i="34"/>
  <c r="O196" i="34"/>
  <c r="Q196" i="34"/>
  <c r="Z192" i="34"/>
  <c r="A192" i="34"/>
  <c r="V192" i="34"/>
  <c r="W192" i="34"/>
  <c r="U192" i="34"/>
  <c r="P192" i="34"/>
  <c r="Q192" i="34"/>
  <c r="O192" i="34"/>
  <c r="Z147" i="34"/>
  <c r="A147" i="34"/>
  <c r="W147" i="34"/>
  <c r="V147" i="34"/>
  <c r="U147" i="34"/>
  <c r="P147" i="34"/>
  <c r="O147" i="34"/>
  <c r="Q147" i="34"/>
  <c r="Z106" i="34"/>
  <c r="A106" i="34"/>
  <c r="U106" i="34"/>
  <c r="W106" i="34"/>
  <c r="V106" i="34"/>
  <c r="Q106" i="34"/>
  <c r="O106" i="34"/>
  <c r="P106" i="34"/>
  <c r="Z92" i="34"/>
  <c r="A92" i="34"/>
  <c r="V92" i="34"/>
  <c r="U92" i="34"/>
  <c r="W92" i="34"/>
  <c r="O92" i="34"/>
  <c r="Q92" i="34"/>
  <c r="P92" i="34"/>
  <c r="Z62" i="34"/>
  <c r="A62" i="34"/>
  <c r="U62" i="34"/>
  <c r="V62" i="34"/>
  <c r="W62" i="34"/>
  <c r="P62" i="34"/>
  <c r="O62" i="34"/>
  <c r="Q62" i="34"/>
  <c r="Z54" i="34"/>
  <c r="A54" i="34"/>
  <c r="U54" i="34"/>
  <c r="V54" i="34"/>
  <c r="W54" i="34"/>
  <c r="P54" i="34"/>
  <c r="O54" i="34"/>
  <c r="Q54" i="34"/>
  <c r="Z50" i="34"/>
  <c r="A50" i="34"/>
  <c r="U50" i="34"/>
  <c r="W50" i="34"/>
  <c r="V50" i="34"/>
  <c r="Q50" i="34"/>
  <c r="P50" i="34"/>
  <c r="O50" i="34"/>
  <c r="Z45" i="34"/>
  <c r="A45" i="34"/>
  <c r="V45" i="34"/>
  <c r="U45" i="34"/>
  <c r="W45" i="34"/>
  <c r="P45" i="34"/>
  <c r="O45" i="34"/>
  <c r="Q45" i="34"/>
  <c r="Z203" i="34"/>
  <c r="A203" i="34"/>
  <c r="W203" i="34"/>
  <c r="V203" i="34"/>
  <c r="U203" i="34"/>
  <c r="P203" i="34"/>
  <c r="O203" i="34"/>
  <c r="Q203" i="34"/>
  <c r="Z199" i="34"/>
  <c r="A199" i="34"/>
  <c r="U199" i="34"/>
  <c r="W199" i="34"/>
  <c r="V199" i="34"/>
  <c r="P199" i="34"/>
  <c r="Q199" i="34"/>
  <c r="O199" i="34"/>
  <c r="Z189" i="34"/>
  <c r="A189" i="34"/>
  <c r="W189" i="34"/>
  <c r="V189" i="34"/>
  <c r="U189" i="34"/>
  <c r="Q189" i="34"/>
  <c r="O189" i="34"/>
  <c r="P189" i="34"/>
  <c r="Z180" i="34"/>
  <c r="A180" i="34"/>
  <c r="U180" i="34"/>
  <c r="V180" i="34"/>
  <c r="W180" i="34"/>
  <c r="O180" i="34"/>
  <c r="Q180" i="34"/>
  <c r="P180" i="34"/>
  <c r="Z191" i="34"/>
  <c r="A191" i="34"/>
  <c r="U191" i="34"/>
  <c r="W191" i="34"/>
  <c r="V191" i="34"/>
  <c r="P191" i="34"/>
  <c r="Q191" i="34"/>
  <c r="O191" i="34"/>
  <c r="Z194" i="34"/>
  <c r="A194" i="34"/>
  <c r="V194" i="34"/>
  <c r="U194" i="34"/>
  <c r="W194" i="34"/>
  <c r="O194" i="34"/>
  <c r="Q194" i="34"/>
  <c r="P194" i="34"/>
  <c r="Z142" i="34"/>
  <c r="A142" i="34"/>
  <c r="V142" i="34"/>
  <c r="W142" i="34"/>
  <c r="U142" i="34"/>
  <c r="P142" i="34"/>
  <c r="O142" i="34"/>
  <c r="Q142" i="34"/>
  <c r="Z151" i="34"/>
  <c r="A151" i="34"/>
  <c r="U151" i="34"/>
  <c r="W151" i="34"/>
  <c r="V151" i="34"/>
  <c r="Q151" i="34"/>
  <c r="P151" i="34"/>
  <c r="O151" i="34"/>
  <c r="Z138" i="34"/>
  <c r="A138" i="34"/>
  <c r="W138" i="34"/>
  <c r="U138" i="34"/>
  <c r="V138" i="34"/>
  <c r="Q138" i="34"/>
  <c r="O138" i="34"/>
  <c r="P138" i="34"/>
  <c r="Z117" i="34"/>
  <c r="A117" i="34"/>
  <c r="W117" i="34"/>
  <c r="V117" i="34"/>
  <c r="U117" i="34"/>
  <c r="Q117" i="34"/>
  <c r="O117" i="34"/>
  <c r="P117" i="34"/>
  <c r="Z108" i="34"/>
  <c r="A108" i="34"/>
  <c r="V108" i="34"/>
  <c r="W108" i="34"/>
  <c r="U108" i="34"/>
  <c r="O108" i="34"/>
  <c r="Q108" i="34"/>
  <c r="P108" i="34"/>
  <c r="Z104" i="34"/>
  <c r="A104" i="34"/>
  <c r="U104" i="34"/>
  <c r="V104" i="34"/>
  <c r="W104" i="34"/>
  <c r="O104" i="34"/>
  <c r="P104" i="34"/>
  <c r="Q104" i="34"/>
  <c r="Z95" i="34"/>
  <c r="A95" i="34"/>
  <c r="W95" i="34"/>
  <c r="U95" i="34"/>
  <c r="V95" i="34"/>
  <c r="Q95" i="34"/>
  <c r="P95" i="34"/>
  <c r="O95" i="34"/>
  <c r="Z91" i="34"/>
  <c r="A91" i="34"/>
  <c r="W91" i="34"/>
  <c r="V91" i="34"/>
  <c r="U91" i="34"/>
  <c r="P91" i="34"/>
  <c r="O91" i="34"/>
  <c r="Q91" i="34"/>
  <c r="Z88" i="34"/>
  <c r="A88" i="34"/>
  <c r="W88" i="34"/>
  <c r="U88" i="34"/>
  <c r="V88" i="34"/>
  <c r="O88" i="34"/>
  <c r="P88" i="34"/>
  <c r="Q88" i="34"/>
  <c r="Z61" i="34"/>
  <c r="A61" i="34"/>
  <c r="V61" i="34"/>
  <c r="U61" i="34"/>
  <c r="W61" i="34"/>
  <c r="Q61" i="34"/>
  <c r="O61" i="34"/>
  <c r="P61" i="34"/>
  <c r="Z57" i="34"/>
  <c r="A57" i="34"/>
  <c r="U57" i="34"/>
  <c r="V57" i="34"/>
  <c r="W57" i="34"/>
  <c r="P57" i="34"/>
  <c r="O57" i="34"/>
  <c r="Q57" i="34"/>
  <c r="Z53" i="34"/>
  <c r="A53" i="34"/>
  <c r="V53" i="34"/>
  <c r="U53" i="34"/>
  <c r="W53" i="34"/>
  <c r="P53" i="34"/>
  <c r="O53" i="34"/>
  <c r="Q53" i="34"/>
  <c r="Z49" i="34"/>
  <c r="A49" i="34"/>
  <c r="U49" i="34"/>
  <c r="V49" i="34"/>
  <c r="W49" i="34"/>
  <c r="P49" i="34"/>
  <c r="Q49" i="34"/>
  <c r="O49" i="34"/>
  <c r="Z46" i="34"/>
  <c r="A46" i="34"/>
  <c r="U46" i="34"/>
  <c r="V46" i="34"/>
  <c r="W46" i="34"/>
  <c r="P46" i="34"/>
  <c r="O46" i="34"/>
  <c r="Q46" i="34"/>
  <c r="Z160" i="34"/>
  <c r="A160" i="34"/>
  <c r="V160" i="34"/>
  <c r="W160" i="34"/>
  <c r="U160" i="34"/>
  <c r="O160" i="34"/>
  <c r="P160" i="34"/>
  <c r="Q160" i="34"/>
  <c r="Z152" i="34"/>
  <c r="A152" i="34"/>
  <c r="V152" i="34"/>
  <c r="W152" i="34"/>
  <c r="U152" i="34"/>
  <c r="O152" i="34"/>
  <c r="P152" i="34"/>
  <c r="Q152" i="34"/>
  <c r="Z111" i="34"/>
  <c r="A111" i="34"/>
  <c r="U111" i="34"/>
  <c r="W111" i="34"/>
  <c r="V111" i="34"/>
  <c r="Q111" i="34"/>
  <c r="P111" i="34"/>
  <c r="O111" i="34"/>
  <c r="Z96" i="34"/>
  <c r="A96" i="34"/>
  <c r="W96" i="34"/>
  <c r="U96" i="34"/>
  <c r="V96" i="34"/>
  <c r="O96" i="34"/>
  <c r="P96" i="34"/>
  <c r="Q96" i="34"/>
  <c r="Z198" i="34"/>
  <c r="A198" i="34"/>
  <c r="V198" i="34"/>
  <c r="W198" i="34"/>
  <c r="U198" i="34"/>
  <c r="Q198" i="34"/>
  <c r="O198" i="34"/>
  <c r="P198" i="34"/>
  <c r="Z190" i="34"/>
  <c r="A190" i="34"/>
  <c r="V190" i="34"/>
  <c r="W190" i="34"/>
  <c r="U190" i="34"/>
  <c r="Q190" i="34"/>
  <c r="O190" i="34"/>
  <c r="P190" i="34"/>
  <c r="Z154" i="34"/>
  <c r="A154" i="34"/>
  <c r="V154" i="34"/>
  <c r="W154" i="34"/>
  <c r="U154" i="34"/>
  <c r="Q154" i="34"/>
  <c r="O154" i="34"/>
  <c r="P154" i="34"/>
  <c r="Z115" i="34"/>
  <c r="A115" i="34"/>
  <c r="V115" i="34"/>
  <c r="U115" i="34"/>
  <c r="W115" i="34"/>
  <c r="P115" i="34"/>
  <c r="O115" i="34"/>
  <c r="Q115" i="34"/>
  <c r="Z90" i="34"/>
  <c r="A90" i="34"/>
  <c r="U90" i="34"/>
  <c r="W90" i="34"/>
  <c r="V90" i="34"/>
  <c r="Q90" i="34"/>
  <c r="O90" i="34"/>
  <c r="P90" i="34"/>
  <c r="Z200" i="34"/>
  <c r="A200" i="34"/>
  <c r="V200" i="34"/>
  <c r="W200" i="34"/>
  <c r="U200" i="34"/>
  <c r="Q200" i="34"/>
  <c r="P200" i="34"/>
  <c r="O200" i="34"/>
  <c r="Z181" i="34"/>
  <c r="A181" i="34"/>
  <c r="U181" i="34"/>
  <c r="V181" i="34"/>
  <c r="W181" i="34"/>
  <c r="Q181" i="34"/>
  <c r="O181" i="34"/>
  <c r="P181" i="34"/>
  <c r="Z143" i="34"/>
  <c r="A143" i="34"/>
  <c r="V143" i="34"/>
  <c r="U143" i="34"/>
  <c r="W143" i="34"/>
  <c r="Q143" i="34"/>
  <c r="P143" i="34"/>
  <c r="O143" i="34"/>
  <c r="Z148" i="34"/>
  <c r="A148" i="34"/>
  <c r="U148" i="34"/>
  <c r="V148" i="34"/>
  <c r="W148" i="34"/>
  <c r="O148" i="34"/>
  <c r="Q148" i="34"/>
  <c r="P148" i="34"/>
  <c r="Z103" i="34"/>
  <c r="A103" i="34"/>
  <c r="W103" i="34"/>
  <c r="U103" i="34"/>
  <c r="V103" i="34"/>
  <c r="Q103" i="34"/>
  <c r="P103" i="34"/>
  <c r="O103" i="34"/>
  <c r="Z58" i="34"/>
  <c r="A58" i="34"/>
  <c r="U58" i="34"/>
  <c r="W58" i="34"/>
  <c r="V58" i="34"/>
  <c r="Q58" i="34"/>
  <c r="O58" i="34"/>
  <c r="P58" i="34"/>
  <c r="Z202" i="34"/>
  <c r="A202" i="34"/>
  <c r="W202" i="34"/>
  <c r="V202" i="34"/>
  <c r="U202" i="34"/>
  <c r="Q202" i="34"/>
  <c r="O202" i="34"/>
  <c r="P202" i="34"/>
  <c r="Z188" i="34"/>
  <c r="A188" i="34"/>
  <c r="W188" i="34"/>
  <c r="V188" i="34"/>
  <c r="U188" i="34"/>
  <c r="P188" i="34"/>
  <c r="Q188" i="34"/>
  <c r="O188" i="34"/>
  <c r="Z162" i="34"/>
  <c r="A162" i="34"/>
  <c r="U162" i="34"/>
  <c r="V162" i="34"/>
  <c r="W162" i="34"/>
  <c r="Q162" i="34"/>
  <c r="O162" i="34"/>
  <c r="P162" i="34"/>
  <c r="Z145" i="34"/>
  <c r="A145" i="34"/>
  <c r="V145" i="34"/>
  <c r="U145" i="34"/>
  <c r="W145" i="34"/>
  <c r="P145" i="34"/>
  <c r="O145" i="34"/>
  <c r="Q145" i="34"/>
  <c r="Z150" i="34"/>
  <c r="A150" i="34"/>
  <c r="V150" i="34"/>
  <c r="U150" i="34"/>
  <c r="W150" i="34"/>
  <c r="P150" i="34"/>
  <c r="O150" i="34"/>
  <c r="Q150" i="34"/>
  <c r="Z137" i="34"/>
  <c r="A137" i="34"/>
  <c r="U137" i="34"/>
  <c r="W137" i="34"/>
  <c r="V137" i="34"/>
  <c r="P137" i="34"/>
  <c r="O137" i="34"/>
  <c r="Q137" i="34"/>
  <c r="Z112" i="34"/>
  <c r="A112" i="34"/>
  <c r="U112" i="34"/>
  <c r="V112" i="34"/>
  <c r="W112" i="34"/>
  <c r="O112" i="34"/>
  <c r="P112" i="34"/>
  <c r="Q112" i="34"/>
  <c r="Z101" i="34"/>
  <c r="A101" i="34"/>
  <c r="U101" i="34"/>
  <c r="W101" i="34"/>
  <c r="V101" i="34"/>
  <c r="Q101" i="34"/>
  <c r="O101" i="34"/>
  <c r="P101" i="34"/>
  <c r="Z94" i="34"/>
  <c r="A94" i="34"/>
  <c r="U94" i="34"/>
  <c r="V94" i="34"/>
  <c r="W94" i="34"/>
  <c r="P94" i="34"/>
  <c r="O94" i="34"/>
  <c r="Q94" i="34"/>
  <c r="Z89" i="34"/>
  <c r="A89" i="34"/>
  <c r="V89" i="34"/>
  <c r="U89" i="34"/>
  <c r="W89" i="34"/>
  <c r="P89" i="34"/>
  <c r="O89" i="34"/>
  <c r="Q89" i="34"/>
  <c r="Z60" i="34"/>
  <c r="A60" i="34"/>
  <c r="W60" i="34"/>
  <c r="V60" i="34"/>
  <c r="U60" i="34"/>
  <c r="O60" i="34"/>
  <c r="Q60" i="34"/>
  <c r="P60" i="34"/>
  <c r="Z56" i="34"/>
  <c r="A56" i="34"/>
  <c r="W56" i="34"/>
  <c r="U56" i="34"/>
  <c r="V56" i="34"/>
  <c r="O56" i="34"/>
  <c r="P56" i="34"/>
  <c r="Q56" i="34"/>
  <c r="Z52" i="34"/>
  <c r="A52" i="34"/>
  <c r="W52" i="34"/>
  <c r="V52" i="34"/>
  <c r="U52" i="34"/>
  <c r="O52" i="34"/>
  <c r="Q52" i="34"/>
  <c r="P52" i="34"/>
  <c r="Z48" i="34"/>
  <c r="A48" i="34"/>
  <c r="W48" i="34"/>
  <c r="U48" i="34"/>
  <c r="V48" i="34"/>
  <c r="O48" i="34"/>
  <c r="P48" i="34"/>
  <c r="Q48" i="34"/>
  <c r="Z201" i="34"/>
  <c r="A201" i="34"/>
  <c r="U201" i="34"/>
  <c r="W201" i="34"/>
  <c r="V201" i="34"/>
  <c r="Q201" i="34"/>
  <c r="P201" i="34"/>
  <c r="O201" i="34"/>
  <c r="Z197" i="34"/>
  <c r="A197" i="34"/>
  <c r="W197" i="34"/>
  <c r="V197" i="34"/>
  <c r="U197" i="34"/>
  <c r="Q197" i="34"/>
  <c r="P197" i="34"/>
  <c r="O197" i="34"/>
  <c r="Z182" i="34"/>
  <c r="A182" i="34"/>
  <c r="V182" i="34"/>
  <c r="U182" i="34"/>
  <c r="W182" i="34"/>
  <c r="P182" i="34"/>
  <c r="O182" i="34"/>
  <c r="Q182" i="34"/>
  <c r="Z161" i="34"/>
  <c r="A161" i="34"/>
  <c r="V161" i="34"/>
  <c r="W161" i="34"/>
  <c r="U161" i="34"/>
  <c r="P161" i="34"/>
  <c r="O161" i="34"/>
  <c r="Q161" i="34"/>
  <c r="Z193" i="34"/>
  <c r="A193" i="34"/>
  <c r="V193" i="34"/>
  <c r="W193" i="34"/>
  <c r="U193" i="34"/>
  <c r="Q193" i="34"/>
  <c r="O193" i="34"/>
  <c r="P193" i="34"/>
  <c r="Z144" i="34"/>
  <c r="A144" i="34"/>
  <c r="W144" i="34"/>
  <c r="U144" i="34"/>
  <c r="V144" i="34"/>
  <c r="O144" i="34"/>
  <c r="P144" i="34"/>
  <c r="Q144" i="34"/>
  <c r="Z153" i="34"/>
  <c r="A153" i="34"/>
  <c r="V153" i="34"/>
  <c r="U153" i="34"/>
  <c r="W153" i="34"/>
  <c r="P153" i="34"/>
  <c r="O153" i="34"/>
  <c r="Q153" i="34"/>
  <c r="Z149" i="34"/>
  <c r="A149" i="34"/>
  <c r="U149" i="34"/>
  <c r="V149" i="34"/>
  <c r="W149" i="34"/>
  <c r="Q149" i="34"/>
  <c r="O149" i="34"/>
  <c r="P149" i="34"/>
  <c r="Z136" i="34"/>
  <c r="A136" i="34"/>
  <c r="V136" i="34"/>
  <c r="U136" i="34"/>
  <c r="W136" i="34"/>
  <c r="O136" i="34"/>
  <c r="P136" i="34"/>
  <c r="Q136" i="34"/>
  <c r="Z116" i="34"/>
  <c r="A116" i="34"/>
  <c r="V116" i="34"/>
  <c r="U116" i="34"/>
  <c r="W116" i="34"/>
  <c r="O116" i="34"/>
  <c r="Q116" i="34"/>
  <c r="P116" i="34"/>
  <c r="Z109" i="34"/>
  <c r="A109" i="34"/>
  <c r="W109" i="34"/>
  <c r="U109" i="34"/>
  <c r="V109" i="34"/>
  <c r="Q109" i="34"/>
  <c r="O109" i="34"/>
  <c r="P109" i="34"/>
  <c r="Z105" i="34"/>
  <c r="A105" i="34"/>
  <c r="U105" i="34"/>
  <c r="W105" i="34"/>
  <c r="V105" i="34"/>
  <c r="P105" i="34"/>
  <c r="O105" i="34"/>
  <c r="Q105" i="34"/>
  <c r="Z93" i="34"/>
  <c r="A93" i="34"/>
  <c r="V93" i="34"/>
  <c r="W93" i="34"/>
  <c r="U93" i="34"/>
  <c r="Q93" i="34"/>
  <c r="O93" i="34"/>
  <c r="P93" i="34"/>
  <c r="Z97" i="34"/>
  <c r="A97" i="34"/>
  <c r="V97" i="34"/>
  <c r="U97" i="34"/>
  <c r="W97" i="34"/>
  <c r="P97" i="34"/>
  <c r="O97" i="34"/>
  <c r="Q97" i="34"/>
  <c r="Z87" i="34"/>
  <c r="A87" i="34"/>
  <c r="V87" i="34"/>
  <c r="W87" i="34"/>
  <c r="U87" i="34"/>
  <c r="Q87" i="34"/>
  <c r="P87" i="34"/>
  <c r="O87" i="34"/>
  <c r="Z59" i="34"/>
  <c r="A59" i="34"/>
  <c r="W59" i="34"/>
  <c r="U59" i="34"/>
  <c r="V59" i="34"/>
  <c r="P59" i="34"/>
  <c r="O59" i="34"/>
  <c r="Q59" i="34"/>
  <c r="Z55" i="34"/>
  <c r="A55" i="34"/>
  <c r="V55" i="34"/>
  <c r="W55" i="34"/>
  <c r="U55" i="34"/>
  <c r="P55" i="34"/>
  <c r="O55" i="34"/>
  <c r="Q55" i="34"/>
  <c r="Z51" i="34"/>
  <c r="A51" i="34"/>
  <c r="W51" i="34"/>
  <c r="V51" i="34"/>
  <c r="U51" i="34"/>
  <c r="Q51" i="34"/>
  <c r="P51" i="34"/>
  <c r="O51" i="34"/>
  <c r="Z47" i="34"/>
  <c r="A47" i="34"/>
  <c r="V47" i="34"/>
  <c r="W47" i="34"/>
  <c r="U47" i="34"/>
  <c r="P47" i="34"/>
  <c r="O47" i="34"/>
  <c r="Q47" i="34"/>
  <c r="I16" i="14"/>
  <c r="J16" i="14"/>
  <c r="P13" i="34"/>
  <c r="V13" i="34"/>
  <c r="O13" i="34"/>
  <c r="Q13" i="34"/>
  <c r="U13" i="34"/>
  <c r="W13" i="34"/>
  <c r="P12" i="34"/>
  <c r="V12" i="34"/>
  <c r="O12" i="34"/>
  <c r="Q12" i="34"/>
  <c r="U12" i="34"/>
  <c r="W12" i="34"/>
  <c r="P11" i="34"/>
  <c r="V11" i="34"/>
  <c r="O11" i="34"/>
  <c r="Q11" i="34"/>
  <c r="U11" i="34"/>
  <c r="W11" i="34"/>
  <c r="P14" i="34"/>
  <c r="V14" i="34"/>
  <c r="O14" i="34"/>
  <c r="Q14" i="34"/>
  <c r="U14" i="34"/>
  <c r="W14" i="34"/>
  <c r="A10" i="34"/>
  <c r="P10" i="34"/>
  <c r="V10" i="34"/>
  <c r="O10" i="34"/>
  <c r="Q10" i="34"/>
  <c r="U10" i="34"/>
  <c r="W10" i="34"/>
  <c r="A11" i="34"/>
  <c r="A15" i="47"/>
  <c r="C18" i="47"/>
  <c r="C16" i="47"/>
  <c r="C19" i="47"/>
  <c r="C17" i="47"/>
  <c r="C15" i="47"/>
  <c r="J17" i="14" l="1"/>
  <c r="I17" i="14"/>
  <c r="B122" i="34"/>
  <c r="B125" i="34"/>
  <c r="B69" i="34"/>
  <c r="B72" i="34"/>
  <c r="B85" i="34"/>
  <c r="B73" i="34"/>
  <c r="B78" i="34"/>
  <c r="B37" i="34"/>
  <c r="B34" i="34"/>
  <c r="B17" i="34"/>
  <c r="A17" i="34" s="1"/>
  <c r="M8" i="39" s="1"/>
  <c r="B102" i="34"/>
  <c r="B110" i="34"/>
  <c r="B114" i="34"/>
  <c r="B44" i="34"/>
  <c r="B100" i="34"/>
  <c r="B107" i="34"/>
  <c r="B118" i="34"/>
  <c r="Z107" i="34" l="1"/>
  <c r="A107" i="34"/>
  <c r="U107" i="34"/>
  <c r="W107" i="34"/>
  <c r="V107" i="34"/>
  <c r="P107" i="34"/>
  <c r="O107" i="34"/>
  <c r="Q107" i="34"/>
  <c r="Z110" i="34"/>
  <c r="A110" i="34"/>
  <c r="W110" i="34"/>
  <c r="V110" i="34"/>
  <c r="U110" i="34"/>
  <c r="P110" i="34"/>
  <c r="O110" i="34"/>
  <c r="Q110" i="34"/>
  <c r="Z37" i="34"/>
  <c r="A37" i="34"/>
  <c r="U37" i="34"/>
  <c r="V37" i="34"/>
  <c r="W37" i="34"/>
  <c r="P37" i="34"/>
  <c r="O37" i="34"/>
  <c r="Q37" i="34"/>
  <c r="Z100" i="34"/>
  <c r="A100" i="34"/>
  <c r="V100" i="34"/>
  <c r="W100" i="34"/>
  <c r="U100" i="34"/>
  <c r="O100" i="34"/>
  <c r="Q100" i="34"/>
  <c r="P100" i="34"/>
  <c r="Z102" i="34"/>
  <c r="A102" i="34"/>
  <c r="U102" i="34"/>
  <c r="W102" i="34"/>
  <c r="V102" i="34"/>
  <c r="P102" i="34"/>
  <c r="O102" i="34"/>
  <c r="Q102" i="34"/>
  <c r="Z78" i="34"/>
  <c r="A78" i="34"/>
  <c r="U78" i="34"/>
  <c r="V78" i="34"/>
  <c r="W78" i="34"/>
  <c r="P78" i="34"/>
  <c r="O78" i="34"/>
  <c r="Q78" i="34"/>
  <c r="Z69" i="34"/>
  <c r="A69" i="34"/>
  <c r="U69" i="34"/>
  <c r="V69" i="34"/>
  <c r="W69" i="34"/>
  <c r="Q69" i="34"/>
  <c r="O69" i="34"/>
  <c r="P69" i="34"/>
  <c r="Z44" i="34"/>
  <c r="A44" i="34"/>
  <c r="W44" i="34"/>
  <c r="V44" i="34"/>
  <c r="U44" i="34"/>
  <c r="O44" i="34"/>
  <c r="Q44" i="34"/>
  <c r="P44" i="34"/>
  <c r="Z73" i="34"/>
  <c r="A73" i="34"/>
  <c r="V73" i="34"/>
  <c r="U73" i="34"/>
  <c r="W73" i="34"/>
  <c r="P73" i="34"/>
  <c r="O73" i="34"/>
  <c r="Q73" i="34"/>
  <c r="Z125" i="34"/>
  <c r="A125" i="34"/>
  <c r="U125" i="34"/>
  <c r="V125" i="34"/>
  <c r="W125" i="34"/>
  <c r="Q125" i="34"/>
  <c r="O125" i="34"/>
  <c r="P125" i="34"/>
  <c r="Z118" i="34"/>
  <c r="A118" i="34"/>
  <c r="V118" i="34"/>
  <c r="W118" i="34"/>
  <c r="U118" i="34"/>
  <c r="P118" i="34"/>
  <c r="O118" i="34"/>
  <c r="Q118" i="34"/>
  <c r="Z114" i="34"/>
  <c r="A114" i="34"/>
  <c r="U114" i="34"/>
  <c r="W114" i="34"/>
  <c r="V114" i="34"/>
  <c r="Q114" i="34"/>
  <c r="O114" i="34"/>
  <c r="P114" i="34"/>
  <c r="Z34" i="34"/>
  <c r="A34" i="34"/>
  <c r="U34" i="34"/>
  <c r="V34" i="34"/>
  <c r="W34" i="34"/>
  <c r="Q34" i="34"/>
  <c r="P34" i="34"/>
  <c r="O34" i="34"/>
  <c r="Z85" i="34"/>
  <c r="A85" i="34"/>
  <c r="V85" i="34"/>
  <c r="U85" i="34"/>
  <c r="W85" i="34"/>
  <c r="Q85" i="34"/>
  <c r="O85" i="34"/>
  <c r="P85" i="34"/>
  <c r="Z122" i="34"/>
  <c r="A122" i="34"/>
  <c r="U122" i="34"/>
  <c r="W122" i="34"/>
  <c r="V122" i="34"/>
  <c r="Q122" i="34"/>
  <c r="O122" i="34"/>
  <c r="P122" i="34"/>
  <c r="Z72" i="34"/>
  <c r="A72" i="34"/>
  <c r="W72" i="34"/>
  <c r="U72" i="34"/>
  <c r="V72" i="34"/>
  <c r="O72" i="34"/>
  <c r="P72" i="34"/>
  <c r="Q72" i="34"/>
  <c r="I18" i="14"/>
  <c r="J18" i="14"/>
  <c r="M9" i="39"/>
  <c r="P17" i="34"/>
  <c r="V17" i="34"/>
  <c r="Z17" i="34"/>
  <c r="O17" i="34"/>
  <c r="Q17" i="34"/>
  <c r="U17" i="34"/>
  <c r="W17" i="34"/>
  <c r="J19" i="14" l="1"/>
  <c r="I19" i="14"/>
  <c r="H40" i="14"/>
  <c r="K10" i="34"/>
  <c r="F15" i="47" s="1"/>
  <c r="F51" i="47" s="1"/>
  <c r="I20" i="14" l="1"/>
  <c r="J20" i="14"/>
  <c r="G15" i="47"/>
  <c r="J21" i="14" l="1"/>
  <c r="I21" i="14"/>
  <c r="G51" i="47"/>
  <c r="H15" i="47"/>
  <c r="I15" i="47"/>
  <c r="J22" i="14" l="1"/>
  <c r="I22" i="14"/>
  <c r="I16" i="47"/>
  <c r="I52" i="47"/>
  <c r="H52" i="47"/>
  <c r="H16" i="47"/>
  <c r="J23" i="14" l="1"/>
  <c r="I23" i="14"/>
  <c r="H17" i="47"/>
  <c r="I17" i="47"/>
  <c r="I24" i="14" l="1"/>
  <c r="J24" i="14"/>
  <c r="I18" i="47"/>
  <c r="H18" i="47"/>
  <c r="B335" i="34"/>
  <c r="H5" i="39" l="1"/>
  <c r="Z335" i="34"/>
  <c r="A335" i="34"/>
  <c r="U335" i="34"/>
  <c r="V335" i="34"/>
  <c r="W335" i="34"/>
  <c r="H11" i="43"/>
  <c r="Q335" i="34"/>
  <c r="O335" i="34"/>
  <c r="P335" i="34"/>
  <c r="I25" i="14"/>
  <c r="J25" i="14"/>
  <c r="E11" i="50"/>
  <c r="H19" i="47"/>
  <c r="I19" i="47"/>
  <c r="D15" i="42" l="1"/>
  <c r="D23" i="42"/>
  <c r="D31" i="42"/>
  <c r="D39" i="42"/>
  <c r="D47" i="42"/>
  <c r="D55" i="42"/>
  <c r="A21" i="42"/>
  <c r="A29" i="42"/>
  <c r="A37" i="42"/>
  <c r="A45" i="42"/>
  <c r="A53" i="42"/>
  <c r="B20" i="42"/>
  <c r="B28" i="42"/>
  <c r="B36" i="42"/>
  <c r="B44" i="42"/>
  <c r="B52" i="42"/>
  <c r="G17" i="42"/>
  <c r="G25" i="42"/>
  <c r="G33" i="42"/>
  <c r="G41" i="42"/>
  <c r="G49" i="42"/>
  <c r="D57" i="42"/>
  <c r="D65" i="42"/>
  <c r="C73" i="42"/>
  <c r="C81" i="42"/>
  <c r="B89" i="42"/>
  <c r="E57" i="42"/>
  <c r="E65" i="42"/>
  <c r="H73" i="42"/>
  <c r="H81" i="42"/>
  <c r="G89" i="42"/>
  <c r="B58" i="42"/>
  <c r="A66" i="42"/>
  <c r="A74" i="42"/>
  <c r="D82" i="42"/>
  <c r="D90" i="42"/>
  <c r="C58" i="42"/>
  <c r="B66" i="42"/>
  <c r="B74" i="42"/>
  <c r="A82" i="42"/>
  <c r="A90" i="42"/>
  <c r="D98" i="42"/>
  <c r="H99" i="42"/>
  <c r="B97" i="42"/>
  <c r="H21" i="42"/>
  <c r="H29" i="42"/>
  <c r="H37" i="42"/>
  <c r="H45" i="42"/>
  <c r="H53" i="42"/>
  <c r="E19" i="42"/>
  <c r="E27" i="42"/>
  <c r="E35" i="42"/>
  <c r="E43" i="42"/>
  <c r="E51" i="42"/>
  <c r="F18" i="42"/>
  <c r="F26" i="42"/>
  <c r="F34" i="42"/>
  <c r="F42" i="42"/>
  <c r="F50" i="42"/>
  <c r="C16" i="42"/>
  <c r="C24" i="42"/>
  <c r="C32" i="42"/>
  <c r="C40" i="42"/>
  <c r="C48" i="42"/>
  <c r="C56" i="42"/>
  <c r="H63" i="42"/>
  <c r="H71" i="42"/>
  <c r="H79" i="42"/>
  <c r="G87" i="42"/>
  <c r="G95" i="42"/>
  <c r="A64" i="42"/>
  <c r="A72" i="42"/>
  <c r="A80" i="42"/>
  <c r="D88" i="42"/>
  <c r="D96" i="42"/>
  <c r="F64" i="42"/>
  <c r="F72" i="42"/>
  <c r="F80" i="42"/>
  <c r="E88" i="42"/>
  <c r="I88" i="42" s="1"/>
  <c r="E96" i="42"/>
  <c r="I96" i="42" s="1"/>
  <c r="G64" i="42"/>
  <c r="G72" i="42"/>
  <c r="G80" i="42"/>
  <c r="F88" i="42"/>
  <c r="F96" i="42"/>
  <c r="A98" i="42"/>
  <c r="D18" i="42"/>
  <c r="D26" i="42"/>
  <c r="D34" i="42"/>
  <c r="D42" i="42"/>
  <c r="D50" i="42"/>
  <c r="A16" i="42"/>
  <c r="A24" i="42"/>
  <c r="A32" i="42"/>
  <c r="A40" i="42"/>
  <c r="A48" i="42"/>
  <c r="B15" i="42"/>
  <c r="B23" i="42"/>
  <c r="B31" i="42"/>
  <c r="B39" i="42"/>
  <c r="B47" i="42"/>
  <c r="B55" i="42"/>
  <c r="G20" i="42"/>
  <c r="G28" i="42"/>
  <c r="G36" i="42"/>
  <c r="G44" i="42"/>
  <c r="G52" i="42"/>
  <c r="D60" i="42"/>
  <c r="B68" i="42"/>
  <c r="B76" i="42"/>
  <c r="A84" i="42"/>
  <c r="A92" i="42"/>
  <c r="E60" i="42"/>
  <c r="G68" i="42"/>
  <c r="G76" i="42"/>
  <c r="F84" i="42"/>
  <c r="F92" i="42"/>
  <c r="B61" i="42"/>
  <c r="D69" i="42"/>
  <c r="C77" i="42"/>
  <c r="C85" i="42"/>
  <c r="B93" i="42"/>
  <c r="C61" i="42"/>
  <c r="A69" i="42"/>
  <c r="D77" i="42"/>
  <c r="D85" i="42"/>
  <c r="C93" i="42"/>
  <c r="E98" i="42"/>
  <c r="I98" i="42" s="1"/>
  <c r="G98" i="42"/>
  <c r="H22" i="42"/>
  <c r="H30" i="42"/>
  <c r="H38" i="42"/>
  <c r="H46" i="42"/>
  <c r="H54" i="42"/>
  <c r="E20" i="42"/>
  <c r="E28" i="42"/>
  <c r="E36" i="42"/>
  <c r="E44" i="42"/>
  <c r="E52" i="42"/>
  <c r="F19" i="42"/>
  <c r="F27" i="42"/>
  <c r="F35" i="42"/>
  <c r="F43" i="42"/>
  <c r="F51" i="42"/>
  <c r="C17" i="42"/>
  <c r="C25" i="42"/>
  <c r="C33" i="42"/>
  <c r="C41" i="42"/>
  <c r="C49" i="42"/>
  <c r="C57" i="42"/>
  <c r="H64" i="42"/>
  <c r="H72" i="42"/>
  <c r="H80" i="42"/>
  <c r="G88" i="42"/>
  <c r="A56" i="42"/>
  <c r="A65" i="42"/>
  <c r="D73" i="42"/>
  <c r="D81" i="42"/>
  <c r="C89" i="42"/>
  <c r="F57" i="42"/>
  <c r="F65" i="42"/>
  <c r="E73" i="42"/>
  <c r="I73" i="42" s="1"/>
  <c r="E81" i="42"/>
  <c r="I81" i="42" s="1"/>
  <c r="H89" i="42"/>
  <c r="G57" i="42"/>
  <c r="G65" i="42"/>
  <c r="F73" i="42"/>
  <c r="F81" i="42"/>
  <c r="E89" i="42"/>
  <c r="I89" i="42" s="1"/>
  <c r="E97" i="42"/>
  <c r="I97" i="42" s="1"/>
  <c r="B99" i="42"/>
  <c r="F100" i="42"/>
  <c r="G99" i="42"/>
  <c r="A100" i="42"/>
  <c r="D21" i="42"/>
  <c r="D45" i="42"/>
  <c r="A27" i="42"/>
  <c r="A51" i="42"/>
  <c r="B34" i="42"/>
  <c r="G15" i="42"/>
  <c r="G39" i="42"/>
  <c r="D63" i="42"/>
  <c r="C87" i="42"/>
  <c r="E71" i="42"/>
  <c r="I71" i="42" s="1"/>
  <c r="H95" i="42"/>
  <c r="B80" i="42"/>
  <c r="C64" i="42"/>
  <c r="B88" i="42"/>
  <c r="E100" i="42"/>
  <c r="I100" i="42" s="1"/>
  <c r="H35" i="42"/>
  <c r="E17" i="42"/>
  <c r="E41" i="42"/>
  <c r="F24" i="42"/>
  <c r="F40" i="42"/>
  <c r="C22" i="42"/>
  <c r="C46" i="42"/>
  <c r="F69" i="42"/>
  <c r="H93" i="42"/>
  <c r="A78" i="42"/>
  <c r="F62" i="42"/>
  <c r="F86" i="42"/>
  <c r="H70" i="42"/>
  <c r="F94" i="42"/>
  <c r="D24" i="42"/>
  <c r="D48" i="42"/>
  <c r="A30" i="42"/>
  <c r="A54" i="42"/>
  <c r="B37" i="42"/>
  <c r="G18" i="42"/>
  <c r="G42" i="42"/>
  <c r="C66" i="42"/>
  <c r="B90" i="42"/>
  <c r="H74" i="42"/>
  <c r="B59" i="42"/>
  <c r="D75" i="42"/>
  <c r="C59" i="42"/>
  <c r="D83" i="42"/>
  <c r="H100" i="42"/>
  <c r="H36" i="42"/>
  <c r="E18" i="42"/>
  <c r="E34" i="42"/>
  <c r="F17" i="42"/>
  <c r="F41" i="42"/>
  <c r="C23" i="42"/>
  <c r="C47" i="42"/>
  <c r="E70" i="42"/>
  <c r="I70" i="42" s="1"/>
  <c r="G94" i="42"/>
  <c r="A79" i="42"/>
  <c r="F63" i="42"/>
  <c r="E87" i="42"/>
  <c r="I87" i="42" s="1"/>
  <c r="G71" i="42"/>
  <c r="F95" i="42"/>
  <c r="E99" i="42"/>
  <c r="I99" i="42" s="1"/>
  <c r="D17" i="42"/>
  <c r="D25" i="42"/>
  <c r="D33" i="42"/>
  <c r="D41" i="42"/>
  <c r="D49" i="42"/>
  <c r="A15" i="42"/>
  <c r="A23" i="42"/>
  <c r="A31" i="42"/>
  <c r="A39" i="42"/>
  <c r="A47" i="42"/>
  <c r="A55" i="42"/>
  <c r="B22" i="42"/>
  <c r="B30" i="42"/>
  <c r="B38" i="42"/>
  <c r="B46" i="42"/>
  <c r="B54" i="42"/>
  <c r="G19" i="42"/>
  <c r="G27" i="42"/>
  <c r="G35" i="42"/>
  <c r="G43" i="42"/>
  <c r="G51" i="42"/>
  <c r="D59" i="42"/>
  <c r="B67" i="42"/>
  <c r="B75" i="42"/>
  <c r="A83" i="42"/>
  <c r="A91" i="42"/>
  <c r="E59" i="42"/>
  <c r="G67" i="42"/>
  <c r="G75" i="42"/>
  <c r="F83" i="42"/>
  <c r="F91" i="42"/>
  <c r="B60" i="42"/>
  <c r="D68" i="42"/>
  <c r="D76" i="42"/>
  <c r="C84" i="42"/>
  <c r="C92" i="42"/>
  <c r="C60" i="42"/>
  <c r="A68" i="42"/>
  <c r="A76" i="42"/>
  <c r="D84" i="42"/>
  <c r="D92" i="42"/>
  <c r="C97" i="42"/>
  <c r="F97" i="42"/>
  <c r="H15" i="42"/>
  <c r="H23" i="42"/>
  <c r="H31" i="42"/>
  <c r="H39" i="42"/>
  <c r="H47" i="42"/>
  <c r="H55" i="42"/>
  <c r="E21" i="42"/>
  <c r="E29" i="42"/>
  <c r="E37" i="42"/>
  <c r="E45" i="42"/>
  <c r="E53" i="42"/>
  <c r="F20" i="42"/>
  <c r="F28" i="42"/>
  <c r="F36" i="42"/>
  <c r="F44" i="42"/>
  <c r="F52" i="42"/>
  <c r="C18" i="42"/>
  <c r="C26" i="42"/>
  <c r="C34" i="42"/>
  <c r="C42" i="42"/>
  <c r="C50" i="42"/>
  <c r="H57" i="42"/>
  <c r="H65" i="42"/>
  <c r="G73" i="42"/>
  <c r="G81" i="42"/>
  <c r="F89" i="42"/>
  <c r="A58" i="42"/>
  <c r="D66" i="42"/>
  <c r="D74" i="42"/>
  <c r="C82" i="42"/>
  <c r="C90" i="42"/>
  <c r="F58" i="42"/>
  <c r="E66" i="42"/>
  <c r="E74" i="42"/>
  <c r="I74" i="42" s="1"/>
  <c r="H82" i="42"/>
  <c r="H90" i="42"/>
  <c r="G58" i="42"/>
  <c r="F66" i="42"/>
  <c r="F74" i="42"/>
  <c r="E82" i="42"/>
  <c r="I82" i="42" s="1"/>
  <c r="E90" i="42"/>
  <c r="I90" i="42" s="1"/>
  <c r="H98" i="42"/>
  <c r="B98" i="42"/>
  <c r="D20" i="42"/>
  <c r="D28" i="42"/>
  <c r="D36" i="42"/>
  <c r="D44" i="42"/>
  <c r="D52" i="42"/>
  <c r="A18" i="42"/>
  <c r="A26" i="42"/>
  <c r="A34" i="42"/>
  <c r="A42" i="42"/>
  <c r="A50" i="42"/>
  <c r="B17" i="42"/>
  <c r="B25" i="42"/>
  <c r="B33" i="42"/>
  <c r="B41" i="42"/>
  <c r="B49" i="42"/>
  <c r="B57" i="42"/>
  <c r="G22" i="42"/>
  <c r="G30" i="42"/>
  <c r="G38" i="42"/>
  <c r="G46" i="42"/>
  <c r="G54" i="42"/>
  <c r="D62" i="42"/>
  <c r="A70" i="42"/>
  <c r="D78" i="42"/>
  <c r="D86" i="42"/>
  <c r="C94" i="42"/>
  <c r="E62" i="42"/>
  <c r="F70" i="42"/>
  <c r="E78" i="42"/>
  <c r="I78" i="42" s="1"/>
  <c r="E86" i="42"/>
  <c r="I86" i="42" s="1"/>
  <c r="H94" i="42"/>
  <c r="B63" i="42"/>
  <c r="B71" i="42"/>
  <c r="B79" i="42"/>
  <c r="A87" i="42"/>
  <c r="A95" i="42"/>
  <c r="C63" i="42"/>
  <c r="C71" i="42"/>
  <c r="C79" i="42"/>
  <c r="B87" i="42"/>
  <c r="B95" i="42"/>
  <c r="G100" i="42"/>
  <c r="H16" i="42"/>
  <c r="H24" i="42"/>
  <c r="H32" i="42"/>
  <c r="H40" i="42"/>
  <c r="H48" i="42"/>
  <c r="H56" i="42"/>
  <c r="E22" i="42"/>
  <c r="E30" i="42"/>
  <c r="E38" i="42"/>
  <c r="E46" i="42"/>
  <c r="E54" i="42"/>
  <c r="F21" i="42"/>
  <c r="F29" i="42"/>
  <c r="F37" i="42"/>
  <c r="F45" i="42"/>
  <c r="F53" i="42"/>
  <c r="C19" i="42"/>
  <c r="C27" i="42"/>
  <c r="C35" i="42"/>
  <c r="C43" i="42"/>
  <c r="C51" i="42"/>
  <c r="H58" i="42"/>
  <c r="G66" i="42"/>
  <c r="G74" i="42"/>
  <c r="F82" i="42"/>
  <c r="F90" i="42"/>
  <c r="A59" i="42"/>
  <c r="C67" i="42"/>
  <c r="C75" i="42"/>
  <c r="B83" i="42"/>
  <c r="B91" i="42"/>
  <c r="F59" i="42"/>
  <c r="H67" i="42"/>
  <c r="H75" i="42"/>
  <c r="G83" i="42"/>
  <c r="G91" i="42"/>
  <c r="G59" i="42"/>
  <c r="E67" i="42"/>
  <c r="E75" i="42"/>
  <c r="I75" i="42" s="1"/>
  <c r="H83" i="42"/>
  <c r="H91" i="42"/>
  <c r="H96" i="42"/>
  <c r="D29" i="42"/>
  <c r="D53" i="42"/>
  <c r="A35" i="42"/>
  <c r="B18" i="42"/>
  <c r="B42" i="42"/>
  <c r="G23" i="42"/>
  <c r="G47" i="42"/>
  <c r="D71" i="42"/>
  <c r="C95" i="42"/>
  <c r="E79" i="42"/>
  <c r="I79" i="42" s="1"/>
  <c r="B64" i="42"/>
  <c r="A88" i="42"/>
  <c r="C80" i="42"/>
  <c r="D97" i="42"/>
  <c r="H27" i="42"/>
  <c r="H51" i="42"/>
  <c r="E33" i="42"/>
  <c r="F16" i="42"/>
  <c r="F48" i="42"/>
  <c r="C30" i="42"/>
  <c r="C54" i="42"/>
  <c r="E77" i="42"/>
  <c r="I77" i="42" s="1"/>
  <c r="A62" i="42"/>
  <c r="A86" i="42"/>
  <c r="G70" i="42"/>
  <c r="E94" i="42"/>
  <c r="I94" i="42" s="1"/>
  <c r="G78" i="42"/>
  <c r="C100" i="42"/>
  <c r="D32" i="42"/>
  <c r="D56" i="42"/>
  <c r="A38" i="42"/>
  <c r="B21" i="42"/>
  <c r="B45" i="42"/>
  <c r="G26" i="42"/>
  <c r="G50" i="42"/>
  <c r="C74" i="42"/>
  <c r="E58" i="42"/>
  <c r="G82" i="42"/>
  <c r="C83" i="42"/>
  <c r="A67" i="42"/>
  <c r="D91" i="42"/>
  <c r="H20" i="42"/>
  <c r="H44" i="42"/>
  <c r="E26" i="42"/>
  <c r="E50" i="42"/>
  <c r="F33" i="42"/>
  <c r="C15" i="42"/>
  <c r="C39" i="42"/>
  <c r="H62" i="42"/>
  <c r="H86" i="42"/>
  <c r="A71" i="42"/>
  <c r="D95" i="42"/>
  <c r="F79" i="42"/>
  <c r="G63" i="42"/>
  <c r="F87" i="42"/>
  <c r="G97" i="42"/>
  <c r="D19" i="42"/>
  <c r="D27" i="42"/>
  <c r="D35" i="42"/>
  <c r="D43" i="42"/>
  <c r="D51" i="42"/>
  <c r="A17" i="42"/>
  <c r="A25" i="42"/>
  <c r="A33" i="42"/>
  <c r="A41" i="42"/>
  <c r="A49" i="42"/>
  <c r="B16" i="42"/>
  <c r="B24" i="42"/>
  <c r="B32" i="42"/>
  <c r="B40" i="42"/>
  <c r="B48" i="42"/>
  <c r="B56" i="42"/>
  <c r="G21" i="42"/>
  <c r="G29" i="42"/>
  <c r="G37" i="42"/>
  <c r="G45" i="42"/>
  <c r="G53" i="42"/>
  <c r="D61" i="42"/>
  <c r="B69" i="42"/>
  <c r="A77" i="42"/>
  <c r="A85" i="42"/>
  <c r="D93" i="42"/>
  <c r="E61" i="42"/>
  <c r="G69" i="42"/>
  <c r="F77" i="42"/>
  <c r="F85" i="42"/>
  <c r="E93" i="42"/>
  <c r="I93" i="42" s="1"/>
  <c r="B62" i="42"/>
  <c r="C70" i="42"/>
  <c r="B78" i="42"/>
  <c r="B86" i="42"/>
  <c r="A94" i="42"/>
  <c r="C62" i="42"/>
  <c r="D70" i="42"/>
  <c r="C78" i="42"/>
  <c r="C86" i="42"/>
  <c r="B94" i="42"/>
  <c r="F99" i="42"/>
  <c r="C98" i="42"/>
  <c r="H17" i="42"/>
  <c r="H25" i="42"/>
  <c r="H33" i="42"/>
  <c r="H41" i="42"/>
  <c r="H49" i="42"/>
  <c r="E15" i="42"/>
  <c r="E23" i="42"/>
  <c r="E31" i="42"/>
  <c r="E39" i="42"/>
  <c r="E47" i="42"/>
  <c r="E55" i="42"/>
  <c r="F22" i="42"/>
  <c r="F30" i="42"/>
  <c r="F38" i="42"/>
  <c r="F46" i="42"/>
  <c r="F54" i="42"/>
  <c r="C20" i="42"/>
  <c r="C28" i="42"/>
  <c r="C36" i="42"/>
  <c r="C44" i="42"/>
  <c r="C52" i="42"/>
  <c r="H59" i="42"/>
  <c r="F67" i="42"/>
  <c r="F75" i="42"/>
  <c r="E83" i="42"/>
  <c r="I83" i="42" s="1"/>
  <c r="E91" i="42"/>
  <c r="I91" i="42" s="1"/>
  <c r="A60" i="42"/>
  <c r="C68" i="42"/>
  <c r="C76" i="42"/>
  <c r="B84" i="42"/>
  <c r="B92" i="42"/>
  <c r="F60" i="42"/>
  <c r="H68" i="42"/>
  <c r="H76" i="42"/>
  <c r="G84" i="42"/>
  <c r="G92" i="42"/>
  <c r="G60" i="42"/>
  <c r="E68" i="42"/>
  <c r="E76" i="42"/>
  <c r="I76" i="42" s="1"/>
  <c r="H84" i="42"/>
  <c r="H92" i="42"/>
  <c r="H97" i="42"/>
  <c r="B100" i="42"/>
  <c r="D22" i="42"/>
  <c r="D30" i="42"/>
  <c r="D38" i="42"/>
  <c r="D46" i="42"/>
  <c r="D54" i="42"/>
  <c r="A20" i="42"/>
  <c r="A28" i="42"/>
  <c r="A36" i="42"/>
  <c r="A44" i="42"/>
  <c r="A52" i="42"/>
  <c r="B19" i="42"/>
  <c r="B27" i="42"/>
  <c r="B35" i="42"/>
  <c r="B43" i="42"/>
  <c r="B51" i="42"/>
  <c r="G16" i="42"/>
  <c r="G24" i="42"/>
  <c r="G32" i="42"/>
  <c r="G40" i="42"/>
  <c r="G48" i="42"/>
  <c r="G56" i="42"/>
  <c r="D64" i="42"/>
  <c r="D72" i="42"/>
  <c r="D80" i="42"/>
  <c r="C88" i="42"/>
  <c r="C96" i="42"/>
  <c r="E64" i="42"/>
  <c r="E72" i="42"/>
  <c r="I72" i="42" s="1"/>
  <c r="E80" i="42"/>
  <c r="I80" i="42" s="1"/>
  <c r="H88" i="42"/>
  <c r="E56" i="42"/>
  <c r="B65" i="42"/>
  <c r="A73" i="42"/>
  <c r="A81" i="42"/>
  <c r="D89" i="42"/>
  <c r="A57" i="42"/>
  <c r="C65" i="42"/>
  <c r="B73" i="42"/>
  <c r="B81" i="42"/>
  <c r="A89" i="42"/>
  <c r="A97" i="42"/>
  <c r="F98" i="42"/>
  <c r="H18" i="42"/>
  <c r="H26" i="42"/>
  <c r="H34" i="42"/>
  <c r="H42" i="42"/>
  <c r="H50" i="42"/>
  <c r="E16" i="42"/>
  <c r="E24" i="42"/>
  <c r="E32" i="42"/>
  <c r="E40" i="42"/>
  <c r="E48" i="42"/>
  <c r="F15" i="42"/>
  <c r="F23" i="42"/>
  <c r="F31" i="42"/>
  <c r="F39" i="42"/>
  <c r="F47" i="42"/>
  <c r="F55" i="42"/>
  <c r="C21" i="42"/>
  <c r="C29" i="42"/>
  <c r="C37" i="42"/>
  <c r="C45" i="42"/>
  <c r="C53" i="42"/>
  <c r="H60" i="42"/>
  <c r="F68" i="42"/>
  <c r="F76" i="42"/>
  <c r="E84" i="42"/>
  <c r="I84" i="42" s="1"/>
  <c r="E92" i="42"/>
  <c r="I92" i="42" s="1"/>
  <c r="A61" i="42"/>
  <c r="C69" i="42"/>
  <c r="B77" i="42"/>
  <c r="B85" i="42"/>
  <c r="A93" i="42"/>
  <c r="F61" i="42"/>
  <c r="H69" i="42"/>
  <c r="G77" i="42"/>
  <c r="G85" i="42"/>
  <c r="F93" i="42"/>
  <c r="G61" i="42"/>
  <c r="E69" i="42"/>
  <c r="I69" i="42" s="1"/>
  <c r="H77" i="42"/>
  <c r="H85" i="42"/>
  <c r="G93" i="42"/>
  <c r="A99" i="42"/>
  <c r="D99" i="42"/>
  <c r="D100" i="42"/>
  <c r="D37" i="42"/>
  <c r="A19" i="42"/>
  <c r="A43" i="42"/>
  <c r="B26" i="42"/>
  <c r="B50" i="42"/>
  <c r="G31" i="42"/>
  <c r="G55" i="42"/>
  <c r="D79" i="42"/>
  <c r="E63" i="42"/>
  <c r="H87" i="42"/>
  <c r="B72" i="42"/>
  <c r="A96" i="42"/>
  <c r="C72" i="42"/>
  <c r="B96" i="42"/>
  <c r="H19" i="42"/>
  <c r="H43" i="42"/>
  <c r="E25" i="42"/>
  <c r="E49" i="42"/>
  <c r="F32" i="42"/>
  <c r="F56" i="42"/>
  <c r="C38" i="42"/>
  <c r="H61" i="42"/>
  <c r="E85" i="42"/>
  <c r="I85" i="42" s="1"/>
  <c r="B70" i="42"/>
  <c r="D94" i="42"/>
  <c r="F78" i="42"/>
  <c r="G62" i="42"/>
  <c r="G86" i="42"/>
  <c r="D16" i="42"/>
  <c r="D40" i="42"/>
  <c r="A22" i="42"/>
  <c r="A46" i="42"/>
  <c r="B29" i="42"/>
  <c r="B53" i="42"/>
  <c r="G34" i="42"/>
  <c r="D58" i="42"/>
  <c r="B82" i="42"/>
  <c r="H66" i="42"/>
  <c r="G90" i="42"/>
  <c r="D67" i="42"/>
  <c r="C91" i="42"/>
  <c r="A75" i="42"/>
  <c r="C99" i="42"/>
  <c r="H28" i="42"/>
  <c r="H52" i="42"/>
  <c r="E42" i="42"/>
  <c r="F25" i="42"/>
  <c r="F49" i="42"/>
  <c r="C31" i="42"/>
  <c r="C55" i="42"/>
  <c r="H78" i="42"/>
  <c r="A63" i="42"/>
  <c r="D87" i="42"/>
  <c r="F71" i="42"/>
  <c r="E95" i="42"/>
  <c r="I95" i="42" s="1"/>
  <c r="G79" i="42"/>
  <c r="G96" i="42"/>
  <c r="I26" i="14"/>
  <c r="J26" i="14"/>
  <c r="I27" i="14"/>
  <c r="A13" i="44"/>
  <c r="B11" i="51"/>
  <c r="H11" i="48"/>
  <c r="O11" i="48" s="1"/>
  <c r="O74" i="48" s="1"/>
  <c r="D11" i="50"/>
  <c r="G11" i="48"/>
  <c r="N11" i="48" s="1"/>
  <c r="N74" i="48" s="1"/>
  <c r="G11" i="50"/>
  <c r="N11" i="50" s="1"/>
  <c r="N243" i="50" s="1"/>
  <c r="C11" i="51"/>
  <c r="D11" i="51"/>
  <c r="F11" i="48"/>
  <c r="G11" i="51"/>
  <c r="N11" i="51" s="1"/>
  <c r="N356" i="51" s="1"/>
  <c r="C11" i="49"/>
  <c r="D11" i="48"/>
  <c r="C11" i="50"/>
  <c r="G11" i="49"/>
  <c r="N11" i="49" s="1"/>
  <c r="N155" i="49" s="1"/>
  <c r="B11" i="50"/>
  <c r="F11" i="49"/>
  <c r="H11" i="49"/>
  <c r="O11" i="49" s="1"/>
  <c r="O155" i="49" s="1"/>
  <c r="H11" i="51"/>
  <c r="O11" i="51" s="1"/>
  <c r="O356" i="51" s="1"/>
  <c r="D11" i="49"/>
  <c r="C11" i="48"/>
  <c r="F11" i="50"/>
  <c r="F11" i="51"/>
  <c r="AR11" i="51" s="1"/>
  <c r="B11" i="48"/>
  <c r="E11" i="49"/>
  <c r="E11" i="51"/>
  <c r="E11" i="48"/>
  <c r="H11" i="50"/>
  <c r="O11" i="50" s="1"/>
  <c r="O243" i="50" s="1"/>
  <c r="B11" i="49"/>
  <c r="BA11" i="49"/>
  <c r="C12" i="39"/>
  <c r="C15" i="39"/>
  <c r="M16" i="39"/>
  <c r="C10" i="39"/>
  <c r="I13" i="42"/>
  <c r="I20" i="47"/>
  <c r="H20" i="47"/>
  <c r="G14" i="42"/>
  <c r="H14" i="42"/>
  <c r="B12" i="43"/>
  <c r="D11" i="44"/>
  <c r="C22" i="44"/>
  <c r="C18" i="44"/>
  <c r="C14" i="44"/>
  <c r="D24" i="44"/>
  <c r="D20" i="44"/>
  <c r="D16" i="44"/>
  <c r="A24" i="44"/>
  <c r="A20" i="44"/>
  <c r="A16" i="44"/>
  <c r="B26" i="44"/>
  <c r="B22" i="44"/>
  <c r="B18" i="44"/>
  <c r="C25" i="44"/>
  <c r="B55" i="44"/>
  <c r="B59" i="44"/>
  <c r="B63" i="44"/>
  <c r="A55" i="44"/>
  <c r="A59" i="44"/>
  <c r="A63" i="44"/>
  <c r="D27" i="44"/>
  <c r="D31" i="44"/>
  <c r="D35" i="44"/>
  <c r="D39" i="44"/>
  <c r="D43" i="44"/>
  <c r="D47" i="44"/>
  <c r="D51" i="44"/>
  <c r="C28" i="44"/>
  <c r="C32" i="44"/>
  <c r="C36" i="44"/>
  <c r="C40" i="44"/>
  <c r="C44" i="44"/>
  <c r="C48" i="44"/>
  <c r="C52" i="44"/>
  <c r="D56" i="44"/>
  <c r="D60" i="44"/>
  <c r="D64" i="44"/>
  <c r="C56" i="44"/>
  <c r="C60" i="44"/>
  <c r="C64" i="44"/>
  <c r="B29" i="44"/>
  <c r="B33" i="44"/>
  <c r="B37" i="44"/>
  <c r="B41" i="44"/>
  <c r="B45" i="44"/>
  <c r="B49" i="44"/>
  <c r="B53" i="44"/>
  <c r="A30" i="44"/>
  <c r="A34" i="44"/>
  <c r="A38" i="44"/>
  <c r="A42" i="44"/>
  <c r="A46" i="44"/>
  <c r="A50" i="44"/>
  <c r="B13" i="44"/>
  <c r="B71" i="44" s="1"/>
  <c r="C23" i="44"/>
  <c r="C19" i="44"/>
  <c r="C15" i="44"/>
  <c r="D25" i="44"/>
  <c r="D21" i="44"/>
  <c r="D17" i="44"/>
  <c r="A26" i="44"/>
  <c r="A21" i="44"/>
  <c r="A17" i="44"/>
  <c r="C13" i="44"/>
  <c r="B23" i="44"/>
  <c r="B19" i="44"/>
  <c r="B15" i="44"/>
  <c r="B54" i="44"/>
  <c r="B58" i="44"/>
  <c r="B62" i="44"/>
  <c r="A54" i="44"/>
  <c r="A58" i="44"/>
  <c r="A62" i="44"/>
  <c r="B14" i="44"/>
  <c r="D30" i="44"/>
  <c r="D34" i="44"/>
  <c r="D38" i="44"/>
  <c r="D42" i="44"/>
  <c r="D46" i="44"/>
  <c r="D50" i="44"/>
  <c r="C27" i="44"/>
  <c r="C31" i="44"/>
  <c r="C35" i="44"/>
  <c r="C39" i="44"/>
  <c r="C43" i="44"/>
  <c r="C47" i="44"/>
  <c r="C51" i="44"/>
  <c r="C26" i="44"/>
  <c r="D55" i="44"/>
  <c r="D59" i="44"/>
  <c r="D63" i="44"/>
  <c r="C55" i="44"/>
  <c r="C59" i="44"/>
  <c r="C63" i="44"/>
  <c r="B28" i="44"/>
  <c r="B32" i="44"/>
  <c r="B36" i="44"/>
  <c r="B40" i="44"/>
  <c r="B44" i="44"/>
  <c r="B48" i="44"/>
  <c r="B52" i="44"/>
  <c r="A29" i="44"/>
  <c r="A33" i="44"/>
  <c r="A37" i="44"/>
  <c r="A41" i="44"/>
  <c r="A45" i="44"/>
  <c r="A49" i="44"/>
  <c r="A53" i="44"/>
  <c r="A25" i="44"/>
  <c r="C20" i="44"/>
  <c r="C16" i="44"/>
  <c r="D26" i="44"/>
  <c r="D22" i="44"/>
  <c r="D18" i="44"/>
  <c r="D14" i="44"/>
  <c r="A22" i="44"/>
  <c r="A18" i="44"/>
  <c r="A14" i="44"/>
  <c r="B24" i="44"/>
  <c r="B20" i="44"/>
  <c r="B16" i="44"/>
  <c r="B57" i="44"/>
  <c r="B61" i="44"/>
  <c r="B65" i="44"/>
  <c r="A57" i="44"/>
  <c r="A61" i="44"/>
  <c r="A65" i="44"/>
  <c r="D29" i="44"/>
  <c r="D33" i="44"/>
  <c r="D37" i="44"/>
  <c r="D41" i="44"/>
  <c r="D45" i="44"/>
  <c r="D49" i="44"/>
  <c r="D53" i="44"/>
  <c r="C30" i="44"/>
  <c r="C34" i="44"/>
  <c r="C38" i="44"/>
  <c r="C42" i="44"/>
  <c r="C46" i="44"/>
  <c r="C50" i="44"/>
  <c r="C24" i="44"/>
  <c r="D54" i="44"/>
  <c r="D58" i="44"/>
  <c r="D62" i="44"/>
  <c r="C54" i="44"/>
  <c r="C58" i="44"/>
  <c r="C62" i="44"/>
  <c r="B27" i="44"/>
  <c r="B31" i="44"/>
  <c r="B35" i="44"/>
  <c r="B39" i="44"/>
  <c r="B43" i="44"/>
  <c r="B47" i="44"/>
  <c r="B51" i="44"/>
  <c r="A28" i="44"/>
  <c r="A32" i="44"/>
  <c r="A36" i="44"/>
  <c r="A40" i="44"/>
  <c r="A44" i="44"/>
  <c r="A48" i="44"/>
  <c r="A52" i="44"/>
  <c r="D13" i="44"/>
  <c r="C21" i="44"/>
  <c r="C17" i="44"/>
  <c r="D23" i="44"/>
  <c r="D19" i="44"/>
  <c r="D15" i="44"/>
  <c r="A23" i="44"/>
  <c r="A19" i="44"/>
  <c r="A15" i="44"/>
  <c r="B25" i="44"/>
  <c r="B21" i="44"/>
  <c r="B17" i="44"/>
  <c r="B56" i="44"/>
  <c r="B60" i="44"/>
  <c r="B64" i="44"/>
  <c r="A56" i="44"/>
  <c r="A60" i="44"/>
  <c r="A64" i="44"/>
  <c r="D28" i="44"/>
  <c r="D32" i="44"/>
  <c r="D36" i="44"/>
  <c r="D40" i="44"/>
  <c r="D44" i="44"/>
  <c r="D48" i="44"/>
  <c r="D52" i="44"/>
  <c r="C29" i="44"/>
  <c r="C33" i="44"/>
  <c r="C37" i="44"/>
  <c r="C41" i="44"/>
  <c r="C45" i="44"/>
  <c r="C49" i="44"/>
  <c r="C53" i="44"/>
  <c r="D57" i="44"/>
  <c r="D61" i="44"/>
  <c r="D65" i="44"/>
  <c r="C57" i="44"/>
  <c r="C61" i="44"/>
  <c r="C65" i="44"/>
  <c r="B30" i="44"/>
  <c r="B34" i="44"/>
  <c r="B38" i="44"/>
  <c r="B42" i="44"/>
  <c r="B46" i="44"/>
  <c r="B50" i="44"/>
  <c r="A27" i="44"/>
  <c r="A31" i="44"/>
  <c r="A35" i="44"/>
  <c r="A39" i="44"/>
  <c r="A43" i="44"/>
  <c r="A47" i="44"/>
  <c r="A51" i="44"/>
  <c r="A12" i="43"/>
  <c r="A125" i="43" s="1"/>
  <c r="D12" i="43"/>
  <c r="C12" i="43"/>
  <c r="F14" i="42"/>
  <c r="A14" i="42"/>
  <c r="A106" i="42" s="1"/>
  <c r="E14" i="42"/>
  <c r="C14" i="42"/>
  <c r="D14" i="42"/>
  <c r="B14" i="42"/>
  <c r="AZ11" i="48" l="1"/>
  <c r="AG11" i="51"/>
  <c r="AF11" i="51"/>
  <c r="AF356" i="51" s="1"/>
  <c r="AG11" i="50"/>
  <c r="AG243" i="50" s="1"/>
  <c r="AF11" i="50"/>
  <c r="AF243" i="50" s="1"/>
  <c r="AF11" i="49"/>
  <c r="AF155" i="49" s="1"/>
  <c r="AG11" i="49"/>
  <c r="AG155" i="49" s="1"/>
  <c r="N76" i="48"/>
  <c r="N157" i="49" s="1"/>
  <c r="N245" i="50" s="1"/>
  <c r="N358" i="51" s="1"/>
  <c r="N75" i="48"/>
  <c r="O75" i="48"/>
  <c r="O10" i="49" s="1"/>
  <c r="O76" i="48"/>
  <c r="O157" i="49" s="1"/>
  <c r="O245" i="50" s="1"/>
  <c r="O358" i="51" s="1"/>
  <c r="AF11" i="48"/>
  <c r="AF74" i="48" s="1"/>
  <c r="AF76" i="48" s="1"/>
  <c r="AG11" i="48"/>
  <c r="AG74" i="48" s="1"/>
  <c r="X11" i="48"/>
  <c r="AP11" i="48"/>
  <c r="AX11" i="48"/>
  <c r="AN11" i="48"/>
  <c r="BA11" i="51"/>
  <c r="AG356" i="51"/>
  <c r="AX11" i="51"/>
  <c r="BA11" i="50"/>
  <c r="AT11" i="50"/>
  <c r="AZ11" i="49"/>
  <c r="AW11" i="49"/>
  <c r="AV11" i="48"/>
  <c r="BA11" i="48"/>
  <c r="A349" i="51" a="1"/>
  <c r="A349" i="51" s="1"/>
  <c r="I349" i="51" s="1"/>
  <c r="P11" i="48"/>
  <c r="R11" i="48"/>
  <c r="AH11" i="48"/>
  <c r="AD11" i="48"/>
  <c r="T11" i="48"/>
  <c r="AL11" i="48"/>
  <c r="L11" i="48"/>
  <c r="AJ11" i="48"/>
  <c r="V11" i="48"/>
  <c r="J11" i="48"/>
  <c r="AB11" i="48"/>
  <c r="AT11" i="48"/>
  <c r="Z11" i="48"/>
  <c r="Z11" i="50"/>
  <c r="AC11" i="48"/>
  <c r="AU11" i="48"/>
  <c r="W11" i="48"/>
  <c r="K11" i="48"/>
  <c r="AE11" i="48"/>
  <c r="AI11" i="48"/>
  <c r="AO11" i="48"/>
  <c r="Y11" i="48"/>
  <c r="AY11" i="48"/>
  <c r="AS11" i="48"/>
  <c r="Q11" i="48"/>
  <c r="AQ11" i="48"/>
  <c r="AA11" i="48"/>
  <c r="AW11" i="48"/>
  <c r="A350" i="51" a="1"/>
  <c r="A350" i="51" s="1"/>
  <c r="I350" i="51" s="1"/>
  <c r="U11" i="48"/>
  <c r="AM11" i="48"/>
  <c r="S11" i="48"/>
  <c r="AK11" i="48"/>
  <c r="AR11" i="48"/>
  <c r="A11" i="51" a="1"/>
  <c r="A11" i="51" s="1"/>
  <c r="I11" i="51" s="1"/>
  <c r="A153" i="49" a="1"/>
  <c r="A153" i="49" s="1"/>
  <c r="I153" i="49" s="1"/>
  <c r="J27" i="14"/>
  <c r="I28" i="14" s="1"/>
  <c r="D67" i="44"/>
  <c r="D68" i="44" s="1"/>
  <c r="AZ235" i="50"/>
  <c r="J235" i="50"/>
  <c r="AB235" i="50"/>
  <c r="AT235" i="50"/>
  <c r="L235" i="50"/>
  <c r="AD235" i="50"/>
  <c r="AV235" i="50"/>
  <c r="P235" i="50"/>
  <c r="AH235" i="50"/>
  <c r="AX235" i="50"/>
  <c r="R235" i="50"/>
  <c r="AJ235" i="50"/>
  <c r="T235" i="50"/>
  <c r="AL235" i="50"/>
  <c r="V235" i="50"/>
  <c r="AN235" i="50"/>
  <c r="X235" i="50"/>
  <c r="AP235" i="50"/>
  <c r="Z235" i="50"/>
  <c r="AR235" i="50"/>
  <c r="BA235" i="50"/>
  <c r="U235" i="50"/>
  <c r="AM235" i="50"/>
  <c r="AA235" i="50"/>
  <c r="AS235" i="50"/>
  <c r="Y235" i="50"/>
  <c r="AQ235" i="50"/>
  <c r="M235" i="50"/>
  <c r="AE235" i="50"/>
  <c r="AW235" i="50"/>
  <c r="K235" i="50"/>
  <c r="AC235" i="50"/>
  <c r="AU235" i="50"/>
  <c r="S235" i="50"/>
  <c r="AK235" i="50"/>
  <c r="Q235" i="50"/>
  <c r="AI235" i="50"/>
  <c r="AY235" i="50"/>
  <c r="W235" i="50"/>
  <c r="AO235" i="50"/>
  <c r="A237" i="50" a="1"/>
  <c r="A237" i="50" s="1"/>
  <c r="I237" i="50" s="1"/>
  <c r="A235" i="50" a="1"/>
  <c r="A235" i="50" s="1"/>
  <c r="I235" i="50" s="1"/>
  <c r="AZ59" i="48"/>
  <c r="AR59" i="48"/>
  <c r="AJ59" i="48"/>
  <c r="Z59" i="48"/>
  <c r="R59" i="48"/>
  <c r="AX59" i="48"/>
  <c r="AP59" i="48"/>
  <c r="AH59" i="48"/>
  <c r="X59" i="48"/>
  <c r="P59" i="48"/>
  <c r="AV59" i="48"/>
  <c r="AN59" i="48"/>
  <c r="AD59" i="48"/>
  <c r="V59" i="48"/>
  <c r="L59" i="48"/>
  <c r="AT59" i="48"/>
  <c r="AL59" i="48"/>
  <c r="AB59" i="48"/>
  <c r="T59" i="48"/>
  <c r="J59" i="48"/>
  <c r="BA65" i="48"/>
  <c r="AS65" i="48"/>
  <c r="AK65" i="48"/>
  <c r="AA65" i="48"/>
  <c r="S65" i="48"/>
  <c r="AY65" i="48"/>
  <c r="AQ65" i="48"/>
  <c r="AI65" i="48"/>
  <c r="Y65" i="48"/>
  <c r="Q65" i="48"/>
  <c r="AW65" i="48"/>
  <c r="AO65" i="48"/>
  <c r="AE65" i="48"/>
  <c r="W65" i="48"/>
  <c r="M65" i="48"/>
  <c r="AU65" i="48"/>
  <c r="AM65" i="48"/>
  <c r="AC65" i="48"/>
  <c r="U65" i="48"/>
  <c r="K65" i="48"/>
  <c r="AY19" i="48"/>
  <c r="AQ19" i="48"/>
  <c r="AI19" i="48"/>
  <c r="Y19" i="48"/>
  <c r="Q19" i="48"/>
  <c r="AW19" i="48"/>
  <c r="AO19" i="48"/>
  <c r="AE19" i="48"/>
  <c r="W19" i="48"/>
  <c r="M19" i="48"/>
  <c r="AU19" i="48"/>
  <c r="AM19" i="48"/>
  <c r="AC19" i="48"/>
  <c r="U19" i="48"/>
  <c r="K19" i="48"/>
  <c r="BA19" i="48"/>
  <c r="AS19" i="48"/>
  <c r="AK19" i="48"/>
  <c r="AA19" i="48"/>
  <c r="S19" i="48"/>
  <c r="AP146" i="49"/>
  <c r="X146" i="49"/>
  <c r="AZ146" i="49"/>
  <c r="AJ146" i="49"/>
  <c r="R146" i="49"/>
  <c r="AL146" i="49"/>
  <c r="T146" i="49"/>
  <c r="AV146" i="49"/>
  <c r="AD146" i="49"/>
  <c r="L146" i="49"/>
  <c r="AX146" i="49"/>
  <c r="AH146" i="49"/>
  <c r="P146" i="49"/>
  <c r="AR146" i="49"/>
  <c r="Z146" i="49"/>
  <c r="AT146" i="49"/>
  <c r="AB146" i="49"/>
  <c r="J146" i="49"/>
  <c r="AN146" i="49"/>
  <c r="V146" i="49"/>
  <c r="AW91" i="49"/>
  <c r="AO91" i="49"/>
  <c r="AE91" i="49"/>
  <c r="W91" i="49"/>
  <c r="M91" i="49"/>
  <c r="AU91" i="49"/>
  <c r="AM91" i="49"/>
  <c r="AC91" i="49"/>
  <c r="U91" i="49"/>
  <c r="K91" i="49"/>
  <c r="AY91" i="49"/>
  <c r="AI91" i="49"/>
  <c r="Q91" i="49"/>
  <c r="AS91" i="49"/>
  <c r="AA91" i="49"/>
  <c r="AQ91" i="49"/>
  <c r="Y91" i="49"/>
  <c r="BA91" i="49"/>
  <c r="AK91" i="49"/>
  <c r="S91" i="49"/>
  <c r="AV82" i="49"/>
  <c r="AN82" i="49"/>
  <c r="AD82" i="49"/>
  <c r="V82" i="49"/>
  <c r="L82" i="49"/>
  <c r="AT82" i="49"/>
  <c r="AJ82" i="49"/>
  <c r="X82" i="49"/>
  <c r="J82" i="49"/>
  <c r="AR82" i="49"/>
  <c r="AH82" i="49"/>
  <c r="T82" i="49"/>
  <c r="AZ82" i="49"/>
  <c r="AP82" i="49"/>
  <c r="AB82" i="49"/>
  <c r="R82" i="49"/>
  <c r="AX82" i="49"/>
  <c r="AL82" i="49"/>
  <c r="Z82" i="49"/>
  <c r="P82" i="49"/>
  <c r="AW27" i="49"/>
  <c r="AO27" i="49"/>
  <c r="AE27" i="49"/>
  <c r="W27" i="49"/>
  <c r="M27" i="49"/>
  <c r="AY27" i="49"/>
  <c r="AM27" i="49"/>
  <c r="AA27" i="49"/>
  <c r="Q27" i="49"/>
  <c r="AU27" i="49"/>
  <c r="AK27" i="49"/>
  <c r="Y27" i="49"/>
  <c r="K27" i="49"/>
  <c r="AS27" i="49"/>
  <c r="AI27" i="49"/>
  <c r="U27" i="49"/>
  <c r="BA27" i="49"/>
  <c r="AQ27" i="49"/>
  <c r="AC27" i="49"/>
  <c r="S27" i="49"/>
  <c r="AX18" i="49"/>
  <c r="AP18" i="49"/>
  <c r="AH18" i="49"/>
  <c r="X18" i="49"/>
  <c r="P18" i="49"/>
  <c r="AV18" i="49"/>
  <c r="AN18" i="49"/>
  <c r="AD18" i="49"/>
  <c r="V18" i="49"/>
  <c r="L18" i="49"/>
  <c r="AT18" i="49"/>
  <c r="AL18" i="49"/>
  <c r="AB18" i="49"/>
  <c r="T18" i="49"/>
  <c r="J18" i="49"/>
  <c r="AZ18" i="49"/>
  <c r="AR18" i="49"/>
  <c r="AJ18" i="49"/>
  <c r="Z18" i="49"/>
  <c r="R18" i="49"/>
  <c r="AY20" i="48"/>
  <c r="AQ20" i="48"/>
  <c r="AI20" i="48"/>
  <c r="Y20" i="48"/>
  <c r="Q20" i="48"/>
  <c r="AW20" i="48"/>
  <c r="AO20" i="48"/>
  <c r="AE20" i="48"/>
  <c r="W20" i="48"/>
  <c r="M20" i="48"/>
  <c r="AU20" i="48"/>
  <c r="AM20" i="48"/>
  <c r="AC20" i="48"/>
  <c r="U20" i="48"/>
  <c r="K20" i="48"/>
  <c r="BA20" i="48"/>
  <c r="AS20" i="48"/>
  <c r="AK20" i="48"/>
  <c r="AA20" i="48"/>
  <c r="S20" i="48"/>
  <c r="AX147" i="49"/>
  <c r="AP147" i="49"/>
  <c r="AH147" i="49"/>
  <c r="X147" i="49"/>
  <c r="P147" i="49"/>
  <c r="AV147" i="49"/>
  <c r="AN147" i="49"/>
  <c r="AD147" i="49"/>
  <c r="V147" i="49"/>
  <c r="L147" i="49"/>
  <c r="AT147" i="49"/>
  <c r="AL147" i="49"/>
  <c r="AB147" i="49"/>
  <c r="T147" i="49"/>
  <c r="J147" i="49"/>
  <c r="AZ147" i="49"/>
  <c r="AR147" i="49"/>
  <c r="AJ147" i="49"/>
  <c r="Z147" i="49"/>
  <c r="R147" i="49"/>
  <c r="AY92" i="49"/>
  <c r="AQ92" i="49"/>
  <c r="AI92" i="49"/>
  <c r="Y92" i="49"/>
  <c r="Q92" i="49"/>
  <c r="AW92" i="49"/>
  <c r="AO92" i="49"/>
  <c r="AE92" i="49"/>
  <c r="W92" i="49"/>
  <c r="M92" i="49"/>
  <c r="AU92" i="49"/>
  <c r="AM92" i="49"/>
  <c r="AC92" i="49"/>
  <c r="U92" i="49"/>
  <c r="K92" i="49"/>
  <c r="BA92" i="49"/>
  <c r="AS92" i="49"/>
  <c r="AK92" i="49"/>
  <c r="AA92" i="49"/>
  <c r="S92" i="49"/>
  <c r="AX83" i="49"/>
  <c r="AP83" i="49"/>
  <c r="AH83" i="49"/>
  <c r="X83" i="49"/>
  <c r="P83" i="49"/>
  <c r="AV83" i="49"/>
  <c r="AN83" i="49"/>
  <c r="AD83" i="49"/>
  <c r="V83" i="49"/>
  <c r="L83" i="49"/>
  <c r="AT83" i="49"/>
  <c r="AL83" i="49"/>
  <c r="AB83" i="49"/>
  <c r="T83" i="49"/>
  <c r="J83" i="49"/>
  <c r="AZ83" i="49"/>
  <c r="AR83" i="49"/>
  <c r="AJ83" i="49"/>
  <c r="Z83" i="49"/>
  <c r="R83" i="49"/>
  <c r="AY28" i="49"/>
  <c r="AQ28" i="49"/>
  <c r="AI28" i="49"/>
  <c r="Y28" i="49"/>
  <c r="Q28" i="49"/>
  <c r="AW28" i="49"/>
  <c r="AO28" i="49"/>
  <c r="AE28" i="49"/>
  <c r="W28" i="49"/>
  <c r="M28" i="49"/>
  <c r="BA28" i="49"/>
  <c r="AS28" i="49"/>
  <c r="AK28" i="49"/>
  <c r="AA28" i="49"/>
  <c r="S28" i="49"/>
  <c r="U28" i="49"/>
  <c r="AU28" i="49"/>
  <c r="K28" i="49"/>
  <c r="AM28" i="49"/>
  <c r="AC28" i="49"/>
  <c r="AX19" i="49"/>
  <c r="AP19" i="49"/>
  <c r="AH19" i="49"/>
  <c r="X19" i="49"/>
  <c r="P19" i="49"/>
  <c r="AV19" i="49"/>
  <c r="AN19" i="49"/>
  <c r="AD19" i="49"/>
  <c r="V19" i="49"/>
  <c r="L19" i="49"/>
  <c r="AZ19" i="49"/>
  <c r="AR19" i="49"/>
  <c r="AJ19" i="49"/>
  <c r="Z19" i="49"/>
  <c r="R19" i="49"/>
  <c r="AB19" i="49"/>
  <c r="T19" i="49"/>
  <c r="AT19" i="49"/>
  <c r="J19" i="49"/>
  <c r="AL19" i="49"/>
  <c r="BA41" i="48"/>
  <c r="AS41" i="48"/>
  <c r="AK41" i="48"/>
  <c r="AA41" i="48"/>
  <c r="S41" i="48"/>
  <c r="AY41" i="48"/>
  <c r="AQ41" i="48"/>
  <c r="AI41" i="48"/>
  <c r="Y41" i="48"/>
  <c r="Q41" i="48"/>
  <c r="AW41" i="48"/>
  <c r="AO41" i="48"/>
  <c r="AE41" i="48"/>
  <c r="W41" i="48"/>
  <c r="M41" i="48"/>
  <c r="AU41" i="48"/>
  <c r="AM41" i="48"/>
  <c r="AC41" i="48"/>
  <c r="U41" i="48"/>
  <c r="K41" i="48"/>
  <c r="AZ32" i="48"/>
  <c r="AR32" i="48"/>
  <c r="AJ32" i="48"/>
  <c r="Z32" i="48"/>
  <c r="R32" i="48"/>
  <c r="AX32" i="48"/>
  <c r="AP32" i="48"/>
  <c r="AH32" i="48"/>
  <c r="X32" i="48"/>
  <c r="P32" i="48"/>
  <c r="AV32" i="48"/>
  <c r="AN32" i="48"/>
  <c r="AD32" i="48"/>
  <c r="V32" i="48"/>
  <c r="L32" i="48"/>
  <c r="AT32" i="48"/>
  <c r="AL32" i="48"/>
  <c r="AB32" i="48"/>
  <c r="T32" i="48"/>
  <c r="J32" i="48"/>
  <c r="AY113" i="49"/>
  <c r="AQ113" i="49"/>
  <c r="AI113" i="49"/>
  <c r="Y113" i="49"/>
  <c r="Q113" i="49"/>
  <c r="AW113" i="49"/>
  <c r="AO113" i="49"/>
  <c r="AE113" i="49"/>
  <c r="W113" i="49"/>
  <c r="M113" i="49"/>
  <c r="AU113" i="49"/>
  <c r="AM113" i="49"/>
  <c r="AC113" i="49"/>
  <c r="U113" i="49"/>
  <c r="K113" i="49"/>
  <c r="BA113" i="49"/>
  <c r="AS113" i="49"/>
  <c r="AK113" i="49"/>
  <c r="AA113" i="49"/>
  <c r="S113" i="49"/>
  <c r="AV104" i="49"/>
  <c r="AN104" i="49"/>
  <c r="AD104" i="49"/>
  <c r="V104" i="49"/>
  <c r="L104" i="49"/>
  <c r="AT104" i="49"/>
  <c r="AL104" i="49"/>
  <c r="AB104" i="49"/>
  <c r="T104" i="49"/>
  <c r="J104" i="49"/>
  <c r="AZ104" i="49"/>
  <c r="AR104" i="49"/>
  <c r="AJ104" i="49"/>
  <c r="Z104" i="49"/>
  <c r="R104" i="49"/>
  <c r="AX104" i="49"/>
  <c r="AP104" i="49"/>
  <c r="AH104" i="49"/>
  <c r="X104" i="49"/>
  <c r="P104" i="49"/>
  <c r="AW49" i="49"/>
  <c r="AO49" i="49"/>
  <c r="AE49" i="49"/>
  <c r="W49" i="49"/>
  <c r="M49" i="49"/>
  <c r="AU49" i="49"/>
  <c r="AM49" i="49"/>
  <c r="AC49" i="49"/>
  <c r="U49" i="49"/>
  <c r="K49" i="49"/>
  <c r="BA49" i="49"/>
  <c r="AS49" i="49"/>
  <c r="AK49" i="49"/>
  <c r="AA49" i="49"/>
  <c r="S49" i="49"/>
  <c r="AY49" i="49"/>
  <c r="AQ49" i="49"/>
  <c r="AI49" i="49"/>
  <c r="Y49" i="49"/>
  <c r="Q49" i="49"/>
  <c r="AV40" i="49"/>
  <c r="AN40" i="49"/>
  <c r="AD40" i="49"/>
  <c r="V40" i="49"/>
  <c r="L40" i="49"/>
  <c r="AT40" i="49"/>
  <c r="AL40" i="49"/>
  <c r="AB40" i="49"/>
  <c r="T40" i="49"/>
  <c r="J40" i="49"/>
  <c r="AZ40" i="49"/>
  <c r="AR40" i="49"/>
  <c r="AJ40" i="49"/>
  <c r="Z40" i="49"/>
  <c r="R40" i="49"/>
  <c r="AX40" i="49"/>
  <c r="AP40" i="49"/>
  <c r="AH40" i="49"/>
  <c r="X40" i="49"/>
  <c r="P40" i="49"/>
  <c r="AX208" i="50"/>
  <c r="AP208" i="50"/>
  <c r="AH208" i="50"/>
  <c r="X208" i="50"/>
  <c r="P208" i="50"/>
  <c r="AV208" i="50"/>
  <c r="AN208" i="50"/>
  <c r="AD208" i="50"/>
  <c r="V208" i="50"/>
  <c r="L208" i="50"/>
  <c r="AT208" i="50"/>
  <c r="AL208" i="50"/>
  <c r="AB208" i="50"/>
  <c r="T208" i="50"/>
  <c r="J208" i="50"/>
  <c r="AZ208" i="50"/>
  <c r="AR208" i="50"/>
  <c r="AJ208" i="50"/>
  <c r="Z208" i="50"/>
  <c r="R208" i="50"/>
  <c r="AY26" i="48"/>
  <c r="AQ26" i="48"/>
  <c r="AI26" i="48"/>
  <c r="Y26" i="48"/>
  <c r="Q26" i="48"/>
  <c r="BA26" i="48"/>
  <c r="AO26" i="48"/>
  <c r="AC26" i="48"/>
  <c r="S26" i="48"/>
  <c r="AW26" i="48"/>
  <c r="AM26" i="48"/>
  <c r="AA26" i="48"/>
  <c r="M26" i="48"/>
  <c r="AU26" i="48"/>
  <c r="AK26" i="48"/>
  <c r="W26" i="48"/>
  <c r="K26" i="48"/>
  <c r="AS26" i="48"/>
  <c r="AE26" i="48"/>
  <c r="U26" i="48"/>
  <c r="AV17" i="48"/>
  <c r="AN17" i="48"/>
  <c r="AD17" i="48"/>
  <c r="V17" i="48"/>
  <c r="L17" i="48"/>
  <c r="AT17" i="48"/>
  <c r="AL17" i="48"/>
  <c r="AB17" i="48"/>
  <c r="T17" i="48"/>
  <c r="J17" i="48"/>
  <c r="AZ17" i="48"/>
  <c r="AR17" i="48"/>
  <c r="AJ17" i="48"/>
  <c r="Z17" i="48"/>
  <c r="R17" i="48"/>
  <c r="AX17" i="48"/>
  <c r="AP17" i="48"/>
  <c r="AH17" i="48"/>
  <c r="X17" i="48"/>
  <c r="P17" i="48"/>
  <c r="BA98" i="49"/>
  <c r="AS98" i="49"/>
  <c r="AK98" i="49"/>
  <c r="AA98" i="49"/>
  <c r="S98" i="49"/>
  <c r="AY98" i="49"/>
  <c r="AQ98" i="49"/>
  <c r="AI98" i="49"/>
  <c r="Y98" i="49"/>
  <c r="Q98" i="49"/>
  <c r="AW98" i="49"/>
  <c r="AO98" i="49"/>
  <c r="AE98" i="49"/>
  <c r="W98" i="49"/>
  <c r="M98" i="49"/>
  <c r="AU98" i="49"/>
  <c r="AM98" i="49"/>
  <c r="AC98" i="49"/>
  <c r="U98" i="49"/>
  <c r="K98" i="49"/>
  <c r="AZ89" i="49"/>
  <c r="AR89" i="49"/>
  <c r="AJ89" i="49"/>
  <c r="Z89" i="49"/>
  <c r="R89" i="49"/>
  <c r="AX89" i="49"/>
  <c r="AP89" i="49"/>
  <c r="AH89" i="49"/>
  <c r="X89" i="49"/>
  <c r="P89" i="49"/>
  <c r="AV89" i="49"/>
  <c r="AN89" i="49"/>
  <c r="AD89" i="49"/>
  <c r="V89" i="49"/>
  <c r="L89" i="49"/>
  <c r="AT89" i="49"/>
  <c r="AL89" i="49"/>
  <c r="AB89" i="49"/>
  <c r="T89" i="49"/>
  <c r="J89" i="49"/>
  <c r="BA34" i="49"/>
  <c r="AS34" i="49"/>
  <c r="AK34" i="49"/>
  <c r="AA34" i="49"/>
  <c r="S34" i="49"/>
  <c r="AY34" i="49"/>
  <c r="AQ34" i="49"/>
  <c r="AI34" i="49"/>
  <c r="Y34" i="49"/>
  <c r="Q34" i="49"/>
  <c r="AW34" i="49"/>
  <c r="AO34" i="49"/>
  <c r="AE34" i="49"/>
  <c r="W34" i="49"/>
  <c r="M34" i="49"/>
  <c r="AU34" i="49"/>
  <c r="AM34" i="49"/>
  <c r="AC34" i="49"/>
  <c r="U34" i="49"/>
  <c r="K34" i="49"/>
  <c r="AZ25" i="49"/>
  <c r="AR25" i="49"/>
  <c r="AJ25" i="49"/>
  <c r="Z25" i="49"/>
  <c r="R25" i="49"/>
  <c r="AX25" i="49"/>
  <c r="AP25" i="49"/>
  <c r="AH25" i="49"/>
  <c r="X25" i="49"/>
  <c r="P25" i="49"/>
  <c r="AV25" i="49"/>
  <c r="AN25" i="49"/>
  <c r="AD25" i="49"/>
  <c r="V25" i="49"/>
  <c r="L25" i="49"/>
  <c r="AT25" i="49"/>
  <c r="AL25" i="49"/>
  <c r="AB25" i="49"/>
  <c r="T25" i="49"/>
  <c r="J25" i="49"/>
  <c r="AW176" i="50"/>
  <c r="AE176" i="50"/>
  <c r="M176" i="50"/>
  <c r="AM176" i="50"/>
  <c r="U176" i="50"/>
  <c r="AS176" i="50"/>
  <c r="AA176" i="50"/>
  <c r="AY176" i="50"/>
  <c r="AI176" i="50"/>
  <c r="Q176" i="50"/>
  <c r="AO176" i="50"/>
  <c r="W176" i="50"/>
  <c r="AU176" i="50"/>
  <c r="AC176" i="50"/>
  <c r="K176" i="50"/>
  <c r="BA176" i="50"/>
  <c r="AK176" i="50"/>
  <c r="S176" i="50"/>
  <c r="AQ176" i="50"/>
  <c r="Y176" i="50"/>
  <c r="AX167" i="50"/>
  <c r="AP167" i="50"/>
  <c r="AH167" i="50"/>
  <c r="X167" i="50"/>
  <c r="P167" i="50"/>
  <c r="AV167" i="50"/>
  <c r="AN167" i="50"/>
  <c r="AD167" i="50"/>
  <c r="V167" i="50"/>
  <c r="L167" i="50"/>
  <c r="AT167" i="50"/>
  <c r="AL167" i="50"/>
  <c r="AB167" i="50"/>
  <c r="T167" i="50"/>
  <c r="J167" i="50"/>
  <c r="AZ167" i="50"/>
  <c r="AR167" i="50"/>
  <c r="AJ167" i="50"/>
  <c r="Z167" i="50"/>
  <c r="R167" i="50"/>
  <c r="AY112" i="50"/>
  <c r="AQ112" i="50"/>
  <c r="AI112" i="50"/>
  <c r="Y112" i="50"/>
  <c r="Q112" i="50"/>
  <c r="AW112" i="50"/>
  <c r="AO112" i="50"/>
  <c r="AE112" i="50"/>
  <c r="W112" i="50"/>
  <c r="M112" i="50"/>
  <c r="AU112" i="50"/>
  <c r="AM112" i="50"/>
  <c r="AC112" i="50"/>
  <c r="U112" i="50"/>
  <c r="K112" i="50"/>
  <c r="BA112" i="50"/>
  <c r="AS112" i="50"/>
  <c r="AK112" i="50"/>
  <c r="AA112" i="50"/>
  <c r="S112" i="50"/>
  <c r="AX200" i="50"/>
  <c r="AP200" i="50"/>
  <c r="AH200" i="50"/>
  <c r="X200" i="50"/>
  <c r="P200" i="50"/>
  <c r="AV200" i="50"/>
  <c r="AN200" i="50"/>
  <c r="AD200" i="50"/>
  <c r="V200" i="50"/>
  <c r="L200" i="50"/>
  <c r="AT200" i="50"/>
  <c r="AL200" i="50"/>
  <c r="AB200" i="50"/>
  <c r="T200" i="50"/>
  <c r="J200" i="50"/>
  <c r="AZ200" i="50"/>
  <c r="AR200" i="50"/>
  <c r="AJ200" i="50"/>
  <c r="Z200" i="50"/>
  <c r="R200" i="50"/>
  <c r="AW145" i="50"/>
  <c r="AO145" i="50"/>
  <c r="AE145" i="50"/>
  <c r="W145" i="50"/>
  <c r="M145" i="50"/>
  <c r="AU145" i="50"/>
  <c r="AM145" i="50"/>
  <c r="AC145" i="50"/>
  <c r="U145" i="50"/>
  <c r="K145" i="50"/>
  <c r="BA145" i="50"/>
  <c r="AS145" i="50"/>
  <c r="AK145" i="50"/>
  <c r="AA145" i="50"/>
  <c r="S145" i="50"/>
  <c r="AY145" i="50"/>
  <c r="AQ145" i="50"/>
  <c r="AI145" i="50"/>
  <c r="Y145" i="50"/>
  <c r="Q145" i="50"/>
  <c r="AV136" i="50"/>
  <c r="AN136" i="50"/>
  <c r="AD136" i="50"/>
  <c r="V136" i="50"/>
  <c r="L136" i="50"/>
  <c r="AT136" i="50"/>
  <c r="AL136" i="50"/>
  <c r="AB136" i="50"/>
  <c r="T136" i="50"/>
  <c r="J136" i="50"/>
  <c r="AZ136" i="50"/>
  <c r="AR136" i="50"/>
  <c r="AJ136" i="50"/>
  <c r="Z136" i="50"/>
  <c r="R136" i="50"/>
  <c r="AX136" i="50"/>
  <c r="AP136" i="50"/>
  <c r="AH136" i="50"/>
  <c r="X136" i="50"/>
  <c r="P136" i="50"/>
  <c r="AV197" i="50"/>
  <c r="AD197" i="50"/>
  <c r="L197" i="50"/>
  <c r="AL197" i="50"/>
  <c r="T197" i="50"/>
  <c r="AR197" i="50"/>
  <c r="V197" i="50"/>
  <c r="AP197" i="50"/>
  <c r="P197" i="50"/>
  <c r="AN197" i="50"/>
  <c r="R197" i="50"/>
  <c r="AH197" i="50"/>
  <c r="J197" i="50"/>
  <c r="AJ197" i="50"/>
  <c r="AX197" i="50"/>
  <c r="AB197" i="50"/>
  <c r="AZ197" i="50"/>
  <c r="Z197" i="50"/>
  <c r="AT197" i="50"/>
  <c r="X197" i="50"/>
  <c r="AW142" i="50"/>
  <c r="AO142" i="50"/>
  <c r="AE142" i="50"/>
  <c r="W142" i="50"/>
  <c r="M142" i="50"/>
  <c r="AS142" i="50"/>
  <c r="AI142" i="50"/>
  <c r="U142" i="50"/>
  <c r="BA142" i="50"/>
  <c r="AQ142" i="50"/>
  <c r="AC142" i="50"/>
  <c r="S142" i="50"/>
  <c r="AY142" i="50"/>
  <c r="AM142" i="50"/>
  <c r="AA142" i="50"/>
  <c r="Q142" i="50"/>
  <c r="AU142" i="50"/>
  <c r="AK142" i="50"/>
  <c r="Y142" i="50"/>
  <c r="K142" i="50"/>
  <c r="AV133" i="50"/>
  <c r="AN133" i="50"/>
  <c r="AD133" i="50"/>
  <c r="V133" i="50"/>
  <c r="L133" i="50"/>
  <c r="AZ133" i="50"/>
  <c r="AP133" i="50"/>
  <c r="AB133" i="50"/>
  <c r="R133" i="50"/>
  <c r="AX133" i="50"/>
  <c r="AL133" i="50"/>
  <c r="Z133" i="50"/>
  <c r="P133" i="50"/>
  <c r="AT133" i="50"/>
  <c r="AJ133" i="50"/>
  <c r="X133" i="50"/>
  <c r="J133" i="50"/>
  <c r="AR133" i="50"/>
  <c r="AH133" i="50"/>
  <c r="T133" i="50"/>
  <c r="AY187" i="50"/>
  <c r="AQ187" i="50"/>
  <c r="AI187" i="50"/>
  <c r="Y187" i="50"/>
  <c r="Q187" i="50"/>
  <c r="AW187" i="50"/>
  <c r="AO187" i="50"/>
  <c r="AE187" i="50"/>
  <c r="W187" i="50"/>
  <c r="M187" i="50"/>
  <c r="AU187" i="50"/>
  <c r="AM187" i="50"/>
  <c r="AC187" i="50"/>
  <c r="U187" i="50"/>
  <c r="K187" i="50"/>
  <c r="BA187" i="50"/>
  <c r="AS187" i="50"/>
  <c r="AK187" i="50"/>
  <c r="AA187" i="50"/>
  <c r="S187" i="50"/>
  <c r="AX178" i="50"/>
  <c r="AP178" i="50"/>
  <c r="AH178" i="50"/>
  <c r="X178" i="50"/>
  <c r="P178" i="50"/>
  <c r="AV178" i="50"/>
  <c r="AN178" i="50"/>
  <c r="AD178" i="50"/>
  <c r="V178" i="50"/>
  <c r="L178" i="50"/>
  <c r="AT178" i="50"/>
  <c r="AL178" i="50"/>
  <c r="AB178" i="50"/>
  <c r="T178" i="50"/>
  <c r="J178" i="50"/>
  <c r="AZ178" i="50"/>
  <c r="AR178" i="50"/>
  <c r="AJ178" i="50"/>
  <c r="Z178" i="50"/>
  <c r="R178" i="50"/>
  <c r="AY123" i="50"/>
  <c r="AQ123" i="50"/>
  <c r="AI123" i="50"/>
  <c r="Y123" i="50"/>
  <c r="Q123" i="50"/>
  <c r="AW123" i="50"/>
  <c r="AO123" i="50"/>
  <c r="AE123" i="50"/>
  <c r="W123" i="50"/>
  <c r="M123" i="50"/>
  <c r="BA123" i="50"/>
  <c r="AS123" i="50"/>
  <c r="AK123" i="50"/>
  <c r="AA123" i="50"/>
  <c r="S123" i="50"/>
  <c r="AU123" i="50"/>
  <c r="K123" i="50"/>
  <c r="AM123" i="50"/>
  <c r="AC123" i="50"/>
  <c r="U123" i="50"/>
  <c r="AX114" i="50"/>
  <c r="AP114" i="50"/>
  <c r="AH114" i="50"/>
  <c r="X114" i="50"/>
  <c r="P114" i="50"/>
  <c r="AV114" i="50"/>
  <c r="AN114" i="50"/>
  <c r="AD114" i="50"/>
  <c r="V114" i="50"/>
  <c r="L114" i="50"/>
  <c r="AZ114" i="50"/>
  <c r="AR114" i="50"/>
  <c r="AJ114" i="50"/>
  <c r="Z114" i="50"/>
  <c r="R114" i="50"/>
  <c r="T114" i="50"/>
  <c r="AT114" i="50"/>
  <c r="J114" i="50"/>
  <c r="AL114" i="50"/>
  <c r="AB114" i="50"/>
  <c r="AW69" i="50"/>
  <c r="AO69" i="50"/>
  <c r="AE69" i="50"/>
  <c r="W69" i="50"/>
  <c r="M69" i="50"/>
  <c r="AU69" i="50"/>
  <c r="AM69" i="50"/>
  <c r="AC69" i="50"/>
  <c r="U69" i="50"/>
  <c r="K69" i="50"/>
  <c r="BA69" i="50"/>
  <c r="AS69" i="50"/>
  <c r="AK69" i="50"/>
  <c r="AA69" i="50"/>
  <c r="S69" i="50"/>
  <c r="AY69" i="50"/>
  <c r="AQ69" i="50"/>
  <c r="AI69" i="50"/>
  <c r="Y69" i="50"/>
  <c r="Q69" i="50"/>
  <c r="AV60" i="50"/>
  <c r="AN60" i="50"/>
  <c r="AD60" i="50"/>
  <c r="V60" i="50"/>
  <c r="L60" i="50"/>
  <c r="AT60" i="50"/>
  <c r="AL60" i="50"/>
  <c r="AB60" i="50"/>
  <c r="T60" i="50"/>
  <c r="J60" i="50"/>
  <c r="AZ60" i="50"/>
  <c r="AR60" i="50"/>
  <c r="AJ60" i="50"/>
  <c r="Z60" i="50"/>
  <c r="R60" i="50"/>
  <c r="AX60" i="50"/>
  <c r="AP60" i="50"/>
  <c r="AH60" i="50"/>
  <c r="X60" i="50"/>
  <c r="P60" i="50"/>
  <c r="AW74" i="50"/>
  <c r="AO74" i="50"/>
  <c r="AE74" i="50"/>
  <c r="W74" i="50"/>
  <c r="M74" i="50"/>
  <c r="AU74" i="50"/>
  <c r="AM74" i="50"/>
  <c r="AC74" i="50"/>
  <c r="U74" i="50"/>
  <c r="K74" i="50"/>
  <c r="BA74" i="50"/>
  <c r="AS74" i="50"/>
  <c r="AK74" i="50"/>
  <c r="AA74" i="50"/>
  <c r="S74" i="50"/>
  <c r="AY74" i="50"/>
  <c r="AQ74" i="50"/>
  <c r="AI74" i="50"/>
  <c r="Y74" i="50"/>
  <c r="Q74" i="50"/>
  <c r="AV65" i="50"/>
  <c r="AN65" i="50"/>
  <c r="AD65" i="50"/>
  <c r="V65" i="50"/>
  <c r="L65" i="50"/>
  <c r="AT65" i="50"/>
  <c r="AL65" i="50"/>
  <c r="AB65" i="50"/>
  <c r="T65" i="50"/>
  <c r="J65" i="50"/>
  <c r="AZ65" i="50"/>
  <c r="AR65" i="50"/>
  <c r="AJ65" i="50"/>
  <c r="Z65" i="50"/>
  <c r="R65" i="50"/>
  <c r="AX65" i="50"/>
  <c r="AP65" i="50"/>
  <c r="AH65" i="50"/>
  <c r="X65" i="50"/>
  <c r="P65" i="50"/>
  <c r="AY107" i="50"/>
  <c r="AQ107" i="50"/>
  <c r="AI107" i="50"/>
  <c r="Y107" i="50"/>
  <c r="Q107" i="50"/>
  <c r="AW107" i="50"/>
  <c r="AO107" i="50"/>
  <c r="AE107" i="50"/>
  <c r="W107" i="50"/>
  <c r="M107" i="50"/>
  <c r="BA107" i="50"/>
  <c r="AS107" i="50"/>
  <c r="AK107" i="50"/>
  <c r="AA107" i="50"/>
  <c r="S107" i="50"/>
  <c r="AU107" i="50"/>
  <c r="K107" i="50"/>
  <c r="AM107" i="50"/>
  <c r="AC107" i="50"/>
  <c r="U107" i="50"/>
  <c r="AX98" i="50"/>
  <c r="AP98" i="50"/>
  <c r="AH98" i="50"/>
  <c r="X98" i="50"/>
  <c r="P98" i="50"/>
  <c r="AV98" i="50"/>
  <c r="AN98" i="50"/>
  <c r="AD98" i="50"/>
  <c r="V98" i="50"/>
  <c r="L98" i="50"/>
  <c r="AZ98" i="50"/>
  <c r="AR98" i="50"/>
  <c r="AJ98" i="50"/>
  <c r="Z98" i="50"/>
  <c r="R98" i="50"/>
  <c r="T98" i="50"/>
  <c r="AT98" i="50"/>
  <c r="J98" i="50"/>
  <c r="AL98" i="50"/>
  <c r="AB98" i="50"/>
  <c r="AY43" i="50"/>
  <c r="AQ43" i="50"/>
  <c r="AI43" i="50"/>
  <c r="Y43" i="50"/>
  <c r="Q43" i="50"/>
  <c r="AW43" i="50"/>
  <c r="AO43" i="50"/>
  <c r="AE43" i="50"/>
  <c r="W43" i="50"/>
  <c r="M43" i="50"/>
  <c r="BA43" i="50"/>
  <c r="AS43" i="50"/>
  <c r="AK43" i="50"/>
  <c r="AA43" i="50"/>
  <c r="S43" i="50"/>
  <c r="AU43" i="50"/>
  <c r="K43" i="50"/>
  <c r="AM43" i="50"/>
  <c r="AC43" i="50"/>
  <c r="U43" i="50"/>
  <c r="AV34" i="50"/>
  <c r="AN34" i="50"/>
  <c r="AD34" i="50"/>
  <c r="V34" i="50"/>
  <c r="L34" i="50"/>
  <c r="AT34" i="50"/>
  <c r="AL34" i="50"/>
  <c r="AB34" i="50"/>
  <c r="T34" i="50"/>
  <c r="J34" i="50"/>
  <c r="AX34" i="50"/>
  <c r="AP34" i="50"/>
  <c r="AH34" i="50"/>
  <c r="X34" i="50"/>
  <c r="P34" i="50"/>
  <c r="AZ34" i="50"/>
  <c r="R34" i="50"/>
  <c r="AR34" i="50"/>
  <c r="AJ34" i="50"/>
  <c r="Z34" i="50"/>
  <c r="AY60" i="50"/>
  <c r="AQ60" i="50"/>
  <c r="AI60" i="50"/>
  <c r="Y60" i="50"/>
  <c r="Q60" i="50"/>
  <c r="AW60" i="50"/>
  <c r="AO60" i="50"/>
  <c r="AE60" i="50"/>
  <c r="W60" i="50"/>
  <c r="M60" i="50"/>
  <c r="AU60" i="50"/>
  <c r="AM60" i="50"/>
  <c r="AC60" i="50"/>
  <c r="U60" i="50"/>
  <c r="K60" i="50"/>
  <c r="BA60" i="50"/>
  <c r="AS60" i="50"/>
  <c r="AK60" i="50"/>
  <c r="AA60" i="50"/>
  <c r="S60" i="50"/>
  <c r="AX51" i="50"/>
  <c r="AP51" i="50"/>
  <c r="AH51" i="50"/>
  <c r="X51" i="50"/>
  <c r="P51" i="50"/>
  <c r="AV51" i="50"/>
  <c r="AN51" i="50"/>
  <c r="AD51" i="50"/>
  <c r="V51" i="50"/>
  <c r="L51" i="50"/>
  <c r="AT51" i="50"/>
  <c r="AL51" i="50"/>
  <c r="AB51" i="50"/>
  <c r="T51" i="50"/>
  <c r="J51" i="50"/>
  <c r="AZ51" i="50"/>
  <c r="AR51" i="50"/>
  <c r="AJ51" i="50"/>
  <c r="Z51" i="50"/>
  <c r="R51" i="50"/>
  <c r="AU335" i="51"/>
  <c r="AC335" i="51"/>
  <c r="K335" i="51"/>
  <c r="AO335" i="51"/>
  <c r="W335" i="51"/>
  <c r="AQ335" i="51"/>
  <c r="Y335" i="51"/>
  <c r="BA335" i="51"/>
  <c r="AK335" i="51"/>
  <c r="S335" i="51"/>
  <c r="AM335" i="51"/>
  <c r="U335" i="51"/>
  <c r="AW335" i="51"/>
  <c r="AE335" i="51"/>
  <c r="M335" i="51"/>
  <c r="AY335" i="51"/>
  <c r="AI335" i="51"/>
  <c r="Q335" i="51"/>
  <c r="AS335" i="51"/>
  <c r="AA335" i="51"/>
  <c r="AL326" i="51"/>
  <c r="T326" i="51"/>
  <c r="AD326" i="51"/>
  <c r="AR326" i="51"/>
  <c r="P326" i="51"/>
  <c r="AX326" i="51"/>
  <c r="AH326" i="51"/>
  <c r="L326" i="51"/>
  <c r="V326" i="51"/>
  <c r="AJ326" i="51"/>
  <c r="AT326" i="51"/>
  <c r="AB326" i="51"/>
  <c r="AV326" i="51"/>
  <c r="J326" i="51"/>
  <c r="Z326" i="51"/>
  <c r="AP326" i="51"/>
  <c r="X326" i="51"/>
  <c r="AN326" i="51"/>
  <c r="AZ326" i="51"/>
  <c r="R326" i="51"/>
  <c r="AO271" i="51"/>
  <c r="W271" i="51"/>
  <c r="AI271" i="51"/>
  <c r="AC271" i="51"/>
  <c r="AM271" i="51"/>
  <c r="BA271" i="51"/>
  <c r="AK271" i="51"/>
  <c r="S271" i="51"/>
  <c r="U271" i="51"/>
  <c r="AQ271" i="51"/>
  <c r="AW271" i="51"/>
  <c r="AE271" i="51"/>
  <c r="M271" i="51"/>
  <c r="K271" i="51"/>
  <c r="Y271" i="51"/>
  <c r="AS271" i="51"/>
  <c r="AA271" i="51"/>
  <c r="AY271" i="51"/>
  <c r="AU271" i="51"/>
  <c r="Q271" i="51"/>
  <c r="AL262" i="51"/>
  <c r="AZ262" i="51"/>
  <c r="R262" i="51"/>
  <c r="AV262" i="51"/>
  <c r="P262" i="51"/>
  <c r="AX262" i="51"/>
  <c r="AD262" i="51"/>
  <c r="AR262" i="51"/>
  <c r="AB262" i="51"/>
  <c r="AN262" i="51"/>
  <c r="AT262" i="51"/>
  <c r="T262" i="51"/>
  <c r="AJ262" i="51"/>
  <c r="V262" i="51"/>
  <c r="AH262" i="51"/>
  <c r="AP262" i="51"/>
  <c r="L262" i="51"/>
  <c r="X262" i="51"/>
  <c r="J262" i="51"/>
  <c r="Z262" i="51"/>
  <c r="AV339" i="51"/>
  <c r="AB339" i="51"/>
  <c r="AT339" i="51"/>
  <c r="AL339" i="51"/>
  <c r="J339" i="51"/>
  <c r="AH339" i="51"/>
  <c r="V339" i="51"/>
  <c r="AP339" i="51"/>
  <c r="AX339" i="51"/>
  <c r="T339" i="51"/>
  <c r="R339" i="51"/>
  <c r="AR339" i="51"/>
  <c r="AZ339" i="51"/>
  <c r="X339" i="51"/>
  <c r="L339" i="51"/>
  <c r="AD339" i="51"/>
  <c r="P339" i="51"/>
  <c r="AJ339" i="51"/>
  <c r="Z339" i="51"/>
  <c r="AN339" i="51"/>
  <c r="AK284" i="51"/>
  <c r="S284" i="51"/>
  <c r="AW284" i="51"/>
  <c r="Y284" i="51"/>
  <c r="BA284" i="51"/>
  <c r="AA284" i="51"/>
  <c r="AS284" i="51"/>
  <c r="U284" i="51"/>
  <c r="AU284" i="51"/>
  <c r="W284" i="51"/>
  <c r="AM284" i="51"/>
  <c r="Q284" i="51"/>
  <c r="AO284" i="51"/>
  <c r="M284" i="51"/>
  <c r="AI284" i="51"/>
  <c r="K284" i="51"/>
  <c r="AE284" i="51"/>
  <c r="AY284" i="51"/>
  <c r="AC284" i="51"/>
  <c r="AQ284" i="51"/>
  <c r="AR275" i="51"/>
  <c r="Z275" i="51"/>
  <c r="AX275" i="51"/>
  <c r="AH275" i="51"/>
  <c r="P275" i="51"/>
  <c r="AZ275" i="51"/>
  <c r="AD275" i="51"/>
  <c r="AT275" i="51"/>
  <c r="X275" i="51"/>
  <c r="AV275" i="51"/>
  <c r="V275" i="51"/>
  <c r="AP275" i="51"/>
  <c r="T275" i="51"/>
  <c r="AN275" i="51"/>
  <c r="R275" i="51"/>
  <c r="AL275" i="51"/>
  <c r="J275" i="51"/>
  <c r="AJ275" i="51"/>
  <c r="L275" i="51"/>
  <c r="AB275" i="51"/>
  <c r="M325" i="51"/>
  <c r="AM325" i="51"/>
  <c r="U325" i="51"/>
  <c r="AS325" i="51"/>
  <c r="AW325" i="51"/>
  <c r="AY325" i="51"/>
  <c r="AI325" i="51"/>
  <c r="Q325" i="51"/>
  <c r="AK325" i="51"/>
  <c r="AO325" i="51"/>
  <c r="AU325" i="51"/>
  <c r="AC325" i="51"/>
  <c r="K325" i="51"/>
  <c r="AA325" i="51"/>
  <c r="AE325" i="51"/>
  <c r="AQ325" i="51"/>
  <c r="Y325" i="51"/>
  <c r="BA325" i="51"/>
  <c r="S325" i="51"/>
  <c r="W325" i="51"/>
  <c r="AX316" i="51"/>
  <c r="AH316" i="51"/>
  <c r="AZ316" i="51"/>
  <c r="AJ316" i="51"/>
  <c r="R316" i="51"/>
  <c r="AT316" i="51"/>
  <c r="AB316" i="51"/>
  <c r="AV316" i="51"/>
  <c r="AD316" i="51"/>
  <c r="L316" i="51"/>
  <c r="AP316" i="51"/>
  <c r="X316" i="51"/>
  <c r="AR316" i="51"/>
  <c r="Z316" i="51"/>
  <c r="P316" i="51"/>
  <c r="AL316" i="51"/>
  <c r="T316" i="51"/>
  <c r="AN316" i="51"/>
  <c r="V316" i="51"/>
  <c r="J316" i="51"/>
  <c r="AO261" i="51"/>
  <c r="W261" i="51"/>
  <c r="AI261" i="51"/>
  <c r="AQ261" i="51"/>
  <c r="K261" i="51"/>
  <c r="BA261" i="51"/>
  <c r="AK261" i="51"/>
  <c r="S261" i="51"/>
  <c r="Q261" i="51"/>
  <c r="Y261" i="51"/>
  <c r="AW261" i="51"/>
  <c r="AE261" i="51"/>
  <c r="M261" i="51"/>
  <c r="AM261" i="51"/>
  <c r="AU261" i="51"/>
  <c r="AS261" i="51"/>
  <c r="AA261" i="51"/>
  <c r="AY261" i="51"/>
  <c r="U261" i="51"/>
  <c r="AC261" i="51"/>
  <c r="AO322" i="51"/>
  <c r="W322" i="51"/>
  <c r="AQ322" i="51"/>
  <c r="AU322" i="51"/>
  <c r="K322" i="51"/>
  <c r="BA322" i="51"/>
  <c r="AK322" i="51"/>
  <c r="S322" i="51"/>
  <c r="AI322" i="51"/>
  <c r="AM322" i="51"/>
  <c r="AW322" i="51"/>
  <c r="AE322" i="51"/>
  <c r="M322" i="51"/>
  <c r="Y322" i="51"/>
  <c r="AC322" i="51"/>
  <c r="AS322" i="51"/>
  <c r="AA322" i="51"/>
  <c r="AY322" i="51"/>
  <c r="Q322" i="51"/>
  <c r="U322" i="51"/>
  <c r="AN313" i="51"/>
  <c r="V313" i="51"/>
  <c r="AP313" i="51"/>
  <c r="P313" i="51"/>
  <c r="X313" i="51"/>
  <c r="AZ313" i="51"/>
  <c r="AJ313" i="51"/>
  <c r="R313" i="51"/>
  <c r="AB313" i="51"/>
  <c r="AT313" i="51"/>
  <c r="AV313" i="51"/>
  <c r="AD313" i="51"/>
  <c r="L313" i="51"/>
  <c r="J313" i="51"/>
  <c r="AL313" i="51"/>
  <c r="AR313" i="51"/>
  <c r="Z313" i="51"/>
  <c r="AX313" i="51"/>
  <c r="AH313" i="51"/>
  <c r="T313" i="51"/>
  <c r="AO258" i="51"/>
  <c r="AU258" i="51"/>
  <c r="Q258" i="51"/>
  <c r="AM258" i="51"/>
  <c r="M258" i="51"/>
  <c r="BA258" i="51"/>
  <c r="AK258" i="51"/>
  <c r="AC258" i="51"/>
  <c r="K258" i="51"/>
  <c r="AA258" i="51"/>
  <c r="AW258" i="51"/>
  <c r="AE258" i="51"/>
  <c r="Y258" i="51"/>
  <c r="AY258" i="51"/>
  <c r="W258" i="51"/>
  <c r="AS258" i="51"/>
  <c r="AQ258" i="51"/>
  <c r="U258" i="51"/>
  <c r="AI258" i="51"/>
  <c r="S258" i="51"/>
  <c r="M250" i="51"/>
  <c r="W250" i="51"/>
  <c r="AE250" i="51"/>
  <c r="AO250" i="51"/>
  <c r="AW250" i="51"/>
  <c r="S250" i="51"/>
  <c r="AC250" i="51"/>
  <c r="AQ250" i="51"/>
  <c r="BA250" i="51"/>
  <c r="U250" i="51"/>
  <c r="AI250" i="51"/>
  <c r="AS250" i="51"/>
  <c r="K250" i="51"/>
  <c r="Y250" i="51"/>
  <c r="AK250" i="51"/>
  <c r="AU250" i="51"/>
  <c r="Q250" i="51"/>
  <c r="AA250" i="51"/>
  <c r="AM250" i="51"/>
  <c r="AY250" i="51"/>
  <c r="L241" i="51"/>
  <c r="V241" i="51"/>
  <c r="AD241" i="51"/>
  <c r="AN241" i="51"/>
  <c r="AV241" i="51"/>
  <c r="T241" i="51"/>
  <c r="AH241" i="51"/>
  <c r="AR241" i="51"/>
  <c r="J241" i="51"/>
  <c r="X241" i="51"/>
  <c r="AJ241" i="51"/>
  <c r="AT241" i="51"/>
  <c r="P241" i="51"/>
  <c r="Z241" i="51"/>
  <c r="AL241" i="51"/>
  <c r="AX241" i="51"/>
  <c r="R241" i="51"/>
  <c r="AB241" i="51"/>
  <c r="AP241" i="51"/>
  <c r="AZ241" i="51"/>
  <c r="AY186" i="51"/>
  <c r="AQ186" i="51"/>
  <c r="AI186" i="51"/>
  <c r="Y186" i="51"/>
  <c r="Q186" i="51"/>
  <c r="AW186" i="51"/>
  <c r="AM186" i="51"/>
  <c r="AA186" i="51"/>
  <c r="M186" i="51"/>
  <c r="AU186" i="51"/>
  <c r="AK186" i="51"/>
  <c r="W186" i="51"/>
  <c r="K186" i="51"/>
  <c r="AS186" i="51"/>
  <c r="AE186" i="51"/>
  <c r="U186" i="51"/>
  <c r="BA186" i="51"/>
  <c r="AO186" i="51"/>
  <c r="AC186" i="51"/>
  <c r="S186" i="51"/>
  <c r="AX177" i="51"/>
  <c r="AP177" i="51"/>
  <c r="AH177" i="51"/>
  <c r="X177" i="51"/>
  <c r="P177" i="51"/>
  <c r="AT177" i="51"/>
  <c r="AJ177" i="51"/>
  <c r="V177" i="51"/>
  <c r="J177" i="51"/>
  <c r="AR177" i="51"/>
  <c r="AD177" i="51"/>
  <c r="T177" i="51"/>
  <c r="AZ177" i="51"/>
  <c r="AN177" i="51"/>
  <c r="AB177" i="51"/>
  <c r="R177" i="51"/>
  <c r="AV177" i="51"/>
  <c r="AL177" i="51"/>
  <c r="Z177" i="51"/>
  <c r="L177" i="51"/>
  <c r="AW199" i="51"/>
  <c r="AE199" i="51"/>
  <c r="M199" i="51"/>
  <c r="AM199" i="51"/>
  <c r="U199" i="51"/>
  <c r="AS199" i="51"/>
  <c r="AA199" i="51"/>
  <c r="AY199" i="51"/>
  <c r="AI199" i="51"/>
  <c r="Q199" i="51"/>
  <c r="AO199" i="51"/>
  <c r="W199" i="51"/>
  <c r="AU199" i="51"/>
  <c r="AC199" i="51"/>
  <c r="K199" i="51"/>
  <c r="BA199" i="51"/>
  <c r="AK199" i="51"/>
  <c r="S199" i="51"/>
  <c r="AQ199" i="51"/>
  <c r="Y199" i="51"/>
  <c r="AX190" i="51"/>
  <c r="AP190" i="51"/>
  <c r="AH190" i="51"/>
  <c r="X190" i="51"/>
  <c r="P190" i="51"/>
  <c r="AV190" i="51"/>
  <c r="AN190" i="51"/>
  <c r="AD190" i="51"/>
  <c r="V190" i="51"/>
  <c r="L190" i="51"/>
  <c r="AT190" i="51"/>
  <c r="AL190" i="51"/>
  <c r="AB190" i="51"/>
  <c r="T190" i="51"/>
  <c r="J190" i="51"/>
  <c r="AZ190" i="51"/>
  <c r="AR190" i="51"/>
  <c r="AJ190" i="51"/>
  <c r="Z190" i="51"/>
  <c r="R190" i="51"/>
  <c r="AW240" i="51"/>
  <c r="AO240" i="51"/>
  <c r="AE240" i="51"/>
  <c r="W240" i="51"/>
  <c r="M240" i="51"/>
  <c r="AU240" i="51"/>
  <c r="AM240" i="51"/>
  <c r="AC240" i="51"/>
  <c r="U240" i="51"/>
  <c r="K240" i="51"/>
  <c r="AY240" i="51"/>
  <c r="AQ240" i="51"/>
  <c r="AI240" i="51"/>
  <c r="Y240" i="51"/>
  <c r="Q240" i="51"/>
  <c r="AS240" i="51"/>
  <c r="AK240" i="51"/>
  <c r="AA240" i="51"/>
  <c r="BA240" i="51"/>
  <c r="S240" i="51"/>
  <c r="AV231" i="51"/>
  <c r="AN231" i="51"/>
  <c r="AD231" i="51"/>
  <c r="V231" i="51"/>
  <c r="L231" i="51"/>
  <c r="AT231" i="51"/>
  <c r="AL231" i="51"/>
  <c r="AB231" i="51"/>
  <c r="T231" i="51"/>
  <c r="J231" i="51"/>
  <c r="AX231" i="51"/>
  <c r="AP231" i="51"/>
  <c r="AH231" i="51"/>
  <c r="X231" i="51"/>
  <c r="P231" i="51"/>
  <c r="AZ231" i="51"/>
  <c r="R231" i="51"/>
  <c r="AR231" i="51"/>
  <c r="AJ231" i="51"/>
  <c r="Z231" i="51"/>
  <c r="AY176" i="51"/>
  <c r="AQ176" i="51"/>
  <c r="AI176" i="51"/>
  <c r="Y176" i="51"/>
  <c r="Q176" i="51"/>
  <c r="AW176" i="51"/>
  <c r="AM176" i="51"/>
  <c r="AA176" i="51"/>
  <c r="M176" i="51"/>
  <c r="AU176" i="51"/>
  <c r="AK176" i="51"/>
  <c r="W176" i="51"/>
  <c r="K176" i="51"/>
  <c r="AS176" i="51"/>
  <c r="AE176" i="51"/>
  <c r="U176" i="51"/>
  <c r="BA176" i="51"/>
  <c r="AO176" i="51"/>
  <c r="AC176" i="51"/>
  <c r="S176" i="51"/>
  <c r="AX167" i="51"/>
  <c r="AP167" i="51"/>
  <c r="AH167" i="51"/>
  <c r="X167" i="51"/>
  <c r="P167" i="51"/>
  <c r="AT167" i="51"/>
  <c r="AJ167" i="51"/>
  <c r="V167" i="51"/>
  <c r="J167" i="51"/>
  <c r="AR167" i="51"/>
  <c r="AD167" i="51"/>
  <c r="T167" i="51"/>
  <c r="AZ167" i="51"/>
  <c r="AN167" i="51"/>
  <c r="AB167" i="51"/>
  <c r="R167" i="51"/>
  <c r="AV167" i="51"/>
  <c r="AL167" i="51"/>
  <c r="Z167" i="51"/>
  <c r="L167" i="51"/>
  <c r="L244" i="51"/>
  <c r="V244" i="51"/>
  <c r="AD244" i="51"/>
  <c r="AN244" i="51"/>
  <c r="AV244" i="51"/>
  <c r="P244" i="51"/>
  <c r="X244" i="51"/>
  <c r="AH244" i="51"/>
  <c r="AP244" i="51"/>
  <c r="AX244" i="51"/>
  <c r="R244" i="51"/>
  <c r="Z244" i="51"/>
  <c r="AJ244" i="51"/>
  <c r="AR244" i="51"/>
  <c r="AZ244" i="51"/>
  <c r="J244" i="51"/>
  <c r="T244" i="51"/>
  <c r="AB244" i="51"/>
  <c r="AL244" i="51"/>
  <c r="AT244" i="51"/>
  <c r="AY189" i="51"/>
  <c r="AQ189" i="51"/>
  <c r="AI189" i="51"/>
  <c r="Y189" i="51"/>
  <c r="Q189" i="51"/>
  <c r="AW189" i="51"/>
  <c r="AO189" i="51"/>
  <c r="AE189" i="51"/>
  <c r="W189" i="51"/>
  <c r="M189" i="51"/>
  <c r="AU189" i="51"/>
  <c r="AM189" i="51"/>
  <c r="AC189" i="51"/>
  <c r="U189" i="51"/>
  <c r="K189" i="51"/>
  <c r="BA189" i="51"/>
  <c r="AS189" i="51"/>
  <c r="AK189" i="51"/>
  <c r="AA189" i="51"/>
  <c r="S189" i="51"/>
  <c r="AX180" i="51"/>
  <c r="AP180" i="51"/>
  <c r="AH180" i="51"/>
  <c r="X180" i="51"/>
  <c r="P180" i="51"/>
  <c r="AV180" i="51"/>
  <c r="AN180" i="51"/>
  <c r="AD180" i="51"/>
  <c r="V180" i="51"/>
  <c r="L180" i="51"/>
  <c r="AT180" i="51"/>
  <c r="AL180" i="51"/>
  <c r="AB180" i="51"/>
  <c r="T180" i="51"/>
  <c r="J180" i="51"/>
  <c r="AZ180" i="51"/>
  <c r="AR180" i="51"/>
  <c r="AJ180" i="51"/>
  <c r="Z180" i="51"/>
  <c r="R180" i="51"/>
  <c r="AY153" i="51"/>
  <c r="AQ153" i="51"/>
  <c r="AI153" i="51"/>
  <c r="Y153" i="51"/>
  <c r="Q153" i="51"/>
  <c r="AW153" i="51"/>
  <c r="AO153" i="51"/>
  <c r="AE153" i="51"/>
  <c r="W153" i="51"/>
  <c r="M153" i="51"/>
  <c r="AU153" i="51"/>
  <c r="AM153" i="51"/>
  <c r="AC153" i="51"/>
  <c r="U153" i="51"/>
  <c r="K153" i="51"/>
  <c r="BA153" i="51"/>
  <c r="AS153" i="51"/>
  <c r="AK153" i="51"/>
  <c r="AA153" i="51"/>
  <c r="S153" i="51"/>
  <c r="AX144" i="51"/>
  <c r="AP144" i="51"/>
  <c r="AH144" i="51"/>
  <c r="X144" i="51"/>
  <c r="P144" i="51"/>
  <c r="AV144" i="51"/>
  <c r="AN144" i="51"/>
  <c r="AD144" i="51"/>
  <c r="V144" i="51"/>
  <c r="L144" i="51"/>
  <c r="AT144" i="51"/>
  <c r="AL144" i="51"/>
  <c r="AB144" i="51"/>
  <c r="T144" i="51"/>
  <c r="J144" i="51"/>
  <c r="AZ144" i="51"/>
  <c r="AR144" i="51"/>
  <c r="AJ144" i="51"/>
  <c r="Z144" i="51"/>
  <c r="R144" i="51"/>
  <c r="AY110" i="51"/>
  <c r="AQ110" i="51"/>
  <c r="AI110" i="51"/>
  <c r="Y110" i="51"/>
  <c r="Q110" i="51"/>
  <c r="AW110" i="51"/>
  <c r="AO110" i="51"/>
  <c r="AE110" i="51"/>
  <c r="W110" i="51"/>
  <c r="M110" i="51"/>
  <c r="AU110" i="51"/>
  <c r="AM110" i="51"/>
  <c r="AC110" i="51"/>
  <c r="U110" i="51"/>
  <c r="K110" i="51"/>
  <c r="BA110" i="51"/>
  <c r="AS110" i="51"/>
  <c r="AK110" i="51"/>
  <c r="AA110" i="51"/>
  <c r="S110" i="51"/>
  <c r="AY123" i="51"/>
  <c r="AQ123" i="51"/>
  <c r="AI123" i="51"/>
  <c r="Y123" i="51"/>
  <c r="Q123" i="51"/>
  <c r="AW123" i="51"/>
  <c r="AO123" i="51"/>
  <c r="AE123" i="51"/>
  <c r="W123" i="51"/>
  <c r="M123" i="51"/>
  <c r="AU123" i="51"/>
  <c r="AM123" i="51"/>
  <c r="AC123" i="51"/>
  <c r="U123" i="51"/>
  <c r="K123" i="51"/>
  <c r="BA123" i="51"/>
  <c r="AS123" i="51"/>
  <c r="AK123" i="51"/>
  <c r="AA123" i="51"/>
  <c r="S123" i="51"/>
  <c r="AX114" i="51"/>
  <c r="AP114" i="51"/>
  <c r="AH114" i="51"/>
  <c r="X114" i="51"/>
  <c r="P114" i="51"/>
  <c r="AV114" i="51"/>
  <c r="AN114" i="51"/>
  <c r="AD114" i="51"/>
  <c r="V114" i="51"/>
  <c r="L114" i="51"/>
  <c r="AT114" i="51"/>
  <c r="AL114" i="51"/>
  <c r="AB114" i="51"/>
  <c r="T114" i="51"/>
  <c r="J114" i="51"/>
  <c r="AZ114" i="51"/>
  <c r="AR114" i="51"/>
  <c r="AJ114" i="51"/>
  <c r="Z114" i="51"/>
  <c r="R114" i="51"/>
  <c r="AX155" i="51"/>
  <c r="AP155" i="51"/>
  <c r="AH155" i="51"/>
  <c r="X155" i="51"/>
  <c r="P155" i="51"/>
  <c r="AV155" i="51"/>
  <c r="AN155" i="51"/>
  <c r="AD155" i="51"/>
  <c r="V155" i="51"/>
  <c r="L155" i="51"/>
  <c r="AT155" i="51"/>
  <c r="AL155" i="51"/>
  <c r="AB155" i="51"/>
  <c r="T155" i="51"/>
  <c r="J155" i="51"/>
  <c r="AZ155" i="51"/>
  <c r="AR155" i="51"/>
  <c r="AJ155" i="51"/>
  <c r="Z155" i="51"/>
  <c r="R155" i="51"/>
  <c r="AY91" i="51"/>
  <c r="AQ91" i="51"/>
  <c r="AI91" i="51"/>
  <c r="Y91" i="51"/>
  <c r="Q91" i="51"/>
  <c r="AW91" i="51"/>
  <c r="AO91" i="51"/>
  <c r="AE91" i="51"/>
  <c r="W91" i="51"/>
  <c r="M91" i="51"/>
  <c r="AU91" i="51"/>
  <c r="AM91" i="51"/>
  <c r="AC91" i="51"/>
  <c r="U91" i="51"/>
  <c r="K91" i="51"/>
  <c r="BA91" i="51"/>
  <c r="AS91" i="51"/>
  <c r="AK91" i="51"/>
  <c r="AA91" i="51"/>
  <c r="S91" i="51"/>
  <c r="AX82" i="51"/>
  <c r="AP82" i="51"/>
  <c r="AH82" i="51"/>
  <c r="X82" i="51"/>
  <c r="P82" i="51"/>
  <c r="AN82" i="51"/>
  <c r="AD82" i="51"/>
  <c r="L82" i="51"/>
  <c r="AV82" i="51"/>
  <c r="V82" i="51"/>
  <c r="AT82" i="51"/>
  <c r="AB82" i="51"/>
  <c r="J82" i="51"/>
  <c r="AL82" i="51"/>
  <c r="T82" i="51"/>
  <c r="AZ82" i="51"/>
  <c r="AR82" i="51"/>
  <c r="AJ82" i="51"/>
  <c r="Z82" i="51"/>
  <c r="R82" i="51"/>
  <c r="AY77" i="51"/>
  <c r="AQ77" i="51"/>
  <c r="AI77" i="51"/>
  <c r="Y77" i="51"/>
  <c r="Q77" i="51"/>
  <c r="AW77" i="51"/>
  <c r="AO77" i="51"/>
  <c r="AE77" i="51"/>
  <c r="W77" i="51"/>
  <c r="M77" i="51"/>
  <c r="BA77" i="51"/>
  <c r="AS77" i="51"/>
  <c r="AK77" i="51"/>
  <c r="AA77" i="51"/>
  <c r="S77" i="51"/>
  <c r="AU77" i="51"/>
  <c r="K77" i="51"/>
  <c r="AM77" i="51"/>
  <c r="AC77" i="51"/>
  <c r="U77" i="51"/>
  <c r="AX68" i="51"/>
  <c r="AP68" i="51"/>
  <c r="AH68" i="51"/>
  <c r="X68" i="51"/>
  <c r="P68" i="51"/>
  <c r="AV68" i="51"/>
  <c r="AN68" i="51"/>
  <c r="AD68" i="51"/>
  <c r="V68" i="51"/>
  <c r="L68" i="51"/>
  <c r="AZ68" i="51"/>
  <c r="AR68" i="51"/>
  <c r="AJ68" i="51"/>
  <c r="Z68" i="51"/>
  <c r="R68" i="51"/>
  <c r="T68" i="51"/>
  <c r="AT68" i="51"/>
  <c r="J68" i="51"/>
  <c r="AL68" i="51"/>
  <c r="AB68" i="51"/>
  <c r="AY62" i="51"/>
  <c r="AQ62" i="51"/>
  <c r="AI62" i="51"/>
  <c r="Y62" i="51"/>
  <c r="Q62" i="51"/>
  <c r="AW62" i="51"/>
  <c r="AO62" i="51"/>
  <c r="AE62" i="51"/>
  <c r="W62" i="51"/>
  <c r="M62" i="51"/>
  <c r="BA62" i="51"/>
  <c r="AS62" i="51"/>
  <c r="AK62" i="51"/>
  <c r="AA62" i="51"/>
  <c r="S62" i="51"/>
  <c r="AU62" i="51"/>
  <c r="K62" i="51"/>
  <c r="AM62" i="51"/>
  <c r="AC62" i="51"/>
  <c r="U62" i="51"/>
  <c r="AY36" i="51"/>
  <c r="AQ36" i="51"/>
  <c r="AI36" i="51"/>
  <c r="Y36" i="51"/>
  <c r="Q36" i="51"/>
  <c r="AW36" i="51"/>
  <c r="AO36" i="51"/>
  <c r="W36" i="51"/>
  <c r="M36" i="51"/>
  <c r="AE36" i="51"/>
  <c r="AU36" i="51"/>
  <c r="AM36" i="51"/>
  <c r="AC36" i="51"/>
  <c r="K36" i="51"/>
  <c r="U36" i="51"/>
  <c r="BA36" i="51"/>
  <c r="AS36" i="51"/>
  <c r="AK36" i="51"/>
  <c r="AA36" i="51"/>
  <c r="S36" i="51"/>
  <c r="AX27" i="51"/>
  <c r="AP27" i="51"/>
  <c r="AH27" i="51"/>
  <c r="X27" i="51"/>
  <c r="P27" i="51"/>
  <c r="AV27" i="51"/>
  <c r="AN27" i="51"/>
  <c r="AD27" i="51"/>
  <c r="L27" i="51"/>
  <c r="V27" i="51"/>
  <c r="AT27" i="51"/>
  <c r="AL27" i="51"/>
  <c r="T27" i="51"/>
  <c r="J27" i="51"/>
  <c r="AB27" i="51"/>
  <c r="AZ27" i="51"/>
  <c r="AR27" i="51"/>
  <c r="AJ27" i="51"/>
  <c r="Z27" i="51"/>
  <c r="R27" i="51"/>
  <c r="AY25" i="51"/>
  <c r="AQ25" i="51"/>
  <c r="AI25" i="51"/>
  <c r="Y25" i="51"/>
  <c r="Q25" i="51"/>
  <c r="AW25" i="51"/>
  <c r="AO25" i="51"/>
  <c r="AE25" i="51"/>
  <c r="W25" i="51"/>
  <c r="M25" i="51"/>
  <c r="BA25" i="51"/>
  <c r="AS25" i="51"/>
  <c r="AK25" i="51"/>
  <c r="AA25" i="51"/>
  <c r="S25" i="51"/>
  <c r="AC25" i="51"/>
  <c r="U25" i="51"/>
  <c r="AU25" i="51"/>
  <c r="K25" i="51"/>
  <c r="AM25" i="51"/>
  <c r="AX16" i="51"/>
  <c r="AP16" i="51"/>
  <c r="AH16" i="51"/>
  <c r="X16" i="51"/>
  <c r="P16" i="51"/>
  <c r="AV16" i="51"/>
  <c r="AN16" i="51"/>
  <c r="AD16" i="51"/>
  <c r="V16" i="51"/>
  <c r="L16" i="51"/>
  <c r="AR16" i="51"/>
  <c r="Z16" i="51"/>
  <c r="AL16" i="51"/>
  <c r="T16" i="51"/>
  <c r="AZ16" i="51"/>
  <c r="AJ16" i="51"/>
  <c r="R16" i="51"/>
  <c r="AT16" i="51"/>
  <c r="AB16" i="51"/>
  <c r="J16" i="51"/>
  <c r="AY26" i="51"/>
  <c r="AQ26" i="51"/>
  <c r="AI26" i="51"/>
  <c r="Y26" i="51"/>
  <c r="Q26" i="51"/>
  <c r="AW26" i="51"/>
  <c r="AO26" i="51"/>
  <c r="AE26" i="51"/>
  <c r="W26" i="51"/>
  <c r="M26" i="51"/>
  <c r="BA26" i="51"/>
  <c r="AS26" i="51"/>
  <c r="AK26" i="51"/>
  <c r="AA26" i="51"/>
  <c r="S26" i="51"/>
  <c r="AC26" i="51"/>
  <c r="U26" i="51"/>
  <c r="AU26" i="51"/>
  <c r="K26" i="51"/>
  <c r="AM26" i="51"/>
  <c r="AX17" i="51"/>
  <c r="AP17" i="51"/>
  <c r="AH17" i="51"/>
  <c r="X17" i="51"/>
  <c r="P17" i="51"/>
  <c r="AV17" i="51"/>
  <c r="AN17" i="51"/>
  <c r="AD17" i="51"/>
  <c r="V17" i="51"/>
  <c r="L17" i="51"/>
  <c r="AZ17" i="51"/>
  <c r="AR17" i="51"/>
  <c r="AJ17" i="51"/>
  <c r="Z17" i="51"/>
  <c r="R17" i="51"/>
  <c r="AL17" i="51"/>
  <c r="AB17" i="51"/>
  <c r="T17" i="51"/>
  <c r="AT17" i="51"/>
  <c r="J17" i="51"/>
  <c r="AZ63" i="48"/>
  <c r="AR63" i="48"/>
  <c r="AJ63" i="48"/>
  <c r="Z63" i="48"/>
  <c r="R63" i="48"/>
  <c r="AX63" i="48"/>
  <c r="AP63" i="48"/>
  <c r="AH63" i="48"/>
  <c r="X63" i="48"/>
  <c r="P63" i="48"/>
  <c r="AV63" i="48"/>
  <c r="AN63" i="48"/>
  <c r="AD63" i="48"/>
  <c r="V63" i="48"/>
  <c r="L63" i="48"/>
  <c r="AT63" i="48"/>
  <c r="AL63" i="48"/>
  <c r="AB63" i="48"/>
  <c r="T63" i="48"/>
  <c r="J63" i="48"/>
  <c r="AY23" i="48"/>
  <c r="AQ23" i="48"/>
  <c r="AI23" i="48"/>
  <c r="Y23" i="48"/>
  <c r="Q23" i="48"/>
  <c r="AW23" i="48"/>
  <c r="AO23" i="48"/>
  <c r="AE23" i="48"/>
  <c r="W23" i="48"/>
  <c r="M23" i="48"/>
  <c r="AU23" i="48"/>
  <c r="AM23" i="48"/>
  <c r="AC23" i="48"/>
  <c r="U23" i="48"/>
  <c r="K23" i="48"/>
  <c r="BA23" i="48"/>
  <c r="AS23" i="48"/>
  <c r="AK23" i="48"/>
  <c r="AA23" i="48"/>
  <c r="S23" i="48"/>
  <c r="AX14" i="48"/>
  <c r="AP14" i="48"/>
  <c r="AH14" i="48"/>
  <c r="X14" i="48"/>
  <c r="P14" i="48"/>
  <c r="AV14" i="48"/>
  <c r="AN14" i="48"/>
  <c r="AD14" i="48"/>
  <c r="V14" i="48"/>
  <c r="L14" i="48"/>
  <c r="AT14" i="48"/>
  <c r="AL14" i="48"/>
  <c r="AB14" i="48"/>
  <c r="T14" i="48"/>
  <c r="J14" i="48"/>
  <c r="AZ14" i="48"/>
  <c r="AR14" i="48"/>
  <c r="AJ14" i="48"/>
  <c r="Z14" i="48"/>
  <c r="R14" i="48"/>
  <c r="AW95" i="49"/>
  <c r="AO95" i="49"/>
  <c r="AE95" i="49"/>
  <c r="W95" i="49"/>
  <c r="M95" i="49"/>
  <c r="AU95" i="49"/>
  <c r="AM95" i="49"/>
  <c r="AC95" i="49"/>
  <c r="U95" i="49"/>
  <c r="K95" i="49"/>
  <c r="AY95" i="49"/>
  <c r="AQ95" i="49"/>
  <c r="AI95" i="49"/>
  <c r="Y95" i="49"/>
  <c r="Q95" i="49"/>
  <c r="AA95" i="49"/>
  <c r="BA95" i="49"/>
  <c r="S95" i="49"/>
  <c r="AS95" i="49"/>
  <c r="AK95" i="49"/>
  <c r="AV86" i="49"/>
  <c r="AN86" i="49"/>
  <c r="AD86" i="49"/>
  <c r="V86" i="49"/>
  <c r="L86" i="49"/>
  <c r="AT86" i="49"/>
  <c r="AL86" i="49"/>
  <c r="AB86" i="49"/>
  <c r="T86" i="49"/>
  <c r="J86" i="49"/>
  <c r="AP86" i="49"/>
  <c r="X86" i="49"/>
  <c r="AZ86" i="49"/>
  <c r="AJ86" i="49"/>
  <c r="R86" i="49"/>
  <c r="AX86" i="49"/>
  <c r="AH86" i="49"/>
  <c r="P86" i="49"/>
  <c r="AR86" i="49"/>
  <c r="Z86" i="49"/>
  <c r="AW31" i="49"/>
  <c r="AO31" i="49"/>
  <c r="AE31" i="49"/>
  <c r="W31" i="49"/>
  <c r="M31" i="49"/>
  <c r="AS31" i="49"/>
  <c r="AI31" i="49"/>
  <c r="U31" i="49"/>
  <c r="BA31" i="49"/>
  <c r="AQ31" i="49"/>
  <c r="AC31" i="49"/>
  <c r="S31" i="49"/>
  <c r="AY31" i="49"/>
  <c r="AM31" i="49"/>
  <c r="AA31" i="49"/>
  <c r="Q31" i="49"/>
  <c r="AU31" i="49"/>
  <c r="AK31" i="49"/>
  <c r="Y31" i="49"/>
  <c r="K31" i="49"/>
  <c r="AX22" i="49"/>
  <c r="AP22" i="49"/>
  <c r="AH22" i="49"/>
  <c r="X22" i="49"/>
  <c r="P22" i="49"/>
  <c r="AV22" i="49"/>
  <c r="AN22" i="49"/>
  <c r="AD22" i="49"/>
  <c r="V22" i="49"/>
  <c r="L22" i="49"/>
  <c r="AT22" i="49"/>
  <c r="AL22" i="49"/>
  <c r="AB22" i="49"/>
  <c r="T22" i="49"/>
  <c r="J22" i="49"/>
  <c r="AZ22" i="49"/>
  <c r="AR22" i="49"/>
  <c r="AJ22" i="49"/>
  <c r="Z22" i="49"/>
  <c r="R22" i="49"/>
  <c r="BA24" i="48"/>
  <c r="AS24" i="48"/>
  <c r="AQ24" i="48"/>
  <c r="AI24" i="48"/>
  <c r="Y24" i="48"/>
  <c r="Q24" i="48"/>
  <c r="AY24" i="48"/>
  <c r="AO24" i="48"/>
  <c r="AE24" i="48"/>
  <c r="W24" i="48"/>
  <c r="M24" i="48"/>
  <c r="AW24" i="48"/>
  <c r="AM24" i="48"/>
  <c r="AC24" i="48"/>
  <c r="U24" i="48"/>
  <c r="K24" i="48"/>
  <c r="AU24" i="48"/>
  <c r="AK24" i="48"/>
  <c r="AA24" i="48"/>
  <c r="S24" i="48"/>
  <c r="AX15" i="48"/>
  <c r="AP15" i="48"/>
  <c r="AH15" i="48"/>
  <c r="X15" i="48"/>
  <c r="P15" i="48"/>
  <c r="AV15" i="48"/>
  <c r="AN15" i="48"/>
  <c r="AD15" i="48"/>
  <c r="V15" i="48"/>
  <c r="L15" i="48"/>
  <c r="AT15" i="48"/>
  <c r="AL15" i="48"/>
  <c r="AB15" i="48"/>
  <c r="T15" i="48"/>
  <c r="J15" i="48"/>
  <c r="AZ15" i="48"/>
  <c r="AR15" i="48"/>
  <c r="AJ15" i="48"/>
  <c r="Z15" i="48"/>
  <c r="R15" i="48"/>
  <c r="AY96" i="49"/>
  <c r="AQ96" i="49"/>
  <c r="AI96" i="49"/>
  <c r="Y96" i="49"/>
  <c r="Q96" i="49"/>
  <c r="AW96" i="49"/>
  <c r="AO96" i="49"/>
  <c r="AE96" i="49"/>
  <c r="W96" i="49"/>
  <c r="M96" i="49"/>
  <c r="AU96" i="49"/>
  <c r="AM96" i="49"/>
  <c r="AC96" i="49"/>
  <c r="U96" i="49"/>
  <c r="K96" i="49"/>
  <c r="BA96" i="49"/>
  <c r="AS96" i="49"/>
  <c r="AK96" i="49"/>
  <c r="AA96" i="49"/>
  <c r="S96" i="49"/>
  <c r="AX87" i="49"/>
  <c r="AP87" i="49"/>
  <c r="AH87" i="49"/>
  <c r="X87" i="49"/>
  <c r="P87" i="49"/>
  <c r="AV87" i="49"/>
  <c r="AN87" i="49"/>
  <c r="AD87" i="49"/>
  <c r="V87" i="49"/>
  <c r="L87" i="49"/>
  <c r="AT87" i="49"/>
  <c r="AL87" i="49"/>
  <c r="AB87" i="49"/>
  <c r="T87" i="49"/>
  <c r="J87" i="49"/>
  <c r="AZ87" i="49"/>
  <c r="AR87" i="49"/>
  <c r="AJ87" i="49"/>
  <c r="Z87" i="49"/>
  <c r="R87" i="49"/>
  <c r="AY32" i="49"/>
  <c r="AQ32" i="49"/>
  <c r="AI32" i="49"/>
  <c r="Y32" i="49"/>
  <c r="Q32" i="49"/>
  <c r="AW32" i="49"/>
  <c r="AO32" i="49"/>
  <c r="AE32" i="49"/>
  <c r="W32" i="49"/>
  <c r="M32" i="49"/>
  <c r="BA32" i="49"/>
  <c r="AS32" i="49"/>
  <c r="AK32" i="49"/>
  <c r="AA32" i="49"/>
  <c r="S32" i="49"/>
  <c r="AM32" i="49"/>
  <c r="AC32" i="49"/>
  <c r="U32" i="49"/>
  <c r="AU32" i="49"/>
  <c r="K32" i="49"/>
  <c r="AX23" i="49"/>
  <c r="AP23" i="49"/>
  <c r="AH23" i="49"/>
  <c r="X23" i="49"/>
  <c r="P23" i="49"/>
  <c r="AV23" i="49"/>
  <c r="AN23" i="49"/>
  <c r="AD23" i="49"/>
  <c r="V23" i="49"/>
  <c r="L23" i="49"/>
  <c r="AZ23" i="49"/>
  <c r="AR23" i="49"/>
  <c r="AJ23" i="49"/>
  <c r="Z23" i="49"/>
  <c r="R23" i="49"/>
  <c r="AT23" i="49"/>
  <c r="J23" i="49"/>
  <c r="AL23" i="49"/>
  <c r="AB23" i="49"/>
  <c r="T23" i="49"/>
  <c r="AZ36" i="48"/>
  <c r="AR36" i="48"/>
  <c r="AJ36" i="48"/>
  <c r="Z36" i="48"/>
  <c r="R36" i="48"/>
  <c r="AX36" i="48"/>
  <c r="AP36" i="48"/>
  <c r="AH36" i="48"/>
  <c r="X36" i="48"/>
  <c r="P36" i="48"/>
  <c r="AV36" i="48"/>
  <c r="AN36" i="48"/>
  <c r="AD36" i="48"/>
  <c r="V36" i="48"/>
  <c r="L36" i="48"/>
  <c r="AT36" i="48"/>
  <c r="AL36" i="48"/>
  <c r="AB36" i="48"/>
  <c r="T36" i="48"/>
  <c r="J36" i="48"/>
  <c r="AY117" i="49"/>
  <c r="AQ117" i="49"/>
  <c r="AI117" i="49"/>
  <c r="Y117" i="49"/>
  <c r="Q117" i="49"/>
  <c r="AW117" i="49"/>
  <c r="AO117" i="49"/>
  <c r="AE117" i="49"/>
  <c r="W117" i="49"/>
  <c r="M117" i="49"/>
  <c r="AU117" i="49"/>
  <c r="AM117" i="49"/>
  <c r="AC117" i="49"/>
  <c r="U117" i="49"/>
  <c r="K117" i="49"/>
  <c r="BA117" i="49"/>
  <c r="AS117" i="49"/>
  <c r="AK117" i="49"/>
  <c r="AA117" i="49"/>
  <c r="S117" i="49"/>
  <c r="AV108" i="49"/>
  <c r="AN108" i="49"/>
  <c r="AD108" i="49"/>
  <c r="V108" i="49"/>
  <c r="L108" i="49"/>
  <c r="AT108" i="49"/>
  <c r="AL108" i="49"/>
  <c r="AB108" i="49"/>
  <c r="T108" i="49"/>
  <c r="J108" i="49"/>
  <c r="AZ108" i="49"/>
  <c r="AR108" i="49"/>
  <c r="AJ108" i="49"/>
  <c r="Z108" i="49"/>
  <c r="R108" i="49"/>
  <c r="AX108" i="49"/>
  <c r="AP108" i="49"/>
  <c r="AH108" i="49"/>
  <c r="X108" i="49"/>
  <c r="P108" i="49"/>
  <c r="AW53" i="49"/>
  <c r="AO53" i="49"/>
  <c r="AE53" i="49"/>
  <c r="W53" i="49"/>
  <c r="M53" i="49"/>
  <c r="AU53" i="49"/>
  <c r="AM53" i="49"/>
  <c r="AC53" i="49"/>
  <c r="U53" i="49"/>
  <c r="K53" i="49"/>
  <c r="BA53" i="49"/>
  <c r="AS53" i="49"/>
  <c r="AK53" i="49"/>
  <c r="AA53" i="49"/>
  <c r="S53" i="49"/>
  <c r="AY53" i="49"/>
  <c r="AQ53" i="49"/>
  <c r="AI53" i="49"/>
  <c r="Y53" i="49"/>
  <c r="Q53" i="49"/>
  <c r="AV44" i="49"/>
  <c r="AN44" i="49"/>
  <c r="AD44" i="49"/>
  <c r="V44" i="49"/>
  <c r="L44" i="49"/>
  <c r="AT44" i="49"/>
  <c r="AL44" i="49"/>
  <c r="AB44" i="49"/>
  <c r="T44" i="49"/>
  <c r="J44" i="49"/>
  <c r="AZ44" i="49"/>
  <c r="AR44" i="49"/>
  <c r="AJ44" i="49"/>
  <c r="Z44" i="49"/>
  <c r="R44" i="49"/>
  <c r="AX44" i="49"/>
  <c r="AP44" i="49"/>
  <c r="AH44" i="49"/>
  <c r="X44" i="49"/>
  <c r="P44" i="49"/>
  <c r="BA212" i="50"/>
  <c r="AS212" i="50"/>
  <c r="AK212" i="50"/>
  <c r="AA212" i="50"/>
  <c r="S212" i="50"/>
  <c r="AY212" i="50"/>
  <c r="AQ212" i="50"/>
  <c r="AI212" i="50"/>
  <c r="Y212" i="50"/>
  <c r="Q212" i="50"/>
  <c r="AW212" i="50"/>
  <c r="AO212" i="50"/>
  <c r="AE212" i="50"/>
  <c r="W212" i="50"/>
  <c r="M212" i="50"/>
  <c r="AU212" i="50"/>
  <c r="AM212" i="50"/>
  <c r="AC212" i="50"/>
  <c r="U212" i="50"/>
  <c r="K212" i="50"/>
  <c r="AY30" i="48"/>
  <c r="AQ30" i="48"/>
  <c r="AI30" i="48"/>
  <c r="Y30" i="48"/>
  <c r="Q30" i="48"/>
  <c r="AU30" i="48"/>
  <c r="AK30" i="48"/>
  <c r="W30" i="48"/>
  <c r="K30" i="48"/>
  <c r="AS30" i="48"/>
  <c r="AE30" i="48"/>
  <c r="U30" i="48"/>
  <c r="BA30" i="48"/>
  <c r="AO30" i="48"/>
  <c r="AC30" i="48"/>
  <c r="S30" i="48"/>
  <c r="AW30" i="48"/>
  <c r="AM30" i="48"/>
  <c r="AA30" i="48"/>
  <c r="M30" i="48"/>
  <c r="AX21" i="48"/>
  <c r="AP21" i="48"/>
  <c r="AH21" i="48"/>
  <c r="X21" i="48"/>
  <c r="P21" i="48"/>
  <c r="AR21" i="48"/>
  <c r="AD21" i="48"/>
  <c r="T21" i="48"/>
  <c r="AZ21" i="48"/>
  <c r="AN21" i="48"/>
  <c r="AB21" i="48"/>
  <c r="R21" i="48"/>
  <c r="AV21" i="48"/>
  <c r="AL21" i="48"/>
  <c r="Z21" i="48"/>
  <c r="L21" i="48"/>
  <c r="AT21" i="48"/>
  <c r="AJ21" i="48"/>
  <c r="V21" i="48"/>
  <c r="J21" i="48"/>
  <c r="BA102" i="49"/>
  <c r="AS102" i="49"/>
  <c r="AK102" i="49"/>
  <c r="AA102" i="49"/>
  <c r="S102" i="49"/>
  <c r="AY102" i="49"/>
  <c r="AQ102" i="49"/>
  <c r="AI102" i="49"/>
  <c r="Y102" i="49"/>
  <c r="Q102" i="49"/>
  <c r="AW102" i="49"/>
  <c r="AO102" i="49"/>
  <c r="AE102" i="49"/>
  <c r="W102" i="49"/>
  <c r="M102" i="49"/>
  <c r="AU102" i="49"/>
  <c r="AM102" i="49"/>
  <c r="AC102" i="49"/>
  <c r="U102" i="49"/>
  <c r="K102" i="49"/>
  <c r="AZ93" i="49"/>
  <c r="AR93" i="49"/>
  <c r="AJ93" i="49"/>
  <c r="Z93" i="49"/>
  <c r="R93" i="49"/>
  <c r="AX93" i="49"/>
  <c r="AP93" i="49"/>
  <c r="AH93" i="49"/>
  <c r="X93" i="49"/>
  <c r="P93" i="49"/>
  <c r="AV93" i="49"/>
  <c r="AN93" i="49"/>
  <c r="AD93" i="49"/>
  <c r="V93" i="49"/>
  <c r="L93" i="49"/>
  <c r="AT93" i="49"/>
  <c r="AL93" i="49"/>
  <c r="AB93" i="49"/>
  <c r="T93" i="49"/>
  <c r="J93" i="49"/>
  <c r="BA38" i="49"/>
  <c r="AS38" i="49"/>
  <c r="AK38" i="49"/>
  <c r="AA38" i="49"/>
  <c r="S38" i="49"/>
  <c r="AY38" i="49"/>
  <c r="AQ38" i="49"/>
  <c r="AI38" i="49"/>
  <c r="Y38" i="49"/>
  <c r="Q38" i="49"/>
  <c r="AW38" i="49"/>
  <c r="AO38" i="49"/>
  <c r="AE38" i="49"/>
  <c r="W38" i="49"/>
  <c r="M38" i="49"/>
  <c r="AU38" i="49"/>
  <c r="AM38" i="49"/>
  <c r="AC38" i="49"/>
  <c r="U38" i="49"/>
  <c r="K38" i="49"/>
  <c r="AZ29" i="49"/>
  <c r="AR29" i="49"/>
  <c r="AJ29" i="49"/>
  <c r="Z29" i="49"/>
  <c r="R29" i="49"/>
  <c r="AX29" i="49"/>
  <c r="AP29" i="49"/>
  <c r="AH29" i="49"/>
  <c r="X29" i="49"/>
  <c r="P29" i="49"/>
  <c r="AV29" i="49"/>
  <c r="AN29" i="49"/>
  <c r="AD29" i="49"/>
  <c r="V29" i="49"/>
  <c r="L29" i="49"/>
  <c r="AT29" i="49"/>
  <c r="AL29" i="49"/>
  <c r="AB29" i="49"/>
  <c r="T29" i="49"/>
  <c r="J29" i="49"/>
  <c r="AW180" i="50"/>
  <c r="AE180" i="50"/>
  <c r="M180" i="50"/>
  <c r="AM180" i="50"/>
  <c r="U180" i="50"/>
  <c r="AS180" i="50"/>
  <c r="AA180" i="50"/>
  <c r="AY180" i="50"/>
  <c r="AI180" i="50"/>
  <c r="Q180" i="50"/>
  <c r="AO180" i="50"/>
  <c r="W180" i="50"/>
  <c r="AU180" i="50"/>
  <c r="AC180" i="50"/>
  <c r="K180" i="50"/>
  <c r="BA180" i="50"/>
  <c r="AK180" i="50"/>
  <c r="S180" i="50"/>
  <c r="AQ180" i="50"/>
  <c r="Y180" i="50"/>
  <c r="AX171" i="50"/>
  <c r="AP171" i="50"/>
  <c r="AH171" i="50"/>
  <c r="X171" i="50"/>
  <c r="P171" i="50"/>
  <c r="AV171" i="50"/>
  <c r="AN171" i="50"/>
  <c r="AD171" i="50"/>
  <c r="V171" i="50"/>
  <c r="L171" i="50"/>
  <c r="AT171" i="50"/>
  <c r="AL171" i="50"/>
  <c r="AB171" i="50"/>
  <c r="T171" i="50"/>
  <c r="J171" i="50"/>
  <c r="AZ171" i="50"/>
  <c r="AR171" i="50"/>
  <c r="AJ171" i="50"/>
  <c r="Z171" i="50"/>
  <c r="R171" i="50"/>
  <c r="AY116" i="50"/>
  <c r="AQ116" i="50"/>
  <c r="AI116" i="50"/>
  <c r="Y116" i="50"/>
  <c r="Q116" i="50"/>
  <c r="AW116" i="50"/>
  <c r="AO116" i="50"/>
  <c r="AE116" i="50"/>
  <c r="W116" i="50"/>
  <c r="M116" i="50"/>
  <c r="AU116" i="50"/>
  <c r="AM116" i="50"/>
  <c r="AC116" i="50"/>
  <c r="U116" i="50"/>
  <c r="K116" i="50"/>
  <c r="BA116" i="50"/>
  <c r="AS116" i="50"/>
  <c r="AK116" i="50"/>
  <c r="AA116" i="50"/>
  <c r="S116" i="50"/>
  <c r="AX204" i="50"/>
  <c r="AP204" i="50"/>
  <c r="AH204" i="50"/>
  <c r="X204" i="50"/>
  <c r="P204" i="50"/>
  <c r="AV204" i="50"/>
  <c r="AN204" i="50"/>
  <c r="AD204" i="50"/>
  <c r="V204" i="50"/>
  <c r="L204" i="50"/>
  <c r="AT204" i="50"/>
  <c r="AL204" i="50"/>
  <c r="AB204" i="50"/>
  <c r="T204" i="50"/>
  <c r="J204" i="50"/>
  <c r="AZ204" i="50"/>
  <c r="AR204" i="50"/>
  <c r="AJ204" i="50"/>
  <c r="Z204" i="50"/>
  <c r="R204" i="50"/>
  <c r="AW149" i="50"/>
  <c r="AO149" i="50"/>
  <c r="AE149" i="50"/>
  <c r="W149" i="50"/>
  <c r="M149" i="50"/>
  <c r="AU149" i="50"/>
  <c r="AM149" i="50"/>
  <c r="AC149" i="50"/>
  <c r="U149" i="50"/>
  <c r="K149" i="50"/>
  <c r="BA149" i="50"/>
  <c r="AS149" i="50"/>
  <c r="AK149" i="50"/>
  <c r="AA149" i="50"/>
  <c r="S149" i="50"/>
  <c r="AY149" i="50"/>
  <c r="AQ149" i="50"/>
  <c r="AI149" i="50"/>
  <c r="Y149" i="50"/>
  <c r="Q149" i="50"/>
  <c r="AV140" i="50"/>
  <c r="AN140" i="50"/>
  <c r="AD140" i="50"/>
  <c r="V140" i="50"/>
  <c r="L140" i="50"/>
  <c r="AT140" i="50"/>
  <c r="AL140" i="50"/>
  <c r="AB140" i="50"/>
  <c r="T140" i="50"/>
  <c r="J140" i="50"/>
  <c r="AZ140" i="50"/>
  <c r="AR140" i="50"/>
  <c r="AJ140" i="50"/>
  <c r="Z140" i="50"/>
  <c r="R140" i="50"/>
  <c r="AX140" i="50"/>
  <c r="AP140" i="50"/>
  <c r="AH140" i="50"/>
  <c r="X140" i="50"/>
  <c r="P140" i="50"/>
  <c r="AV201" i="50"/>
  <c r="AD201" i="50"/>
  <c r="L201" i="50"/>
  <c r="AL201" i="50"/>
  <c r="T201" i="50"/>
  <c r="AJ201" i="50"/>
  <c r="AX201" i="50"/>
  <c r="AB201" i="50"/>
  <c r="AZ201" i="50"/>
  <c r="Z201" i="50"/>
  <c r="AT201" i="50"/>
  <c r="X201" i="50"/>
  <c r="AR201" i="50"/>
  <c r="V201" i="50"/>
  <c r="AP201" i="50"/>
  <c r="P201" i="50"/>
  <c r="AN201" i="50"/>
  <c r="R201" i="50"/>
  <c r="AH201" i="50"/>
  <c r="J201" i="50"/>
  <c r="AW146" i="50"/>
  <c r="AO146" i="50"/>
  <c r="AE146" i="50"/>
  <c r="W146" i="50"/>
  <c r="M146" i="50"/>
  <c r="AY146" i="50"/>
  <c r="AM146" i="50"/>
  <c r="AA146" i="50"/>
  <c r="Q146" i="50"/>
  <c r="AU146" i="50"/>
  <c r="AK146" i="50"/>
  <c r="Y146" i="50"/>
  <c r="K146" i="50"/>
  <c r="AS146" i="50"/>
  <c r="AI146" i="50"/>
  <c r="U146" i="50"/>
  <c r="BA146" i="50"/>
  <c r="AQ146" i="50"/>
  <c r="AC146" i="50"/>
  <c r="S146" i="50"/>
  <c r="AV137" i="50"/>
  <c r="AN137" i="50"/>
  <c r="AD137" i="50"/>
  <c r="V137" i="50"/>
  <c r="L137" i="50"/>
  <c r="AT137" i="50"/>
  <c r="AJ137" i="50"/>
  <c r="X137" i="50"/>
  <c r="J137" i="50"/>
  <c r="AR137" i="50"/>
  <c r="AH137" i="50"/>
  <c r="T137" i="50"/>
  <c r="AZ137" i="50"/>
  <c r="AP137" i="50"/>
  <c r="AB137" i="50"/>
  <c r="R137" i="50"/>
  <c r="AX137" i="50"/>
  <c r="AL137" i="50"/>
  <c r="Z137" i="50"/>
  <c r="P137" i="50"/>
  <c r="AY191" i="50"/>
  <c r="AQ191" i="50"/>
  <c r="AI191" i="50"/>
  <c r="Y191" i="50"/>
  <c r="Q191" i="50"/>
  <c r="AW191" i="50"/>
  <c r="AO191" i="50"/>
  <c r="AE191" i="50"/>
  <c r="W191" i="50"/>
  <c r="M191" i="50"/>
  <c r="AU191" i="50"/>
  <c r="AM191" i="50"/>
  <c r="AC191" i="50"/>
  <c r="U191" i="50"/>
  <c r="K191" i="50"/>
  <c r="BA191" i="50"/>
  <c r="AS191" i="50"/>
  <c r="AK191" i="50"/>
  <c r="AA191" i="50"/>
  <c r="S191" i="50"/>
  <c r="AX182" i="50"/>
  <c r="AP182" i="50"/>
  <c r="AH182" i="50"/>
  <c r="X182" i="50"/>
  <c r="P182" i="50"/>
  <c r="AV182" i="50"/>
  <c r="AN182" i="50"/>
  <c r="AD182" i="50"/>
  <c r="V182" i="50"/>
  <c r="L182" i="50"/>
  <c r="AT182" i="50"/>
  <c r="AL182" i="50"/>
  <c r="AB182" i="50"/>
  <c r="T182" i="50"/>
  <c r="J182" i="50"/>
  <c r="AZ182" i="50"/>
  <c r="AR182" i="50"/>
  <c r="AJ182" i="50"/>
  <c r="Z182" i="50"/>
  <c r="R182" i="50"/>
  <c r="AY127" i="50"/>
  <c r="AQ127" i="50"/>
  <c r="AI127" i="50"/>
  <c r="Y127" i="50"/>
  <c r="Q127" i="50"/>
  <c r="AW127" i="50"/>
  <c r="AO127" i="50"/>
  <c r="AE127" i="50"/>
  <c r="W127" i="50"/>
  <c r="M127" i="50"/>
  <c r="BA127" i="50"/>
  <c r="AS127" i="50"/>
  <c r="AK127" i="50"/>
  <c r="AA127" i="50"/>
  <c r="S127" i="50"/>
  <c r="AC127" i="50"/>
  <c r="U127" i="50"/>
  <c r="AU127" i="50"/>
  <c r="K127" i="50"/>
  <c r="AM127" i="50"/>
  <c r="AX118" i="50"/>
  <c r="AP118" i="50"/>
  <c r="AH118" i="50"/>
  <c r="X118" i="50"/>
  <c r="P118" i="50"/>
  <c r="AV118" i="50"/>
  <c r="AN118" i="50"/>
  <c r="AD118" i="50"/>
  <c r="V118" i="50"/>
  <c r="L118" i="50"/>
  <c r="AZ118" i="50"/>
  <c r="AR118" i="50"/>
  <c r="AJ118" i="50"/>
  <c r="Z118" i="50"/>
  <c r="R118" i="50"/>
  <c r="AL118" i="50"/>
  <c r="AB118" i="50"/>
  <c r="T118" i="50"/>
  <c r="AT118" i="50"/>
  <c r="J118" i="50"/>
  <c r="AW73" i="50"/>
  <c r="AO73" i="50"/>
  <c r="AE73" i="50"/>
  <c r="W73" i="50"/>
  <c r="M73" i="50"/>
  <c r="AU73" i="50"/>
  <c r="AM73" i="50"/>
  <c r="AC73" i="50"/>
  <c r="U73" i="50"/>
  <c r="K73" i="50"/>
  <c r="BA73" i="50"/>
  <c r="AS73" i="50"/>
  <c r="AK73" i="50"/>
  <c r="AA73" i="50"/>
  <c r="S73" i="50"/>
  <c r="AY73" i="50"/>
  <c r="AQ73" i="50"/>
  <c r="AI73" i="50"/>
  <c r="Y73" i="50"/>
  <c r="Q73" i="50"/>
  <c r="AV64" i="50"/>
  <c r="AN64" i="50"/>
  <c r="AD64" i="50"/>
  <c r="V64" i="50"/>
  <c r="L64" i="50"/>
  <c r="AT64" i="50"/>
  <c r="AL64" i="50"/>
  <c r="AB64" i="50"/>
  <c r="T64" i="50"/>
  <c r="J64" i="50"/>
  <c r="AZ64" i="50"/>
  <c r="AR64" i="50"/>
  <c r="AJ64" i="50"/>
  <c r="Z64" i="50"/>
  <c r="R64" i="50"/>
  <c r="AX64" i="50"/>
  <c r="AP64" i="50"/>
  <c r="AH64" i="50"/>
  <c r="X64" i="50"/>
  <c r="P64" i="50"/>
  <c r="AW78" i="50"/>
  <c r="AO78" i="50"/>
  <c r="AE78" i="50"/>
  <c r="W78" i="50"/>
  <c r="M78" i="50"/>
  <c r="AU78" i="50"/>
  <c r="AM78" i="50"/>
  <c r="AC78" i="50"/>
  <c r="U78" i="50"/>
  <c r="K78" i="50"/>
  <c r="BA78" i="50"/>
  <c r="AS78" i="50"/>
  <c r="AK78" i="50"/>
  <c r="AA78" i="50"/>
  <c r="S78" i="50"/>
  <c r="AY78" i="50"/>
  <c r="AQ78" i="50"/>
  <c r="AI78" i="50"/>
  <c r="Y78" i="50"/>
  <c r="Q78" i="50"/>
  <c r="AV69" i="50"/>
  <c r="AN69" i="50"/>
  <c r="AD69" i="50"/>
  <c r="V69" i="50"/>
  <c r="L69" i="50"/>
  <c r="AT69" i="50"/>
  <c r="AL69" i="50"/>
  <c r="AB69" i="50"/>
  <c r="T69" i="50"/>
  <c r="J69" i="50"/>
  <c r="AZ69" i="50"/>
  <c r="AR69" i="50"/>
  <c r="AJ69" i="50"/>
  <c r="Z69" i="50"/>
  <c r="R69" i="50"/>
  <c r="AX69" i="50"/>
  <c r="AP69" i="50"/>
  <c r="AH69" i="50"/>
  <c r="X69" i="50"/>
  <c r="P69" i="50"/>
  <c r="AY14" i="50"/>
  <c r="AQ14" i="50"/>
  <c r="AI14" i="50"/>
  <c r="Y14" i="50"/>
  <c r="Q14" i="50"/>
  <c r="AW14" i="50"/>
  <c r="AO14" i="50"/>
  <c r="AE14" i="50"/>
  <c r="W14" i="50"/>
  <c r="M14" i="50"/>
  <c r="AU14" i="50"/>
  <c r="AM14" i="50"/>
  <c r="AC14" i="50"/>
  <c r="U14" i="50"/>
  <c r="K14" i="50"/>
  <c r="BA14" i="50"/>
  <c r="AS14" i="50"/>
  <c r="AK14" i="50"/>
  <c r="AA14" i="50"/>
  <c r="S14" i="50"/>
  <c r="AX102" i="50"/>
  <c r="AP102" i="50"/>
  <c r="AH102" i="50"/>
  <c r="X102" i="50"/>
  <c r="P102" i="50"/>
  <c r="AV102" i="50"/>
  <c r="AN102" i="50"/>
  <c r="AD102" i="50"/>
  <c r="V102" i="50"/>
  <c r="L102" i="50"/>
  <c r="AZ102" i="50"/>
  <c r="AR102" i="50"/>
  <c r="AJ102" i="50"/>
  <c r="Z102" i="50"/>
  <c r="R102" i="50"/>
  <c r="AL102" i="50"/>
  <c r="AB102" i="50"/>
  <c r="T102" i="50"/>
  <c r="AT102" i="50"/>
  <c r="J102" i="50"/>
  <c r="AW47" i="50"/>
  <c r="AO47" i="50"/>
  <c r="AE47" i="50"/>
  <c r="W47" i="50"/>
  <c r="M47" i="50"/>
  <c r="AU47" i="50"/>
  <c r="AM47" i="50"/>
  <c r="AC47" i="50"/>
  <c r="U47" i="50"/>
  <c r="K47" i="50"/>
  <c r="BA47" i="50"/>
  <c r="AS47" i="50"/>
  <c r="AK47" i="50"/>
  <c r="AA47" i="50"/>
  <c r="S47" i="50"/>
  <c r="AY47" i="50"/>
  <c r="AQ47" i="50"/>
  <c r="AI47" i="50"/>
  <c r="Y47" i="50"/>
  <c r="Q47" i="50"/>
  <c r="AV38" i="50"/>
  <c r="AN38" i="50"/>
  <c r="AD38" i="50"/>
  <c r="V38" i="50"/>
  <c r="L38" i="50"/>
  <c r="AT38" i="50"/>
  <c r="AL38" i="50"/>
  <c r="AB38" i="50"/>
  <c r="T38" i="50"/>
  <c r="J38" i="50"/>
  <c r="AZ38" i="50"/>
  <c r="AR38" i="50"/>
  <c r="AJ38" i="50"/>
  <c r="Z38" i="50"/>
  <c r="R38" i="50"/>
  <c r="AX38" i="50"/>
  <c r="AP38" i="50"/>
  <c r="AH38" i="50"/>
  <c r="X38" i="50"/>
  <c r="P38" i="50"/>
  <c r="AY64" i="50"/>
  <c r="AQ64" i="50"/>
  <c r="AI64" i="50"/>
  <c r="Y64" i="50"/>
  <c r="Q64" i="50"/>
  <c r="AW64" i="50"/>
  <c r="AO64" i="50"/>
  <c r="AE64" i="50"/>
  <c r="W64" i="50"/>
  <c r="M64" i="50"/>
  <c r="AU64" i="50"/>
  <c r="AM64" i="50"/>
  <c r="AC64" i="50"/>
  <c r="U64" i="50"/>
  <c r="K64" i="50"/>
  <c r="BA64" i="50"/>
  <c r="AS64" i="50"/>
  <c r="AK64" i="50"/>
  <c r="AA64" i="50"/>
  <c r="S64" i="50"/>
  <c r="AX55" i="50"/>
  <c r="AP55" i="50"/>
  <c r="AH55" i="50"/>
  <c r="X55" i="50"/>
  <c r="P55" i="50"/>
  <c r="AV55" i="50"/>
  <c r="AN55" i="50"/>
  <c r="AD55" i="50"/>
  <c r="V55" i="50"/>
  <c r="L55" i="50"/>
  <c r="AT55" i="50"/>
  <c r="AL55" i="50"/>
  <c r="AB55" i="50"/>
  <c r="T55" i="50"/>
  <c r="J55" i="50"/>
  <c r="AZ55" i="50"/>
  <c r="AR55" i="50"/>
  <c r="AJ55" i="50"/>
  <c r="Z55" i="50"/>
  <c r="R55" i="50"/>
  <c r="AY339" i="51"/>
  <c r="M339" i="51"/>
  <c r="AE339" i="51"/>
  <c r="AW339" i="51"/>
  <c r="K339" i="51"/>
  <c r="AC339" i="51"/>
  <c r="AU339" i="51"/>
  <c r="AK339" i="51"/>
  <c r="Q339" i="51"/>
  <c r="AI339" i="51"/>
  <c r="W339" i="51"/>
  <c r="S339" i="51"/>
  <c r="BA339" i="51"/>
  <c r="U339" i="51"/>
  <c r="AO339" i="51"/>
  <c r="AM339" i="51"/>
  <c r="AA339" i="51"/>
  <c r="AS339" i="51"/>
  <c r="Y339" i="51"/>
  <c r="AQ339" i="51"/>
  <c r="AP330" i="51"/>
  <c r="AL330" i="51"/>
  <c r="AN330" i="51"/>
  <c r="L330" i="51"/>
  <c r="AJ330" i="51"/>
  <c r="AZ330" i="51"/>
  <c r="AT330" i="51"/>
  <c r="J330" i="51"/>
  <c r="Z330" i="51"/>
  <c r="AD330" i="51"/>
  <c r="AX330" i="51"/>
  <c r="AB330" i="51"/>
  <c r="X330" i="51"/>
  <c r="AR330" i="51"/>
  <c r="AV330" i="51"/>
  <c r="AH330" i="51"/>
  <c r="T330" i="51"/>
  <c r="V330" i="51"/>
  <c r="P330" i="51"/>
  <c r="R330" i="51"/>
  <c r="AO275" i="51"/>
  <c r="W275" i="51"/>
  <c r="AI275" i="51"/>
  <c r="K275" i="51"/>
  <c r="U275" i="51"/>
  <c r="BA275" i="51"/>
  <c r="AK275" i="51"/>
  <c r="S275" i="51"/>
  <c r="Q275" i="51"/>
  <c r="AQ275" i="51"/>
  <c r="AW275" i="51"/>
  <c r="AE275" i="51"/>
  <c r="M275" i="51"/>
  <c r="AU275" i="51"/>
  <c r="Y275" i="51"/>
  <c r="AS275" i="51"/>
  <c r="AA275" i="51"/>
  <c r="AY275" i="51"/>
  <c r="AC275" i="51"/>
  <c r="AM275" i="51"/>
  <c r="AL266" i="51"/>
  <c r="T266" i="51"/>
  <c r="AR266" i="51"/>
  <c r="AV266" i="51"/>
  <c r="L266" i="51"/>
  <c r="AX266" i="51"/>
  <c r="AH266" i="51"/>
  <c r="P266" i="51"/>
  <c r="AJ266" i="51"/>
  <c r="AN266" i="51"/>
  <c r="AT266" i="51"/>
  <c r="AB266" i="51"/>
  <c r="J266" i="51"/>
  <c r="Z266" i="51"/>
  <c r="AD266" i="51"/>
  <c r="AP266" i="51"/>
  <c r="X266" i="51"/>
  <c r="AZ266" i="51"/>
  <c r="R266" i="51"/>
  <c r="V266" i="51"/>
  <c r="AX343" i="51"/>
  <c r="Z343" i="51"/>
  <c r="X343" i="51"/>
  <c r="AP343" i="51"/>
  <c r="L343" i="51"/>
  <c r="AZ343" i="51"/>
  <c r="AL343" i="51"/>
  <c r="AJ343" i="51"/>
  <c r="AR343" i="51"/>
  <c r="T343" i="51"/>
  <c r="V343" i="51"/>
  <c r="AV343" i="51"/>
  <c r="R343" i="51"/>
  <c r="AH343" i="51"/>
  <c r="AD343" i="51"/>
  <c r="P343" i="51"/>
  <c r="J343" i="51"/>
  <c r="AB343" i="51"/>
  <c r="AT343" i="51"/>
  <c r="AN343" i="51"/>
  <c r="AM288" i="51"/>
  <c r="U288" i="51"/>
  <c r="AS288" i="51"/>
  <c r="AW288" i="51"/>
  <c r="M288" i="51"/>
  <c r="AY288" i="51"/>
  <c r="AI288" i="51"/>
  <c r="Q288" i="51"/>
  <c r="AK288" i="51"/>
  <c r="AO288" i="51"/>
  <c r="AU288" i="51"/>
  <c r="AC288" i="51"/>
  <c r="K288" i="51"/>
  <c r="AA288" i="51"/>
  <c r="AE288" i="51"/>
  <c r="AQ288" i="51"/>
  <c r="Y288" i="51"/>
  <c r="BA288" i="51"/>
  <c r="S288" i="51"/>
  <c r="W288" i="51"/>
  <c r="AN279" i="51"/>
  <c r="V279" i="51"/>
  <c r="AT279" i="51"/>
  <c r="AB279" i="51"/>
  <c r="J279" i="51"/>
  <c r="AZ279" i="51"/>
  <c r="AJ279" i="51"/>
  <c r="R279" i="51"/>
  <c r="AP279" i="51"/>
  <c r="X279" i="51"/>
  <c r="AV279" i="51"/>
  <c r="AD279" i="51"/>
  <c r="L279" i="51"/>
  <c r="AL279" i="51"/>
  <c r="T279" i="51"/>
  <c r="AR279" i="51"/>
  <c r="Z279" i="51"/>
  <c r="AX279" i="51"/>
  <c r="AH279" i="51"/>
  <c r="P279" i="51"/>
  <c r="AM329" i="51"/>
  <c r="Q329" i="51"/>
  <c r="AQ329" i="51"/>
  <c r="M329" i="51"/>
  <c r="AA329" i="51"/>
  <c r="U329" i="51"/>
  <c r="Y329" i="51"/>
  <c r="AC329" i="51"/>
  <c r="S329" i="51"/>
  <c r="AS329" i="51"/>
  <c r="AY329" i="51"/>
  <c r="AU329" i="51"/>
  <c r="AW329" i="51"/>
  <c r="W329" i="51"/>
  <c r="AE329" i="51"/>
  <c r="BA329" i="51"/>
  <c r="AI329" i="51"/>
  <c r="K329" i="51"/>
  <c r="AK329" i="51"/>
  <c r="AO329" i="51"/>
  <c r="AN320" i="51"/>
  <c r="AZ320" i="51"/>
  <c r="R320" i="51"/>
  <c r="AV320" i="51"/>
  <c r="AH320" i="51"/>
  <c r="AB320" i="51"/>
  <c r="AP320" i="51"/>
  <c r="AX320" i="51"/>
  <c r="AL320" i="51"/>
  <c r="AD320" i="51"/>
  <c r="V320" i="51"/>
  <c r="AJ320" i="51"/>
  <c r="Z320" i="51"/>
  <c r="L320" i="51"/>
  <c r="T320" i="51"/>
  <c r="AT320" i="51"/>
  <c r="J320" i="51"/>
  <c r="X320" i="51"/>
  <c r="P320" i="51"/>
  <c r="AR320" i="51"/>
  <c r="AW265" i="51"/>
  <c r="AE265" i="51"/>
  <c r="M265" i="51"/>
  <c r="U265" i="51"/>
  <c r="AI265" i="51"/>
  <c r="AS265" i="51"/>
  <c r="AA265" i="51"/>
  <c r="AU265" i="51"/>
  <c r="K265" i="51"/>
  <c r="Y265" i="51"/>
  <c r="AO265" i="51"/>
  <c r="W265" i="51"/>
  <c r="AM265" i="51"/>
  <c r="AY265" i="51"/>
  <c r="Q265" i="51"/>
  <c r="BA265" i="51"/>
  <c r="AK265" i="51"/>
  <c r="S265" i="51"/>
  <c r="AC265" i="51"/>
  <c r="AQ265" i="51"/>
  <c r="L256" i="51"/>
  <c r="V256" i="51"/>
  <c r="AD256" i="51"/>
  <c r="AN256" i="51"/>
  <c r="AV256" i="51"/>
  <c r="P256" i="51"/>
  <c r="X256" i="51"/>
  <c r="AH256" i="51"/>
  <c r="AP256" i="51"/>
  <c r="AX256" i="51"/>
  <c r="R256" i="51"/>
  <c r="Z256" i="51"/>
  <c r="AJ256" i="51"/>
  <c r="AR256" i="51"/>
  <c r="AZ256" i="51"/>
  <c r="J256" i="51"/>
  <c r="T256" i="51"/>
  <c r="AB256" i="51"/>
  <c r="AL256" i="51"/>
  <c r="AT256" i="51"/>
  <c r="M326" i="51"/>
  <c r="BA326" i="51"/>
  <c r="AK326" i="51"/>
  <c r="S326" i="51"/>
  <c r="AC326" i="51"/>
  <c r="AI326" i="51"/>
  <c r="AW326" i="51"/>
  <c r="AE326" i="51"/>
  <c r="K326" i="51"/>
  <c r="U326" i="51"/>
  <c r="Y326" i="51"/>
  <c r="AS326" i="51"/>
  <c r="AA326" i="51"/>
  <c r="AU326" i="51"/>
  <c r="AY326" i="51"/>
  <c r="Q326" i="51"/>
  <c r="AO326" i="51"/>
  <c r="W326" i="51"/>
  <c r="AM326" i="51"/>
  <c r="AQ326" i="51"/>
  <c r="AT317" i="51"/>
  <c r="AJ317" i="51"/>
  <c r="X317" i="51"/>
  <c r="AZ317" i="51"/>
  <c r="V317" i="51"/>
  <c r="AP317" i="51"/>
  <c r="AV317" i="51"/>
  <c r="T317" i="51"/>
  <c r="AR317" i="51"/>
  <c r="R317" i="51"/>
  <c r="AL317" i="51"/>
  <c r="AN317" i="51"/>
  <c r="P317" i="51"/>
  <c r="AD317" i="51"/>
  <c r="L317" i="51"/>
  <c r="AX317" i="51"/>
  <c r="AH317" i="51"/>
  <c r="AB317" i="51"/>
  <c r="J317" i="51"/>
  <c r="Z317" i="51"/>
  <c r="AW262" i="51"/>
  <c r="AE262" i="51"/>
  <c r="M262" i="51"/>
  <c r="AC262" i="51"/>
  <c r="AI262" i="51"/>
  <c r="AS262" i="51"/>
  <c r="AA262" i="51"/>
  <c r="AU262" i="51"/>
  <c r="K262" i="51"/>
  <c r="Q262" i="51"/>
  <c r="AO262" i="51"/>
  <c r="W262" i="51"/>
  <c r="AM262" i="51"/>
  <c r="AY262" i="51"/>
  <c r="U262" i="51"/>
  <c r="BA262" i="51"/>
  <c r="AK262" i="51"/>
  <c r="S262" i="51"/>
  <c r="Y262" i="51"/>
  <c r="AQ262" i="51"/>
  <c r="L245" i="51"/>
  <c r="V245" i="51"/>
  <c r="AD245" i="51"/>
  <c r="AN245" i="51"/>
  <c r="AV245" i="51"/>
  <c r="P245" i="51"/>
  <c r="Z245" i="51"/>
  <c r="AL245" i="51"/>
  <c r="AX245" i="51"/>
  <c r="R245" i="51"/>
  <c r="AB245" i="51"/>
  <c r="AP245" i="51"/>
  <c r="AZ245" i="51"/>
  <c r="T245" i="51"/>
  <c r="AH245" i="51"/>
  <c r="AR245" i="51"/>
  <c r="J245" i="51"/>
  <c r="X245" i="51"/>
  <c r="AJ245" i="51"/>
  <c r="AT245" i="51"/>
  <c r="AY190" i="51"/>
  <c r="AQ190" i="51"/>
  <c r="AI190" i="51"/>
  <c r="Y190" i="51"/>
  <c r="Q190" i="51"/>
  <c r="AS190" i="51"/>
  <c r="AE190" i="51"/>
  <c r="U190" i="51"/>
  <c r="BA190" i="51"/>
  <c r="AO190" i="51"/>
  <c r="AC190" i="51"/>
  <c r="S190" i="51"/>
  <c r="AW190" i="51"/>
  <c r="AM190" i="51"/>
  <c r="AA190" i="51"/>
  <c r="M190" i="51"/>
  <c r="AU190" i="51"/>
  <c r="AK190" i="51"/>
  <c r="W190" i="51"/>
  <c r="K190" i="51"/>
  <c r="AX181" i="51"/>
  <c r="AP181" i="51"/>
  <c r="AH181" i="51"/>
  <c r="X181" i="51"/>
  <c r="P181" i="51"/>
  <c r="AZ181" i="51"/>
  <c r="AN181" i="51"/>
  <c r="AB181" i="51"/>
  <c r="R181" i="51"/>
  <c r="AV181" i="51"/>
  <c r="AL181" i="51"/>
  <c r="Z181" i="51"/>
  <c r="L181" i="51"/>
  <c r="AT181" i="51"/>
  <c r="AJ181" i="51"/>
  <c r="V181" i="51"/>
  <c r="J181" i="51"/>
  <c r="AR181" i="51"/>
  <c r="AD181" i="51"/>
  <c r="T181" i="51"/>
  <c r="AW203" i="51"/>
  <c r="AE203" i="51"/>
  <c r="M203" i="51"/>
  <c r="AM203" i="51"/>
  <c r="U203" i="51"/>
  <c r="AS203" i="51"/>
  <c r="AA203" i="51"/>
  <c r="AY203" i="51"/>
  <c r="AI203" i="51"/>
  <c r="Q203" i="51"/>
  <c r="AO203" i="51"/>
  <c r="W203" i="51"/>
  <c r="AU203" i="51"/>
  <c r="AC203" i="51"/>
  <c r="K203" i="51"/>
  <c r="BA203" i="51"/>
  <c r="AK203" i="51"/>
  <c r="S203" i="51"/>
  <c r="AQ203" i="51"/>
  <c r="Y203" i="51"/>
  <c r="AT194" i="51"/>
  <c r="AB194" i="51"/>
  <c r="J194" i="51"/>
  <c r="AN194" i="51"/>
  <c r="V194" i="51"/>
  <c r="AP194" i="51"/>
  <c r="X194" i="51"/>
  <c r="AZ194" i="51"/>
  <c r="AJ194" i="51"/>
  <c r="R194" i="51"/>
  <c r="AL194" i="51"/>
  <c r="T194" i="51"/>
  <c r="AV194" i="51"/>
  <c r="AD194" i="51"/>
  <c r="L194" i="51"/>
  <c r="AX194" i="51"/>
  <c r="AH194" i="51"/>
  <c r="P194" i="51"/>
  <c r="AR194" i="51"/>
  <c r="Z194" i="51"/>
  <c r="Q244" i="51"/>
  <c r="Y244" i="51"/>
  <c r="AI244" i="51"/>
  <c r="AQ244" i="51"/>
  <c r="AY244" i="51"/>
  <c r="S244" i="51"/>
  <c r="AA244" i="51"/>
  <c r="AK244" i="51"/>
  <c r="AS244" i="51"/>
  <c r="BA244" i="51"/>
  <c r="M244" i="51"/>
  <c r="W244" i="51"/>
  <c r="AE244" i="51"/>
  <c r="AO244" i="51"/>
  <c r="AW244" i="51"/>
  <c r="AM244" i="51"/>
  <c r="K244" i="51"/>
  <c r="AU244" i="51"/>
  <c r="U244" i="51"/>
  <c r="AC244" i="51"/>
  <c r="AV235" i="51"/>
  <c r="AN235" i="51"/>
  <c r="AD235" i="51"/>
  <c r="V235" i="51"/>
  <c r="L235" i="51"/>
  <c r="AT235" i="51"/>
  <c r="AL235" i="51"/>
  <c r="AB235" i="51"/>
  <c r="T235" i="51"/>
  <c r="J235" i="51"/>
  <c r="AX235" i="51"/>
  <c r="AP235" i="51"/>
  <c r="AH235" i="51"/>
  <c r="X235" i="51"/>
  <c r="P235" i="51"/>
  <c r="AJ235" i="51"/>
  <c r="Z235" i="51"/>
  <c r="AZ235" i="51"/>
  <c r="R235" i="51"/>
  <c r="AR235" i="51"/>
  <c r="AY180" i="51"/>
  <c r="AQ180" i="51"/>
  <c r="AI180" i="51"/>
  <c r="Y180" i="51"/>
  <c r="Q180" i="51"/>
  <c r="AS180" i="51"/>
  <c r="AE180" i="51"/>
  <c r="U180" i="51"/>
  <c r="BA180" i="51"/>
  <c r="AO180" i="51"/>
  <c r="AC180" i="51"/>
  <c r="S180" i="51"/>
  <c r="AW180" i="51"/>
  <c r="AM180" i="51"/>
  <c r="AA180" i="51"/>
  <c r="M180" i="51"/>
  <c r="AU180" i="51"/>
  <c r="AK180" i="51"/>
  <c r="W180" i="51"/>
  <c r="K180" i="51"/>
  <c r="AX171" i="51"/>
  <c r="AP171" i="51"/>
  <c r="AH171" i="51"/>
  <c r="X171" i="51"/>
  <c r="P171" i="51"/>
  <c r="AZ171" i="51"/>
  <c r="AN171" i="51"/>
  <c r="AB171" i="51"/>
  <c r="R171" i="51"/>
  <c r="AV171" i="51"/>
  <c r="AL171" i="51"/>
  <c r="Z171" i="51"/>
  <c r="L171" i="51"/>
  <c r="AT171" i="51"/>
  <c r="AJ171" i="51"/>
  <c r="V171" i="51"/>
  <c r="J171" i="51"/>
  <c r="AR171" i="51"/>
  <c r="AD171" i="51"/>
  <c r="T171" i="51"/>
  <c r="L248" i="51"/>
  <c r="V248" i="51"/>
  <c r="AD248" i="51"/>
  <c r="AN248" i="51"/>
  <c r="AV248" i="51"/>
  <c r="P248" i="51"/>
  <c r="X248" i="51"/>
  <c r="AH248" i="51"/>
  <c r="AP248" i="51"/>
  <c r="AX248" i="51"/>
  <c r="R248" i="51"/>
  <c r="Z248" i="51"/>
  <c r="AJ248" i="51"/>
  <c r="AR248" i="51"/>
  <c r="AZ248" i="51"/>
  <c r="J248" i="51"/>
  <c r="T248" i="51"/>
  <c r="AB248" i="51"/>
  <c r="AL248" i="51"/>
  <c r="AT248" i="51"/>
  <c r="AU193" i="51"/>
  <c r="AC193" i="51"/>
  <c r="K193" i="51"/>
  <c r="AO193" i="51"/>
  <c r="W193" i="51"/>
  <c r="AQ193" i="51"/>
  <c r="Y193" i="51"/>
  <c r="BA193" i="51"/>
  <c r="AK193" i="51"/>
  <c r="S193" i="51"/>
  <c r="AM193" i="51"/>
  <c r="U193" i="51"/>
  <c r="AW193" i="51"/>
  <c r="AE193" i="51"/>
  <c r="M193" i="51"/>
  <c r="AY193" i="51"/>
  <c r="AI193" i="51"/>
  <c r="Q193" i="51"/>
  <c r="AS193" i="51"/>
  <c r="AA193" i="51"/>
  <c r="AX184" i="51"/>
  <c r="AP184" i="51"/>
  <c r="AH184" i="51"/>
  <c r="X184" i="51"/>
  <c r="P184" i="51"/>
  <c r="AV184" i="51"/>
  <c r="AN184" i="51"/>
  <c r="AD184" i="51"/>
  <c r="V184" i="51"/>
  <c r="L184" i="51"/>
  <c r="AT184" i="51"/>
  <c r="AL184" i="51"/>
  <c r="AB184" i="51"/>
  <c r="T184" i="51"/>
  <c r="J184" i="51"/>
  <c r="AZ184" i="51"/>
  <c r="AR184" i="51"/>
  <c r="AJ184" i="51"/>
  <c r="Z184" i="51"/>
  <c r="R184" i="51"/>
  <c r="AX148" i="51"/>
  <c r="AP148" i="51"/>
  <c r="AH148" i="51"/>
  <c r="X148" i="51"/>
  <c r="P148" i="51"/>
  <c r="AV148" i="51"/>
  <c r="AN148" i="51"/>
  <c r="AD148" i="51"/>
  <c r="V148" i="51"/>
  <c r="L148" i="51"/>
  <c r="AT148" i="51"/>
  <c r="AL148" i="51"/>
  <c r="AB148" i="51"/>
  <c r="T148" i="51"/>
  <c r="J148" i="51"/>
  <c r="AZ148" i="51"/>
  <c r="AR148" i="51"/>
  <c r="AJ148" i="51"/>
  <c r="Z148" i="51"/>
  <c r="R148" i="51"/>
  <c r="AY114" i="51"/>
  <c r="AQ114" i="51"/>
  <c r="AI114" i="51"/>
  <c r="Y114" i="51"/>
  <c r="Q114" i="51"/>
  <c r="AW114" i="51"/>
  <c r="AO114" i="51"/>
  <c r="AE114" i="51"/>
  <c r="W114" i="51"/>
  <c r="M114" i="51"/>
  <c r="AU114" i="51"/>
  <c r="AM114" i="51"/>
  <c r="AC114" i="51"/>
  <c r="U114" i="51"/>
  <c r="K114" i="51"/>
  <c r="BA114" i="51"/>
  <c r="AS114" i="51"/>
  <c r="AK114" i="51"/>
  <c r="AA114" i="51"/>
  <c r="S114" i="51"/>
  <c r="AY127" i="51"/>
  <c r="AQ127" i="51"/>
  <c r="AI127" i="51"/>
  <c r="Y127" i="51"/>
  <c r="Q127" i="51"/>
  <c r="AW127" i="51"/>
  <c r="AO127" i="51"/>
  <c r="AE127" i="51"/>
  <c r="W127" i="51"/>
  <c r="M127" i="51"/>
  <c r="AU127" i="51"/>
  <c r="AM127" i="51"/>
  <c r="AC127" i="51"/>
  <c r="U127" i="51"/>
  <c r="K127" i="51"/>
  <c r="BA127" i="51"/>
  <c r="AS127" i="51"/>
  <c r="AK127" i="51"/>
  <c r="AA127" i="51"/>
  <c r="S127" i="51"/>
  <c r="AX118" i="51"/>
  <c r="AP118" i="51"/>
  <c r="AH118" i="51"/>
  <c r="X118" i="51"/>
  <c r="P118" i="51"/>
  <c r="AV118" i="51"/>
  <c r="AN118" i="51"/>
  <c r="AD118" i="51"/>
  <c r="V118" i="51"/>
  <c r="L118" i="51"/>
  <c r="AT118" i="51"/>
  <c r="AL118" i="51"/>
  <c r="AB118" i="51"/>
  <c r="T118" i="51"/>
  <c r="J118" i="51"/>
  <c r="AZ118" i="51"/>
  <c r="AR118" i="51"/>
  <c r="AJ118" i="51"/>
  <c r="Z118" i="51"/>
  <c r="R118" i="51"/>
  <c r="AY95" i="51"/>
  <c r="AQ95" i="51"/>
  <c r="AI95" i="51"/>
  <c r="Y95" i="51"/>
  <c r="Q95" i="51"/>
  <c r="AW95" i="51"/>
  <c r="AO95" i="51"/>
  <c r="AE95" i="51"/>
  <c r="W95" i="51"/>
  <c r="M95" i="51"/>
  <c r="AU95" i="51"/>
  <c r="AM95" i="51"/>
  <c r="AC95" i="51"/>
  <c r="U95" i="51"/>
  <c r="K95" i="51"/>
  <c r="BA95" i="51"/>
  <c r="AS95" i="51"/>
  <c r="AK95" i="51"/>
  <c r="AA95" i="51"/>
  <c r="S95" i="51"/>
  <c r="AX86" i="51"/>
  <c r="AP86" i="51"/>
  <c r="AH86" i="51"/>
  <c r="X86" i="51"/>
  <c r="P86" i="51"/>
  <c r="AV86" i="51"/>
  <c r="AN86" i="51"/>
  <c r="AD86" i="51"/>
  <c r="V86" i="51"/>
  <c r="L86" i="51"/>
  <c r="AT86" i="51"/>
  <c r="AL86" i="51"/>
  <c r="AB86" i="51"/>
  <c r="T86" i="51"/>
  <c r="J86" i="51"/>
  <c r="AZ86" i="51"/>
  <c r="AR86" i="51"/>
  <c r="AJ86" i="51"/>
  <c r="Z86" i="51"/>
  <c r="R86" i="51"/>
  <c r="AY60" i="51"/>
  <c r="AQ60" i="51"/>
  <c r="AI60" i="51"/>
  <c r="Y60" i="51"/>
  <c r="Q60" i="51"/>
  <c r="AW60" i="51"/>
  <c r="AO60" i="51"/>
  <c r="AE60" i="51"/>
  <c r="M60" i="51"/>
  <c r="W60" i="51"/>
  <c r="AM60" i="51"/>
  <c r="AC60" i="51"/>
  <c r="K60" i="51"/>
  <c r="AU60" i="51"/>
  <c r="U60" i="51"/>
  <c r="BA60" i="51"/>
  <c r="AS60" i="51"/>
  <c r="AK60" i="51"/>
  <c r="AA60" i="51"/>
  <c r="S60" i="51"/>
  <c r="AY81" i="51"/>
  <c r="AQ81" i="51"/>
  <c r="AI81" i="51"/>
  <c r="Y81" i="51"/>
  <c r="Q81" i="51"/>
  <c r="AW81" i="51"/>
  <c r="AO81" i="51"/>
  <c r="AE81" i="51"/>
  <c r="W81" i="51"/>
  <c r="M81" i="51"/>
  <c r="BA81" i="51"/>
  <c r="AS81" i="51"/>
  <c r="AK81" i="51"/>
  <c r="AA81" i="51"/>
  <c r="S81" i="51"/>
  <c r="AC81" i="51"/>
  <c r="U81" i="51"/>
  <c r="AU81" i="51"/>
  <c r="K81" i="51"/>
  <c r="AM81" i="51"/>
  <c r="AX72" i="51"/>
  <c r="AP72" i="51"/>
  <c r="AH72" i="51"/>
  <c r="X72" i="51"/>
  <c r="P72" i="51"/>
  <c r="AV72" i="51"/>
  <c r="AN72" i="51"/>
  <c r="AD72" i="51"/>
  <c r="V72" i="51"/>
  <c r="L72" i="51"/>
  <c r="AZ72" i="51"/>
  <c r="AR72" i="51"/>
  <c r="AJ72" i="51"/>
  <c r="Z72" i="51"/>
  <c r="R72" i="51"/>
  <c r="AL72" i="51"/>
  <c r="AB72" i="51"/>
  <c r="T72" i="51"/>
  <c r="AT72" i="51"/>
  <c r="J72" i="51"/>
  <c r="AY66" i="51"/>
  <c r="AQ66" i="51"/>
  <c r="AI66" i="51"/>
  <c r="Y66" i="51"/>
  <c r="Q66" i="51"/>
  <c r="AW66" i="51"/>
  <c r="AO66" i="51"/>
  <c r="AE66" i="51"/>
  <c r="W66" i="51"/>
  <c r="M66" i="51"/>
  <c r="BA66" i="51"/>
  <c r="AS66" i="51"/>
  <c r="AK66" i="51"/>
  <c r="AA66" i="51"/>
  <c r="S66" i="51"/>
  <c r="AC66" i="51"/>
  <c r="U66" i="51"/>
  <c r="AU66" i="51"/>
  <c r="K66" i="51"/>
  <c r="AM66" i="51"/>
  <c r="AY40" i="51"/>
  <c r="AQ40" i="51"/>
  <c r="AI40" i="51"/>
  <c r="Y40" i="51"/>
  <c r="Q40" i="51"/>
  <c r="AO40" i="51"/>
  <c r="AE40" i="51"/>
  <c r="M40" i="51"/>
  <c r="AW40" i="51"/>
  <c r="W40" i="51"/>
  <c r="AM40" i="51"/>
  <c r="U40" i="51"/>
  <c r="AU40" i="51"/>
  <c r="AC40" i="51"/>
  <c r="K40" i="51"/>
  <c r="BA40" i="51"/>
  <c r="AS40" i="51"/>
  <c r="AK40" i="51"/>
  <c r="AA40" i="51"/>
  <c r="S40" i="51"/>
  <c r="AX31" i="51"/>
  <c r="AP31" i="51"/>
  <c r="AH31" i="51"/>
  <c r="X31" i="51"/>
  <c r="P31" i="51"/>
  <c r="AV31" i="51"/>
  <c r="AN31" i="51"/>
  <c r="V31" i="51"/>
  <c r="L31" i="51"/>
  <c r="AD31" i="51"/>
  <c r="AT31" i="51"/>
  <c r="AB31" i="51"/>
  <c r="T31" i="51"/>
  <c r="AL31" i="51"/>
  <c r="J31" i="51"/>
  <c r="AZ31" i="51"/>
  <c r="AR31" i="51"/>
  <c r="AJ31" i="51"/>
  <c r="Z31" i="51"/>
  <c r="R31" i="51"/>
  <c r="AY29" i="51"/>
  <c r="AQ29" i="51"/>
  <c r="AI29" i="51"/>
  <c r="Y29" i="51"/>
  <c r="Q29" i="51"/>
  <c r="AW29" i="51"/>
  <c r="AO29" i="51"/>
  <c r="AE29" i="51"/>
  <c r="W29" i="51"/>
  <c r="M29" i="51"/>
  <c r="BA29" i="51"/>
  <c r="AS29" i="51"/>
  <c r="AK29" i="51"/>
  <c r="AA29" i="51"/>
  <c r="S29" i="51"/>
  <c r="AU29" i="51"/>
  <c r="K29" i="51"/>
  <c r="AM29" i="51"/>
  <c r="AC29" i="51"/>
  <c r="U29" i="51"/>
  <c r="AX20" i="51"/>
  <c r="AP20" i="51"/>
  <c r="AH20" i="51"/>
  <c r="X20" i="51"/>
  <c r="P20" i="51"/>
  <c r="AV20" i="51"/>
  <c r="AN20" i="51"/>
  <c r="AD20" i="51"/>
  <c r="V20" i="51"/>
  <c r="L20" i="51"/>
  <c r="AR20" i="51"/>
  <c r="Z20" i="51"/>
  <c r="AL20" i="51"/>
  <c r="T20" i="51"/>
  <c r="AZ20" i="51"/>
  <c r="AJ20" i="51"/>
  <c r="R20" i="51"/>
  <c r="AT20" i="51"/>
  <c r="AB20" i="51"/>
  <c r="J20" i="51"/>
  <c r="AY30" i="51"/>
  <c r="AQ30" i="51"/>
  <c r="AI30" i="51"/>
  <c r="Y30" i="51"/>
  <c r="Q30" i="51"/>
  <c r="AW30" i="51"/>
  <c r="AO30" i="51"/>
  <c r="AE30" i="51"/>
  <c r="W30" i="51"/>
  <c r="M30" i="51"/>
  <c r="BA30" i="51"/>
  <c r="AS30" i="51"/>
  <c r="AK30" i="51"/>
  <c r="AA30" i="51"/>
  <c r="S30" i="51"/>
  <c r="AU30" i="51"/>
  <c r="K30" i="51"/>
  <c r="AM30" i="51"/>
  <c r="AC30" i="51"/>
  <c r="U30" i="51"/>
  <c r="AX21" i="51"/>
  <c r="AP21" i="51"/>
  <c r="AH21" i="51"/>
  <c r="X21" i="51"/>
  <c r="P21" i="51"/>
  <c r="AV21" i="51"/>
  <c r="AN21" i="51"/>
  <c r="AD21" i="51"/>
  <c r="V21" i="51"/>
  <c r="L21" i="51"/>
  <c r="AZ21" i="51"/>
  <c r="AR21" i="51"/>
  <c r="AJ21" i="51"/>
  <c r="Z21" i="51"/>
  <c r="R21" i="51"/>
  <c r="T21" i="51"/>
  <c r="AT21" i="51"/>
  <c r="J21" i="51"/>
  <c r="AL21" i="51"/>
  <c r="AB21" i="51"/>
  <c r="AY15" i="51"/>
  <c r="AQ15" i="51"/>
  <c r="AI15" i="51"/>
  <c r="Y15" i="51"/>
  <c r="Q15" i="51"/>
  <c r="AW15" i="51"/>
  <c r="AE15" i="51"/>
  <c r="W15" i="51"/>
  <c r="AO15" i="51"/>
  <c r="M15" i="51"/>
  <c r="BA15" i="51"/>
  <c r="AS15" i="51"/>
  <c r="AK15" i="51"/>
  <c r="AA15" i="51"/>
  <c r="S15" i="51"/>
  <c r="AU15" i="51"/>
  <c r="K15" i="51"/>
  <c r="AC15" i="51"/>
  <c r="AM15" i="51"/>
  <c r="U15" i="51"/>
  <c r="BA60" i="48"/>
  <c r="AS60" i="48"/>
  <c r="AK60" i="48"/>
  <c r="AA60" i="48"/>
  <c r="S60" i="48"/>
  <c r="AY60" i="48"/>
  <c r="AQ60" i="48"/>
  <c r="AI60" i="48"/>
  <c r="Y60" i="48"/>
  <c r="Q60" i="48"/>
  <c r="AW60" i="48"/>
  <c r="AO60" i="48"/>
  <c r="AE60" i="48"/>
  <c r="W60" i="48"/>
  <c r="M60" i="48"/>
  <c r="AU60" i="48"/>
  <c r="AM60" i="48"/>
  <c r="AC60" i="48"/>
  <c r="U60" i="48"/>
  <c r="K60" i="48"/>
  <c r="AZ51" i="48"/>
  <c r="AR51" i="48"/>
  <c r="AJ51" i="48"/>
  <c r="Z51" i="48"/>
  <c r="R51" i="48"/>
  <c r="AX51" i="48"/>
  <c r="AP51" i="48"/>
  <c r="AH51" i="48"/>
  <c r="X51" i="48"/>
  <c r="P51" i="48"/>
  <c r="AV51" i="48"/>
  <c r="AN51" i="48"/>
  <c r="AD51" i="48"/>
  <c r="V51" i="48"/>
  <c r="L51" i="48"/>
  <c r="AT51" i="48"/>
  <c r="AL51" i="48"/>
  <c r="AB51" i="48"/>
  <c r="T51" i="48"/>
  <c r="J51" i="48"/>
  <c r="AS147" i="49"/>
  <c r="AA147" i="49"/>
  <c r="AY147" i="49"/>
  <c r="AI147" i="49"/>
  <c r="Q147" i="49"/>
  <c r="AO147" i="49"/>
  <c r="W147" i="49"/>
  <c r="AU147" i="49"/>
  <c r="AC147" i="49"/>
  <c r="K147" i="49"/>
  <c r="BA147" i="49"/>
  <c r="AK147" i="49"/>
  <c r="S147" i="49"/>
  <c r="AQ147" i="49"/>
  <c r="Y147" i="49"/>
  <c r="AW147" i="49"/>
  <c r="AE147" i="49"/>
  <c r="M147" i="49"/>
  <c r="AM147" i="49"/>
  <c r="U147" i="49"/>
  <c r="AP138" i="49"/>
  <c r="X138" i="49"/>
  <c r="AZ138" i="49"/>
  <c r="AJ138" i="49"/>
  <c r="R138" i="49"/>
  <c r="AL138" i="49"/>
  <c r="T138" i="49"/>
  <c r="AV138" i="49"/>
  <c r="AD138" i="49"/>
  <c r="L138" i="49"/>
  <c r="AX138" i="49"/>
  <c r="AH138" i="49"/>
  <c r="P138" i="49"/>
  <c r="AR138" i="49"/>
  <c r="Z138" i="49"/>
  <c r="AT138" i="49"/>
  <c r="AB138" i="49"/>
  <c r="J138" i="49"/>
  <c r="AN138" i="49"/>
  <c r="V138" i="49"/>
  <c r="AW83" i="49"/>
  <c r="AO83" i="49"/>
  <c r="AE83" i="49"/>
  <c r="W83" i="49"/>
  <c r="M83" i="49"/>
  <c r="AY83" i="49"/>
  <c r="AM83" i="49"/>
  <c r="AA83" i="49"/>
  <c r="Q83" i="49"/>
  <c r="AU83" i="49"/>
  <c r="AK83" i="49"/>
  <c r="Y83" i="49"/>
  <c r="K83" i="49"/>
  <c r="AS83" i="49"/>
  <c r="AI83" i="49"/>
  <c r="U83" i="49"/>
  <c r="BA83" i="49"/>
  <c r="AQ83" i="49"/>
  <c r="AC83" i="49"/>
  <c r="S83" i="49"/>
  <c r="AV74" i="49"/>
  <c r="AN74" i="49"/>
  <c r="AD74" i="49"/>
  <c r="V74" i="49"/>
  <c r="L74" i="49"/>
  <c r="AT74" i="49"/>
  <c r="AJ74" i="49"/>
  <c r="X74" i="49"/>
  <c r="J74" i="49"/>
  <c r="AR74" i="49"/>
  <c r="AH74" i="49"/>
  <c r="T74" i="49"/>
  <c r="AZ74" i="49"/>
  <c r="AP74" i="49"/>
  <c r="AB74" i="49"/>
  <c r="R74" i="49"/>
  <c r="AX74" i="49"/>
  <c r="AL74" i="49"/>
  <c r="Z74" i="49"/>
  <c r="P74" i="49"/>
  <c r="AY19" i="49"/>
  <c r="AQ19" i="49"/>
  <c r="AI19" i="49"/>
  <c r="Y19" i="49"/>
  <c r="Q19" i="49"/>
  <c r="AW19" i="49"/>
  <c r="AO19" i="49"/>
  <c r="AE19" i="49"/>
  <c r="W19" i="49"/>
  <c r="M19" i="49"/>
  <c r="AU19" i="49"/>
  <c r="AM19" i="49"/>
  <c r="AC19" i="49"/>
  <c r="U19" i="49"/>
  <c r="K19" i="49"/>
  <c r="BA19" i="49"/>
  <c r="AS19" i="49"/>
  <c r="AK19" i="49"/>
  <c r="AA19" i="49"/>
  <c r="S19" i="49"/>
  <c r="AX233" i="50"/>
  <c r="AP233" i="50"/>
  <c r="AH233" i="50"/>
  <c r="X233" i="50"/>
  <c r="P233" i="50"/>
  <c r="AV233" i="50"/>
  <c r="AN233" i="50"/>
  <c r="AD233" i="50"/>
  <c r="V233" i="50"/>
  <c r="L233" i="50"/>
  <c r="AZ233" i="50"/>
  <c r="AR233" i="50"/>
  <c r="AJ233" i="50"/>
  <c r="Z233" i="50"/>
  <c r="R233" i="50"/>
  <c r="AL233" i="50"/>
  <c r="AB233" i="50"/>
  <c r="T233" i="50"/>
  <c r="AT233" i="50"/>
  <c r="J233" i="50"/>
  <c r="AY12" i="48"/>
  <c r="AQ12" i="48"/>
  <c r="AI12" i="48"/>
  <c r="Y12" i="48"/>
  <c r="Q12" i="48"/>
  <c r="AW12" i="48"/>
  <c r="AO12" i="48"/>
  <c r="AE12" i="48"/>
  <c r="W12" i="48"/>
  <c r="M12" i="48"/>
  <c r="AU12" i="48"/>
  <c r="AM12" i="48"/>
  <c r="AC12" i="48"/>
  <c r="U12" i="48"/>
  <c r="K12" i="48"/>
  <c r="BA12" i="48"/>
  <c r="AS12" i="48"/>
  <c r="AK12" i="48"/>
  <c r="AA12" i="48"/>
  <c r="S12" i="48"/>
  <c r="AX139" i="49"/>
  <c r="AP139" i="49"/>
  <c r="AH139" i="49"/>
  <c r="X139" i="49"/>
  <c r="P139" i="49"/>
  <c r="AV139" i="49"/>
  <c r="AN139" i="49"/>
  <c r="AD139" i="49"/>
  <c r="V139" i="49"/>
  <c r="L139" i="49"/>
  <c r="AT139" i="49"/>
  <c r="AL139" i="49"/>
  <c r="AB139" i="49"/>
  <c r="T139" i="49"/>
  <c r="J139" i="49"/>
  <c r="AZ139" i="49"/>
  <c r="AR139" i="49"/>
  <c r="AJ139" i="49"/>
  <c r="Z139" i="49"/>
  <c r="R139" i="49"/>
  <c r="AY84" i="49"/>
  <c r="AQ84" i="49"/>
  <c r="AI84" i="49"/>
  <c r="Y84" i="49"/>
  <c r="Q84" i="49"/>
  <c r="AW84" i="49"/>
  <c r="AO84" i="49"/>
  <c r="AE84" i="49"/>
  <c r="W84" i="49"/>
  <c r="M84" i="49"/>
  <c r="AU84" i="49"/>
  <c r="AM84" i="49"/>
  <c r="AC84" i="49"/>
  <c r="U84" i="49"/>
  <c r="K84" i="49"/>
  <c r="BA84" i="49"/>
  <c r="AS84" i="49"/>
  <c r="AK84" i="49"/>
  <c r="AA84" i="49"/>
  <c r="S84" i="49"/>
  <c r="AX75" i="49"/>
  <c r="AP75" i="49"/>
  <c r="AH75" i="49"/>
  <c r="X75" i="49"/>
  <c r="P75" i="49"/>
  <c r="AV75" i="49"/>
  <c r="AN75" i="49"/>
  <c r="AD75" i="49"/>
  <c r="V75" i="49"/>
  <c r="L75" i="49"/>
  <c r="AT75" i="49"/>
  <c r="AL75" i="49"/>
  <c r="AB75" i="49"/>
  <c r="T75" i="49"/>
  <c r="J75" i="49"/>
  <c r="AZ75" i="49"/>
  <c r="AR75" i="49"/>
  <c r="AJ75" i="49"/>
  <c r="Z75" i="49"/>
  <c r="R75" i="49"/>
  <c r="AY20" i="49"/>
  <c r="AQ20" i="49"/>
  <c r="AI20" i="49"/>
  <c r="Y20" i="49"/>
  <c r="Q20" i="49"/>
  <c r="AW20" i="49"/>
  <c r="AO20" i="49"/>
  <c r="AE20" i="49"/>
  <c r="W20" i="49"/>
  <c r="M20" i="49"/>
  <c r="BA20" i="49"/>
  <c r="AS20" i="49"/>
  <c r="AK20" i="49"/>
  <c r="AA20" i="49"/>
  <c r="S20" i="49"/>
  <c r="U20" i="49"/>
  <c r="AU20" i="49"/>
  <c r="K20" i="49"/>
  <c r="AM20" i="49"/>
  <c r="AC20" i="49"/>
  <c r="AV234" i="50"/>
  <c r="AN234" i="50"/>
  <c r="AD234" i="50"/>
  <c r="V234" i="50"/>
  <c r="L234" i="50"/>
  <c r="AT234" i="50"/>
  <c r="AL234" i="50"/>
  <c r="AB234" i="50"/>
  <c r="T234" i="50"/>
  <c r="J234" i="50"/>
  <c r="AX234" i="50"/>
  <c r="AP234" i="50"/>
  <c r="AH234" i="50"/>
  <c r="X234" i="50"/>
  <c r="P234" i="50"/>
  <c r="AJ234" i="50"/>
  <c r="Z234" i="50"/>
  <c r="AZ234" i="50"/>
  <c r="R234" i="50"/>
  <c r="AR234" i="50"/>
  <c r="BA33" i="48"/>
  <c r="AS33" i="48"/>
  <c r="AK33" i="48"/>
  <c r="AA33" i="48"/>
  <c r="S33" i="48"/>
  <c r="AY33" i="48"/>
  <c r="AQ33" i="48"/>
  <c r="AI33" i="48"/>
  <c r="Y33" i="48"/>
  <c r="Q33" i="48"/>
  <c r="AW33" i="48"/>
  <c r="AO33" i="48"/>
  <c r="AE33" i="48"/>
  <c r="W33" i="48"/>
  <c r="M33" i="48"/>
  <c r="AU33" i="48"/>
  <c r="AM33" i="48"/>
  <c r="AC33" i="48"/>
  <c r="U33" i="48"/>
  <c r="K33" i="48"/>
  <c r="AZ24" i="48"/>
  <c r="AR24" i="48"/>
  <c r="AJ24" i="48"/>
  <c r="Z24" i="48"/>
  <c r="R24" i="48"/>
  <c r="AX24" i="48"/>
  <c r="AP24" i="48"/>
  <c r="AH24" i="48"/>
  <c r="X24" i="48"/>
  <c r="P24" i="48"/>
  <c r="AV24" i="48"/>
  <c r="AN24" i="48"/>
  <c r="AD24" i="48"/>
  <c r="V24" i="48"/>
  <c r="L24" i="48"/>
  <c r="AT24" i="48"/>
  <c r="AL24" i="48"/>
  <c r="AB24" i="48"/>
  <c r="T24" i="48"/>
  <c r="J24" i="48"/>
  <c r="AW105" i="49"/>
  <c r="AO105" i="49"/>
  <c r="AE105" i="49"/>
  <c r="W105" i="49"/>
  <c r="M105" i="49"/>
  <c r="AU105" i="49"/>
  <c r="AM105" i="49"/>
  <c r="AC105" i="49"/>
  <c r="U105" i="49"/>
  <c r="K105" i="49"/>
  <c r="BA105" i="49"/>
  <c r="AS105" i="49"/>
  <c r="AK105" i="49"/>
  <c r="AA105" i="49"/>
  <c r="S105" i="49"/>
  <c r="AY105" i="49"/>
  <c r="AQ105" i="49"/>
  <c r="AI105" i="49"/>
  <c r="Y105" i="49"/>
  <c r="Q105" i="49"/>
  <c r="AV96" i="49"/>
  <c r="AN96" i="49"/>
  <c r="AD96" i="49"/>
  <c r="V96" i="49"/>
  <c r="L96" i="49"/>
  <c r="AT96" i="49"/>
  <c r="AL96" i="49"/>
  <c r="AB96" i="49"/>
  <c r="T96" i="49"/>
  <c r="J96" i="49"/>
  <c r="AZ96" i="49"/>
  <c r="AR96" i="49"/>
  <c r="AJ96" i="49"/>
  <c r="Z96" i="49"/>
  <c r="R96" i="49"/>
  <c r="AX96" i="49"/>
  <c r="AP96" i="49"/>
  <c r="AH96" i="49"/>
  <c r="X96" i="49"/>
  <c r="P96" i="49"/>
  <c r="AW41" i="49"/>
  <c r="AO41" i="49"/>
  <c r="AE41" i="49"/>
  <c r="W41" i="49"/>
  <c r="M41" i="49"/>
  <c r="AU41" i="49"/>
  <c r="AM41" i="49"/>
  <c r="AC41" i="49"/>
  <c r="U41" i="49"/>
  <c r="K41" i="49"/>
  <c r="BA41" i="49"/>
  <c r="AS41" i="49"/>
  <c r="AK41" i="49"/>
  <c r="AA41" i="49"/>
  <c r="S41" i="49"/>
  <c r="AY41" i="49"/>
  <c r="AQ41" i="49"/>
  <c r="AI41" i="49"/>
  <c r="Y41" i="49"/>
  <c r="Q41" i="49"/>
  <c r="AV32" i="49"/>
  <c r="AN32" i="49"/>
  <c r="AD32" i="49"/>
  <c r="V32" i="49"/>
  <c r="L32" i="49"/>
  <c r="AT32" i="49"/>
  <c r="AL32" i="49"/>
  <c r="AB32" i="49"/>
  <c r="T32" i="49"/>
  <c r="J32" i="49"/>
  <c r="AZ32" i="49"/>
  <c r="AR32" i="49"/>
  <c r="AJ32" i="49"/>
  <c r="Z32" i="49"/>
  <c r="R32" i="49"/>
  <c r="AX32" i="49"/>
  <c r="AP32" i="49"/>
  <c r="AH32" i="49"/>
  <c r="X32" i="49"/>
  <c r="P32" i="49"/>
  <c r="AY18" i="48"/>
  <c r="AQ18" i="48"/>
  <c r="BA18" i="48"/>
  <c r="AO18" i="48"/>
  <c r="AE18" i="48"/>
  <c r="W18" i="48"/>
  <c r="M18" i="48"/>
  <c r="AW18" i="48"/>
  <c r="AM18" i="48"/>
  <c r="AC18" i="48"/>
  <c r="U18" i="48"/>
  <c r="K18" i="48"/>
  <c r="AU18" i="48"/>
  <c r="AK18" i="48"/>
  <c r="AA18" i="48"/>
  <c r="S18" i="48"/>
  <c r="AS18" i="48"/>
  <c r="AI18" i="48"/>
  <c r="Y18" i="48"/>
  <c r="Q18" i="48"/>
  <c r="AZ145" i="49"/>
  <c r="AR145" i="49"/>
  <c r="AJ145" i="49"/>
  <c r="Z145" i="49"/>
  <c r="R145" i="49"/>
  <c r="AX145" i="49"/>
  <c r="AP145" i="49"/>
  <c r="AH145" i="49"/>
  <c r="X145" i="49"/>
  <c r="P145" i="49"/>
  <c r="AV145" i="49"/>
  <c r="AN145" i="49"/>
  <c r="AD145" i="49"/>
  <c r="V145" i="49"/>
  <c r="L145" i="49"/>
  <c r="AT145" i="49"/>
  <c r="AL145" i="49"/>
  <c r="AB145" i="49"/>
  <c r="T145" i="49"/>
  <c r="J145" i="49"/>
  <c r="BA90" i="49"/>
  <c r="AS90" i="49"/>
  <c r="AK90" i="49"/>
  <c r="AA90" i="49"/>
  <c r="S90" i="49"/>
  <c r="AY90" i="49"/>
  <c r="AQ90" i="49"/>
  <c r="AI90" i="49"/>
  <c r="Y90" i="49"/>
  <c r="Q90" i="49"/>
  <c r="AW90" i="49"/>
  <c r="AO90" i="49"/>
  <c r="AE90" i="49"/>
  <c r="W90" i="49"/>
  <c r="M90" i="49"/>
  <c r="AU90" i="49"/>
  <c r="AM90" i="49"/>
  <c r="AC90" i="49"/>
  <c r="U90" i="49"/>
  <c r="K90" i="49"/>
  <c r="AZ81" i="49"/>
  <c r="AR81" i="49"/>
  <c r="AJ81" i="49"/>
  <c r="Z81" i="49"/>
  <c r="R81" i="49"/>
  <c r="AX81" i="49"/>
  <c r="AP81" i="49"/>
  <c r="AH81" i="49"/>
  <c r="X81" i="49"/>
  <c r="P81" i="49"/>
  <c r="AV81" i="49"/>
  <c r="AN81" i="49"/>
  <c r="AD81" i="49"/>
  <c r="V81" i="49"/>
  <c r="L81" i="49"/>
  <c r="AT81" i="49"/>
  <c r="AL81" i="49"/>
  <c r="AB81" i="49"/>
  <c r="T81" i="49"/>
  <c r="J81" i="49"/>
  <c r="BA26" i="49"/>
  <c r="AS26" i="49"/>
  <c r="AK26" i="49"/>
  <c r="AA26" i="49"/>
  <c r="S26" i="49"/>
  <c r="AY26" i="49"/>
  <c r="AQ26" i="49"/>
  <c r="AI26" i="49"/>
  <c r="Y26" i="49"/>
  <c r="Q26" i="49"/>
  <c r="AW26" i="49"/>
  <c r="AO26" i="49"/>
  <c r="AE26" i="49"/>
  <c r="W26" i="49"/>
  <c r="M26" i="49"/>
  <c r="AU26" i="49"/>
  <c r="AM26" i="49"/>
  <c r="AC26" i="49"/>
  <c r="U26" i="49"/>
  <c r="K26" i="49"/>
  <c r="AZ17" i="49"/>
  <c r="AR17" i="49"/>
  <c r="AJ17" i="49"/>
  <c r="Z17" i="49"/>
  <c r="R17" i="49"/>
  <c r="AX17" i="49"/>
  <c r="AP17" i="49"/>
  <c r="AH17" i="49"/>
  <c r="X17" i="49"/>
  <c r="P17" i="49"/>
  <c r="AV17" i="49"/>
  <c r="AN17" i="49"/>
  <c r="AD17" i="49"/>
  <c r="V17" i="49"/>
  <c r="L17" i="49"/>
  <c r="AT17" i="49"/>
  <c r="AL17" i="49"/>
  <c r="AB17" i="49"/>
  <c r="T17" i="49"/>
  <c r="J17" i="49"/>
  <c r="AY168" i="50"/>
  <c r="AQ168" i="50"/>
  <c r="AI168" i="50"/>
  <c r="Y168" i="50"/>
  <c r="Q168" i="50"/>
  <c r="AW168" i="50"/>
  <c r="AO168" i="50"/>
  <c r="AE168" i="50"/>
  <c r="W168" i="50"/>
  <c r="M168" i="50"/>
  <c r="AU168" i="50"/>
  <c r="AM168" i="50"/>
  <c r="AC168" i="50"/>
  <c r="U168" i="50"/>
  <c r="K168" i="50"/>
  <c r="BA168" i="50"/>
  <c r="AS168" i="50"/>
  <c r="AK168" i="50"/>
  <c r="AA168" i="50"/>
  <c r="S168" i="50"/>
  <c r="AX159" i="50"/>
  <c r="AP159" i="50"/>
  <c r="AH159" i="50"/>
  <c r="X159" i="50"/>
  <c r="P159" i="50"/>
  <c r="AV159" i="50"/>
  <c r="AN159" i="50"/>
  <c r="AD159" i="50"/>
  <c r="V159" i="50"/>
  <c r="L159" i="50"/>
  <c r="AT159" i="50"/>
  <c r="AL159" i="50"/>
  <c r="AB159" i="50"/>
  <c r="T159" i="50"/>
  <c r="J159" i="50"/>
  <c r="AZ159" i="50"/>
  <c r="AR159" i="50"/>
  <c r="AJ159" i="50"/>
  <c r="Z159" i="50"/>
  <c r="R159" i="50"/>
  <c r="AY201" i="50"/>
  <c r="AQ201" i="50"/>
  <c r="AI201" i="50"/>
  <c r="Y201" i="50"/>
  <c r="Q201" i="50"/>
  <c r="AW201" i="50"/>
  <c r="AO201" i="50"/>
  <c r="AE201" i="50"/>
  <c r="W201" i="50"/>
  <c r="M201" i="50"/>
  <c r="AU201" i="50"/>
  <c r="AM201" i="50"/>
  <c r="AC201" i="50"/>
  <c r="U201" i="50"/>
  <c r="K201" i="50"/>
  <c r="BA201" i="50"/>
  <c r="AS201" i="50"/>
  <c r="AK201" i="50"/>
  <c r="AA201" i="50"/>
  <c r="S201" i="50"/>
  <c r="AV192" i="50"/>
  <c r="AN192" i="50"/>
  <c r="AD192" i="50"/>
  <c r="V192" i="50"/>
  <c r="L192" i="50"/>
  <c r="AT192" i="50"/>
  <c r="AL192" i="50"/>
  <c r="AB192" i="50"/>
  <c r="T192" i="50"/>
  <c r="J192" i="50"/>
  <c r="AZ192" i="50"/>
  <c r="AR192" i="50"/>
  <c r="AJ192" i="50"/>
  <c r="Z192" i="50"/>
  <c r="R192" i="50"/>
  <c r="AX192" i="50"/>
  <c r="AP192" i="50"/>
  <c r="AH192" i="50"/>
  <c r="X192" i="50"/>
  <c r="P192" i="50"/>
  <c r="AW137" i="50"/>
  <c r="AO137" i="50"/>
  <c r="AE137" i="50"/>
  <c r="W137" i="50"/>
  <c r="M137" i="50"/>
  <c r="AU137" i="50"/>
  <c r="AM137" i="50"/>
  <c r="AC137" i="50"/>
  <c r="U137" i="50"/>
  <c r="K137" i="50"/>
  <c r="BA137" i="50"/>
  <c r="AS137" i="50"/>
  <c r="AK137" i="50"/>
  <c r="AA137" i="50"/>
  <c r="S137" i="50"/>
  <c r="AY137" i="50"/>
  <c r="AQ137" i="50"/>
  <c r="AI137" i="50"/>
  <c r="Y137" i="50"/>
  <c r="Q137" i="50"/>
  <c r="AV128" i="50"/>
  <c r="AN128" i="50"/>
  <c r="AD128" i="50"/>
  <c r="V128" i="50"/>
  <c r="L128" i="50"/>
  <c r="AT128" i="50"/>
  <c r="AL128" i="50"/>
  <c r="AB128" i="50"/>
  <c r="T128" i="50"/>
  <c r="J128" i="50"/>
  <c r="AZ128" i="50"/>
  <c r="AR128" i="50"/>
  <c r="AJ128" i="50"/>
  <c r="Z128" i="50"/>
  <c r="R128" i="50"/>
  <c r="AX128" i="50"/>
  <c r="AP128" i="50"/>
  <c r="AH128" i="50"/>
  <c r="X128" i="50"/>
  <c r="P128" i="50"/>
  <c r="AU198" i="50"/>
  <c r="AC198" i="50"/>
  <c r="K198" i="50"/>
  <c r="AO198" i="50"/>
  <c r="W198" i="50"/>
  <c r="AY198" i="50"/>
  <c r="Y198" i="50"/>
  <c r="AW198" i="50"/>
  <c r="AA198" i="50"/>
  <c r="AQ198" i="50"/>
  <c r="U198" i="50"/>
  <c r="AS198" i="50"/>
  <c r="S198" i="50"/>
  <c r="AM198" i="50"/>
  <c r="Q198" i="50"/>
  <c r="AK198" i="50"/>
  <c r="M198" i="50"/>
  <c r="AI198" i="50"/>
  <c r="BA198" i="50"/>
  <c r="AE198" i="50"/>
  <c r="AR189" i="50"/>
  <c r="Z189" i="50"/>
  <c r="AX189" i="50"/>
  <c r="AH189" i="50"/>
  <c r="P189" i="50"/>
  <c r="AN189" i="50"/>
  <c r="V189" i="50"/>
  <c r="AT189" i="50"/>
  <c r="AB189" i="50"/>
  <c r="J189" i="50"/>
  <c r="AV189" i="50"/>
  <c r="AD189" i="50"/>
  <c r="L189" i="50"/>
  <c r="AL189" i="50"/>
  <c r="T189" i="50"/>
  <c r="AZ189" i="50"/>
  <c r="X189" i="50"/>
  <c r="AJ189" i="50"/>
  <c r="R189" i="50"/>
  <c r="AP189" i="50"/>
  <c r="AW134" i="50"/>
  <c r="AO134" i="50"/>
  <c r="AE134" i="50"/>
  <c r="W134" i="50"/>
  <c r="M134" i="50"/>
  <c r="AS134" i="50"/>
  <c r="AI134" i="50"/>
  <c r="U134" i="50"/>
  <c r="BA134" i="50"/>
  <c r="AQ134" i="50"/>
  <c r="AC134" i="50"/>
  <c r="S134" i="50"/>
  <c r="AY134" i="50"/>
  <c r="AM134" i="50"/>
  <c r="AA134" i="50"/>
  <c r="Q134" i="50"/>
  <c r="AU134" i="50"/>
  <c r="AK134" i="50"/>
  <c r="Y134" i="50"/>
  <c r="K134" i="50"/>
  <c r="AV125" i="50"/>
  <c r="AN125" i="50"/>
  <c r="AD125" i="50"/>
  <c r="V125" i="50"/>
  <c r="L125" i="50"/>
  <c r="AZ125" i="50"/>
  <c r="AP125" i="50"/>
  <c r="AB125" i="50"/>
  <c r="R125" i="50"/>
  <c r="AX125" i="50"/>
  <c r="AL125" i="50"/>
  <c r="Z125" i="50"/>
  <c r="P125" i="50"/>
  <c r="AT125" i="50"/>
  <c r="AJ125" i="50"/>
  <c r="X125" i="50"/>
  <c r="J125" i="50"/>
  <c r="AR125" i="50"/>
  <c r="AH125" i="50"/>
  <c r="T125" i="50"/>
  <c r="AY179" i="50"/>
  <c r="AQ179" i="50"/>
  <c r="AI179" i="50"/>
  <c r="Y179" i="50"/>
  <c r="Q179" i="50"/>
  <c r="AW179" i="50"/>
  <c r="AO179" i="50"/>
  <c r="AE179" i="50"/>
  <c r="W179" i="50"/>
  <c r="M179" i="50"/>
  <c r="AU179" i="50"/>
  <c r="AM179" i="50"/>
  <c r="AC179" i="50"/>
  <c r="U179" i="50"/>
  <c r="K179" i="50"/>
  <c r="BA179" i="50"/>
  <c r="AS179" i="50"/>
  <c r="AK179" i="50"/>
  <c r="AA179" i="50"/>
  <c r="S179" i="50"/>
  <c r="AX170" i="50"/>
  <c r="AP170" i="50"/>
  <c r="AH170" i="50"/>
  <c r="X170" i="50"/>
  <c r="P170" i="50"/>
  <c r="AV170" i="50"/>
  <c r="AN170" i="50"/>
  <c r="AD170" i="50"/>
  <c r="V170" i="50"/>
  <c r="L170" i="50"/>
  <c r="AT170" i="50"/>
  <c r="AL170" i="50"/>
  <c r="AB170" i="50"/>
  <c r="T170" i="50"/>
  <c r="J170" i="50"/>
  <c r="AZ170" i="50"/>
  <c r="AR170" i="50"/>
  <c r="AJ170" i="50"/>
  <c r="Z170" i="50"/>
  <c r="R170" i="50"/>
  <c r="AY115" i="50"/>
  <c r="AQ115" i="50"/>
  <c r="AI115" i="50"/>
  <c r="Y115" i="50"/>
  <c r="Q115" i="50"/>
  <c r="AW115" i="50"/>
  <c r="AO115" i="50"/>
  <c r="AE115" i="50"/>
  <c r="W115" i="50"/>
  <c r="M115" i="50"/>
  <c r="BA115" i="50"/>
  <c r="AS115" i="50"/>
  <c r="AK115" i="50"/>
  <c r="AA115" i="50"/>
  <c r="S115" i="50"/>
  <c r="AU115" i="50"/>
  <c r="K115" i="50"/>
  <c r="AM115" i="50"/>
  <c r="AC115" i="50"/>
  <c r="U115" i="50"/>
  <c r="AW61" i="50"/>
  <c r="AO61" i="50"/>
  <c r="AE61" i="50"/>
  <c r="W61" i="50"/>
  <c r="M61" i="50"/>
  <c r="AU61" i="50"/>
  <c r="AM61" i="50"/>
  <c r="AC61" i="50"/>
  <c r="U61" i="50"/>
  <c r="K61" i="50"/>
  <c r="BA61" i="50"/>
  <c r="AS61" i="50"/>
  <c r="AK61" i="50"/>
  <c r="AA61" i="50"/>
  <c r="S61" i="50"/>
  <c r="AY61" i="50"/>
  <c r="AQ61" i="50"/>
  <c r="AI61" i="50"/>
  <c r="Y61" i="50"/>
  <c r="Q61" i="50"/>
  <c r="AX52" i="50"/>
  <c r="AP52" i="50"/>
  <c r="AH52" i="50"/>
  <c r="X52" i="50"/>
  <c r="P52" i="50"/>
  <c r="AV52" i="50"/>
  <c r="AN52" i="50"/>
  <c r="AD52" i="50"/>
  <c r="V52" i="50"/>
  <c r="L52" i="50"/>
  <c r="AT52" i="50"/>
  <c r="AL52" i="50"/>
  <c r="AB52" i="50"/>
  <c r="T52" i="50"/>
  <c r="J52" i="50"/>
  <c r="AZ52" i="50"/>
  <c r="AR52" i="50"/>
  <c r="AJ52" i="50"/>
  <c r="Z52" i="50"/>
  <c r="R52" i="50"/>
  <c r="AW66" i="50"/>
  <c r="AO66" i="50"/>
  <c r="AE66" i="50"/>
  <c r="W66" i="50"/>
  <c r="M66" i="50"/>
  <c r="AU66" i="50"/>
  <c r="AM66" i="50"/>
  <c r="AC66" i="50"/>
  <c r="U66" i="50"/>
  <c r="K66" i="50"/>
  <c r="BA66" i="50"/>
  <c r="AS66" i="50"/>
  <c r="AK66" i="50"/>
  <c r="AA66" i="50"/>
  <c r="S66" i="50"/>
  <c r="AY66" i="50"/>
  <c r="AQ66" i="50"/>
  <c r="AI66" i="50"/>
  <c r="Y66" i="50"/>
  <c r="Q66" i="50"/>
  <c r="AV57" i="50"/>
  <c r="AN57" i="50"/>
  <c r="AD57" i="50"/>
  <c r="V57" i="50"/>
  <c r="L57" i="50"/>
  <c r="AT57" i="50"/>
  <c r="AL57" i="50"/>
  <c r="AB57" i="50"/>
  <c r="T57" i="50"/>
  <c r="J57" i="50"/>
  <c r="AZ57" i="50"/>
  <c r="AR57" i="50"/>
  <c r="AJ57" i="50"/>
  <c r="Z57" i="50"/>
  <c r="R57" i="50"/>
  <c r="AX57" i="50"/>
  <c r="AP57" i="50"/>
  <c r="AH57" i="50"/>
  <c r="X57" i="50"/>
  <c r="P57" i="50"/>
  <c r="AY99" i="50"/>
  <c r="AQ99" i="50"/>
  <c r="AI99" i="50"/>
  <c r="Y99" i="50"/>
  <c r="Q99" i="50"/>
  <c r="AW99" i="50"/>
  <c r="AO99" i="50"/>
  <c r="AE99" i="50"/>
  <c r="W99" i="50"/>
  <c r="M99" i="50"/>
  <c r="BA99" i="50"/>
  <c r="AS99" i="50"/>
  <c r="AK99" i="50"/>
  <c r="AA99" i="50"/>
  <c r="S99" i="50"/>
  <c r="AU99" i="50"/>
  <c r="K99" i="50"/>
  <c r="AM99" i="50"/>
  <c r="AC99" i="50"/>
  <c r="U99" i="50"/>
  <c r="AX90" i="50"/>
  <c r="AP90" i="50"/>
  <c r="AH90" i="50"/>
  <c r="X90" i="50"/>
  <c r="P90" i="50"/>
  <c r="AV90" i="50"/>
  <c r="AN90" i="50"/>
  <c r="AD90" i="50"/>
  <c r="V90" i="50"/>
  <c r="L90" i="50"/>
  <c r="AZ90" i="50"/>
  <c r="AR90" i="50"/>
  <c r="AJ90" i="50"/>
  <c r="Z90" i="50"/>
  <c r="R90" i="50"/>
  <c r="T90" i="50"/>
  <c r="AT90" i="50"/>
  <c r="J90" i="50"/>
  <c r="AL90" i="50"/>
  <c r="AB90" i="50"/>
  <c r="AY35" i="50"/>
  <c r="AQ35" i="50"/>
  <c r="AI35" i="50"/>
  <c r="Y35" i="50"/>
  <c r="Q35" i="50"/>
  <c r="AW35" i="50"/>
  <c r="AO35" i="50"/>
  <c r="AE35" i="50"/>
  <c r="W35" i="50"/>
  <c r="M35" i="50"/>
  <c r="AM35" i="50"/>
  <c r="U35" i="50"/>
  <c r="BA35" i="50"/>
  <c r="AK35" i="50"/>
  <c r="S35" i="50"/>
  <c r="AU35" i="50"/>
  <c r="AC35" i="50"/>
  <c r="K35" i="50"/>
  <c r="AS35" i="50"/>
  <c r="AA35" i="50"/>
  <c r="AV26" i="50"/>
  <c r="AN26" i="50"/>
  <c r="AD26" i="50"/>
  <c r="V26" i="50"/>
  <c r="L26" i="50"/>
  <c r="AT26" i="50"/>
  <c r="AL26" i="50"/>
  <c r="AB26" i="50"/>
  <c r="T26" i="50"/>
  <c r="J26" i="50"/>
  <c r="AX26" i="50"/>
  <c r="AP26" i="50"/>
  <c r="AH26" i="50"/>
  <c r="X26" i="50"/>
  <c r="P26" i="50"/>
  <c r="AZ26" i="50"/>
  <c r="R26" i="50"/>
  <c r="AR26" i="50"/>
  <c r="AJ26" i="50"/>
  <c r="Z26" i="50"/>
  <c r="AX107" i="50"/>
  <c r="AP107" i="50"/>
  <c r="AH107" i="50"/>
  <c r="X107" i="50"/>
  <c r="P107" i="50"/>
  <c r="AV107" i="50"/>
  <c r="AN107" i="50"/>
  <c r="AD107" i="50"/>
  <c r="V107" i="50"/>
  <c r="L107" i="50"/>
  <c r="AT107" i="50"/>
  <c r="AL107" i="50"/>
  <c r="AB107" i="50"/>
  <c r="T107" i="50"/>
  <c r="J107" i="50"/>
  <c r="AZ107" i="50"/>
  <c r="AR107" i="50"/>
  <c r="AJ107" i="50"/>
  <c r="Z107" i="50"/>
  <c r="R107" i="50"/>
  <c r="AY52" i="50"/>
  <c r="AQ52" i="50"/>
  <c r="AI52" i="50"/>
  <c r="Y52" i="50"/>
  <c r="Q52" i="50"/>
  <c r="AW52" i="50"/>
  <c r="AO52" i="50"/>
  <c r="AE52" i="50"/>
  <c r="W52" i="50"/>
  <c r="M52" i="50"/>
  <c r="AU52" i="50"/>
  <c r="AM52" i="50"/>
  <c r="AC52" i="50"/>
  <c r="U52" i="50"/>
  <c r="K52" i="50"/>
  <c r="BA52" i="50"/>
  <c r="AS52" i="50"/>
  <c r="AK52" i="50"/>
  <c r="AA52" i="50"/>
  <c r="S52" i="50"/>
  <c r="AX43" i="50"/>
  <c r="AP43" i="50"/>
  <c r="AH43" i="50"/>
  <c r="X43" i="50"/>
  <c r="P43" i="50"/>
  <c r="AV43" i="50"/>
  <c r="AN43" i="50"/>
  <c r="AD43" i="50"/>
  <c r="V43" i="50"/>
  <c r="L43" i="50"/>
  <c r="AT43" i="50"/>
  <c r="AL43" i="50"/>
  <c r="AB43" i="50"/>
  <c r="T43" i="50"/>
  <c r="J43" i="50"/>
  <c r="AZ43" i="50"/>
  <c r="AR43" i="50"/>
  <c r="AJ43" i="50"/>
  <c r="Z43" i="50"/>
  <c r="R43" i="50"/>
  <c r="AQ327" i="51"/>
  <c r="K327" i="51"/>
  <c r="AM327" i="51"/>
  <c r="AA327" i="51"/>
  <c r="S327" i="51"/>
  <c r="Y327" i="51"/>
  <c r="U327" i="51"/>
  <c r="AI327" i="51"/>
  <c r="M327" i="51"/>
  <c r="W327" i="51"/>
  <c r="AU327" i="51"/>
  <c r="AY327" i="51"/>
  <c r="AK327" i="51"/>
  <c r="AE327" i="51"/>
  <c r="AO327" i="51"/>
  <c r="BA327" i="51"/>
  <c r="AC327" i="51"/>
  <c r="Q327" i="51"/>
  <c r="AS327" i="51"/>
  <c r="AW327" i="51"/>
  <c r="AT318" i="51"/>
  <c r="AB318" i="51"/>
  <c r="J318" i="51"/>
  <c r="V318" i="51"/>
  <c r="AJ318" i="51"/>
  <c r="AP318" i="51"/>
  <c r="X318" i="51"/>
  <c r="AV318" i="51"/>
  <c r="L318" i="51"/>
  <c r="Z318" i="51"/>
  <c r="AL318" i="51"/>
  <c r="T318" i="51"/>
  <c r="AN318" i="51"/>
  <c r="AZ318" i="51"/>
  <c r="R318" i="51"/>
  <c r="AX318" i="51"/>
  <c r="AH318" i="51"/>
  <c r="P318" i="51"/>
  <c r="AD318" i="51"/>
  <c r="AR318" i="51"/>
  <c r="AW263" i="51"/>
  <c r="AE263" i="51"/>
  <c r="M263" i="51"/>
  <c r="U263" i="51"/>
  <c r="AI263" i="51"/>
  <c r="AS263" i="51"/>
  <c r="AA263" i="51"/>
  <c r="AU263" i="51"/>
  <c r="K263" i="51"/>
  <c r="Y263" i="51"/>
  <c r="AO263" i="51"/>
  <c r="W263" i="51"/>
  <c r="AM263" i="51"/>
  <c r="AY263" i="51"/>
  <c r="Q263" i="51"/>
  <c r="BA263" i="51"/>
  <c r="AK263" i="51"/>
  <c r="S263" i="51"/>
  <c r="AC263" i="51"/>
  <c r="AQ263" i="51"/>
  <c r="L254" i="51"/>
  <c r="V254" i="51"/>
  <c r="AD254" i="51"/>
  <c r="AN254" i="51"/>
  <c r="AV254" i="51"/>
  <c r="P254" i="51"/>
  <c r="X254" i="51"/>
  <c r="AH254" i="51"/>
  <c r="AP254" i="51"/>
  <c r="AX254" i="51"/>
  <c r="R254" i="51"/>
  <c r="Z254" i="51"/>
  <c r="AJ254" i="51"/>
  <c r="AR254" i="51"/>
  <c r="AZ254" i="51"/>
  <c r="J254" i="51"/>
  <c r="T254" i="51"/>
  <c r="AB254" i="51"/>
  <c r="AL254" i="51"/>
  <c r="AT254" i="51"/>
  <c r="AW340" i="51"/>
  <c r="U340" i="51"/>
  <c r="AM340" i="51"/>
  <c r="AA340" i="51"/>
  <c r="AI340" i="51"/>
  <c r="AE340" i="51"/>
  <c r="AU340" i="51"/>
  <c r="AO340" i="51"/>
  <c r="AY340" i="51"/>
  <c r="AS340" i="51"/>
  <c r="M340" i="51"/>
  <c r="AK340" i="51"/>
  <c r="AC340" i="51"/>
  <c r="BA340" i="51"/>
  <c r="Q340" i="51"/>
  <c r="AQ340" i="51"/>
  <c r="Y340" i="51"/>
  <c r="W340" i="51"/>
  <c r="K340" i="51"/>
  <c r="S340" i="51"/>
  <c r="AX331" i="51"/>
  <c r="AL331" i="51"/>
  <c r="AP331" i="51"/>
  <c r="AB331" i="51"/>
  <c r="AV331" i="51"/>
  <c r="AZ331" i="51"/>
  <c r="R331" i="51"/>
  <c r="V331" i="51"/>
  <c r="Z331" i="51"/>
  <c r="AT331" i="51"/>
  <c r="P331" i="51"/>
  <c r="AJ331" i="51"/>
  <c r="AN331" i="51"/>
  <c r="AR331" i="51"/>
  <c r="L331" i="51"/>
  <c r="AH331" i="51"/>
  <c r="T331" i="51"/>
  <c r="X331" i="51"/>
  <c r="J331" i="51"/>
  <c r="AD331" i="51"/>
  <c r="AO276" i="51"/>
  <c r="W276" i="51"/>
  <c r="Y276" i="51"/>
  <c r="AI276" i="51"/>
  <c r="K276" i="51"/>
  <c r="BA276" i="51"/>
  <c r="AK276" i="51"/>
  <c r="S276" i="51"/>
  <c r="AM276" i="51"/>
  <c r="Q276" i="51"/>
  <c r="AW276" i="51"/>
  <c r="AE276" i="51"/>
  <c r="M276" i="51"/>
  <c r="U276" i="51"/>
  <c r="AU276" i="51"/>
  <c r="AS276" i="51"/>
  <c r="AA276" i="51"/>
  <c r="AQ276" i="51"/>
  <c r="AY276" i="51"/>
  <c r="AC276" i="51"/>
  <c r="AL267" i="51"/>
  <c r="T267" i="51"/>
  <c r="AR267" i="51"/>
  <c r="AV267" i="51"/>
  <c r="L267" i="51"/>
  <c r="AX267" i="51"/>
  <c r="AH267" i="51"/>
  <c r="P267" i="51"/>
  <c r="AJ267" i="51"/>
  <c r="AN267" i="51"/>
  <c r="AT267" i="51"/>
  <c r="AB267" i="51"/>
  <c r="J267" i="51"/>
  <c r="Z267" i="51"/>
  <c r="AD267" i="51"/>
  <c r="AP267" i="51"/>
  <c r="X267" i="51"/>
  <c r="AZ267" i="51"/>
  <c r="R267" i="51"/>
  <c r="V267" i="51"/>
  <c r="AW317" i="51"/>
  <c r="U317" i="51"/>
  <c r="AK317" i="51"/>
  <c r="S317" i="51"/>
  <c r="AA317" i="51"/>
  <c r="AY317" i="51"/>
  <c r="AO317" i="51"/>
  <c r="Q317" i="51"/>
  <c r="AS317" i="51"/>
  <c r="AE317" i="51"/>
  <c r="AU317" i="51"/>
  <c r="AC317" i="51"/>
  <c r="K317" i="51"/>
  <c r="W317" i="51"/>
  <c r="M317" i="51"/>
  <c r="AQ317" i="51"/>
  <c r="Y317" i="51"/>
  <c r="AI317" i="51"/>
  <c r="AM317" i="51"/>
  <c r="BA317" i="51"/>
  <c r="AN308" i="51"/>
  <c r="V308" i="51"/>
  <c r="T308" i="51"/>
  <c r="AB308" i="51"/>
  <c r="P308" i="51"/>
  <c r="AZ308" i="51"/>
  <c r="AJ308" i="51"/>
  <c r="R308" i="51"/>
  <c r="AP308" i="51"/>
  <c r="J308" i="51"/>
  <c r="AV308" i="51"/>
  <c r="AD308" i="51"/>
  <c r="L308" i="51"/>
  <c r="X308" i="51"/>
  <c r="AX308" i="51"/>
  <c r="AR308" i="51"/>
  <c r="Z308" i="51"/>
  <c r="AL308" i="51"/>
  <c r="AT308" i="51"/>
  <c r="AH308" i="51"/>
  <c r="M253" i="51"/>
  <c r="W253" i="51"/>
  <c r="AE253" i="51"/>
  <c r="AO253" i="51"/>
  <c r="AW253" i="51"/>
  <c r="Q253" i="51"/>
  <c r="Y253" i="51"/>
  <c r="AI253" i="51"/>
  <c r="AQ253" i="51"/>
  <c r="AY253" i="51"/>
  <c r="S253" i="51"/>
  <c r="AA253" i="51"/>
  <c r="AK253" i="51"/>
  <c r="AS253" i="51"/>
  <c r="BA253" i="51"/>
  <c r="K253" i="51"/>
  <c r="U253" i="51"/>
  <c r="AC253" i="51"/>
  <c r="AM253" i="51"/>
  <c r="AU253" i="51"/>
  <c r="AQ314" i="51"/>
  <c r="Y314" i="51"/>
  <c r="AW314" i="51"/>
  <c r="M314" i="51"/>
  <c r="AA314" i="51"/>
  <c r="AM314" i="51"/>
  <c r="U314" i="51"/>
  <c r="AO314" i="51"/>
  <c r="BA314" i="51"/>
  <c r="S314" i="51"/>
  <c r="AU314" i="51"/>
  <c r="AC314" i="51"/>
  <c r="K314" i="51"/>
  <c r="W314" i="51"/>
  <c r="AK314" i="51"/>
  <c r="Q314" i="51"/>
  <c r="AE314" i="51"/>
  <c r="AY314" i="51"/>
  <c r="AS314" i="51"/>
  <c r="AI314" i="51"/>
  <c r="AP305" i="51"/>
  <c r="X305" i="51"/>
  <c r="AZ305" i="51"/>
  <c r="AJ305" i="51"/>
  <c r="R305" i="51"/>
  <c r="AL305" i="51"/>
  <c r="T305" i="51"/>
  <c r="AV305" i="51"/>
  <c r="AD305" i="51"/>
  <c r="L305" i="51"/>
  <c r="AT305" i="51"/>
  <c r="AB305" i="51"/>
  <c r="J305" i="51"/>
  <c r="AN305" i="51"/>
  <c r="V305" i="51"/>
  <c r="AH305" i="51"/>
  <c r="P305" i="51"/>
  <c r="AR305" i="51"/>
  <c r="AX305" i="51"/>
  <c r="Z305" i="51"/>
  <c r="M242" i="51"/>
  <c r="W242" i="51"/>
  <c r="AE242" i="51"/>
  <c r="AO242" i="51"/>
  <c r="AW242" i="51"/>
  <c r="S242" i="51"/>
  <c r="AC242" i="51"/>
  <c r="AQ242" i="51"/>
  <c r="BA242" i="51"/>
  <c r="U242" i="51"/>
  <c r="AI242" i="51"/>
  <c r="AS242" i="51"/>
  <c r="K242" i="51"/>
  <c r="Y242" i="51"/>
  <c r="AK242" i="51"/>
  <c r="AU242" i="51"/>
  <c r="Q242" i="51"/>
  <c r="AA242" i="51"/>
  <c r="AM242" i="51"/>
  <c r="AY242" i="51"/>
  <c r="AX233" i="51"/>
  <c r="AP233" i="51"/>
  <c r="AH233" i="51"/>
  <c r="X233" i="51"/>
  <c r="P233" i="51"/>
  <c r="AV233" i="51"/>
  <c r="AN233" i="51"/>
  <c r="AD233" i="51"/>
  <c r="V233" i="51"/>
  <c r="L233" i="51"/>
  <c r="AZ233" i="51"/>
  <c r="AJ233" i="51"/>
  <c r="R233" i="51"/>
  <c r="AT233" i="51"/>
  <c r="AB233" i="51"/>
  <c r="J233" i="51"/>
  <c r="AR233" i="51"/>
  <c r="Z233" i="51"/>
  <c r="AL233" i="51"/>
  <c r="T233" i="51"/>
  <c r="AY178" i="51"/>
  <c r="AQ178" i="51"/>
  <c r="AI178" i="51"/>
  <c r="Y178" i="51"/>
  <c r="Q178" i="51"/>
  <c r="AW178" i="51"/>
  <c r="AM178" i="51"/>
  <c r="AA178" i="51"/>
  <c r="M178" i="51"/>
  <c r="AU178" i="51"/>
  <c r="AK178" i="51"/>
  <c r="W178" i="51"/>
  <c r="K178" i="51"/>
  <c r="AS178" i="51"/>
  <c r="AE178" i="51"/>
  <c r="U178" i="51"/>
  <c r="BA178" i="51"/>
  <c r="AO178" i="51"/>
  <c r="AC178" i="51"/>
  <c r="S178" i="51"/>
  <c r="AX169" i="51"/>
  <c r="AP169" i="51"/>
  <c r="AH169" i="51"/>
  <c r="X169" i="51"/>
  <c r="P169" i="51"/>
  <c r="AT169" i="51"/>
  <c r="AJ169" i="51"/>
  <c r="V169" i="51"/>
  <c r="J169" i="51"/>
  <c r="AR169" i="51"/>
  <c r="AD169" i="51"/>
  <c r="T169" i="51"/>
  <c r="AZ169" i="51"/>
  <c r="AN169" i="51"/>
  <c r="AB169" i="51"/>
  <c r="R169" i="51"/>
  <c r="AV169" i="51"/>
  <c r="AL169" i="51"/>
  <c r="Z169" i="51"/>
  <c r="L169" i="51"/>
  <c r="L246" i="51"/>
  <c r="V246" i="51"/>
  <c r="AD246" i="51"/>
  <c r="AN246" i="51"/>
  <c r="AV246" i="51"/>
  <c r="P246" i="51"/>
  <c r="X246" i="51"/>
  <c r="AH246" i="51"/>
  <c r="AP246" i="51"/>
  <c r="AX246" i="51"/>
  <c r="R246" i="51"/>
  <c r="Z246" i="51"/>
  <c r="AJ246" i="51"/>
  <c r="AR246" i="51"/>
  <c r="AZ246" i="51"/>
  <c r="J246" i="51"/>
  <c r="T246" i="51"/>
  <c r="AB246" i="51"/>
  <c r="AL246" i="51"/>
  <c r="AT246" i="51"/>
  <c r="AY191" i="51"/>
  <c r="AQ191" i="51"/>
  <c r="AI191" i="51"/>
  <c r="Y191" i="51"/>
  <c r="Q191" i="51"/>
  <c r="AW191" i="51"/>
  <c r="AO191" i="51"/>
  <c r="AE191" i="51"/>
  <c r="W191" i="51"/>
  <c r="M191" i="51"/>
  <c r="AU191" i="51"/>
  <c r="AM191" i="51"/>
  <c r="AC191" i="51"/>
  <c r="U191" i="51"/>
  <c r="K191" i="51"/>
  <c r="BA191" i="51"/>
  <c r="AS191" i="51"/>
  <c r="AK191" i="51"/>
  <c r="AA191" i="51"/>
  <c r="S191" i="51"/>
  <c r="AX182" i="51"/>
  <c r="AP182" i="51"/>
  <c r="AH182" i="51"/>
  <c r="X182" i="51"/>
  <c r="P182" i="51"/>
  <c r="AV182" i="51"/>
  <c r="AN182" i="51"/>
  <c r="AD182" i="51"/>
  <c r="V182" i="51"/>
  <c r="L182" i="51"/>
  <c r="AT182" i="51"/>
  <c r="AL182" i="51"/>
  <c r="AB182" i="51"/>
  <c r="T182" i="51"/>
  <c r="J182" i="51"/>
  <c r="AZ182" i="51"/>
  <c r="AR182" i="51"/>
  <c r="AJ182" i="51"/>
  <c r="Z182" i="51"/>
  <c r="R182" i="51"/>
  <c r="AW232" i="51"/>
  <c r="AO232" i="51"/>
  <c r="AE232" i="51"/>
  <c r="W232" i="51"/>
  <c r="M232" i="51"/>
  <c r="AU232" i="51"/>
  <c r="AM232" i="51"/>
  <c r="AC232" i="51"/>
  <c r="U232" i="51"/>
  <c r="K232" i="51"/>
  <c r="AY232" i="51"/>
  <c r="AQ232" i="51"/>
  <c r="AI232" i="51"/>
  <c r="Y232" i="51"/>
  <c r="Q232" i="51"/>
  <c r="AS232" i="51"/>
  <c r="AK232" i="51"/>
  <c r="AA232" i="51"/>
  <c r="BA232" i="51"/>
  <c r="S232" i="51"/>
  <c r="AX223" i="51"/>
  <c r="AP223" i="51"/>
  <c r="AH223" i="51"/>
  <c r="X223" i="51"/>
  <c r="P223" i="51"/>
  <c r="AT223" i="51"/>
  <c r="AJ223" i="51"/>
  <c r="V223" i="51"/>
  <c r="J223" i="51"/>
  <c r="AR223" i="51"/>
  <c r="AD223" i="51"/>
  <c r="T223" i="51"/>
  <c r="AZ223" i="51"/>
  <c r="AN223" i="51"/>
  <c r="AB223" i="51"/>
  <c r="R223" i="51"/>
  <c r="AV223" i="51"/>
  <c r="AL223" i="51"/>
  <c r="Z223" i="51"/>
  <c r="L223" i="51"/>
  <c r="AY168" i="51"/>
  <c r="AQ168" i="51"/>
  <c r="AI168" i="51"/>
  <c r="Y168" i="51"/>
  <c r="Q168" i="51"/>
  <c r="AW168" i="51"/>
  <c r="AM168" i="51"/>
  <c r="AA168" i="51"/>
  <c r="M168" i="51"/>
  <c r="AU168" i="51"/>
  <c r="AK168" i="51"/>
  <c r="W168" i="51"/>
  <c r="K168" i="51"/>
  <c r="AS168" i="51"/>
  <c r="AE168" i="51"/>
  <c r="U168" i="51"/>
  <c r="BA168" i="51"/>
  <c r="AO168" i="51"/>
  <c r="AC168" i="51"/>
  <c r="S168" i="51"/>
  <c r="AX159" i="51"/>
  <c r="AP159" i="51"/>
  <c r="AH159" i="51"/>
  <c r="X159" i="51"/>
  <c r="P159" i="51"/>
  <c r="AT159" i="51"/>
  <c r="AJ159" i="51"/>
  <c r="V159" i="51"/>
  <c r="J159" i="51"/>
  <c r="AR159" i="51"/>
  <c r="AD159" i="51"/>
  <c r="T159" i="51"/>
  <c r="AZ159" i="51"/>
  <c r="AN159" i="51"/>
  <c r="AB159" i="51"/>
  <c r="R159" i="51"/>
  <c r="AV159" i="51"/>
  <c r="AL159" i="51"/>
  <c r="Z159" i="51"/>
  <c r="L159" i="51"/>
  <c r="M245" i="51"/>
  <c r="W245" i="51"/>
  <c r="AE245" i="51"/>
  <c r="AO245" i="51"/>
  <c r="AW245" i="51"/>
  <c r="Q245" i="51"/>
  <c r="Y245" i="51"/>
  <c r="AI245" i="51"/>
  <c r="AQ245" i="51"/>
  <c r="AY245" i="51"/>
  <c r="S245" i="51"/>
  <c r="AA245" i="51"/>
  <c r="AK245" i="51"/>
  <c r="AS245" i="51"/>
  <c r="BA245" i="51"/>
  <c r="K245" i="51"/>
  <c r="U245" i="51"/>
  <c r="AC245" i="51"/>
  <c r="AM245" i="51"/>
  <c r="AU245" i="51"/>
  <c r="AX236" i="51"/>
  <c r="AP236" i="51"/>
  <c r="AH236" i="51"/>
  <c r="X236" i="51"/>
  <c r="P236" i="51"/>
  <c r="AV236" i="51"/>
  <c r="AN236" i="51"/>
  <c r="AD236" i="51"/>
  <c r="V236" i="51"/>
  <c r="L236" i="51"/>
  <c r="AT236" i="51"/>
  <c r="AL236" i="51"/>
  <c r="AB236" i="51"/>
  <c r="T236" i="51"/>
  <c r="J236" i="51"/>
  <c r="AZ236" i="51"/>
  <c r="AR236" i="51"/>
  <c r="AJ236" i="51"/>
  <c r="Z236" i="51"/>
  <c r="R236" i="51"/>
  <c r="AY181" i="51"/>
  <c r="AQ181" i="51"/>
  <c r="AI181" i="51"/>
  <c r="Y181" i="51"/>
  <c r="Q181" i="51"/>
  <c r="AW181" i="51"/>
  <c r="AO181" i="51"/>
  <c r="AE181" i="51"/>
  <c r="W181" i="51"/>
  <c r="M181" i="51"/>
  <c r="AU181" i="51"/>
  <c r="AM181" i="51"/>
  <c r="AC181" i="51"/>
  <c r="U181" i="51"/>
  <c r="K181" i="51"/>
  <c r="BA181" i="51"/>
  <c r="AS181" i="51"/>
  <c r="AK181" i="51"/>
  <c r="AA181" i="51"/>
  <c r="S181" i="51"/>
  <c r="AX172" i="51"/>
  <c r="AP172" i="51"/>
  <c r="AH172" i="51"/>
  <c r="X172" i="51"/>
  <c r="P172" i="51"/>
  <c r="AV172" i="51"/>
  <c r="AN172" i="51"/>
  <c r="AD172" i="51"/>
  <c r="V172" i="51"/>
  <c r="L172" i="51"/>
  <c r="AT172" i="51"/>
  <c r="AL172" i="51"/>
  <c r="AB172" i="51"/>
  <c r="T172" i="51"/>
  <c r="J172" i="51"/>
  <c r="AZ172" i="51"/>
  <c r="AR172" i="51"/>
  <c r="AJ172" i="51"/>
  <c r="Z172" i="51"/>
  <c r="R172" i="51"/>
  <c r="AY145" i="51"/>
  <c r="AQ145" i="51"/>
  <c r="AI145" i="51"/>
  <c r="Y145" i="51"/>
  <c r="Q145" i="51"/>
  <c r="AW145" i="51"/>
  <c r="AO145" i="51"/>
  <c r="AE145" i="51"/>
  <c r="W145" i="51"/>
  <c r="M145" i="51"/>
  <c r="AU145" i="51"/>
  <c r="AM145" i="51"/>
  <c r="AC145" i="51"/>
  <c r="U145" i="51"/>
  <c r="K145" i="51"/>
  <c r="BA145" i="51"/>
  <c r="AS145" i="51"/>
  <c r="AK145" i="51"/>
  <c r="AA145" i="51"/>
  <c r="S145" i="51"/>
  <c r="AX136" i="51"/>
  <c r="AP136" i="51"/>
  <c r="AH136" i="51"/>
  <c r="X136" i="51"/>
  <c r="P136" i="51"/>
  <c r="AV136" i="51"/>
  <c r="AN136" i="51"/>
  <c r="AD136" i="51"/>
  <c r="V136" i="51"/>
  <c r="L136" i="51"/>
  <c r="AT136" i="51"/>
  <c r="AL136" i="51"/>
  <c r="AB136" i="51"/>
  <c r="T136" i="51"/>
  <c r="J136" i="51"/>
  <c r="AZ136" i="51"/>
  <c r="AR136" i="51"/>
  <c r="AJ136" i="51"/>
  <c r="Z136" i="51"/>
  <c r="R136" i="51"/>
  <c r="AY115" i="51"/>
  <c r="AQ115" i="51"/>
  <c r="AI115" i="51"/>
  <c r="Y115" i="51"/>
  <c r="Q115" i="51"/>
  <c r="AW115" i="51"/>
  <c r="AO115" i="51"/>
  <c r="AE115" i="51"/>
  <c r="W115" i="51"/>
  <c r="M115" i="51"/>
  <c r="AU115" i="51"/>
  <c r="AM115" i="51"/>
  <c r="AC115" i="51"/>
  <c r="U115" i="51"/>
  <c r="K115" i="51"/>
  <c r="BA115" i="51"/>
  <c r="AS115" i="51"/>
  <c r="AK115" i="51"/>
  <c r="AA115" i="51"/>
  <c r="S115" i="51"/>
  <c r="AY156" i="51"/>
  <c r="AQ156" i="51"/>
  <c r="AI156" i="51"/>
  <c r="Y156" i="51"/>
  <c r="Q156" i="51"/>
  <c r="AW156" i="51"/>
  <c r="AO156" i="51"/>
  <c r="AE156" i="51"/>
  <c r="W156" i="51"/>
  <c r="M156" i="51"/>
  <c r="AU156" i="51"/>
  <c r="AM156" i="51"/>
  <c r="AC156" i="51"/>
  <c r="U156" i="51"/>
  <c r="K156" i="51"/>
  <c r="BA156" i="51"/>
  <c r="AS156" i="51"/>
  <c r="AK156" i="51"/>
  <c r="AA156" i="51"/>
  <c r="S156" i="51"/>
  <c r="AX147" i="51"/>
  <c r="AP147" i="51"/>
  <c r="AH147" i="51"/>
  <c r="X147" i="51"/>
  <c r="P147" i="51"/>
  <c r="AV147" i="51"/>
  <c r="AN147" i="51"/>
  <c r="AD147" i="51"/>
  <c r="V147" i="51"/>
  <c r="L147" i="51"/>
  <c r="AT147" i="51"/>
  <c r="AL147" i="51"/>
  <c r="AB147" i="51"/>
  <c r="T147" i="51"/>
  <c r="J147" i="51"/>
  <c r="AZ147" i="51"/>
  <c r="AR147" i="51"/>
  <c r="AJ147" i="51"/>
  <c r="Z147" i="51"/>
  <c r="R147" i="51"/>
  <c r="AY83" i="51"/>
  <c r="AQ83" i="51"/>
  <c r="AI83" i="51"/>
  <c r="Y83" i="51"/>
  <c r="Q83" i="51"/>
  <c r="AW83" i="51"/>
  <c r="AO83" i="51"/>
  <c r="AE83" i="51"/>
  <c r="W83" i="51"/>
  <c r="M83" i="51"/>
  <c r="AU83" i="51"/>
  <c r="AM83" i="51"/>
  <c r="AC83" i="51"/>
  <c r="U83" i="51"/>
  <c r="K83" i="51"/>
  <c r="BA83" i="51"/>
  <c r="AS83" i="51"/>
  <c r="AK83" i="51"/>
  <c r="AA83" i="51"/>
  <c r="S83" i="51"/>
  <c r="AX74" i="51"/>
  <c r="AP74" i="51"/>
  <c r="AH74" i="51"/>
  <c r="X74" i="51"/>
  <c r="P74" i="51"/>
  <c r="AN74" i="51"/>
  <c r="AD74" i="51"/>
  <c r="L74" i="51"/>
  <c r="AV74" i="51"/>
  <c r="V74" i="51"/>
  <c r="AL74" i="51"/>
  <c r="T74" i="51"/>
  <c r="AT74" i="51"/>
  <c r="AB74" i="51"/>
  <c r="J74" i="51"/>
  <c r="AZ74" i="51"/>
  <c r="AR74" i="51"/>
  <c r="AJ74" i="51"/>
  <c r="Z74" i="51"/>
  <c r="R74" i="51"/>
  <c r="AX103" i="51"/>
  <c r="AP103" i="51"/>
  <c r="AH103" i="51"/>
  <c r="X103" i="51"/>
  <c r="P103" i="51"/>
  <c r="AV103" i="51"/>
  <c r="AN103" i="51"/>
  <c r="AD103" i="51"/>
  <c r="V103" i="51"/>
  <c r="L103" i="51"/>
  <c r="AT103" i="51"/>
  <c r="AL103" i="51"/>
  <c r="AB103" i="51"/>
  <c r="T103" i="51"/>
  <c r="J103" i="51"/>
  <c r="AZ103" i="51"/>
  <c r="AR103" i="51"/>
  <c r="AJ103" i="51"/>
  <c r="Z103" i="51"/>
  <c r="R103" i="51"/>
  <c r="AY69" i="51"/>
  <c r="AQ69" i="51"/>
  <c r="AI69" i="51"/>
  <c r="Y69" i="51"/>
  <c r="Q69" i="51"/>
  <c r="AW69" i="51"/>
  <c r="AO69" i="51"/>
  <c r="AE69" i="51"/>
  <c r="W69" i="51"/>
  <c r="M69" i="51"/>
  <c r="BA69" i="51"/>
  <c r="AS69" i="51"/>
  <c r="AK69" i="51"/>
  <c r="AA69" i="51"/>
  <c r="S69" i="51"/>
  <c r="AU69" i="51"/>
  <c r="K69" i="51"/>
  <c r="AM69" i="51"/>
  <c r="AC69" i="51"/>
  <c r="U69" i="51"/>
  <c r="AX60" i="51"/>
  <c r="AP60" i="51"/>
  <c r="AH60" i="51"/>
  <c r="X60" i="51"/>
  <c r="P60" i="51"/>
  <c r="AV60" i="51"/>
  <c r="AN60" i="51"/>
  <c r="AD60" i="51"/>
  <c r="V60" i="51"/>
  <c r="L60" i="51"/>
  <c r="AZ60" i="51"/>
  <c r="AR60" i="51"/>
  <c r="AJ60" i="51"/>
  <c r="Z60" i="51"/>
  <c r="R60" i="51"/>
  <c r="T60" i="51"/>
  <c r="AT60" i="51"/>
  <c r="J60" i="51"/>
  <c r="AL60" i="51"/>
  <c r="AB60" i="51"/>
  <c r="AY28" i="51"/>
  <c r="AQ28" i="51"/>
  <c r="AI28" i="51"/>
  <c r="Y28" i="51"/>
  <c r="Q28" i="51"/>
  <c r="AO28" i="51"/>
  <c r="AE28" i="51"/>
  <c r="W28" i="51"/>
  <c r="AW28" i="51"/>
  <c r="M28" i="51"/>
  <c r="AU28" i="51"/>
  <c r="AC28" i="51"/>
  <c r="U28" i="51"/>
  <c r="AM28" i="51"/>
  <c r="K28" i="51"/>
  <c r="BA28" i="51"/>
  <c r="AS28" i="51"/>
  <c r="AK28" i="51"/>
  <c r="AA28" i="51"/>
  <c r="S28" i="51"/>
  <c r="AX19" i="51"/>
  <c r="AP19" i="51"/>
  <c r="AH19" i="51"/>
  <c r="X19" i="51"/>
  <c r="P19" i="51"/>
  <c r="AV19" i="51"/>
  <c r="AD19" i="51"/>
  <c r="V19" i="51"/>
  <c r="AN19" i="51"/>
  <c r="L19" i="51"/>
  <c r="AT19" i="51"/>
  <c r="AL19" i="51"/>
  <c r="T19" i="51"/>
  <c r="J19" i="51"/>
  <c r="AB19" i="51"/>
  <c r="AZ19" i="51"/>
  <c r="AR19" i="51"/>
  <c r="AJ19" i="51"/>
  <c r="Z19" i="51"/>
  <c r="R19" i="51"/>
  <c r="AY17" i="51"/>
  <c r="AQ17" i="51"/>
  <c r="AI17" i="51"/>
  <c r="Y17" i="51"/>
  <c r="Q17" i="51"/>
  <c r="AW17" i="51"/>
  <c r="AO17" i="51"/>
  <c r="AE17" i="51"/>
  <c r="W17" i="51"/>
  <c r="M17" i="51"/>
  <c r="BA17" i="51"/>
  <c r="AK17" i="51"/>
  <c r="S17" i="51"/>
  <c r="AU17" i="51"/>
  <c r="AC17" i="51"/>
  <c r="K17" i="51"/>
  <c r="AS17" i="51"/>
  <c r="AA17" i="51"/>
  <c r="AM17" i="51"/>
  <c r="U17" i="51"/>
  <c r="AY18" i="51"/>
  <c r="AQ18" i="51"/>
  <c r="AI18" i="51"/>
  <c r="Y18" i="51"/>
  <c r="Q18" i="51"/>
  <c r="AW18" i="51"/>
  <c r="AO18" i="51"/>
  <c r="AE18" i="51"/>
  <c r="W18" i="51"/>
  <c r="M18" i="51"/>
  <c r="BA18" i="51"/>
  <c r="AS18" i="51"/>
  <c r="AK18" i="51"/>
  <c r="AA18" i="51"/>
  <c r="S18" i="51"/>
  <c r="AC18" i="51"/>
  <c r="U18" i="51"/>
  <c r="AU18" i="51"/>
  <c r="K18" i="51"/>
  <c r="AM18" i="51"/>
  <c r="AX58" i="51"/>
  <c r="AP58" i="51"/>
  <c r="AH58" i="51"/>
  <c r="X58" i="51"/>
  <c r="P58" i="51"/>
  <c r="AV58" i="51"/>
  <c r="AN58" i="51"/>
  <c r="AD58" i="51"/>
  <c r="L58" i="51"/>
  <c r="V58" i="51"/>
  <c r="AT58" i="51"/>
  <c r="T58" i="51"/>
  <c r="AL58" i="51"/>
  <c r="AZ58" i="51"/>
  <c r="AR58" i="51"/>
  <c r="AJ58" i="51"/>
  <c r="Z58" i="51"/>
  <c r="R58" i="51"/>
  <c r="AB58" i="51"/>
  <c r="J58" i="51"/>
  <c r="AY63" i="48"/>
  <c r="AQ63" i="48"/>
  <c r="AI63" i="48"/>
  <c r="Y63" i="48"/>
  <c r="Q63" i="48"/>
  <c r="AW63" i="48"/>
  <c r="AO63" i="48"/>
  <c r="AE63" i="48"/>
  <c r="W63" i="48"/>
  <c r="M63" i="48"/>
  <c r="AU63" i="48"/>
  <c r="AM63" i="48"/>
  <c r="AC63" i="48"/>
  <c r="U63" i="48"/>
  <c r="K63" i="48"/>
  <c r="BA63" i="48"/>
  <c r="AS63" i="48"/>
  <c r="AK63" i="48"/>
  <c r="AA63" i="48"/>
  <c r="S63" i="48"/>
  <c r="AX54" i="48"/>
  <c r="AP54" i="48"/>
  <c r="AH54" i="48"/>
  <c r="X54" i="48"/>
  <c r="P54" i="48"/>
  <c r="AV54" i="48"/>
  <c r="AN54" i="48"/>
  <c r="AD54" i="48"/>
  <c r="V54" i="48"/>
  <c r="L54" i="48"/>
  <c r="AT54" i="48"/>
  <c r="AL54" i="48"/>
  <c r="AB54" i="48"/>
  <c r="T54" i="48"/>
  <c r="J54" i="48"/>
  <c r="AZ54" i="48"/>
  <c r="AR54" i="48"/>
  <c r="AJ54" i="48"/>
  <c r="Z54" i="48"/>
  <c r="R54" i="48"/>
  <c r="BA48" i="48"/>
  <c r="AS48" i="48"/>
  <c r="AK48" i="48"/>
  <c r="AA48" i="48"/>
  <c r="S48" i="48"/>
  <c r="AY48" i="48"/>
  <c r="AQ48" i="48"/>
  <c r="AI48" i="48"/>
  <c r="Y48" i="48"/>
  <c r="Q48" i="48"/>
  <c r="AW48" i="48"/>
  <c r="AO48" i="48"/>
  <c r="AE48" i="48"/>
  <c r="W48" i="48"/>
  <c r="M48" i="48"/>
  <c r="AU48" i="48"/>
  <c r="AM48" i="48"/>
  <c r="AC48" i="48"/>
  <c r="U48" i="48"/>
  <c r="K48" i="48"/>
  <c r="AS135" i="49"/>
  <c r="AA135" i="49"/>
  <c r="AY135" i="49"/>
  <c r="AI135" i="49"/>
  <c r="Q135" i="49"/>
  <c r="AO135" i="49"/>
  <c r="W135" i="49"/>
  <c r="AU135" i="49"/>
  <c r="AC135" i="49"/>
  <c r="K135" i="49"/>
  <c r="BA135" i="49"/>
  <c r="AK135" i="49"/>
  <c r="S135" i="49"/>
  <c r="AQ135" i="49"/>
  <c r="Y135" i="49"/>
  <c r="AW135" i="49"/>
  <c r="AE135" i="49"/>
  <c r="M135" i="49"/>
  <c r="AM135" i="49"/>
  <c r="U135" i="49"/>
  <c r="AV126" i="49"/>
  <c r="AN126" i="49"/>
  <c r="AD126" i="49"/>
  <c r="V126" i="49"/>
  <c r="L126" i="49"/>
  <c r="AT126" i="49"/>
  <c r="AL126" i="49"/>
  <c r="AB126" i="49"/>
  <c r="T126" i="49"/>
  <c r="J126" i="49"/>
  <c r="AZ126" i="49"/>
  <c r="AR126" i="49"/>
  <c r="AJ126" i="49"/>
  <c r="Z126" i="49"/>
  <c r="R126" i="49"/>
  <c r="AX126" i="49"/>
  <c r="AP126" i="49"/>
  <c r="AH126" i="49"/>
  <c r="X126" i="49"/>
  <c r="P126" i="49"/>
  <c r="AW71" i="49"/>
  <c r="AO71" i="49"/>
  <c r="AE71" i="49"/>
  <c r="W71" i="49"/>
  <c r="M71" i="49"/>
  <c r="AS71" i="49"/>
  <c r="AI71" i="49"/>
  <c r="U71" i="49"/>
  <c r="BA71" i="49"/>
  <c r="AQ71" i="49"/>
  <c r="AC71" i="49"/>
  <c r="S71" i="49"/>
  <c r="AY71" i="49"/>
  <c r="AM71" i="49"/>
  <c r="AA71" i="49"/>
  <c r="Q71" i="49"/>
  <c r="AU71" i="49"/>
  <c r="AK71" i="49"/>
  <c r="Y71" i="49"/>
  <c r="K71" i="49"/>
  <c r="AV62" i="49"/>
  <c r="AN62" i="49"/>
  <c r="AD62" i="49"/>
  <c r="V62" i="49"/>
  <c r="L62" i="49"/>
  <c r="AZ62" i="49"/>
  <c r="AP62" i="49"/>
  <c r="AB62" i="49"/>
  <c r="R62" i="49"/>
  <c r="AX62" i="49"/>
  <c r="AL62" i="49"/>
  <c r="Z62" i="49"/>
  <c r="P62" i="49"/>
  <c r="AT62" i="49"/>
  <c r="AJ62" i="49"/>
  <c r="X62" i="49"/>
  <c r="J62" i="49"/>
  <c r="AR62" i="49"/>
  <c r="AH62" i="49"/>
  <c r="T62" i="49"/>
  <c r="AY230" i="50"/>
  <c r="AQ230" i="50"/>
  <c r="AI230" i="50"/>
  <c r="Y230" i="50"/>
  <c r="Q230" i="50"/>
  <c r="AW230" i="50"/>
  <c r="AO230" i="50"/>
  <c r="AE230" i="50"/>
  <c r="W230" i="50"/>
  <c r="M230" i="50"/>
  <c r="BA230" i="50"/>
  <c r="AS230" i="50"/>
  <c r="AK230" i="50"/>
  <c r="AA230" i="50"/>
  <c r="S230" i="50"/>
  <c r="AU230" i="50"/>
  <c r="K230" i="50"/>
  <c r="AM230" i="50"/>
  <c r="AC230" i="50"/>
  <c r="U230" i="50"/>
  <c r="AX221" i="50"/>
  <c r="AP221" i="50"/>
  <c r="AH221" i="50"/>
  <c r="X221" i="50"/>
  <c r="P221" i="50"/>
  <c r="AV221" i="50"/>
  <c r="AN221" i="50"/>
  <c r="AD221" i="50"/>
  <c r="V221" i="50"/>
  <c r="L221" i="50"/>
  <c r="AZ221" i="50"/>
  <c r="AJ221" i="50"/>
  <c r="R221" i="50"/>
  <c r="AT221" i="50"/>
  <c r="AB221" i="50"/>
  <c r="J221" i="50"/>
  <c r="AR221" i="50"/>
  <c r="Z221" i="50"/>
  <c r="AL221" i="50"/>
  <c r="T221" i="50"/>
  <c r="AY136" i="49"/>
  <c r="AQ136" i="49"/>
  <c r="AI136" i="49"/>
  <c r="Y136" i="49"/>
  <c r="Q136" i="49"/>
  <c r="AW136" i="49"/>
  <c r="AO136" i="49"/>
  <c r="AE136" i="49"/>
  <c r="W136" i="49"/>
  <c r="M136" i="49"/>
  <c r="AU136" i="49"/>
  <c r="AM136" i="49"/>
  <c r="AC136" i="49"/>
  <c r="U136" i="49"/>
  <c r="K136" i="49"/>
  <c r="BA136" i="49"/>
  <c r="AS136" i="49"/>
  <c r="AK136" i="49"/>
  <c r="AA136" i="49"/>
  <c r="S136" i="49"/>
  <c r="AX127" i="49"/>
  <c r="AP127" i="49"/>
  <c r="AH127" i="49"/>
  <c r="X127" i="49"/>
  <c r="P127" i="49"/>
  <c r="AV127" i="49"/>
  <c r="AN127" i="49"/>
  <c r="AD127" i="49"/>
  <c r="V127" i="49"/>
  <c r="L127" i="49"/>
  <c r="AT127" i="49"/>
  <c r="AL127" i="49"/>
  <c r="AB127" i="49"/>
  <c r="T127" i="49"/>
  <c r="J127" i="49"/>
  <c r="AZ127" i="49"/>
  <c r="AR127" i="49"/>
  <c r="AJ127" i="49"/>
  <c r="Z127" i="49"/>
  <c r="R127" i="49"/>
  <c r="AY72" i="49"/>
  <c r="AQ72" i="49"/>
  <c r="AI72" i="49"/>
  <c r="Y72" i="49"/>
  <c r="Q72" i="49"/>
  <c r="AW72" i="49"/>
  <c r="AO72" i="49"/>
  <c r="AE72" i="49"/>
  <c r="W72" i="49"/>
  <c r="M72" i="49"/>
  <c r="AU72" i="49"/>
  <c r="AM72" i="49"/>
  <c r="AC72" i="49"/>
  <c r="U72" i="49"/>
  <c r="K72" i="49"/>
  <c r="BA72" i="49"/>
  <c r="AS72" i="49"/>
  <c r="AK72" i="49"/>
  <c r="AA72" i="49"/>
  <c r="S72" i="49"/>
  <c r="AX63" i="49"/>
  <c r="AP63" i="49"/>
  <c r="AH63" i="49"/>
  <c r="X63" i="49"/>
  <c r="P63" i="49"/>
  <c r="AV63" i="49"/>
  <c r="AN63" i="49"/>
  <c r="AD63" i="49"/>
  <c r="V63" i="49"/>
  <c r="L63" i="49"/>
  <c r="AT63" i="49"/>
  <c r="AL63" i="49"/>
  <c r="AB63" i="49"/>
  <c r="T63" i="49"/>
  <c r="AZ63" i="49"/>
  <c r="AR63" i="49"/>
  <c r="AJ63" i="49"/>
  <c r="Z63" i="49"/>
  <c r="R63" i="49"/>
  <c r="J63" i="49"/>
  <c r="AW231" i="50"/>
  <c r="AO231" i="50"/>
  <c r="AE231" i="50"/>
  <c r="W231" i="50"/>
  <c r="M231" i="50"/>
  <c r="AU231" i="50"/>
  <c r="AM231" i="50"/>
  <c r="AC231" i="50"/>
  <c r="U231" i="50"/>
  <c r="K231" i="50"/>
  <c r="AY231" i="50"/>
  <c r="AQ231" i="50"/>
  <c r="AI231" i="50"/>
  <c r="Y231" i="50"/>
  <c r="Q231" i="50"/>
  <c r="AS231" i="50"/>
  <c r="AK231" i="50"/>
  <c r="AA231" i="50"/>
  <c r="BA231" i="50"/>
  <c r="S231" i="50"/>
  <c r="AV222" i="50"/>
  <c r="AN222" i="50"/>
  <c r="AD222" i="50"/>
  <c r="V222" i="50"/>
  <c r="L222" i="50"/>
  <c r="AT222" i="50"/>
  <c r="AL222" i="50"/>
  <c r="AB222" i="50"/>
  <c r="T222" i="50"/>
  <c r="J222" i="50"/>
  <c r="AX222" i="50"/>
  <c r="AP222" i="50"/>
  <c r="AH222" i="50"/>
  <c r="X222" i="50"/>
  <c r="P222" i="50"/>
  <c r="AZ222" i="50"/>
  <c r="R222" i="50"/>
  <c r="AR222" i="50"/>
  <c r="AJ222" i="50"/>
  <c r="Z222" i="50"/>
  <c r="BA21" i="48"/>
  <c r="AS21" i="48"/>
  <c r="AK21" i="48"/>
  <c r="AA21" i="48"/>
  <c r="S21" i="48"/>
  <c r="AY21" i="48"/>
  <c r="AQ21" i="48"/>
  <c r="AI21" i="48"/>
  <c r="Y21" i="48"/>
  <c r="Q21" i="48"/>
  <c r="AW21" i="48"/>
  <c r="AO21" i="48"/>
  <c r="AE21" i="48"/>
  <c r="W21" i="48"/>
  <c r="M21" i="48"/>
  <c r="AU21" i="48"/>
  <c r="AM21" i="48"/>
  <c r="AC21" i="48"/>
  <c r="U21" i="48"/>
  <c r="K21" i="48"/>
  <c r="AZ12" i="48"/>
  <c r="AR12" i="48"/>
  <c r="AJ12" i="48"/>
  <c r="Z12" i="48"/>
  <c r="R12" i="48"/>
  <c r="AX12" i="48"/>
  <c r="AP12" i="48"/>
  <c r="AH12" i="48"/>
  <c r="X12" i="48"/>
  <c r="P12" i="48"/>
  <c r="AV12" i="48"/>
  <c r="AN12" i="48"/>
  <c r="AD12" i="48"/>
  <c r="V12" i="48"/>
  <c r="L12" i="48"/>
  <c r="AT12" i="48"/>
  <c r="AL12" i="48"/>
  <c r="AB12" i="48"/>
  <c r="T12" i="48"/>
  <c r="J12" i="48"/>
  <c r="AW93" i="49"/>
  <c r="AO93" i="49"/>
  <c r="AE93" i="49"/>
  <c r="W93" i="49"/>
  <c r="M93" i="49"/>
  <c r="AU93" i="49"/>
  <c r="AM93" i="49"/>
  <c r="AC93" i="49"/>
  <c r="U93" i="49"/>
  <c r="K93" i="49"/>
  <c r="BA93" i="49"/>
  <c r="AS93" i="49"/>
  <c r="AK93" i="49"/>
  <c r="AA93" i="49"/>
  <c r="S93" i="49"/>
  <c r="AY93" i="49"/>
  <c r="AQ93" i="49"/>
  <c r="AI93" i="49"/>
  <c r="Y93" i="49"/>
  <c r="Q93" i="49"/>
  <c r="AV84" i="49"/>
  <c r="AN84" i="49"/>
  <c r="AD84" i="49"/>
  <c r="V84" i="49"/>
  <c r="L84" i="49"/>
  <c r="AT84" i="49"/>
  <c r="AL84" i="49"/>
  <c r="AB84" i="49"/>
  <c r="T84" i="49"/>
  <c r="J84" i="49"/>
  <c r="AZ84" i="49"/>
  <c r="AR84" i="49"/>
  <c r="AJ84" i="49"/>
  <c r="Z84" i="49"/>
  <c r="R84" i="49"/>
  <c r="AX84" i="49"/>
  <c r="AP84" i="49"/>
  <c r="AH84" i="49"/>
  <c r="X84" i="49"/>
  <c r="P84" i="49"/>
  <c r="AW29" i="49"/>
  <c r="AO29" i="49"/>
  <c r="AE29" i="49"/>
  <c r="W29" i="49"/>
  <c r="M29" i="49"/>
  <c r="AU29" i="49"/>
  <c r="AM29" i="49"/>
  <c r="AC29" i="49"/>
  <c r="U29" i="49"/>
  <c r="K29" i="49"/>
  <c r="BA29" i="49"/>
  <c r="AS29" i="49"/>
  <c r="AK29" i="49"/>
  <c r="AA29" i="49"/>
  <c r="S29" i="49"/>
  <c r="AY29" i="49"/>
  <c r="AQ29" i="49"/>
  <c r="AI29" i="49"/>
  <c r="Y29" i="49"/>
  <c r="Q29" i="49"/>
  <c r="AV20" i="49"/>
  <c r="AN20" i="49"/>
  <c r="AD20" i="49"/>
  <c r="V20" i="49"/>
  <c r="L20" i="49"/>
  <c r="AT20" i="49"/>
  <c r="AL20" i="49"/>
  <c r="AB20" i="49"/>
  <c r="T20" i="49"/>
  <c r="J20" i="49"/>
  <c r="AZ20" i="49"/>
  <c r="AR20" i="49"/>
  <c r="AJ20" i="49"/>
  <c r="Z20" i="49"/>
  <c r="R20" i="49"/>
  <c r="AX20" i="49"/>
  <c r="AP20" i="49"/>
  <c r="AH20" i="49"/>
  <c r="X20" i="49"/>
  <c r="P20" i="49"/>
  <c r="BA142" i="49"/>
  <c r="AS142" i="49"/>
  <c r="AK142" i="49"/>
  <c r="AA142" i="49"/>
  <c r="S142" i="49"/>
  <c r="AY142" i="49"/>
  <c r="AQ142" i="49"/>
  <c r="AI142" i="49"/>
  <c r="Y142" i="49"/>
  <c r="Q142" i="49"/>
  <c r="AW142" i="49"/>
  <c r="AO142" i="49"/>
  <c r="AE142" i="49"/>
  <c r="W142" i="49"/>
  <c r="M142" i="49"/>
  <c r="AU142" i="49"/>
  <c r="AM142" i="49"/>
  <c r="AC142" i="49"/>
  <c r="U142" i="49"/>
  <c r="K142" i="49"/>
  <c r="AZ133" i="49"/>
  <c r="AR133" i="49"/>
  <c r="AJ133" i="49"/>
  <c r="Z133" i="49"/>
  <c r="R133" i="49"/>
  <c r="AX133" i="49"/>
  <c r="AP133" i="49"/>
  <c r="AH133" i="49"/>
  <c r="X133" i="49"/>
  <c r="P133" i="49"/>
  <c r="AV133" i="49"/>
  <c r="AN133" i="49"/>
  <c r="AD133" i="49"/>
  <c r="V133" i="49"/>
  <c r="L133" i="49"/>
  <c r="AT133" i="49"/>
  <c r="AL133" i="49"/>
  <c r="AB133" i="49"/>
  <c r="T133" i="49"/>
  <c r="J133" i="49"/>
  <c r="BA78" i="49"/>
  <c r="AS78" i="49"/>
  <c r="AK78" i="49"/>
  <c r="AA78" i="49"/>
  <c r="S78" i="49"/>
  <c r="AY78" i="49"/>
  <c r="AQ78" i="49"/>
  <c r="AI78" i="49"/>
  <c r="Y78" i="49"/>
  <c r="Q78" i="49"/>
  <c r="AW78" i="49"/>
  <c r="AO78" i="49"/>
  <c r="AE78" i="49"/>
  <c r="W78" i="49"/>
  <c r="M78" i="49"/>
  <c r="AU78" i="49"/>
  <c r="AM78" i="49"/>
  <c r="AC78" i="49"/>
  <c r="U78" i="49"/>
  <c r="K78" i="49"/>
  <c r="AZ69" i="49"/>
  <c r="AR69" i="49"/>
  <c r="AJ69" i="49"/>
  <c r="Z69" i="49"/>
  <c r="R69" i="49"/>
  <c r="AX69" i="49"/>
  <c r="AP69" i="49"/>
  <c r="AH69" i="49"/>
  <c r="X69" i="49"/>
  <c r="P69" i="49"/>
  <c r="AV69" i="49"/>
  <c r="AN69" i="49"/>
  <c r="AD69" i="49"/>
  <c r="V69" i="49"/>
  <c r="L69" i="49"/>
  <c r="AT69" i="49"/>
  <c r="AL69" i="49"/>
  <c r="AB69" i="49"/>
  <c r="T69" i="49"/>
  <c r="J69" i="49"/>
  <c r="BA14" i="49"/>
  <c r="AS14" i="49"/>
  <c r="AK14" i="49"/>
  <c r="AA14" i="49"/>
  <c r="S14" i="49"/>
  <c r="AY14" i="49"/>
  <c r="AQ14" i="49"/>
  <c r="AI14" i="49"/>
  <c r="Y14" i="49"/>
  <c r="Q14" i="49"/>
  <c r="AW14" i="49"/>
  <c r="AO14" i="49"/>
  <c r="AE14" i="49"/>
  <c r="W14" i="49"/>
  <c r="M14" i="49"/>
  <c r="AU14" i="49"/>
  <c r="AM14" i="49"/>
  <c r="AC14" i="49"/>
  <c r="U14" i="49"/>
  <c r="K14" i="49"/>
  <c r="AX228" i="50"/>
  <c r="AP228" i="50"/>
  <c r="AH228" i="50"/>
  <c r="X228" i="50"/>
  <c r="P228" i="50"/>
  <c r="AV228" i="50"/>
  <c r="AN228" i="50"/>
  <c r="AD228" i="50"/>
  <c r="V228" i="50"/>
  <c r="L228" i="50"/>
  <c r="AT228" i="50"/>
  <c r="AL228" i="50"/>
  <c r="AB228" i="50"/>
  <c r="T228" i="50"/>
  <c r="J228" i="50"/>
  <c r="AZ228" i="50"/>
  <c r="AR228" i="50"/>
  <c r="AJ228" i="50"/>
  <c r="Z228" i="50"/>
  <c r="R228" i="50"/>
  <c r="AY156" i="50"/>
  <c r="AQ156" i="50"/>
  <c r="AI156" i="50"/>
  <c r="Y156" i="50"/>
  <c r="Q156" i="50"/>
  <c r="AW156" i="50"/>
  <c r="AO156" i="50"/>
  <c r="AE156" i="50"/>
  <c r="W156" i="50"/>
  <c r="M156" i="50"/>
  <c r="AU156" i="50"/>
  <c r="AM156" i="50"/>
  <c r="AC156" i="50"/>
  <c r="U156" i="50"/>
  <c r="K156" i="50"/>
  <c r="BA156" i="50"/>
  <c r="AS156" i="50"/>
  <c r="AK156" i="50"/>
  <c r="AA156" i="50"/>
  <c r="S156" i="50"/>
  <c r="AX147" i="50"/>
  <c r="AP147" i="50"/>
  <c r="AH147" i="50"/>
  <c r="X147" i="50"/>
  <c r="P147" i="50"/>
  <c r="AV147" i="50"/>
  <c r="AN147" i="50"/>
  <c r="AD147" i="50"/>
  <c r="V147" i="50"/>
  <c r="L147" i="50"/>
  <c r="AT147" i="50"/>
  <c r="AL147" i="50"/>
  <c r="AB147" i="50"/>
  <c r="T147" i="50"/>
  <c r="J147" i="50"/>
  <c r="AZ147" i="50"/>
  <c r="AR147" i="50"/>
  <c r="AJ147" i="50"/>
  <c r="Z147" i="50"/>
  <c r="R147" i="50"/>
  <c r="AW189" i="50"/>
  <c r="AO189" i="50"/>
  <c r="AE189" i="50"/>
  <c r="W189" i="50"/>
  <c r="M189" i="50"/>
  <c r="AU189" i="50"/>
  <c r="AM189" i="50"/>
  <c r="AC189" i="50"/>
  <c r="U189" i="50"/>
  <c r="K189" i="50"/>
  <c r="BA189" i="50"/>
  <c r="AS189" i="50"/>
  <c r="AK189" i="50"/>
  <c r="AA189" i="50"/>
  <c r="S189" i="50"/>
  <c r="AY189" i="50"/>
  <c r="AQ189" i="50"/>
  <c r="AI189" i="50"/>
  <c r="Y189" i="50"/>
  <c r="Q189" i="50"/>
  <c r="AV180" i="50"/>
  <c r="AN180" i="50"/>
  <c r="AD180" i="50"/>
  <c r="V180" i="50"/>
  <c r="L180" i="50"/>
  <c r="AT180" i="50"/>
  <c r="AL180" i="50"/>
  <c r="AB180" i="50"/>
  <c r="T180" i="50"/>
  <c r="J180" i="50"/>
  <c r="AZ180" i="50"/>
  <c r="AR180" i="50"/>
  <c r="AJ180" i="50"/>
  <c r="Z180" i="50"/>
  <c r="R180" i="50"/>
  <c r="AX180" i="50"/>
  <c r="AP180" i="50"/>
  <c r="AH180" i="50"/>
  <c r="X180" i="50"/>
  <c r="P180" i="50"/>
  <c r="AW125" i="50"/>
  <c r="AO125" i="50"/>
  <c r="AE125" i="50"/>
  <c r="W125" i="50"/>
  <c r="M125" i="50"/>
  <c r="AU125" i="50"/>
  <c r="AM125" i="50"/>
  <c r="AC125" i="50"/>
  <c r="U125" i="50"/>
  <c r="K125" i="50"/>
  <c r="BA125" i="50"/>
  <c r="AS125" i="50"/>
  <c r="AK125" i="50"/>
  <c r="AA125" i="50"/>
  <c r="S125" i="50"/>
  <c r="AY125" i="50"/>
  <c r="AQ125" i="50"/>
  <c r="AI125" i="50"/>
  <c r="Y125" i="50"/>
  <c r="Q125" i="50"/>
  <c r="AV116" i="50"/>
  <c r="AN116" i="50"/>
  <c r="AD116" i="50"/>
  <c r="V116" i="50"/>
  <c r="L116" i="50"/>
  <c r="AT116" i="50"/>
  <c r="AL116" i="50"/>
  <c r="AB116" i="50"/>
  <c r="T116" i="50"/>
  <c r="J116" i="50"/>
  <c r="AZ116" i="50"/>
  <c r="AR116" i="50"/>
  <c r="AJ116" i="50"/>
  <c r="Z116" i="50"/>
  <c r="R116" i="50"/>
  <c r="AX116" i="50"/>
  <c r="AP116" i="50"/>
  <c r="AH116" i="50"/>
  <c r="X116" i="50"/>
  <c r="P116" i="50"/>
  <c r="AQ186" i="50"/>
  <c r="Y186" i="50"/>
  <c r="BA186" i="50"/>
  <c r="AK186" i="50"/>
  <c r="S186" i="50"/>
  <c r="AM186" i="50"/>
  <c r="U186" i="50"/>
  <c r="AW186" i="50"/>
  <c r="AE186" i="50"/>
  <c r="M186" i="50"/>
  <c r="AU186" i="50"/>
  <c r="AC186" i="50"/>
  <c r="K186" i="50"/>
  <c r="AO186" i="50"/>
  <c r="W186" i="50"/>
  <c r="AS186" i="50"/>
  <c r="AY186" i="50"/>
  <c r="AA186" i="50"/>
  <c r="AI186" i="50"/>
  <c r="Q186" i="50"/>
  <c r="AR177" i="50"/>
  <c r="Z177" i="50"/>
  <c r="AX177" i="50"/>
  <c r="AH177" i="50"/>
  <c r="P177" i="50"/>
  <c r="AN177" i="50"/>
  <c r="V177" i="50"/>
  <c r="AT177" i="50"/>
  <c r="AB177" i="50"/>
  <c r="J177" i="50"/>
  <c r="AV177" i="50"/>
  <c r="AD177" i="50"/>
  <c r="L177" i="50"/>
  <c r="AL177" i="50"/>
  <c r="T177" i="50"/>
  <c r="R177" i="50"/>
  <c r="AP177" i="50"/>
  <c r="AZ177" i="50"/>
  <c r="X177" i="50"/>
  <c r="AJ177" i="50"/>
  <c r="AW122" i="50"/>
  <c r="AO122" i="50"/>
  <c r="AE122" i="50"/>
  <c r="W122" i="50"/>
  <c r="M122" i="50"/>
  <c r="AY122" i="50"/>
  <c r="AM122" i="50"/>
  <c r="AA122" i="50"/>
  <c r="Q122" i="50"/>
  <c r="AU122" i="50"/>
  <c r="AK122" i="50"/>
  <c r="Y122" i="50"/>
  <c r="K122" i="50"/>
  <c r="AS122" i="50"/>
  <c r="AI122" i="50"/>
  <c r="U122" i="50"/>
  <c r="BA122" i="50"/>
  <c r="AQ122" i="50"/>
  <c r="AC122" i="50"/>
  <c r="S122" i="50"/>
  <c r="AV113" i="50"/>
  <c r="AN113" i="50"/>
  <c r="AD113" i="50"/>
  <c r="V113" i="50"/>
  <c r="L113" i="50"/>
  <c r="AT113" i="50"/>
  <c r="AJ113" i="50"/>
  <c r="X113" i="50"/>
  <c r="J113" i="50"/>
  <c r="AR113" i="50"/>
  <c r="AH113" i="50"/>
  <c r="T113" i="50"/>
  <c r="AZ113" i="50"/>
  <c r="AP113" i="50"/>
  <c r="AB113" i="50"/>
  <c r="R113" i="50"/>
  <c r="AX113" i="50"/>
  <c r="AL113" i="50"/>
  <c r="Z113" i="50"/>
  <c r="P113" i="50"/>
  <c r="AY167" i="50"/>
  <c r="AQ167" i="50"/>
  <c r="AI167" i="50"/>
  <c r="Y167" i="50"/>
  <c r="Q167" i="50"/>
  <c r="AW167" i="50"/>
  <c r="AO167" i="50"/>
  <c r="AE167" i="50"/>
  <c r="W167" i="50"/>
  <c r="M167" i="50"/>
  <c r="AU167" i="50"/>
  <c r="AM167" i="50"/>
  <c r="AC167" i="50"/>
  <c r="U167" i="50"/>
  <c r="K167" i="50"/>
  <c r="BA167" i="50"/>
  <c r="AS167" i="50"/>
  <c r="AK167" i="50"/>
  <c r="AA167" i="50"/>
  <c r="S167" i="50"/>
  <c r="AX158" i="50"/>
  <c r="AP158" i="50"/>
  <c r="AH158" i="50"/>
  <c r="X158" i="50"/>
  <c r="P158" i="50"/>
  <c r="AV158" i="50"/>
  <c r="AN158" i="50"/>
  <c r="AD158" i="50"/>
  <c r="V158" i="50"/>
  <c r="L158" i="50"/>
  <c r="AT158" i="50"/>
  <c r="AL158" i="50"/>
  <c r="AB158" i="50"/>
  <c r="T158" i="50"/>
  <c r="J158" i="50"/>
  <c r="AZ158" i="50"/>
  <c r="AR158" i="50"/>
  <c r="AJ158" i="50"/>
  <c r="Z158" i="50"/>
  <c r="R158" i="50"/>
  <c r="AV104" i="50"/>
  <c r="AN104" i="50"/>
  <c r="AD104" i="50"/>
  <c r="V104" i="50"/>
  <c r="L104" i="50"/>
  <c r="AT104" i="50"/>
  <c r="AL104" i="50"/>
  <c r="AB104" i="50"/>
  <c r="T104" i="50"/>
  <c r="J104" i="50"/>
  <c r="AZ104" i="50"/>
  <c r="AR104" i="50"/>
  <c r="AJ104" i="50"/>
  <c r="Z104" i="50"/>
  <c r="R104" i="50"/>
  <c r="AX104" i="50"/>
  <c r="AP104" i="50"/>
  <c r="AH104" i="50"/>
  <c r="X104" i="50"/>
  <c r="P104" i="50"/>
  <c r="AW49" i="50"/>
  <c r="AO49" i="50"/>
  <c r="AE49" i="50"/>
  <c r="W49" i="50"/>
  <c r="M49" i="50"/>
  <c r="AU49" i="50"/>
  <c r="AM49" i="50"/>
  <c r="AC49" i="50"/>
  <c r="U49" i="50"/>
  <c r="K49" i="50"/>
  <c r="BA49" i="50"/>
  <c r="AS49" i="50"/>
  <c r="AK49" i="50"/>
  <c r="AA49" i="50"/>
  <c r="S49" i="50"/>
  <c r="AY49" i="50"/>
  <c r="AQ49" i="50"/>
  <c r="AI49" i="50"/>
  <c r="Y49" i="50"/>
  <c r="Q49" i="50"/>
  <c r="AV40" i="50"/>
  <c r="AN40" i="50"/>
  <c r="AD40" i="50"/>
  <c r="V40" i="50"/>
  <c r="L40" i="50"/>
  <c r="AT40" i="50"/>
  <c r="AL40" i="50"/>
  <c r="AB40" i="50"/>
  <c r="T40" i="50"/>
  <c r="J40" i="50"/>
  <c r="AZ40" i="50"/>
  <c r="AR40" i="50"/>
  <c r="AJ40" i="50"/>
  <c r="Z40" i="50"/>
  <c r="R40" i="50"/>
  <c r="AX40" i="50"/>
  <c r="AP40" i="50"/>
  <c r="AH40" i="50"/>
  <c r="X40" i="50"/>
  <c r="P40" i="50"/>
  <c r="AY54" i="50"/>
  <c r="AQ54" i="50"/>
  <c r="AI54" i="50"/>
  <c r="Y54" i="50"/>
  <c r="Q54" i="50"/>
  <c r="AS54" i="50"/>
  <c r="AE54" i="50"/>
  <c r="U54" i="50"/>
  <c r="BA54" i="50"/>
  <c r="AO54" i="50"/>
  <c r="AC54" i="50"/>
  <c r="S54" i="50"/>
  <c r="AW54" i="50"/>
  <c r="AM54" i="50"/>
  <c r="AA54" i="50"/>
  <c r="M54" i="50"/>
  <c r="AU54" i="50"/>
  <c r="AK54" i="50"/>
  <c r="W54" i="50"/>
  <c r="K54" i="50"/>
  <c r="AX45" i="50"/>
  <c r="AP45" i="50"/>
  <c r="AH45" i="50"/>
  <c r="X45" i="50"/>
  <c r="P45" i="50"/>
  <c r="AZ45" i="50"/>
  <c r="AN45" i="50"/>
  <c r="AB45" i="50"/>
  <c r="R45" i="50"/>
  <c r="AV45" i="50"/>
  <c r="AL45" i="50"/>
  <c r="Z45" i="50"/>
  <c r="L45" i="50"/>
  <c r="AT45" i="50"/>
  <c r="AJ45" i="50"/>
  <c r="V45" i="50"/>
  <c r="J45" i="50"/>
  <c r="AR45" i="50"/>
  <c r="AD45" i="50"/>
  <c r="T45" i="50"/>
  <c r="AY87" i="50"/>
  <c r="AQ87" i="50"/>
  <c r="AI87" i="50"/>
  <c r="Y87" i="50"/>
  <c r="Q87" i="50"/>
  <c r="AW87" i="50"/>
  <c r="AO87" i="50"/>
  <c r="AE87" i="50"/>
  <c r="W87" i="50"/>
  <c r="M87" i="50"/>
  <c r="BA87" i="50"/>
  <c r="AS87" i="50"/>
  <c r="AK87" i="50"/>
  <c r="AA87" i="50"/>
  <c r="S87" i="50"/>
  <c r="AC87" i="50"/>
  <c r="U87" i="50"/>
  <c r="AU87" i="50"/>
  <c r="K87" i="50"/>
  <c r="AM87" i="50"/>
  <c r="AX78" i="50"/>
  <c r="AP78" i="50"/>
  <c r="AH78" i="50"/>
  <c r="X78" i="50"/>
  <c r="P78" i="50"/>
  <c r="AV78" i="50"/>
  <c r="AN78" i="50"/>
  <c r="AD78" i="50"/>
  <c r="V78" i="50"/>
  <c r="L78" i="50"/>
  <c r="AZ78" i="50"/>
  <c r="AR78" i="50"/>
  <c r="AJ78" i="50"/>
  <c r="Z78" i="50"/>
  <c r="R78" i="50"/>
  <c r="AL78" i="50"/>
  <c r="AB78" i="50"/>
  <c r="T78" i="50"/>
  <c r="AT78" i="50"/>
  <c r="J78" i="50"/>
  <c r="AW23" i="50"/>
  <c r="AO23" i="50"/>
  <c r="AE23" i="50"/>
  <c r="W23" i="50"/>
  <c r="M23" i="50"/>
  <c r="AU23" i="50"/>
  <c r="AM23" i="50"/>
  <c r="AC23" i="50"/>
  <c r="U23" i="50"/>
  <c r="K23" i="50"/>
  <c r="AY23" i="50"/>
  <c r="AQ23" i="50"/>
  <c r="AI23" i="50"/>
  <c r="Y23" i="50"/>
  <c r="Q23" i="50"/>
  <c r="AA23" i="50"/>
  <c r="BA23" i="50"/>
  <c r="S23" i="50"/>
  <c r="AS23" i="50"/>
  <c r="AK23" i="50"/>
  <c r="AV14" i="50"/>
  <c r="AN14" i="50"/>
  <c r="AD14" i="50"/>
  <c r="V14" i="50"/>
  <c r="L14" i="50"/>
  <c r="AT14" i="50"/>
  <c r="AL14" i="50"/>
  <c r="AB14" i="50"/>
  <c r="T14" i="50"/>
  <c r="J14" i="50"/>
  <c r="AX14" i="50"/>
  <c r="AP14" i="50"/>
  <c r="AH14" i="50"/>
  <c r="X14" i="50"/>
  <c r="P14" i="50"/>
  <c r="AJ14" i="50"/>
  <c r="Z14" i="50"/>
  <c r="AZ14" i="50"/>
  <c r="R14" i="50"/>
  <c r="AR14" i="50"/>
  <c r="AY104" i="50"/>
  <c r="AQ104" i="50"/>
  <c r="AI104" i="50"/>
  <c r="Y104" i="50"/>
  <c r="Q104" i="50"/>
  <c r="AW104" i="50"/>
  <c r="AO104" i="50"/>
  <c r="AE104" i="50"/>
  <c r="W104" i="50"/>
  <c r="M104" i="50"/>
  <c r="AU104" i="50"/>
  <c r="AM104" i="50"/>
  <c r="AC104" i="50"/>
  <c r="U104" i="50"/>
  <c r="K104" i="50"/>
  <c r="BA104" i="50"/>
  <c r="AS104" i="50"/>
  <c r="AK104" i="50"/>
  <c r="AA104" i="50"/>
  <c r="S104" i="50"/>
  <c r="AX95" i="50"/>
  <c r="AP95" i="50"/>
  <c r="AH95" i="50"/>
  <c r="X95" i="50"/>
  <c r="P95" i="50"/>
  <c r="AV95" i="50"/>
  <c r="AN95" i="50"/>
  <c r="AD95" i="50"/>
  <c r="V95" i="50"/>
  <c r="L95" i="50"/>
  <c r="AT95" i="50"/>
  <c r="AL95" i="50"/>
  <c r="AB95" i="50"/>
  <c r="T95" i="50"/>
  <c r="J95" i="50"/>
  <c r="AZ95" i="50"/>
  <c r="AR95" i="50"/>
  <c r="AJ95" i="50"/>
  <c r="Z95" i="50"/>
  <c r="R95" i="50"/>
  <c r="AY40" i="50"/>
  <c r="AQ40" i="50"/>
  <c r="AI40" i="50"/>
  <c r="Y40" i="50"/>
  <c r="Q40" i="50"/>
  <c r="AW40" i="50"/>
  <c r="AO40" i="50"/>
  <c r="AE40" i="50"/>
  <c r="W40" i="50"/>
  <c r="M40" i="50"/>
  <c r="AU40" i="50"/>
  <c r="AM40" i="50"/>
  <c r="AC40" i="50"/>
  <c r="U40" i="50"/>
  <c r="K40" i="50"/>
  <c r="BA40" i="50"/>
  <c r="AS40" i="50"/>
  <c r="AK40" i="50"/>
  <c r="AA40" i="50"/>
  <c r="S40" i="50"/>
  <c r="AX31" i="50"/>
  <c r="AP31" i="50"/>
  <c r="AH31" i="50"/>
  <c r="X31" i="50"/>
  <c r="P31" i="50"/>
  <c r="AV31" i="50"/>
  <c r="AN31" i="50"/>
  <c r="AD31" i="50"/>
  <c r="V31" i="50"/>
  <c r="L31" i="50"/>
  <c r="AT31" i="50"/>
  <c r="AL31" i="50"/>
  <c r="AB31" i="50"/>
  <c r="T31" i="50"/>
  <c r="J31" i="50"/>
  <c r="AZ31" i="50"/>
  <c r="AR31" i="50"/>
  <c r="AJ31" i="50"/>
  <c r="Z31" i="50"/>
  <c r="R31" i="50"/>
  <c r="AM315" i="51"/>
  <c r="U315" i="51"/>
  <c r="AO315" i="51"/>
  <c r="BA315" i="51"/>
  <c r="S315" i="51"/>
  <c r="AY315" i="51"/>
  <c r="AI315" i="51"/>
  <c r="Q315" i="51"/>
  <c r="AE315" i="51"/>
  <c r="AS315" i="51"/>
  <c r="AU315" i="51"/>
  <c r="AC315" i="51"/>
  <c r="K315" i="51"/>
  <c r="W315" i="51"/>
  <c r="AK315" i="51"/>
  <c r="AQ315" i="51"/>
  <c r="Y315" i="51"/>
  <c r="AW315" i="51"/>
  <c r="M315" i="51"/>
  <c r="AA315" i="51"/>
  <c r="AN306" i="51"/>
  <c r="V306" i="51"/>
  <c r="J306" i="51"/>
  <c r="AB306" i="51"/>
  <c r="AH306" i="51"/>
  <c r="AZ306" i="51"/>
  <c r="AJ306" i="51"/>
  <c r="AL306" i="51"/>
  <c r="AP306" i="51"/>
  <c r="R306" i="51"/>
  <c r="AV306" i="51"/>
  <c r="AD306" i="51"/>
  <c r="T306" i="51"/>
  <c r="X306" i="51"/>
  <c r="L306" i="51"/>
  <c r="AR306" i="51"/>
  <c r="Z306" i="51"/>
  <c r="P306" i="51"/>
  <c r="AT306" i="51"/>
  <c r="AX306" i="51"/>
  <c r="AU328" i="51"/>
  <c r="Y328" i="51"/>
  <c r="Q328" i="51"/>
  <c r="AA328" i="51"/>
  <c r="AW328" i="51"/>
  <c r="AC328" i="51"/>
  <c r="AI328" i="51"/>
  <c r="AM328" i="51"/>
  <c r="AS328" i="51"/>
  <c r="AK328" i="51"/>
  <c r="K328" i="51"/>
  <c r="U328" i="51"/>
  <c r="S328" i="51"/>
  <c r="M328" i="51"/>
  <c r="W328" i="51"/>
  <c r="BA328" i="51"/>
  <c r="AQ328" i="51"/>
  <c r="AY328" i="51"/>
  <c r="AO328" i="51"/>
  <c r="AE328" i="51"/>
  <c r="AT319" i="51"/>
  <c r="AB319" i="51"/>
  <c r="J319" i="51"/>
  <c r="V319" i="51"/>
  <c r="AJ319" i="51"/>
  <c r="AP319" i="51"/>
  <c r="X319" i="51"/>
  <c r="AV319" i="51"/>
  <c r="L319" i="51"/>
  <c r="Z319" i="51"/>
  <c r="AL319" i="51"/>
  <c r="T319" i="51"/>
  <c r="AN319" i="51"/>
  <c r="AZ319" i="51"/>
  <c r="R319" i="51"/>
  <c r="AX319" i="51"/>
  <c r="AH319" i="51"/>
  <c r="P319" i="51"/>
  <c r="AD319" i="51"/>
  <c r="AR319" i="51"/>
  <c r="AW264" i="51"/>
  <c r="AE264" i="51"/>
  <c r="M264" i="51"/>
  <c r="U264" i="51"/>
  <c r="AI264" i="51"/>
  <c r="AS264" i="51"/>
  <c r="AA264" i="51"/>
  <c r="AU264" i="51"/>
  <c r="K264" i="51"/>
  <c r="Y264" i="51"/>
  <c r="AO264" i="51"/>
  <c r="W264" i="51"/>
  <c r="AM264" i="51"/>
  <c r="AY264" i="51"/>
  <c r="Q264" i="51"/>
  <c r="BA264" i="51"/>
  <c r="AK264" i="51"/>
  <c r="S264" i="51"/>
  <c r="AC264" i="51"/>
  <c r="AQ264" i="51"/>
  <c r="P255" i="51"/>
  <c r="X255" i="51"/>
  <c r="AH255" i="51"/>
  <c r="AP255" i="51"/>
  <c r="AX255" i="51"/>
  <c r="R255" i="51"/>
  <c r="Z255" i="51"/>
  <c r="AJ255" i="51"/>
  <c r="AR255" i="51"/>
  <c r="AZ255" i="51"/>
  <c r="L255" i="51"/>
  <c r="V255" i="51"/>
  <c r="AD255" i="51"/>
  <c r="AN255" i="51"/>
  <c r="AV255" i="51"/>
  <c r="J255" i="51"/>
  <c r="AT255" i="51"/>
  <c r="T255" i="51"/>
  <c r="AB255" i="51"/>
  <c r="AL255" i="51"/>
  <c r="AO305" i="51"/>
  <c r="W305" i="51"/>
  <c r="AU305" i="51"/>
  <c r="AC305" i="51"/>
  <c r="K305" i="51"/>
  <c r="BA305" i="51"/>
  <c r="AK305" i="51"/>
  <c r="S305" i="51"/>
  <c r="AQ305" i="51"/>
  <c r="Y305" i="51"/>
  <c r="AW305" i="51"/>
  <c r="AE305" i="51"/>
  <c r="M305" i="51"/>
  <c r="AM305" i="51"/>
  <c r="U305" i="51"/>
  <c r="AS305" i="51"/>
  <c r="AA305" i="51"/>
  <c r="AY305" i="51"/>
  <c r="AI305" i="51"/>
  <c r="Q305" i="51"/>
  <c r="AL296" i="51"/>
  <c r="T296" i="51"/>
  <c r="AZ296" i="51"/>
  <c r="AV296" i="51"/>
  <c r="L296" i="51"/>
  <c r="AX296" i="51"/>
  <c r="AH296" i="51"/>
  <c r="P296" i="51"/>
  <c r="AJ296" i="51"/>
  <c r="AR296" i="51"/>
  <c r="AT296" i="51"/>
  <c r="AB296" i="51"/>
  <c r="J296" i="51"/>
  <c r="Z296" i="51"/>
  <c r="AD296" i="51"/>
  <c r="AP296" i="51"/>
  <c r="X296" i="51"/>
  <c r="AN296" i="51"/>
  <c r="R296" i="51"/>
  <c r="V296" i="51"/>
  <c r="AO302" i="51"/>
  <c r="W302" i="51"/>
  <c r="AU302" i="51"/>
  <c r="AC302" i="51"/>
  <c r="K302" i="51"/>
  <c r="BA302" i="51"/>
  <c r="AK302" i="51"/>
  <c r="S302" i="51"/>
  <c r="AQ302" i="51"/>
  <c r="Y302" i="51"/>
  <c r="AW302" i="51"/>
  <c r="AE302" i="51"/>
  <c r="M302" i="51"/>
  <c r="AM302" i="51"/>
  <c r="U302" i="51"/>
  <c r="AS302" i="51"/>
  <c r="AA302" i="51"/>
  <c r="AY302" i="51"/>
  <c r="AI302" i="51"/>
  <c r="Q302" i="51"/>
  <c r="AL293" i="51"/>
  <c r="T293" i="51"/>
  <c r="AR293" i="51"/>
  <c r="AV293" i="51"/>
  <c r="L293" i="51"/>
  <c r="AX293" i="51"/>
  <c r="AH293" i="51"/>
  <c r="P293" i="51"/>
  <c r="AJ293" i="51"/>
  <c r="AN293" i="51"/>
  <c r="AT293" i="51"/>
  <c r="AB293" i="51"/>
  <c r="J293" i="51"/>
  <c r="Z293" i="51"/>
  <c r="AD293" i="51"/>
  <c r="AP293" i="51"/>
  <c r="X293" i="51"/>
  <c r="AZ293" i="51"/>
  <c r="R293" i="51"/>
  <c r="V293" i="51"/>
  <c r="AY230" i="51"/>
  <c r="AQ230" i="51"/>
  <c r="AI230" i="51"/>
  <c r="Y230" i="51"/>
  <c r="Q230" i="51"/>
  <c r="AW230" i="51"/>
  <c r="AO230" i="51"/>
  <c r="AE230" i="51"/>
  <c r="W230" i="51"/>
  <c r="M230" i="51"/>
  <c r="AS230" i="51"/>
  <c r="AA230" i="51"/>
  <c r="AM230" i="51"/>
  <c r="U230" i="51"/>
  <c r="BA230" i="51"/>
  <c r="AK230" i="51"/>
  <c r="S230" i="51"/>
  <c r="AU230" i="51"/>
  <c r="AC230" i="51"/>
  <c r="K230" i="51"/>
  <c r="AX221" i="51"/>
  <c r="AP221" i="51"/>
  <c r="AH221" i="51"/>
  <c r="X221" i="51"/>
  <c r="P221" i="51"/>
  <c r="AZ221" i="51"/>
  <c r="AN221" i="51"/>
  <c r="AB221" i="51"/>
  <c r="R221" i="51"/>
  <c r="AV221" i="51"/>
  <c r="AL221" i="51"/>
  <c r="Z221" i="51"/>
  <c r="L221" i="51"/>
  <c r="AT221" i="51"/>
  <c r="AJ221" i="51"/>
  <c r="V221" i="51"/>
  <c r="J221" i="51"/>
  <c r="AR221" i="51"/>
  <c r="AD221" i="51"/>
  <c r="T221" i="51"/>
  <c r="AY166" i="51"/>
  <c r="AQ166" i="51"/>
  <c r="AI166" i="51"/>
  <c r="Y166" i="51"/>
  <c r="Q166" i="51"/>
  <c r="AS166" i="51"/>
  <c r="AE166" i="51"/>
  <c r="U166" i="51"/>
  <c r="BA166" i="51"/>
  <c r="AO166" i="51"/>
  <c r="AC166" i="51"/>
  <c r="S166" i="51"/>
  <c r="AW166" i="51"/>
  <c r="AM166" i="51"/>
  <c r="AA166" i="51"/>
  <c r="M166" i="51"/>
  <c r="AU166" i="51"/>
  <c r="AK166" i="51"/>
  <c r="W166" i="51"/>
  <c r="K166" i="51"/>
  <c r="AX157" i="51"/>
  <c r="AZ157" i="51"/>
  <c r="AP157" i="51"/>
  <c r="AH157" i="51"/>
  <c r="X157" i="51"/>
  <c r="P157" i="51"/>
  <c r="AV157" i="51"/>
  <c r="AN157" i="51"/>
  <c r="AD157" i="51"/>
  <c r="V157" i="51"/>
  <c r="L157" i="51"/>
  <c r="AT157" i="51"/>
  <c r="AL157" i="51"/>
  <c r="AB157" i="51"/>
  <c r="T157" i="51"/>
  <c r="J157" i="51"/>
  <c r="AR157" i="51"/>
  <c r="AJ157" i="51"/>
  <c r="Z157" i="51"/>
  <c r="R157" i="51"/>
  <c r="M243" i="51"/>
  <c r="W243" i="51"/>
  <c r="AE243" i="51"/>
  <c r="AO243" i="51"/>
  <c r="AW243" i="51"/>
  <c r="Q243" i="51"/>
  <c r="Y243" i="51"/>
  <c r="AI243" i="51"/>
  <c r="AQ243" i="51"/>
  <c r="AY243" i="51"/>
  <c r="S243" i="51"/>
  <c r="AA243" i="51"/>
  <c r="AK243" i="51"/>
  <c r="AS243" i="51"/>
  <c r="BA243" i="51"/>
  <c r="K243" i="51"/>
  <c r="U243" i="51"/>
  <c r="AC243" i="51"/>
  <c r="AM243" i="51"/>
  <c r="AU243" i="51"/>
  <c r="AX234" i="51"/>
  <c r="AP234" i="51"/>
  <c r="AH234" i="51"/>
  <c r="X234" i="51"/>
  <c r="P234" i="51"/>
  <c r="AV234" i="51"/>
  <c r="AN234" i="51"/>
  <c r="AD234" i="51"/>
  <c r="V234" i="51"/>
  <c r="L234" i="51"/>
  <c r="AT234" i="51"/>
  <c r="AL234" i="51"/>
  <c r="AB234" i="51"/>
  <c r="T234" i="51"/>
  <c r="J234" i="51"/>
  <c r="AZ234" i="51"/>
  <c r="AR234" i="51"/>
  <c r="AJ234" i="51"/>
  <c r="Z234" i="51"/>
  <c r="R234" i="51"/>
  <c r="AY179" i="51"/>
  <c r="AQ179" i="51"/>
  <c r="AI179" i="51"/>
  <c r="Y179" i="51"/>
  <c r="Q179" i="51"/>
  <c r="AW179" i="51"/>
  <c r="AO179" i="51"/>
  <c r="AE179" i="51"/>
  <c r="W179" i="51"/>
  <c r="M179" i="51"/>
  <c r="AU179" i="51"/>
  <c r="AM179" i="51"/>
  <c r="AC179" i="51"/>
  <c r="U179" i="51"/>
  <c r="K179" i="51"/>
  <c r="BA179" i="51"/>
  <c r="AS179" i="51"/>
  <c r="AK179" i="51"/>
  <c r="AA179" i="51"/>
  <c r="S179" i="51"/>
  <c r="AX170" i="51"/>
  <c r="AP170" i="51"/>
  <c r="AH170" i="51"/>
  <c r="X170" i="51"/>
  <c r="P170" i="51"/>
  <c r="AV170" i="51"/>
  <c r="AN170" i="51"/>
  <c r="AD170" i="51"/>
  <c r="V170" i="51"/>
  <c r="L170" i="51"/>
  <c r="AT170" i="51"/>
  <c r="AL170" i="51"/>
  <c r="AB170" i="51"/>
  <c r="T170" i="51"/>
  <c r="J170" i="51"/>
  <c r="AZ170" i="51"/>
  <c r="AR170" i="51"/>
  <c r="AJ170" i="51"/>
  <c r="Z170" i="51"/>
  <c r="R170" i="51"/>
  <c r="AY220" i="51"/>
  <c r="AQ220" i="51"/>
  <c r="AI220" i="51"/>
  <c r="Y220" i="51"/>
  <c r="Q220" i="51"/>
  <c r="AS220" i="51"/>
  <c r="AE220" i="51"/>
  <c r="U220" i="51"/>
  <c r="BA220" i="51"/>
  <c r="AO220" i="51"/>
  <c r="AC220" i="51"/>
  <c r="S220" i="51"/>
  <c r="AW220" i="51"/>
  <c r="AM220" i="51"/>
  <c r="AA220" i="51"/>
  <c r="M220" i="51"/>
  <c r="AU220" i="51"/>
  <c r="AK220" i="51"/>
  <c r="W220" i="51"/>
  <c r="K220" i="51"/>
  <c r="AX211" i="51"/>
  <c r="AP211" i="51"/>
  <c r="AH211" i="51"/>
  <c r="X211" i="51"/>
  <c r="P211" i="51"/>
  <c r="AZ211" i="51"/>
  <c r="AN211" i="51"/>
  <c r="AB211" i="51"/>
  <c r="R211" i="51"/>
  <c r="AV211" i="51"/>
  <c r="AL211" i="51"/>
  <c r="Z211" i="51"/>
  <c r="L211" i="51"/>
  <c r="AT211" i="51"/>
  <c r="AJ211" i="51"/>
  <c r="V211" i="51"/>
  <c r="J211" i="51"/>
  <c r="AR211" i="51"/>
  <c r="AD211" i="51"/>
  <c r="T211" i="51"/>
  <c r="AY233" i="51"/>
  <c r="AQ233" i="51"/>
  <c r="AI233" i="51"/>
  <c r="Y233" i="51"/>
  <c r="Q233" i="51"/>
  <c r="AW233" i="51"/>
  <c r="AO233" i="51"/>
  <c r="AE233" i="51"/>
  <c r="W233" i="51"/>
  <c r="M233" i="51"/>
  <c r="AU233" i="51"/>
  <c r="AM233" i="51"/>
  <c r="AC233" i="51"/>
  <c r="U233" i="51"/>
  <c r="K233" i="51"/>
  <c r="BA233" i="51"/>
  <c r="AS233" i="51"/>
  <c r="AK233" i="51"/>
  <c r="AA233" i="51"/>
  <c r="S233" i="51"/>
  <c r="AV224" i="51"/>
  <c r="AD224" i="51"/>
  <c r="L224" i="51"/>
  <c r="AL224" i="51"/>
  <c r="T224" i="51"/>
  <c r="AR224" i="51"/>
  <c r="Z224" i="51"/>
  <c r="AX224" i="51"/>
  <c r="AH224" i="51"/>
  <c r="P224" i="51"/>
  <c r="AN224" i="51"/>
  <c r="V224" i="51"/>
  <c r="AT224" i="51"/>
  <c r="AB224" i="51"/>
  <c r="J224" i="51"/>
  <c r="AZ224" i="51"/>
  <c r="AJ224" i="51"/>
  <c r="R224" i="51"/>
  <c r="AP224" i="51"/>
  <c r="X224" i="51"/>
  <c r="AY169" i="51"/>
  <c r="AQ169" i="51"/>
  <c r="AI169" i="51"/>
  <c r="Y169" i="51"/>
  <c r="Q169" i="51"/>
  <c r="AW169" i="51"/>
  <c r="AO169" i="51"/>
  <c r="AE169" i="51"/>
  <c r="W169" i="51"/>
  <c r="M169" i="51"/>
  <c r="AU169" i="51"/>
  <c r="AM169" i="51"/>
  <c r="AC169" i="51"/>
  <c r="U169" i="51"/>
  <c r="K169" i="51"/>
  <c r="BA169" i="51"/>
  <c r="AS169" i="51"/>
  <c r="AK169" i="51"/>
  <c r="AA169" i="51"/>
  <c r="S169" i="51"/>
  <c r="AX160" i="51"/>
  <c r="AP160" i="51"/>
  <c r="AH160" i="51"/>
  <c r="X160" i="51"/>
  <c r="P160" i="51"/>
  <c r="AV160" i="51"/>
  <c r="AN160" i="51"/>
  <c r="AD160" i="51"/>
  <c r="V160" i="51"/>
  <c r="L160" i="51"/>
  <c r="AT160" i="51"/>
  <c r="AL160" i="51"/>
  <c r="AB160" i="51"/>
  <c r="T160" i="51"/>
  <c r="J160" i="51"/>
  <c r="AZ160" i="51"/>
  <c r="AR160" i="51"/>
  <c r="AJ160" i="51"/>
  <c r="Z160" i="51"/>
  <c r="R160" i="51"/>
  <c r="AY133" i="51"/>
  <c r="AQ133" i="51"/>
  <c r="AI133" i="51"/>
  <c r="Y133" i="51"/>
  <c r="Q133" i="51"/>
  <c r="AW133" i="51"/>
  <c r="AO133" i="51"/>
  <c r="AE133" i="51"/>
  <c r="W133" i="51"/>
  <c r="M133" i="51"/>
  <c r="U133" i="51"/>
  <c r="AU133" i="51"/>
  <c r="AM133" i="51"/>
  <c r="AC133" i="51"/>
  <c r="K133" i="51"/>
  <c r="BA133" i="51"/>
  <c r="AS133" i="51"/>
  <c r="AK133" i="51"/>
  <c r="AA133" i="51"/>
  <c r="S133" i="51"/>
  <c r="AX124" i="51"/>
  <c r="AP124" i="51"/>
  <c r="AH124" i="51"/>
  <c r="X124" i="51"/>
  <c r="P124" i="51"/>
  <c r="AV124" i="51"/>
  <c r="AN124" i="51"/>
  <c r="AD124" i="51"/>
  <c r="V124" i="51"/>
  <c r="L124" i="51"/>
  <c r="AT124" i="51"/>
  <c r="AL124" i="51"/>
  <c r="AB124" i="51"/>
  <c r="T124" i="51"/>
  <c r="J124" i="51"/>
  <c r="AZ124" i="51"/>
  <c r="AR124" i="51"/>
  <c r="AJ124" i="51"/>
  <c r="Z124" i="51"/>
  <c r="R124" i="51"/>
  <c r="AY154" i="51"/>
  <c r="AQ154" i="51"/>
  <c r="AI154" i="51"/>
  <c r="Y154" i="51"/>
  <c r="Q154" i="51"/>
  <c r="AW154" i="51"/>
  <c r="AO154" i="51"/>
  <c r="AE154" i="51"/>
  <c r="W154" i="51"/>
  <c r="M154" i="51"/>
  <c r="AU154" i="51"/>
  <c r="AM154" i="51"/>
  <c r="AC154" i="51"/>
  <c r="U154" i="51"/>
  <c r="K154" i="51"/>
  <c r="BA154" i="51"/>
  <c r="AS154" i="51"/>
  <c r="AK154" i="51"/>
  <c r="AA154" i="51"/>
  <c r="S154" i="51"/>
  <c r="AX145" i="51"/>
  <c r="AP145" i="51"/>
  <c r="AH145" i="51"/>
  <c r="X145" i="51"/>
  <c r="P145" i="51"/>
  <c r="AV145" i="51"/>
  <c r="AN145" i="51"/>
  <c r="AD145" i="51"/>
  <c r="V145" i="51"/>
  <c r="L145" i="51"/>
  <c r="AT145" i="51"/>
  <c r="AL145" i="51"/>
  <c r="AB145" i="51"/>
  <c r="T145" i="51"/>
  <c r="J145" i="51"/>
  <c r="AZ145" i="51"/>
  <c r="AR145" i="51"/>
  <c r="AJ145" i="51"/>
  <c r="Z145" i="51"/>
  <c r="R145" i="51"/>
  <c r="AY144" i="51"/>
  <c r="AQ144" i="51"/>
  <c r="AI144" i="51"/>
  <c r="Y144" i="51"/>
  <c r="Q144" i="51"/>
  <c r="AW144" i="51"/>
  <c r="AO144" i="51"/>
  <c r="AE144" i="51"/>
  <c r="W144" i="51"/>
  <c r="M144" i="51"/>
  <c r="AU144" i="51"/>
  <c r="AM144" i="51"/>
  <c r="AC144" i="51"/>
  <c r="U144" i="51"/>
  <c r="K144" i="51"/>
  <c r="BA144" i="51"/>
  <c r="AS144" i="51"/>
  <c r="AK144" i="51"/>
  <c r="AA144" i="51"/>
  <c r="S144" i="51"/>
  <c r="AX135" i="51"/>
  <c r="AP135" i="51"/>
  <c r="AH135" i="51"/>
  <c r="X135" i="51"/>
  <c r="P135" i="51"/>
  <c r="AV135" i="51"/>
  <c r="AN135" i="51"/>
  <c r="AD135" i="51"/>
  <c r="V135" i="51"/>
  <c r="L135" i="51"/>
  <c r="AT135" i="51"/>
  <c r="AL135" i="51"/>
  <c r="AB135" i="51"/>
  <c r="T135" i="51"/>
  <c r="J135" i="51"/>
  <c r="AZ135" i="51"/>
  <c r="AR135" i="51"/>
  <c r="AJ135" i="51"/>
  <c r="Z135" i="51"/>
  <c r="R135" i="51"/>
  <c r="AY71" i="51"/>
  <c r="AQ71" i="51"/>
  <c r="AI71" i="51"/>
  <c r="Y71" i="51"/>
  <c r="Q71" i="51"/>
  <c r="AW71" i="51"/>
  <c r="AE71" i="51"/>
  <c r="W71" i="51"/>
  <c r="AO71" i="51"/>
  <c r="M71" i="51"/>
  <c r="AU71" i="51"/>
  <c r="AM71" i="51"/>
  <c r="U71" i="51"/>
  <c r="K71" i="51"/>
  <c r="AC71" i="51"/>
  <c r="BA71" i="51"/>
  <c r="AS71" i="51"/>
  <c r="AK71" i="51"/>
  <c r="AA71" i="51"/>
  <c r="S71" i="51"/>
  <c r="AX62" i="51"/>
  <c r="AP62" i="51"/>
  <c r="AH62" i="51"/>
  <c r="X62" i="51"/>
  <c r="P62" i="51"/>
  <c r="AV62" i="51"/>
  <c r="AD62" i="51"/>
  <c r="L62" i="51"/>
  <c r="AN62" i="51"/>
  <c r="V62" i="51"/>
  <c r="AT62" i="51"/>
  <c r="T62" i="51"/>
  <c r="AL62" i="51"/>
  <c r="AZ62" i="51"/>
  <c r="AR62" i="51"/>
  <c r="AJ62" i="51"/>
  <c r="Z62" i="51"/>
  <c r="R62" i="51"/>
  <c r="AB62" i="51"/>
  <c r="J62" i="51"/>
  <c r="AY100" i="51"/>
  <c r="AQ100" i="51"/>
  <c r="AI100" i="51"/>
  <c r="Y100" i="51"/>
  <c r="Q100" i="51"/>
  <c r="AW100" i="51"/>
  <c r="AO100" i="51"/>
  <c r="AE100" i="51"/>
  <c r="W100" i="51"/>
  <c r="M100" i="51"/>
  <c r="AU100" i="51"/>
  <c r="AM100" i="51"/>
  <c r="AC100" i="51"/>
  <c r="U100" i="51"/>
  <c r="K100" i="51"/>
  <c r="BA100" i="51"/>
  <c r="AS100" i="51"/>
  <c r="AK100" i="51"/>
  <c r="AA100" i="51"/>
  <c r="S100" i="51"/>
  <c r="AX91" i="51"/>
  <c r="AP91" i="51"/>
  <c r="AH91" i="51"/>
  <c r="X91" i="51"/>
  <c r="P91" i="51"/>
  <c r="AV91" i="51"/>
  <c r="AN91" i="51"/>
  <c r="AD91" i="51"/>
  <c r="V91" i="51"/>
  <c r="L91" i="51"/>
  <c r="AT91" i="51"/>
  <c r="AL91" i="51"/>
  <c r="AB91" i="51"/>
  <c r="T91" i="51"/>
  <c r="J91" i="51"/>
  <c r="AZ91" i="51"/>
  <c r="AR91" i="51"/>
  <c r="AJ91" i="51"/>
  <c r="Z91" i="51"/>
  <c r="R91" i="51"/>
  <c r="AY106" i="51"/>
  <c r="AQ106" i="51"/>
  <c r="AI106" i="51"/>
  <c r="Y106" i="51"/>
  <c r="Q106" i="51"/>
  <c r="AW106" i="51"/>
  <c r="AO106" i="51"/>
  <c r="AE106" i="51"/>
  <c r="W106" i="51"/>
  <c r="M106" i="51"/>
  <c r="AU106" i="51"/>
  <c r="AM106" i="51"/>
  <c r="AC106" i="51"/>
  <c r="U106" i="51"/>
  <c r="K106" i="51"/>
  <c r="BA106" i="51"/>
  <c r="AS106" i="51"/>
  <c r="AK106" i="51"/>
  <c r="AA106" i="51"/>
  <c r="S106" i="51"/>
  <c r="AX97" i="51"/>
  <c r="AP97" i="51"/>
  <c r="AH97" i="51"/>
  <c r="X97" i="51"/>
  <c r="P97" i="51"/>
  <c r="AV97" i="51"/>
  <c r="AN97" i="51"/>
  <c r="AD97" i="51"/>
  <c r="V97" i="51"/>
  <c r="L97" i="51"/>
  <c r="AT97" i="51"/>
  <c r="AL97" i="51"/>
  <c r="AB97" i="51"/>
  <c r="T97" i="51"/>
  <c r="J97" i="51"/>
  <c r="AZ97" i="51"/>
  <c r="AR97" i="51"/>
  <c r="AJ97" i="51"/>
  <c r="Z97" i="51"/>
  <c r="R97" i="51"/>
  <c r="AY16" i="51"/>
  <c r="AQ16" i="51"/>
  <c r="AI16" i="51"/>
  <c r="Y16" i="51"/>
  <c r="Q16" i="51"/>
  <c r="AW16" i="51"/>
  <c r="AE16" i="51"/>
  <c r="W16" i="51"/>
  <c r="M16" i="51"/>
  <c r="AO16" i="51"/>
  <c r="AM16" i="51"/>
  <c r="U16" i="51"/>
  <c r="AU16" i="51"/>
  <c r="AC16" i="51"/>
  <c r="K16" i="51"/>
  <c r="BA16" i="51"/>
  <c r="AS16" i="51"/>
  <c r="AK16" i="51"/>
  <c r="AA16" i="51"/>
  <c r="S16" i="51"/>
  <c r="AY55" i="51"/>
  <c r="AQ55" i="51"/>
  <c r="AI55" i="51"/>
  <c r="Y55" i="51"/>
  <c r="Q55" i="51"/>
  <c r="AW55" i="51"/>
  <c r="AE55" i="51"/>
  <c r="W55" i="51"/>
  <c r="AO55" i="51"/>
  <c r="M55" i="51"/>
  <c r="AM55" i="51"/>
  <c r="U55" i="51"/>
  <c r="AU55" i="51"/>
  <c r="BA55" i="51"/>
  <c r="AS55" i="51"/>
  <c r="AK55" i="51"/>
  <c r="AA55" i="51"/>
  <c r="S55" i="51"/>
  <c r="AC55" i="51"/>
  <c r="K55" i="51"/>
  <c r="AX46" i="51"/>
  <c r="AP46" i="51"/>
  <c r="AH46" i="51"/>
  <c r="X46" i="51"/>
  <c r="P46" i="51"/>
  <c r="AV46" i="51"/>
  <c r="AN46" i="51"/>
  <c r="V46" i="51"/>
  <c r="L46" i="51"/>
  <c r="AD46" i="51"/>
  <c r="AT46" i="51"/>
  <c r="AB46" i="51"/>
  <c r="T46" i="51"/>
  <c r="AZ46" i="51"/>
  <c r="AR46" i="51"/>
  <c r="AJ46" i="51"/>
  <c r="Z46" i="51"/>
  <c r="R46" i="51"/>
  <c r="AL46" i="51"/>
  <c r="J46" i="51"/>
  <c r="AY50" i="48"/>
  <c r="AQ50" i="48"/>
  <c r="AI50" i="48"/>
  <c r="Y50" i="48"/>
  <c r="Q50" i="48"/>
  <c r="BA50" i="48"/>
  <c r="AO50" i="48"/>
  <c r="AC50" i="48"/>
  <c r="S50" i="48"/>
  <c r="AW50" i="48"/>
  <c r="AM50" i="48"/>
  <c r="AA50" i="48"/>
  <c r="M50" i="48"/>
  <c r="AU50" i="48"/>
  <c r="AK50" i="48"/>
  <c r="W50" i="48"/>
  <c r="K50" i="48"/>
  <c r="AS50" i="48"/>
  <c r="AE50" i="48"/>
  <c r="U50" i="48"/>
  <c r="BA53" i="48"/>
  <c r="AS53" i="48"/>
  <c r="AK53" i="48"/>
  <c r="AA53" i="48"/>
  <c r="S53" i="48"/>
  <c r="AY53" i="48"/>
  <c r="AQ53" i="48"/>
  <c r="AI53" i="48"/>
  <c r="Y53" i="48"/>
  <c r="Q53" i="48"/>
  <c r="AW53" i="48"/>
  <c r="AO53" i="48"/>
  <c r="AE53" i="48"/>
  <c r="W53" i="48"/>
  <c r="M53" i="48"/>
  <c r="AU53" i="48"/>
  <c r="AM53" i="48"/>
  <c r="AC53" i="48"/>
  <c r="U53" i="48"/>
  <c r="K53" i="48"/>
  <c r="AZ44" i="48"/>
  <c r="AR44" i="48"/>
  <c r="AJ44" i="48"/>
  <c r="Z44" i="48"/>
  <c r="R44" i="48"/>
  <c r="AX44" i="48"/>
  <c r="AP44" i="48"/>
  <c r="AH44" i="48"/>
  <c r="X44" i="48"/>
  <c r="P44" i="48"/>
  <c r="AV44" i="48"/>
  <c r="AN44" i="48"/>
  <c r="AD44" i="48"/>
  <c r="V44" i="48"/>
  <c r="L44" i="48"/>
  <c r="AT44" i="48"/>
  <c r="AL44" i="48"/>
  <c r="AB44" i="48"/>
  <c r="T44" i="48"/>
  <c r="J44" i="48"/>
  <c r="AY35" i="48"/>
  <c r="AQ35" i="48"/>
  <c r="AI35" i="48"/>
  <c r="Y35" i="48"/>
  <c r="Q35" i="48"/>
  <c r="AW35" i="48"/>
  <c r="AO35" i="48"/>
  <c r="AE35" i="48"/>
  <c r="W35" i="48"/>
  <c r="M35" i="48"/>
  <c r="AU35" i="48"/>
  <c r="AM35" i="48"/>
  <c r="AC35" i="48"/>
  <c r="U35" i="48"/>
  <c r="K35" i="48"/>
  <c r="BA35" i="48"/>
  <c r="AS35" i="48"/>
  <c r="AK35" i="48"/>
  <c r="AA35" i="48"/>
  <c r="S35" i="48"/>
  <c r="AX26" i="48"/>
  <c r="AP26" i="48"/>
  <c r="AH26" i="48"/>
  <c r="X26" i="48"/>
  <c r="P26" i="48"/>
  <c r="AV26" i="48"/>
  <c r="AN26" i="48"/>
  <c r="AD26" i="48"/>
  <c r="V26" i="48"/>
  <c r="L26" i="48"/>
  <c r="AT26" i="48"/>
  <c r="AL26" i="48"/>
  <c r="AB26" i="48"/>
  <c r="T26" i="48"/>
  <c r="J26" i="48"/>
  <c r="AZ26" i="48"/>
  <c r="AR26" i="48"/>
  <c r="AJ26" i="48"/>
  <c r="Z26" i="48"/>
  <c r="R26" i="48"/>
  <c r="AW107" i="49"/>
  <c r="AO107" i="49"/>
  <c r="AE107" i="49"/>
  <c r="W107" i="49"/>
  <c r="M107" i="49"/>
  <c r="AU107" i="49"/>
  <c r="AM107" i="49"/>
  <c r="AC107" i="49"/>
  <c r="U107" i="49"/>
  <c r="K107" i="49"/>
  <c r="AY107" i="49"/>
  <c r="AQ107" i="49"/>
  <c r="AI107" i="49"/>
  <c r="Y107" i="49"/>
  <c r="Q107" i="49"/>
  <c r="AS107" i="49"/>
  <c r="AK107" i="49"/>
  <c r="AA107" i="49"/>
  <c r="BA107" i="49"/>
  <c r="S107" i="49"/>
  <c r="AV98" i="49"/>
  <c r="AN98" i="49"/>
  <c r="AD98" i="49"/>
  <c r="V98" i="49"/>
  <c r="L98" i="49"/>
  <c r="AT98" i="49"/>
  <c r="AL98" i="49"/>
  <c r="AB98" i="49"/>
  <c r="T98" i="49"/>
  <c r="J98" i="49"/>
  <c r="AX98" i="49"/>
  <c r="AP98" i="49"/>
  <c r="AH98" i="49"/>
  <c r="X98" i="49"/>
  <c r="P98" i="49"/>
  <c r="AZ98" i="49"/>
  <c r="R98" i="49"/>
  <c r="AR98" i="49"/>
  <c r="AJ98" i="49"/>
  <c r="Z98" i="49"/>
  <c r="AW43" i="49"/>
  <c r="AO43" i="49"/>
  <c r="AE43" i="49"/>
  <c r="W43" i="49"/>
  <c r="M43" i="49"/>
  <c r="AY43" i="49"/>
  <c r="AM43" i="49"/>
  <c r="AA43" i="49"/>
  <c r="Q43" i="49"/>
  <c r="AU43" i="49"/>
  <c r="AK43" i="49"/>
  <c r="Y43" i="49"/>
  <c r="K43" i="49"/>
  <c r="AS43" i="49"/>
  <c r="AI43" i="49"/>
  <c r="U43" i="49"/>
  <c r="BA43" i="49"/>
  <c r="AQ43" i="49"/>
  <c r="AC43" i="49"/>
  <c r="S43" i="49"/>
  <c r="AV34" i="49"/>
  <c r="AN34" i="49"/>
  <c r="AD34" i="49"/>
  <c r="V34" i="49"/>
  <c r="L34" i="49"/>
  <c r="AT34" i="49"/>
  <c r="AJ34" i="49"/>
  <c r="X34" i="49"/>
  <c r="J34" i="49"/>
  <c r="AR34" i="49"/>
  <c r="AH34" i="49"/>
  <c r="T34" i="49"/>
  <c r="AZ34" i="49"/>
  <c r="AP34" i="49"/>
  <c r="AB34" i="49"/>
  <c r="R34" i="49"/>
  <c r="AX34" i="49"/>
  <c r="AL34" i="49"/>
  <c r="Z34" i="49"/>
  <c r="P34" i="49"/>
  <c r="BA36" i="48"/>
  <c r="AS36" i="48"/>
  <c r="AK36" i="48"/>
  <c r="AA36" i="48"/>
  <c r="S36" i="48"/>
  <c r="AY36" i="48"/>
  <c r="AQ36" i="48"/>
  <c r="AI36" i="48"/>
  <c r="Y36" i="48"/>
  <c r="Q36" i="48"/>
  <c r="AU36" i="48"/>
  <c r="AM36" i="48"/>
  <c r="AC36" i="48"/>
  <c r="U36" i="48"/>
  <c r="K36" i="48"/>
  <c r="AE36" i="48"/>
  <c r="W36" i="48"/>
  <c r="AW36" i="48"/>
  <c r="M36" i="48"/>
  <c r="AO36" i="48"/>
  <c r="AZ27" i="48"/>
  <c r="AR27" i="48"/>
  <c r="AJ27" i="48"/>
  <c r="Z27" i="48"/>
  <c r="R27" i="48"/>
  <c r="AT27" i="48"/>
  <c r="AH27" i="48"/>
  <c r="V27" i="48"/>
  <c r="J27" i="48"/>
  <c r="AP27" i="48"/>
  <c r="AD27" i="48"/>
  <c r="T27" i="48"/>
  <c r="AX27" i="48"/>
  <c r="AN27" i="48"/>
  <c r="AB27" i="48"/>
  <c r="P27" i="48"/>
  <c r="AV27" i="48"/>
  <c r="AL27" i="48"/>
  <c r="X27" i="48"/>
  <c r="L27" i="48"/>
  <c r="AY108" i="49"/>
  <c r="AQ108" i="49"/>
  <c r="AI108" i="49"/>
  <c r="Y108" i="49"/>
  <c r="Q108" i="49"/>
  <c r="AW108" i="49"/>
  <c r="AO108" i="49"/>
  <c r="AE108" i="49"/>
  <c r="W108" i="49"/>
  <c r="M108" i="49"/>
  <c r="AU108" i="49"/>
  <c r="AM108" i="49"/>
  <c r="AC108" i="49"/>
  <c r="U108" i="49"/>
  <c r="K108" i="49"/>
  <c r="BA108" i="49"/>
  <c r="AS108" i="49"/>
  <c r="AK108" i="49"/>
  <c r="AA108" i="49"/>
  <c r="S108" i="49"/>
  <c r="AX99" i="49"/>
  <c r="AP99" i="49"/>
  <c r="AH99" i="49"/>
  <c r="X99" i="49"/>
  <c r="P99" i="49"/>
  <c r="AV99" i="49"/>
  <c r="AN99" i="49"/>
  <c r="AD99" i="49"/>
  <c r="V99" i="49"/>
  <c r="L99" i="49"/>
  <c r="AT99" i="49"/>
  <c r="AL99" i="49"/>
  <c r="AB99" i="49"/>
  <c r="T99" i="49"/>
  <c r="J99" i="49"/>
  <c r="AZ99" i="49"/>
  <c r="AR99" i="49"/>
  <c r="AJ99" i="49"/>
  <c r="Z99" i="49"/>
  <c r="R99" i="49"/>
  <c r="AY44" i="49"/>
  <c r="AQ44" i="49"/>
  <c r="AI44" i="49"/>
  <c r="Y44" i="49"/>
  <c r="Q44" i="49"/>
  <c r="AW44" i="49"/>
  <c r="AO44" i="49"/>
  <c r="AE44" i="49"/>
  <c r="W44" i="49"/>
  <c r="M44" i="49"/>
  <c r="BA44" i="49"/>
  <c r="AS44" i="49"/>
  <c r="AK44" i="49"/>
  <c r="AA44" i="49"/>
  <c r="S44" i="49"/>
  <c r="U44" i="49"/>
  <c r="AU44" i="49"/>
  <c r="K44" i="49"/>
  <c r="AM44" i="49"/>
  <c r="AC44" i="49"/>
  <c r="AX35" i="49"/>
  <c r="AP35" i="49"/>
  <c r="AH35" i="49"/>
  <c r="X35" i="49"/>
  <c r="P35" i="49"/>
  <c r="AV35" i="49"/>
  <c r="AN35" i="49"/>
  <c r="AD35" i="49"/>
  <c r="V35" i="49"/>
  <c r="L35" i="49"/>
  <c r="AZ35" i="49"/>
  <c r="AR35" i="49"/>
  <c r="AJ35" i="49"/>
  <c r="Z35" i="49"/>
  <c r="R35" i="49"/>
  <c r="AB35" i="49"/>
  <c r="T35" i="49"/>
  <c r="AT35" i="49"/>
  <c r="J35" i="49"/>
  <c r="AL35" i="49"/>
  <c r="AU129" i="49"/>
  <c r="AC129" i="49"/>
  <c r="K129" i="49"/>
  <c r="AO129" i="49"/>
  <c r="W129" i="49"/>
  <c r="AQ129" i="49"/>
  <c r="Y129" i="49"/>
  <c r="BA129" i="49"/>
  <c r="AK129" i="49"/>
  <c r="S129" i="49"/>
  <c r="AM129" i="49"/>
  <c r="U129" i="49"/>
  <c r="AW129" i="49"/>
  <c r="AE129" i="49"/>
  <c r="M129" i="49"/>
  <c r="AY129" i="49"/>
  <c r="AI129" i="49"/>
  <c r="Q129" i="49"/>
  <c r="AS129" i="49"/>
  <c r="AA129" i="49"/>
  <c r="AX120" i="49"/>
  <c r="AP120" i="49"/>
  <c r="AH120" i="49"/>
  <c r="X120" i="49"/>
  <c r="P120" i="49"/>
  <c r="AV120" i="49"/>
  <c r="AN120" i="49"/>
  <c r="AD120" i="49"/>
  <c r="V120" i="49"/>
  <c r="L120" i="49"/>
  <c r="AT120" i="49"/>
  <c r="AL120" i="49"/>
  <c r="AB120" i="49"/>
  <c r="T120" i="49"/>
  <c r="J120" i="49"/>
  <c r="AZ120" i="49"/>
  <c r="AR120" i="49"/>
  <c r="AJ120" i="49"/>
  <c r="Z120" i="49"/>
  <c r="R120" i="49"/>
  <c r="AW65" i="49"/>
  <c r="AO65" i="49"/>
  <c r="AE65" i="49"/>
  <c r="W65" i="49"/>
  <c r="M65" i="49"/>
  <c r="AU65" i="49"/>
  <c r="AM65" i="49"/>
  <c r="AC65" i="49"/>
  <c r="U65" i="49"/>
  <c r="K65" i="49"/>
  <c r="BA65" i="49"/>
  <c r="AS65" i="49"/>
  <c r="AK65" i="49"/>
  <c r="AA65" i="49"/>
  <c r="S65" i="49"/>
  <c r="AY65" i="49"/>
  <c r="AQ65" i="49"/>
  <c r="AI65" i="49"/>
  <c r="Y65" i="49"/>
  <c r="Q65" i="49"/>
  <c r="AV56" i="49"/>
  <c r="AN56" i="49"/>
  <c r="AD56" i="49"/>
  <c r="V56" i="49"/>
  <c r="L56" i="49"/>
  <c r="AT56" i="49"/>
  <c r="AL56" i="49"/>
  <c r="AB56" i="49"/>
  <c r="T56" i="49"/>
  <c r="J56" i="49"/>
  <c r="AZ56" i="49"/>
  <c r="AR56" i="49"/>
  <c r="AJ56" i="49"/>
  <c r="Z56" i="49"/>
  <c r="R56" i="49"/>
  <c r="AX56" i="49"/>
  <c r="AP56" i="49"/>
  <c r="AH56" i="49"/>
  <c r="X56" i="49"/>
  <c r="P56" i="49"/>
  <c r="BA224" i="50"/>
  <c r="AS224" i="50"/>
  <c r="AK224" i="50"/>
  <c r="AA224" i="50"/>
  <c r="S224" i="50"/>
  <c r="AY224" i="50"/>
  <c r="AQ224" i="50"/>
  <c r="AI224" i="50"/>
  <c r="Y224" i="50"/>
  <c r="Q224" i="50"/>
  <c r="AW224" i="50"/>
  <c r="AO224" i="50"/>
  <c r="AE224" i="50"/>
  <c r="W224" i="50"/>
  <c r="M224" i="50"/>
  <c r="AU224" i="50"/>
  <c r="AM224" i="50"/>
  <c r="AC224" i="50"/>
  <c r="U224" i="50"/>
  <c r="K224" i="50"/>
  <c r="AZ215" i="50"/>
  <c r="AR215" i="50"/>
  <c r="AJ215" i="50"/>
  <c r="Z215" i="50"/>
  <c r="R215" i="50"/>
  <c r="AX215" i="50"/>
  <c r="AP215" i="50"/>
  <c r="AH215" i="50"/>
  <c r="X215" i="50"/>
  <c r="P215" i="50"/>
  <c r="AV215" i="50"/>
  <c r="AN215" i="50"/>
  <c r="AD215" i="50"/>
  <c r="V215" i="50"/>
  <c r="L215" i="50"/>
  <c r="AT215" i="50"/>
  <c r="AL215" i="50"/>
  <c r="AB215" i="50"/>
  <c r="T215" i="50"/>
  <c r="J215" i="50"/>
  <c r="AY42" i="48"/>
  <c r="AQ42" i="48"/>
  <c r="AI42" i="48"/>
  <c r="Y42" i="48"/>
  <c r="Q42" i="48"/>
  <c r="BA42" i="48"/>
  <c r="AO42" i="48"/>
  <c r="AC42" i="48"/>
  <c r="S42" i="48"/>
  <c r="AW42" i="48"/>
  <c r="AM42" i="48"/>
  <c r="AA42" i="48"/>
  <c r="M42" i="48"/>
  <c r="AU42" i="48"/>
  <c r="AK42" i="48"/>
  <c r="W42" i="48"/>
  <c r="K42" i="48"/>
  <c r="AS42" i="48"/>
  <c r="AE42" i="48"/>
  <c r="U42" i="48"/>
  <c r="AX33" i="48"/>
  <c r="AP33" i="48"/>
  <c r="AH33" i="48"/>
  <c r="X33" i="48"/>
  <c r="P33" i="48"/>
  <c r="AV33" i="48"/>
  <c r="AL33" i="48"/>
  <c r="Z33" i="48"/>
  <c r="L33" i="48"/>
  <c r="AT33" i="48"/>
  <c r="AJ33" i="48"/>
  <c r="V33" i="48"/>
  <c r="J33" i="48"/>
  <c r="AR33" i="48"/>
  <c r="AD33" i="48"/>
  <c r="T33" i="48"/>
  <c r="AZ33" i="48"/>
  <c r="AN33" i="48"/>
  <c r="AB33" i="48"/>
  <c r="R33" i="48"/>
  <c r="BA114" i="49"/>
  <c r="AS114" i="49"/>
  <c r="AK114" i="49"/>
  <c r="AA114" i="49"/>
  <c r="S114" i="49"/>
  <c r="AY114" i="49"/>
  <c r="AQ114" i="49"/>
  <c r="AI114" i="49"/>
  <c r="Y114" i="49"/>
  <c r="Q114" i="49"/>
  <c r="AW114" i="49"/>
  <c r="AO114" i="49"/>
  <c r="AE114" i="49"/>
  <c r="W114" i="49"/>
  <c r="M114" i="49"/>
  <c r="AU114" i="49"/>
  <c r="AM114" i="49"/>
  <c r="AC114" i="49"/>
  <c r="U114" i="49"/>
  <c r="K114" i="49"/>
  <c r="AZ105" i="49"/>
  <c r="AR105" i="49"/>
  <c r="AJ105" i="49"/>
  <c r="Z105" i="49"/>
  <c r="R105" i="49"/>
  <c r="AX105" i="49"/>
  <c r="AP105" i="49"/>
  <c r="AH105" i="49"/>
  <c r="X105" i="49"/>
  <c r="P105" i="49"/>
  <c r="AV105" i="49"/>
  <c r="AN105" i="49"/>
  <c r="AD105" i="49"/>
  <c r="V105" i="49"/>
  <c r="L105" i="49"/>
  <c r="AT105" i="49"/>
  <c r="AL105" i="49"/>
  <c r="AB105" i="49"/>
  <c r="T105" i="49"/>
  <c r="J105" i="49"/>
  <c r="BA50" i="49"/>
  <c r="AS50" i="49"/>
  <c r="AK50" i="49"/>
  <c r="AA50" i="49"/>
  <c r="S50" i="49"/>
  <c r="AY50" i="49"/>
  <c r="AQ50" i="49"/>
  <c r="AI50" i="49"/>
  <c r="Y50" i="49"/>
  <c r="Q50" i="49"/>
  <c r="AW50" i="49"/>
  <c r="AO50" i="49"/>
  <c r="AE50" i="49"/>
  <c r="W50" i="49"/>
  <c r="M50" i="49"/>
  <c r="AU50" i="49"/>
  <c r="AM50" i="49"/>
  <c r="AC50" i="49"/>
  <c r="U50" i="49"/>
  <c r="K50" i="49"/>
  <c r="AZ41" i="49"/>
  <c r="AR41" i="49"/>
  <c r="AJ41" i="49"/>
  <c r="Z41" i="49"/>
  <c r="R41" i="49"/>
  <c r="AX41" i="49"/>
  <c r="AP41" i="49"/>
  <c r="AH41" i="49"/>
  <c r="X41" i="49"/>
  <c r="P41" i="49"/>
  <c r="AV41" i="49"/>
  <c r="AN41" i="49"/>
  <c r="AD41" i="49"/>
  <c r="V41" i="49"/>
  <c r="L41" i="49"/>
  <c r="AT41" i="49"/>
  <c r="AL41" i="49"/>
  <c r="AB41" i="49"/>
  <c r="T41" i="49"/>
  <c r="J41" i="49"/>
  <c r="AY209" i="50"/>
  <c r="AQ209" i="50"/>
  <c r="AI209" i="50"/>
  <c r="Y209" i="50"/>
  <c r="Q209" i="50"/>
  <c r="AW209" i="50"/>
  <c r="AO209" i="50"/>
  <c r="AE209" i="50"/>
  <c r="W209" i="50"/>
  <c r="M209" i="50"/>
  <c r="AU209" i="50"/>
  <c r="AM209" i="50"/>
  <c r="AC209" i="50"/>
  <c r="U209" i="50"/>
  <c r="K209" i="50"/>
  <c r="BA209" i="50"/>
  <c r="AS209" i="50"/>
  <c r="AK209" i="50"/>
  <c r="AA209" i="50"/>
  <c r="S209" i="50"/>
  <c r="AW192" i="50"/>
  <c r="AE192" i="50"/>
  <c r="M192" i="50"/>
  <c r="AM192" i="50"/>
  <c r="U192" i="50"/>
  <c r="BA192" i="50"/>
  <c r="AA192" i="50"/>
  <c r="AU192" i="50"/>
  <c r="Y192" i="50"/>
  <c r="AS192" i="50"/>
  <c r="W192" i="50"/>
  <c r="AQ192" i="50"/>
  <c r="Q192" i="50"/>
  <c r="AO192" i="50"/>
  <c r="S192" i="50"/>
  <c r="AI192" i="50"/>
  <c r="K192" i="50"/>
  <c r="AK192" i="50"/>
  <c r="AY192" i="50"/>
  <c r="AC192" i="50"/>
  <c r="AT183" i="50"/>
  <c r="AB183" i="50"/>
  <c r="J183" i="50"/>
  <c r="AN183" i="50"/>
  <c r="V183" i="50"/>
  <c r="AP183" i="50"/>
  <c r="X183" i="50"/>
  <c r="AZ183" i="50"/>
  <c r="AJ183" i="50"/>
  <c r="R183" i="50"/>
  <c r="AL183" i="50"/>
  <c r="T183" i="50"/>
  <c r="AV183" i="50"/>
  <c r="AD183" i="50"/>
  <c r="L183" i="50"/>
  <c r="AX183" i="50"/>
  <c r="AH183" i="50"/>
  <c r="P183" i="50"/>
  <c r="AR183" i="50"/>
  <c r="Z183" i="50"/>
  <c r="AY128" i="50"/>
  <c r="AQ128" i="50"/>
  <c r="AI128" i="50"/>
  <c r="Y128" i="50"/>
  <c r="Q128" i="50"/>
  <c r="AW128" i="50"/>
  <c r="AO128" i="50"/>
  <c r="AE128" i="50"/>
  <c r="W128" i="50"/>
  <c r="M128" i="50"/>
  <c r="AU128" i="50"/>
  <c r="AM128" i="50"/>
  <c r="AC128" i="50"/>
  <c r="U128" i="50"/>
  <c r="K128" i="50"/>
  <c r="BA128" i="50"/>
  <c r="AS128" i="50"/>
  <c r="AK128" i="50"/>
  <c r="AA128" i="50"/>
  <c r="S128" i="50"/>
  <c r="AX119" i="50"/>
  <c r="AP119" i="50"/>
  <c r="AH119" i="50"/>
  <c r="X119" i="50"/>
  <c r="P119" i="50"/>
  <c r="AV119" i="50"/>
  <c r="AN119" i="50"/>
  <c r="AD119" i="50"/>
  <c r="V119" i="50"/>
  <c r="L119" i="50"/>
  <c r="AT119" i="50"/>
  <c r="AL119" i="50"/>
  <c r="AB119" i="50"/>
  <c r="T119" i="50"/>
  <c r="J119" i="50"/>
  <c r="AZ119" i="50"/>
  <c r="AR119" i="50"/>
  <c r="AJ119" i="50"/>
  <c r="Z119" i="50"/>
  <c r="R119" i="50"/>
  <c r="AW161" i="50"/>
  <c r="AO161" i="50"/>
  <c r="AE161" i="50"/>
  <c r="W161" i="50"/>
  <c r="M161" i="50"/>
  <c r="AU161" i="50"/>
  <c r="AM161" i="50"/>
  <c r="AC161" i="50"/>
  <c r="U161" i="50"/>
  <c r="K161" i="50"/>
  <c r="BA161" i="50"/>
  <c r="AS161" i="50"/>
  <c r="AK161" i="50"/>
  <c r="AA161" i="50"/>
  <c r="S161" i="50"/>
  <c r="AY161" i="50"/>
  <c r="AQ161" i="50"/>
  <c r="AI161" i="50"/>
  <c r="Y161" i="50"/>
  <c r="Q161" i="50"/>
  <c r="AV152" i="50"/>
  <c r="AN152" i="50"/>
  <c r="AD152" i="50"/>
  <c r="V152" i="50"/>
  <c r="L152" i="50"/>
  <c r="AT152" i="50"/>
  <c r="AL152" i="50"/>
  <c r="AB152" i="50"/>
  <c r="T152" i="50"/>
  <c r="J152" i="50"/>
  <c r="AZ152" i="50"/>
  <c r="AR152" i="50"/>
  <c r="AJ152" i="50"/>
  <c r="Z152" i="50"/>
  <c r="R152" i="50"/>
  <c r="AX152" i="50"/>
  <c r="AP152" i="50"/>
  <c r="AH152" i="50"/>
  <c r="X152" i="50"/>
  <c r="P152" i="50"/>
  <c r="AW158" i="50"/>
  <c r="AO158" i="50"/>
  <c r="AE158" i="50"/>
  <c r="W158" i="50"/>
  <c r="M158" i="50"/>
  <c r="AS158" i="50"/>
  <c r="AI158" i="50"/>
  <c r="U158" i="50"/>
  <c r="BA158" i="50"/>
  <c r="AQ158" i="50"/>
  <c r="AC158" i="50"/>
  <c r="S158" i="50"/>
  <c r="AY158" i="50"/>
  <c r="AM158" i="50"/>
  <c r="AA158" i="50"/>
  <c r="Q158" i="50"/>
  <c r="AU158" i="50"/>
  <c r="AK158" i="50"/>
  <c r="Y158" i="50"/>
  <c r="K158" i="50"/>
  <c r="AV149" i="50"/>
  <c r="AN149" i="50"/>
  <c r="AD149" i="50"/>
  <c r="V149" i="50"/>
  <c r="L149" i="50"/>
  <c r="AZ149" i="50"/>
  <c r="AP149" i="50"/>
  <c r="AB149" i="50"/>
  <c r="R149" i="50"/>
  <c r="AX149" i="50"/>
  <c r="AL149" i="50"/>
  <c r="Z149" i="50"/>
  <c r="P149" i="50"/>
  <c r="AT149" i="50"/>
  <c r="AJ149" i="50"/>
  <c r="X149" i="50"/>
  <c r="J149" i="50"/>
  <c r="AR149" i="50"/>
  <c r="AH149" i="50"/>
  <c r="T149" i="50"/>
  <c r="AW203" i="50"/>
  <c r="AO203" i="50"/>
  <c r="AE203" i="50"/>
  <c r="W203" i="50"/>
  <c r="M203" i="50"/>
  <c r="AU203" i="50"/>
  <c r="AM203" i="50"/>
  <c r="AC203" i="50"/>
  <c r="U203" i="50"/>
  <c r="K203" i="50"/>
  <c r="AY203" i="50"/>
  <c r="AQ203" i="50"/>
  <c r="AI203" i="50"/>
  <c r="Y203" i="50"/>
  <c r="Q203" i="50"/>
  <c r="AA203" i="50"/>
  <c r="BA203" i="50"/>
  <c r="S203" i="50"/>
  <c r="AS203" i="50"/>
  <c r="AK203" i="50"/>
  <c r="AV194" i="50"/>
  <c r="AN194" i="50"/>
  <c r="AD194" i="50"/>
  <c r="V194" i="50"/>
  <c r="L194" i="50"/>
  <c r="AT194" i="50"/>
  <c r="AL194" i="50"/>
  <c r="AB194" i="50"/>
  <c r="T194" i="50"/>
  <c r="J194" i="50"/>
  <c r="AX194" i="50"/>
  <c r="AP194" i="50"/>
  <c r="AH194" i="50"/>
  <c r="X194" i="50"/>
  <c r="P194" i="50"/>
  <c r="AJ194" i="50"/>
  <c r="Z194" i="50"/>
  <c r="AZ194" i="50"/>
  <c r="R194" i="50"/>
  <c r="AR194" i="50"/>
  <c r="AY139" i="50"/>
  <c r="AQ139" i="50"/>
  <c r="AI139" i="50"/>
  <c r="Y139" i="50"/>
  <c r="Q139" i="50"/>
  <c r="AW139" i="50"/>
  <c r="AO139" i="50"/>
  <c r="AE139" i="50"/>
  <c r="W139" i="50"/>
  <c r="M139" i="50"/>
  <c r="BA139" i="50"/>
  <c r="AS139" i="50"/>
  <c r="AK139" i="50"/>
  <c r="AA139" i="50"/>
  <c r="S139" i="50"/>
  <c r="AU139" i="50"/>
  <c r="K139" i="50"/>
  <c r="AM139" i="50"/>
  <c r="AC139" i="50"/>
  <c r="U139" i="50"/>
  <c r="AX130" i="50"/>
  <c r="AP130" i="50"/>
  <c r="AH130" i="50"/>
  <c r="X130" i="50"/>
  <c r="P130" i="50"/>
  <c r="AV130" i="50"/>
  <c r="AN130" i="50"/>
  <c r="AD130" i="50"/>
  <c r="V130" i="50"/>
  <c r="L130" i="50"/>
  <c r="AZ130" i="50"/>
  <c r="AR130" i="50"/>
  <c r="AJ130" i="50"/>
  <c r="Z130" i="50"/>
  <c r="R130" i="50"/>
  <c r="T130" i="50"/>
  <c r="AT130" i="50"/>
  <c r="J130" i="50"/>
  <c r="AL130" i="50"/>
  <c r="AB130" i="50"/>
  <c r="AW85" i="50"/>
  <c r="AO85" i="50"/>
  <c r="AE85" i="50"/>
  <c r="W85" i="50"/>
  <c r="M85" i="50"/>
  <c r="AU85" i="50"/>
  <c r="AM85" i="50"/>
  <c r="AC85" i="50"/>
  <c r="U85" i="50"/>
  <c r="K85" i="50"/>
  <c r="BA85" i="50"/>
  <c r="AS85" i="50"/>
  <c r="AK85" i="50"/>
  <c r="AA85" i="50"/>
  <c r="S85" i="50"/>
  <c r="AY85" i="50"/>
  <c r="AQ85" i="50"/>
  <c r="AI85" i="50"/>
  <c r="Y85" i="50"/>
  <c r="Q85" i="50"/>
  <c r="AV76" i="50"/>
  <c r="AN76" i="50"/>
  <c r="AD76" i="50"/>
  <c r="V76" i="50"/>
  <c r="L76" i="50"/>
  <c r="AT76" i="50"/>
  <c r="AL76" i="50"/>
  <c r="AB76" i="50"/>
  <c r="T76" i="50"/>
  <c r="J76" i="50"/>
  <c r="AZ76" i="50"/>
  <c r="AR76" i="50"/>
  <c r="AJ76" i="50"/>
  <c r="Z76" i="50"/>
  <c r="R76" i="50"/>
  <c r="AX76" i="50"/>
  <c r="AP76" i="50"/>
  <c r="AH76" i="50"/>
  <c r="X76" i="50"/>
  <c r="P76" i="50"/>
  <c r="AY21" i="50"/>
  <c r="AQ21" i="50"/>
  <c r="AI21" i="50"/>
  <c r="Y21" i="50"/>
  <c r="Q21" i="50"/>
  <c r="AW21" i="50"/>
  <c r="AO21" i="50"/>
  <c r="AE21" i="50"/>
  <c r="W21" i="50"/>
  <c r="M21" i="50"/>
  <c r="AU21" i="50"/>
  <c r="AC21" i="50"/>
  <c r="K21" i="50"/>
  <c r="AS21" i="50"/>
  <c r="AA21" i="50"/>
  <c r="AM21" i="50"/>
  <c r="U21" i="50"/>
  <c r="BA21" i="50"/>
  <c r="AK21" i="50"/>
  <c r="S21" i="50"/>
  <c r="AX12" i="50"/>
  <c r="AP12" i="50"/>
  <c r="AH12" i="50"/>
  <c r="X12" i="50"/>
  <c r="P12" i="50"/>
  <c r="AR12" i="50"/>
  <c r="AD12" i="50"/>
  <c r="T12" i="50"/>
  <c r="AZ12" i="50"/>
  <c r="AN12" i="50"/>
  <c r="AB12" i="50"/>
  <c r="R12" i="50"/>
  <c r="AV12" i="50"/>
  <c r="AL12" i="50"/>
  <c r="Z12" i="50"/>
  <c r="L12" i="50"/>
  <c r="AT12" i="50"/>
  <c r="AJ12" i="50"/>
  <c r="V12" i="50"/>
  <c r="J12" i="50"/>
  <c r="AW90" i="50"/>
  <c r="AO90" i="50"/>
  <c r="AE90" i="50"/>
  <c r="W90" i="50"/>
  <c r="M90" i="50"/>
  <c r="AU90" i="50"/>
  <c r="AM90" i="50"/>
  <c r="AC90" i="50"/>
  <c r="U90" i="50"/>
  <c r="K90" i="50"/>
  <c r="BA90" i="50"/>
  <c r="AS90" i="50"/>
  <c r="AK90" i="50"/>
  <c r="AA90" i="50"/>
  <c r="S90" i="50"/>
  <c r="AY90" i="50"/>
  <c r="AQ90" i="50"/>
  <c r="AI90" i="50"/>
  <c r="Y90" i="50"/>
  <c r="Q90" i="50"/>
  <c r="AV81" i="50"/>
  <c r="AN81" i="50"/>
  <c r="AD81" i="50"/>
  <c r="V81" i="50"/>
  <c r="L81" i="50"/>
  <c r="AT81" i="50"/>
  <c r="AL81" i="50"/>
  <c r="AB81" i="50"/>
  <c r="T81" i="50"/>
  <c r="J81" i="50"/>
  <c r="AZ81" i="50"/>
  <c r="AR81" i="50"/>
  <c r="AJ81" i="50"/>
  <c r="Z81" i="50"/>
  <c r="R81" i="50"/>
  <c r="AX81" i="50"/>
  <c r="AP81" i="50"/>
  <c r="AH81" i="50"/>
  <c r="X81" i="50"/>
  <c r="P81" i="50"/>
  <c r="AY26" i="50"/>
  <c r="AQ26" i="50"/>
  <c r="AI26" i="50"/>
  <c r="Y26" i="50"/>
  <c r="Q26" i="50"/>
  <c r="AW26" i="50"/>
  <c r="AO26" i="50"/>
  <c r="AE26" i="50"/>
  <c r="W26" i="50"/>
  <c r="M26" i="50"/>
  <c r="AU26" i="50"/>
  <c r="AM26" i="50"/>
  <c r="AC26" i="50"/>
  <c r="U26" i="50"/>
  <c r="K26" i="50"/>
  <c r="BA26" i="50"/>
  <c r="AS26" i="50"/>
  <c r="AK26" i="50"/>
  <c r="AA26" i="50"/>
  <c r="S26" i="50"/>
  <c r="AX17" i="50"/>
  <c r="AP17" i="50"/>
  <c r="AH17" i="50"/>
  <c r="X17" i="50"/>
  <c r="P17" i="50"/>
  <c r="AV17" i="50"/>
  <c r="AN17" i="50"/>
  <c r="AD17" i="50"/>
  <c r="V17" i="50"/>
  <c r="L17" i="50"/>
  <c r="AT17" i="50"/>
  <c r="AL17" i="50"/>
  <c r="AB17" i="50"/>
  <c r="T17" i="50"/>
  <c r="J17" i="50"/>
  <c r="AZ17" i="50"/>
  <c r="AR17" i="50"/>
  <c r="AJ17" i="50"/>
  <c r="Z17" i="50"/>
  <c r="R17" i="50"/>
  <c r="AY59" i="50"/>
  <c r="AQ59" i="50"/>
  <c r="AI59" i="50"/>
  <c r="Y59" i="50"/>
  <c r="Q59" i="50"/>
  <c r="AW59" i="50"/>
  <c r="AO59" i="50"/>
  <c r="AE59" i="50"/>
  <c r="W59" i="50"/>
  <c r="M59" i="50"/>
  <c r="BA59" i="50"/>
  <c r="AS59" i="50"/>
  <c r="AK59" i="50"/>
  <c r="AA59" i="50"/>
  <c r="S59" i="50"/>
  <c r="AU59" i="50"/>
  <c r="K59" i="50"/>
  <c r="AM59" i="50"/>
  <c r="AC59" i="50"/>
  <c r="U59" i="50"/>
  <c r="AX50" i="50"/>
  <c r="AP50" i="50"/>
  <c r="AH50" i="50"/>
  <c r="X50" i="50"/>
  <c r="P50" i="50"/>
  <c r="AV50" i="50"/>
  <c r="AN50" i="50"/>
  <c r="AD50" i="50"/>
  <c r="V50" i="50"/>
  <c r="L50" i="50"/>
  <c r="AZ50" i="50"/>
  <c r="AR50" i="50"/>
  <c r="AJ50" i="50"/>
  <c r="Z50" i="50"/>
  <c r="R50" i="50"/>
  <c r="AL50" i="50"/>
  <c r="AB50" i="50"/>
  <c r="T50" i="50"/>
  <c r="AT50" i="50"/>
  <c r="J50" i="50"/>
  <c r="AY76" i="50"/>
  <c r="AQ76" i="50"/>
  <c r="AI76" i="50"/>
  <c r="Y76" i="50"/>
  <c r="Q76" i="50"/>
  <c r="AW76" i="50"/>
  <c r="AO76" i="50"/>
  <c r="AE76" i="50"/>
  <c r="W76" i="50"/>
  <c r="M76" i="50"/>
  <c r="AU76" i="50"/>
  <c r="AM76" i="50"/>
  <c r="AC76" i="50"/>
  <c r="U76" i="50"/>
  <c r="K76" i="50"/>
  <c r="BA76" i="50"/>
  <c r="AS76" i="50"/>
  <c r="AK76" i="50"/>
  <c r="AA76" i="50"/>
  <c r="S76" i="50"/>
  <c r="AX67" i="50"/>
  <c r="AP67" i="50"/>
  <c r="AH67" i="50"/>
  <c r="X67" i="50"/>
  <c r="P67" i="50"/>
  <c r="AV67" i="50"/>
  <c r="AN67" i="50"/>
  <c r="AD67" i="50"/>
  <c r="V67" i="50"/>
  <c r="L67" i="50"/>
  <c r="AT67" i="50"/>
  <c r="AL67" i="50"/>
  <c r="AB67" i="50"/>
  <c r="T67" i="50"/>
  <c r="J67" i="50"/>
  <c r="AZ67" i="50"/>
  <c r="AR67" i="50"/>
  <c r="AJ67" i="50"/>
  <c r="Z67" i="50"/>
  <c r="R67" i="50"/>
  <c r="AY12" i="50"/>
  <c r="AQ12" i="50"/>
  <c r="AI12" i="50"/>
  <c r="Y12" i="50"/>
  <c r="Q12" i="50"/>
  <c r="AW12" i="50"/>
  <c r="AO12" i="50"/>
  <c r="AE12" i="50"/>
  <c r="W12" i="50"/>
  <c r="M12" i="50"/>
  <c r="AU12" i="50"/>
  <c r="AM12" i="50"/>
  <c r="AC12" i="50"/>
  <c r="U12" i="50"/>
  <c r="K12" i="50"/>
  <c r="BA12" i="50"/>
  <c r="AS12" i="50"/>
  <c r="AK12" i="50"/>
  <c r="AA12" i="50"/>
  <c r="S12" i="50"/>
  <c r="AT342" i="51"/>
  <c r="J342" i="51"/>
  <c r="X342" i="51"/>
  <c r="AX342" i="51"/>
  <c r="P342" i="51"/>
  <c r="AL342" i="51"/>
  <c r="AV342" i="51"/>
  <c r="T342" i="51"/>
  <c r="L342" i="51"/>
  <c r="AD342" i="51"/>
  <c r="V342" i="51"/>
  <c r="AH342" i="51"/>
  <c r="Z342" i="51"/>
  <c r="AP342" i="51"/>
  <c r="R342" i="51"/>
  <c r="AJ342" i="51"/>
  <c r="AR342" i="51"/>
  <c r="AN342" i="51"/>
  <c r="AZ342" i="51"/>
  <c r="AB342" i="51"/>
  <c r="BA287" i="51"/>
  <c r="U287" i="51"/>
  <c r="S287" i="51"/>
  <c r="W287" i="51"/>
  <c r="Q287" i="51"/>
  <c r="AY287" i="51"/>
  <c r="AS287" i="51"/>
  <c r="M287" i="51"/>
  <c r="AW287" i="51"/>
  <c r="K287" i="51"/>
  <c r="AU287" i="51"/>
  <c r="AM287" i="51"/>
  <c r="AK287" i="51"/>
  <c r="AO287" i="51"/>
  <c r="AI287" i="51"/>
  <c r="AQ287" i="51"/>
  <c r="AE287" i="51"/>
  <c r="Y287" i="51"/>
  <c r="AC287" i="51"/>
  <c r="AA287" i="51"/>
  <c r="AN278" i="51"/>
  <c r="V278" i="51"/>
  <c r="AT278" i="51"/>
  <c r="AB278" i="51"/>
  <c r="J278" i="51"/>
  <c r="AZ278" i="51"/>
  <c r="AJ278" i="51"/>
  <c r="R278" i="51"/>
  <c r="AP278" i="51"/>
  <c r="X278" i="51"/>
  <c r="AV278" i="51"/>
  <c r="AD278" i="51"/>
  <c r="L278" i="51"/>
  <c r="AL278" i="51"/>
  <c r="T278" i="51"/>
  <c r="AR278" i="51"/>
  <c r="Z278" i="51"/>
  <c r="AX278" i="51"/>
  <c r="AH278" i="51"/>
  <c r="P278" i="51"/>
  <c r="AS300" i="51"/>
  <c r="AA300" i="51"/>
  <c r="AY300" i="51"/>
  <c r="AI300" i="51"/>
  <c r="Q300" i="51"/>
  <c r="AO300" i="51"/>
  <c r="BA300" i="51"/>
  <c r="W300" i="51"/>
  <c r="AQ300" i="51"/>
  <c r="U300" i="51"/>
  <c r="AW300" i="51"/>
  <c r="S300" i="51"/>
  <c r="AM300" i="51"/>
  <c r="K300" i="51"/>
  <c r="AK300" i="51"/>
  <c r="M300" i="51"/>
  <c r="AC300" i="51"/>
  <c r="AE300" i="51"/>
  <c r="AU300" i="51"/>
  <c r="Y300" i="51"/>
  <c r="AP291" i="51"/>
  <c r="X291" i="51"/>
  <c r="AZ291" i="51"/>
  <c r="R291" i="51"/>
  <c r="V291" i="51"/>
  <c r="AL291" i="51"/>
  <c r="P291" i="51"/>
  <c r="Z291" i="51"/>
  <c r="L291" i="51"/>
  <c r="AH291" i="51"/>
  <c r="J291" i="51"/>
  <c r="AV291" i="51"/>
  <c r="AX291" i="51"/>
  <c r="AB291" i="51"/>
  <c r="AR291" i="51"/>
  <c r="AN291" i="51"/>
  <c r="AT291" i="51"/>
  <c r="T291" i="51"/>
  <c r="AJ291" i="51"/>
  <c r="AD291" i="51"/>
  <c r="BA341" i="51"/>
  <c r="AK341" i="51"/>
  <c r="S341" i="51"/>
  <c r="AQ341" i="51"/>
  <c r="Y341" i="51"/>
  <c r="AW341" i="51"/>
  <c r="AE341" i="51"/>
  <c r="M341" i="51"/>
  <c r="AM341" i="51"/>
  <c r="U341" i="51"/>
  <c r="AS341" i="51"/>
  <c r="AA341" i="51"/>
  <c r="AY341" i="51"/>
  <c r="AI341" i="51"/>
  <c r="Q341" i="51"/>
  <c r="AO341" i="51"/>
  <c r="W341" i="51"/>
  <c r="AU341" i="51"/>
  <c r="AC341" i="51"/>
  <c r="K341" i="51"/>
  <c r="AX332" i="51"/>
  <c r="Z332" i="51"/>
  <c r="AR332" i="51"/>
  <c r="T332" i="51"/>
  <c r="AL332" i="51"/>
  <c r="L332" i="51"/>
  <c r="AD332" i="51"/>
  <c r="AV332" i="51"/>
  <c r="X332" i="51"/>
  <c r="AP332" i="51"/>
  <c r="R332" i="51"/>
  <c r="AJ332" i="51"/>
  <c r="AZ332" i="51"/>
  <c r="J332" i="51"/>
  <c r="AB332" i="51"/>
  <c r="AT332" i="51"/>
  <c r="V332" i="51"/>
  <c r="AN332" i="51"/>
  <c r="P332" i="51"/>
  <c r="AH332" i="51"/>
  <c r="AO277" i="51"/>
  <c r="W277" i="51"/>
  <c r="AI277" i="51"/>
  <c r="K277" i="51"/>
  <c r="U277" i="51"/>
  <c r="BA277" i="51"/>
  <c r="AK277" i="51"/>
  <c r="S277" i="51"/>
  <c r="Q277" i="51"/>
  <c r="AQ277" i="51"/>
  <c r="AW277" i="51"/>
  <c r="AE277" i="51"/>
  <c r="M277" i="51"/>
  <c r="AU277" i="51"/>
  <c r="Y277" i="51"/>
  <c r="AS277" i="51"/>
  <c r="AA277" i="51"/>
  <c r="AY277" i="51"/>
  <c r="AC277" i="51"/>
  <c r="AM277" i="51"/>
  <c r="AL268" i="51"/>
  <c r="T268" i="51"/>
  <c r="AR268" i="51"/>
  <c r="AV268" i="51"/>
  <c r="L268" i="51"/>
  <c r="AX268" i="51"/>
  <c r="AH268" i="51"/>
  <c r="P268" i="51"/>
  <c r="AJ268" i="51"/>
  <c r="AN268" i="51"/>
  <c r="AT268" i="51"/>
  <c r="AB268" i="51"/>
  <c r="J268" i="51"/>
  <c r="Z268" i="51"/>
  <c r="AD268" i="51"/>
  <c r="AP268" i="51"/>
  <c r="X268" i="51"/>
  <c r="AZ268" i="51"/>
  <c r="R268" i="51"/>
  <c r="V268" i="51"/>
  <c r="BA338" i="51"/>
  <c r="U338" i="51"/>
  <c r="AM338" i="51"/>
  <c r="S338" i="51"/>
  <c r="AK338" i="51"/>
  <c r="AO338" i="51"/>
  <c r="AS338" i="51"/>
  <c r="Y338" i="51"/>
  <c r="AQ338" i="51"/>
  <c r="W338" i="51"/>
  <c r="K338" i="51"/>
  <c r="AC338" i="51"/>
  <c r="AU338" i="51"/>
  <c r="Q338" i="51"/>
  <c r="AI338" i="51"/>
  <c r="AY338" i="51"/>
  <c r="M338" i="51"/>
  <c r="AE338" i="51"/>
  <c r="AW338" i="51"/>
  <c r="AA338" i="51"/>
  <c r="Z329" i="51"/>
  <c r="AB329" i="51"/>
  <c r="AL329" i="51"/>
  <c r="AD329" i="51"/>
  <c r="R329" i="51"/>
  <c r="AX329" i="51"/>
  <c r="P329" i="51"/>
  <c r="V329" i="51"/>
  <c r="L329" i="51"/>
  <c r="T329" i="51"/>
  <c r="AR329" i="51"/>
  <c r="AT329" i="51"/>
  <c r="J329" i="51"/>
  <c r="AJ329" i="51"/>
  <c r="AZ329" i="51"/>
  <c r="AH329" i="51"/>
  <c r="AN329" i="51"/>
  <c r="AV329" i="51"/>
  <c r="X329" i="51"/>
  <c r="AP329" i="51"/>
  <c r="AO274" i="51"/>
  <c r="W274" i="51"/>
  <c r="Y274" i="51"/>
  <c r="AI274" i="51"/>
  <c r="K274" i="51"/>
  <c r="BA274" i="51"/>
  <c r="AK274" i="51"/>
  <c r="S274" i="51"/>
  <c r="AM274" i="51"/>
  <c r="Q274" i="51"/>
  <c r="AW274" i="51"/>
  <c r="AE274" i="51"/>
  <c r="M274" i="51"/>
  <c r="U274" i="51"/>
  <c r="AU274" i="51"/>
  <c r="AS274" i="51"/>
  <c r="AA274" i="51"/>
  <c r="AQ274" i="51"/>
  <c r="AY274" i="51"/>
  <c r="AC274" i="51"/>
  <c r="AL265" i="51"/>
  <c r="T265" i="51"/>
  <c r="AR265" i="51"/>
  <c r="AV265" i="51"/>
  <c r="L265" i="51"/>
  <c r="AX265" i="51"/>
  <c r="AH265" i="51"/>
  <c r="P265" i="51"/>
  <c r="AJ265" i="51"/>
  <c r="AN265" i="51"/>
  <c r="AT265" i="51"/>
  <c r="AB265" i="51"/>
  <c r="J265" i="51"/>
  <c r="Z265" i="51"/>
  <c r="AD265" i="51"/>
  <c r="AP265" i="51"/>
  <c r="X265" i="51"/>
  <c r="AZ265" i="51"/>
  <c r="R265" i="51"/>
  <c r="V265" i="51"/>
  <c r="AY202" i="51"/>
  <c r="AQ202" i="51"/>
  <c r="AI202" i="51"/>
  <c r="Y202" i="51"/>
  <c r="Q202" i="51"/>
  <c r="AW202" i="51"/>
  <c r="AM202" i="51"/>
  <c r="AA202" i="51"/>
  <c r="M202" i="51"/>
  <c r="AU202" i="51"/>
  <c r="AK202" i="51"/>
  <c r="W202" i="51"/>
  <c r="K202" i="51"/>
  <c r="AS202" i="51"/>
  <c r="AE202" i="51"/>
  <c r="U202" i="51"/>
  <c r="BA202" i="51"/>
  <c r="AO202" i="51"/>
  <c r="AC202" i="51"/>
  <c r="S202" i="51"/>
  <c r="AX193" i="51"/>
  <c r="AP193" i="51"/>
  <c r="AH193" i="51"/>
  <c r="X193" i="51"/>
  <c r="P193" i="51"/>
  <c r="AT193" i="51"/>
  <c r="AJ193" i="51"/>
  <c r="V193" i="51"/>
  <c r="J193" i="51"/>
  <c r="AR193" i="51"/>
  <c r="AD193" i="51"/>
  <c r="T193" i="51"/>
  <c r="AZ193" i="51"/>
  <c r="AN193" i="51"/>
  <c r="AB193" i="51"/>
  <c r="R193" i="51"/>
  <c r="AV193" i="51"/>
  <c r="AL193" i="51"/>
  <c r="Z193" i="51"/>
  <c r="L193" i="51"/>
  <c r="AW215" i="51"/>
  <c r="AE215" i="51"/>
  <c r="M215" i="51"/>
  <c r="AM215" i="51"/>
  <c r="U215" i="51"/>
  <c r="AS215" i="51"/>
  <c r="AA215" i="51"/>
  <c r="AY215" i="51"/>
  <c r="AI215" i="51"/>
  <c r="Q215" i="51"/>
  <c r="AO215" i="51"/>
  <c r="W215" i="51"/>
  <c r="AU215" i="51"/>
  <c r="AC215" i="51"/>
  <c r="K215" i="51"/>
  <c r="BA215" i="51"/>
  <c r="AK215" i="51"/>
  <c r="S215" i="51"/>
  <c r="AQ215" i="51"/>
  <c r="Y215" i="51"/>
  <c r="AT206" i="51"/>
  <c r="AB206" i="51"/>
  <c r="J206" i="51"/>
  <c r="AN206" i="51"/>
  <c r="V206" i="51"/>
  <c r="AP206" i="51"/>
  <c r="X206" i="51"/>
  <c r="AZ206" i="51"/>
  <c r="AJ206" i="51"/>
  <c r="R206" i="51"/>
  <c r="AL206" i="51"/>
  <c r="T206" i="51"/>
  <c r="AV206" i="51"/>
  <c r="AD206" i="51"/>
  <c r="L206" i="51"/>
  <c r="AX206" i="51"/>
  <c r="AH206" i="51"/>
  <c r="P206" i="51"/>
  <c r="AR206" i="51"/>
  <c r="Z206" i="51"/>
  <c r="P247" i="51"/>
  <c r="X247" i="51"/>
  <c r="AH247" i="51"/>
  <c r="AP247" i="51"/>
  <c r="AX247" i="51"/>
  <c r="R247" i="51"/>
  <c r="Z247" i="51"/>
  <c r="AJ247" i="51"/>
  <c r="AR247" i="51"/>
  <c r="AZ247" i="51"/>
  <c r="L247" i="51"/>
  <c r="V247" i="51"/>
  <c r="AD247" i="51"/>
  <c r="AN247" i="51"/>
  <c r="AV247" i="51"/>
  <c r="J247" i="51"/>
  <c r="AT247" i="51"/>
  <c r="T247" i="51"/>
  <c r="AB247" i="51"/>
  <c r="AL247" i="51"/>
  <c r="AY192" i="51"/>
  <c r="AQ192" i="51"/>
  <c r="AI192" i="51"/>
  <c r="Y192" i="51"/>
  <c r="Q192" i="51"/>
  <c r="AW192" i="51"/>
  <c r="AM192" i="51"/>
  <c r="AA192" i="51"/>
  <c r="M192" i="51"/>
  <c r="AU192" i="51"/>
  <c r="AK192" i="51"/>
  <c r="W192" i="51"/>
  <c r="K192" i="51"/>
  <c r="AS192" i="51"/>
  <c r="AE192" i="51"/>
  <c r="U192" i="51"/>
  <c r="BA192" i="51"/>
  <c r="AO192" i="51"/>
  <c r="AC192" i="51"/>
  <c r="S192" i="51"/>
  <c r="AX183" i="51"/>
  <c r="AP183" i="51"/>
  <c r="AH183" i="51"/>
  <c r="X183" i="51"/>
  <c r="P183" i="51"/>
  <c r="AT183" i="51"/>
  <c r="AJ183" i="51"/>
  <c r="V183" i="51"/>
  <c r="J183" i="51"/>
  <c r="AR183" i="51"/>
  <c r="AD183" i="51"/>
  <c r="T183" i="51"/>
  <c r="AZ183" i="51"/>
  <c r="AN183" i="51"/>
  <c r="AB183" i="51"/>
  <c r="R183" i="51"/>
  <c r="AV183" i="51"/>
  <c r="AL183" i="51"/>
  <c r="Z183" i="51"/>
  <c r="L183" i="51"/>
  <c r="AU205" i="51"/>
  <c r="AC205" i="51"/>
  <c r="K205" i="51"/>
  <c r="AO205" i="51"/>
  <c r="W205" i="51"/>
  <c r="AQ205" i="51"/>
  <c r="Y205" i="51"/>
  <c r="BA205" i="51"/>
  <c r="AK205" i="51"/>
  <c r="S205" i="51"/>
  <c r="AM205" i="51"/>
  <c r="U205" i="51"/>
  <c r="AW205" i="51"/>
  <c r="AE205" i="51"/>
  <c r="M205" i="51"/>
  <c r="AY205" i="51"/>
  <c r="AI205" i="51"/>
  <c r="Q205" i="51"/>
  <c r="AS205" i="51"/>
  <c r="AA205" i="51"/>
  <c r="AV196" i="51"/>
  <c r="AD196" i="51"/>
  <c r="L196" i="51"/>
  <c r="AL196" i="51"/>
  <c r="T196" i="51"/>
  <c r="AR196" i="51"/>
  <c r="Z196" i="51"/>
  <c r="AX196" i="51"/>
  <c r="AH196" i="51"/>
  <c r="P196" i="51"/>
  <c r="AN196" i="51"/>
  <c r="V196" i="51"/>
  <c r="AT196" i="51"/>
  <c r="AB196" i="51"/>
  <c r="J196" i="51"/>
  <c r="AZ196" i="51"/>
  <c r="AJ196" i="51"/>
  <c r="R196" i="51"/>
  <c r="AP196" i="51"/>
  <c r="X196" i="51"/>
  <c r="AY126" i="51"/>
  <c r="AQ126" i="51"/>
  <c r="AI126" i="51"/>
  <c r="Y126" i="51"/>
  <c r="Q126" i="51"/>
  <c r="AW126" i="51"/>
  <c r="AO126" i="51"/>
  <c r="AE126" i="51"/>
  <c r="W126" i="51"/>
  <c r="M126" i="51"/>
  <c r="AU126" i="51"/>
  <c r="AM126" i="51"/>
  <c r="AC126" i="51"/>
  <c r="U126" i="51"/>
  <c r="K126" i="51"/>
  <c r="BA126" i="51"/>
  <c r="AS126" i="51"/>
  <c r="AK126" i="51"/>
  <c r="AA126" i="51"/>
  <c r="S126" i="51"/>
  <c r="AX117" i="51"/>
  <c r="AP117" i="51"/>
  <c r="AH117" i="51"/>
  <c r="X117" i="51"/>
  <c r="P117" i="51"/>
  <c r="AV117" i="51"/>
  <c r="AN117" i="51"/>
  <c r="AD117" i="51"/>
  <c r="V117" i="51"/>
  <c r="L117" i="51"/>
  <c r="AT117" i="51"/>
  <c r="AL117" i="51"/>
  <c r="AB117" i="51"/>
  <c r="T117" i="51"/>
  <c r="J117" i="51"/>
  <c r="AZ117" i="51"/>
  <c r="AR117" i="51"/>
  <c r="AJ117" i="51"/>
  <c r="Z117" i="51"/>
  <c r="R117" i="51"/>
  <c r="AY139" i="51"/>
  <c r="AQ139" i="51"/>
  <c r="AI139" i="51"/>
  <c r="Y139" i="51"/>
  <c r="Q139" i="51"/>
  <c r="AW139" i="51"/>
  <c r="AO139" i="51"/>
  <c r="AE139" i="51"/>
  <c r="W139" i="51"/>
  <c r="M139" i="51"/>
  <c r="AU139" i="51"/>
  <c r="AM139" i="51"/>
  <c r="AC139" i="51"/>
  <c r="U139" i="51"/>
  <c r="K139" i="51"/>
  <c r="BA139" i="51"/>
  <c r="AS139" i="51"/>
  <c r="AK139" i="51"/>
  <c r="AA139" i="51"/>
  <c r="S139" i="51"/>
  <c r="AX130" i="51"/>
  <c r="AP130" i="51"/>
  <c r="AH130" i="51"/>
  <c r="X130" i="51"/>
  <c r="P130" i="51"/>
  <c r="AV130" i="51"/>
  <c r="AN130" i="51"/>
  <c r="AD130" i="51"/>
  <c r="V130" i="51"/>
  <c r="L130" i="51"/>
  <c r="AT130" i="51"/>
  <c r="AL130" i="51"/>
  <c r="AB130" i="51"/>
  <c r="T130" i="51"/>
  <c r="J130" i="51"/>
  <c r="AZ130" i="51"/>
  <c r="AR130" i="51"/>
  <c r="AJ130" i="51"/>
  <c r="Z130" i="51"/>
  <c r="R130" i="51"/>
  <c r="AY116" i="51"/>
  <c r="AQ116" i="51"/>
  <c r="AI116" i="51"/>
  <c r="Y116" i="51"/>
  <c r="Q116" i="51"/>
  <c r="AW116" i="51"/>
  <c r="AO116" i="51"/>
  <c r="AE116" i="51"/>
  <c r="W116" i="51"/>
  <c r="M116" i="51"/>
  <c r="AU116" i="51"/>
  <c r="AM116" i="51"/>
  <c r="AC116" i="51"/>
  <c r="U116" i="51"/>
  <c r="K116" i="51"/>
  <c r="BA116" i="51"/>
  <c r="AS116" i="51"/>
  <c r="AK116" i="51"/>
  <c r="AA116" i="51"/>
  <c r="S116" i="51"/>
  <c r="AX107" i="51"/>
  <c r="AP107" i="51"/>
  <c r="AH107" i="51"/>
  <c r="X107" i="51"/>
  <c r="P107" i="51"/>
  <c r="AV107" i="51"/>
  <c r="AN107" i="51"/>
  <c r="AD107" i="51"/>
  <c r="V107" i="51"/>
  <c r="L107" i="51"/>
  <c r="AT107" i="51"/>
  <c r="AL107" i="51"/>
  <c r="AB107" i="51"/>
  <c r="T107" i="51"/>
  <c r="J107" i="51"/>
  <c r="AZ107" i="51"/>
  <c r="AR107" i="51"/>
  <c r="AJ107" i="51"/>
  <c r="Z107" i="51"/>
  <c r="R107" i="51"/>
  <c r="AX98" i="51"/>
  <c r="AP98" i="51"/>
  <c r="AH98" i="51"/>
  <c r="X98" i="51"/>
  <c r="P98" i="51"/>
  <c r="AV98" i="51"/>
  <c r="AN98" i="51"/>
  <c r="AD98" i="51"/>
  <c r="V98" i="51"/>
  <c r="L98" i="51"/>
  <c r="AT98" i="51"/>
  <c r="AL98" i="51"/>
  <c r="AB98" i="51"/>
  <c r="T98" i="51"/>
  <c r="J98" i="51"/>
  <c r="AZ98" i="51"/>
  <c r="AR98" i="51"/>
  <c r="AJ98" i="51"/>
  <c r="Z98" i="51"/>
  <c r="R98" i="51"/>
  <c r="AY72" i="51"/>
  <c r="AQ72" i="51"/>
  <c r="AI72" i="51"/>
  <c r="Y72" i="51"/>
  <c r="Q72" i="51"/>
  <c r="AW72" i="51"/>
  <c r="AO72" i="51"/>
  <c r="W72" i="51"/>
  <c r="M72" i="51"/>
  <c r="AE72" i="51"/>
  <c r="AU72" i="51"/>
  <c r="AM72" i="51"/>
  <c r="U72" i="51"/>
  <c r="AC72" i="51"/>
  <c r="K72" i="51"/>
  <c r="BA72" i="51"/>
  <c r="AS72" i="51"/>
  <c r="AK72" i="51"/>
  <c r="AA72" i="51"/>
  <c r="S72" i="51"/>
  <c r="AX63" i="51"/>
  <c r="AP63" i="51"/>
  <c r="AH63" i="51"/>
  <c r="X63" i="51"/>
  <c r="P63" i="51"/>
  <c r="AV63" i="51"/>
  <c r="AN63" i="51"/>
  <c r="AD63" i="51"/>
  <c r="L63" i="51"/>
  <c r="V63" i="51"/>
  <c r="AL63" i="51"/>
  <c r="T63" i="51"/>
  <c r="J63" i="51"/>
  <c r="AT63" i="51"/>
  <c r="AB63" i="51"/>
  <c r="AZ63" i="51"/>
  <c r="AR63" i="51"/>
  <c r="AJ63" i="51"/>
  <c r="Z63" i="51"/>
  <c r="R63" i="51"/>
  <c r="AY93" i="51"/>
  <c r="AQ93" i="51"/>
  <c r="AI93" i="51"/>
  <c r="Y93" i="51"/>
  <c r="Q93" i="51"/>
  <c r="AW93" i="51"/>
  <c r="AO93" i="51"/>
  <c r="AE93" i="51"/>
  <c r="M93" i="51"/>
  <c r="W93" i="51"/>
  <c r="AM93" i="51"/>
  <c r="AC93" i="51"/>
  <c r="K93" i="51"/>
  <c r="AU93" i="51"/>
  <c r="U93" i="51"/>
  <c r="BA93" i="51"/>
  <c r="AS93" i="51"/>
  <c r="AK93" i="51"/>
  <c r="AA93" i="51"/>
  <c r="S93" i="51"/>
  <c r="AX84" i="51"/>
  <c r="AP84" i="51"/>
  <c r="AH84" i="51"/>
  <c r="X84" i="51"/>
  <c r="P84" i="51"/>
  <c r="AV84" i="51"/>
  <c r="AN84" i="51"/>
  <c r="AD84" i="51"/>
  <c r="V84" i="51"/>
  <c r="L84" i="51"/>
  <c r="AT84" i="51"/>
  <c r="AL84" i="51"/>
  <c r="AB84" i="51"/>
  <c r="T84" i="51"/>
  <c r="J84" i="51"/>
  <c r="AZ84" i="51"/>
  <c r="AR84" i="51"/>
  <c r="AJ84" i="51"/>
  <c r="Z84" i="51"/>
  <c r="R84" i="51"/>
  <c r="AY78" i="51"/>
  <c r="AQ78" i="51"/>
  <c r="AI78" i="51"/>
  <c r="Y78" i="51"/>
  <c r="Q78" i="51"/>
  <c r="AW78" i="51"/>
  <c r="AO78" i="51"/>
  <c r="AE78" i="51"/>
  <c r="W78" i="51"/>
  <c r="M78" i="51"/>
  <c r="AU78" i="51"/>
  <c r="AM78" i="51"/>
  <c r="AC78" i="51"/>
  <c r="U78" i="51"/>
  <c r="K78" i="51"/>
  <c r="BA78" i="51"/>
  <c r="AS78" i="51"/>
  <c r="AK78" i="51"/>
  <c r="AA78" i="51"/>
  <c r="S78" i="51"/>
  <c r="AX69" i="51"/>
  <c r="AP69" i="51"/>
  <c r="AH69" i="51"/>
  <c r="X69" i="51"/>
  <c r="P69" i="51"/>
  <c r="AV69" i="51"/>
  <c r="AN69" i="51"/>
  <c r="AD69" i="51"/>
  <c r="V69" i="51"/>
  <c r="L69" i="51"/>
  <c r="AZ69" i="51"/>
  <c r="AR69" i="51"/>
  <c r="AJ69" i="51"/>
  <c r="Z69" i="51"/>
  <c r="R69" i="51"/>
  <c r="T69" i="51"/>
  <c r="AT69" i="51"/>
  <c r="J69" i="51"/>
  <c r="AL69" i="51"/>
  <c r="AB69" i="51"/>
  <c r="AY52" i="51"/>
  <c r="AQ52" i="51"/>
  <c r="AI52" i="51"/>
  <c r="Y52" i="51"/>
  <c r="Q52" i="51"/>
  <c r="AW52" i="51"/>
  <c r="AO52" i="51"/>
  <c r="W52" i="51"/>
  <c r="M52" i="51"/>
  <c r="AE52" i="51"/>
  <c r="AM52" i="51"/>
  <c r="U52" i="51"/>
  <c r="K52" i="51"/>
  <c r="AU52" i="51"/>
  <c r="AC52" i="51"/>
  <c r="BA52" i="51"/>
  <c r="AS52" i="51"/>
  <c r="AK52" i="51"/>
  <c r="AA52" i="51"/>
  <c r="S52" i="51"/>
  <c r="AX43" i="51"/>
  <c r="AP43" i="51"/>
  <c r="AH43" i="51"/>
  <c r="X43" i="51"/>
  <c r="P43" i="51"/>
  <c r="AV43" i="51"/>
  <c r="AN43" i="51"/>
  <c r="V43" i="51"/>
  <c r="L43" i="51"/>
  <c r="AD43" i="51"/>
  <c r="AL43" i="51"/>
  <c r="T43" i="51"/>
  <c r="J43" i="51"/>
  <c r="AT43" i="51"/>
  <c r="AB43" i="51"/>
  <c r="AZ43" i="51"/>
  <c r="AR43" i="51"/>
  <c r="AJ43" i="51"/>
  <c r="Z43" i="51"/>
  <c r="R43" i="51"/>
  <c r="AY41" i="51"/>
  <c r="AQ41" i="51"/>
  <c r="AI41" i="51"/>
  <c r="Y41" i="51"/>
  <c r="Q41" i="51"/>
  <c r="AW41" i="51"/>
  <c r="AO41" i="51"/>
  <c r="AE41" i="51"/>
  <c r="W41" i="51"/>
  <c r="M41" i="51"/>
  <c r="BA41" i="51"/>
  <c r="AS41" i="51"/>
  <c r="AK41" i="51"/>
  <c r="AA41" i="51"/>
  <c r="S41" i="51"/>
  <c r="AC41" i="51"/>
  <c r="U41" i="51"/>
  <c r="AU41" i="51"/>
  <c r="K41" i="51"/>
  <c r="AM41" i="51"/>
  <c r="AX32" i="51"/>
  <c r="AP32" i="51"/>
  <c r="AH32" i="51"/>
  <c r="X32" i="51"/>
  <c r="P32" i="51"/>
  <c r="AV32" i="51"/>
  <c r="AN32" i="51"/>
  <c r="AD32" i="51"/>
  <c r="V32" i="51"/>
  <c r="L32" i="51"/>
  <c r="AZ32" i="51"/>
  <c r="AR32" i="51"/>
  <c r="AJ32" i="51"/>
  <c r="Z32" i="51"/>
  <c r="R32" i="51"/>
  <c r="AL32" i="51"/>
  <c r="AB32" i="51"/>
  <c r="T32" i="51"/>
  <c r="AT32" i="51"/>
  <c r="J32" i="51"/>
  <c r="AY42" i="51"/>
  <c r="AQ42" i="51"/>
  <c r="AI42" i="51"/>
  <c r="Y42" i="51"/>
  <c r="Q42" i="51"/>
  <c r="AW42" i="51"/>
  <c r="AO42" i="51"/>
  <c r="AE42" i="51"/>
  <c r="W42" i="51"/>
  <c r="M42" i="51"/>
  <c r="BA42" i="51"/>
  <c r="AS42" i="51"/>
  <c r="AK42" i="51"/>
  <c r="AA42" i="51"/>
  <c r="S42" i="51"/>
  <c r="AC42" i="51"/>
  <c r="U42" i="51"/>
  <c r="AU42" i="51"/>
  <c r="K42" i="51"/>
  <c r="AM42" i="51"/>
  <c r="AX33" i="51"/>
  <c r="AP33" i="51"/>
  <c r="AH33" i="51"/>
  <c r="X33" i="51"/>
  <c r="P33" i="51"/>
  <c r="AV33" i="51"/>
  <c r="AN33" i="51"/>
  <c r="AD33" i="51"/>
  <c r="V33" i="51"/>
  <c r="L33" i="51"/>
  <c r="AZ33" i="51"/>
  <c r="AR33" i="51"/>
  <c r="AJ33" i="51"/>
  <c r="Z33" i="51"/>
  <c r="R33" i="51"/>
  <c r="AL33" i="51"/>
  <c r="AB33" i="51"/>
  <c r="T33" i="51"/>
  <c r="AT33" i="51"/>
  <c r="J33" i="51"/>
  <c r="AY27" i="51"/>
  <c r="AQ27" i="51"/>
  <c r="AI27" i="51"/>
  <c r="Y27" i="51"/>
  <c r="Q27" i="51"/>
  <c r="AW27" i="51"/>
  <c r="AE27" i="51"/>
  <c r="W27" i="51"/>
  <c r="AO27" i="51"/>
  <c r="M27" i="51"/>
  <c r="AM27" i="51"/>
  <c r="K27" i="51"/>
  <c r="AU27" i="51"/>
  <c r="U27" i="51"/>
  <c r="BA27" i="51"/>
  <c r="AS27" i="51"/>
  <c r="AK27" i="51"/>
  <c r="AA27" i="51"/>
  <c r="S27" i="51"/>
  <c r="AC27" i="51"/>
  <c r="AX18" i="51"/>
  <c r="AP18" i="51"/>
  <c r="AH18" i="51"/>
  <c r="X18" i="51"/>
  <c r="P18" i="51"/>
  <c r="AV18" i="51"/>
  <c r="AD18" i="51"/>
  <c r="V18" i="51"/>
  <c r="AN18" i="51"/>
  <c r="L18" i="51"/>
  <c r="AL18" i="51"/>
  <c r="T18" i="51"/>
  <c r="J18" i="51"/>
  <c r="AZ18" i="51"/>
  <c r="AR18" i="51"/>
  <c r="AJ18" i="51"/>
  <c r="Z18" i="51"/>
  <c r="R18" i="51"/>
  <c r="AT18" i="51"/>
  <c r="AB18" i="51"/>
  <c r="AY54" i="48"/>
  <c r="AQ54" i="48"/>
  <c r="AI54" i="48"/>
  <c r="Y54" i="48"/>
  <c r="Q54" i="48"/>
  <c r="AU54" i="48"/>
  <c r="AK54" i="48"/>
  <c r="W54" i="48"/>
  <c r="K54" i="48"/>
  <c r="AS54" i="48"/>
  <c r="AE54" i="48"/>
  <c r="U54" i="48"/>
  <c r="BA54" i="48"/>
  <c r="AO54" i="48"/>
  <c r="AC54" i="48"/>
  <c r="S54" i="48"/>
  <c r="AW54" i="48"/>
  <c r="AM54" i="48"/>
  <c r="AA54" i="48"/>
  <c r="M54" i="48"/>
  <c r="AX45" i="48"/>
  <c r="AP45" i="48"/>
  <c r="AH45" i="48"/>
  <c r="X45" i="48"/>
  <c r="P45" i="48"/>
  <c r="AR45" i="48"/>
  <c r="AD45" i="48"/>
  <c r="T45" i="48"/>
  <c r="AZ45" i="48"/>
  <c r="AN45" i="48"/>
  <c r="AB45" i="48"/>
  <c r="R45" i="48"/>
  <c r="AV45" i="48"/>
  <c r="AL45" i="48"/>
  <c r="Z45" i="48"/>
  <c r="L45" i="48"/>
  <c r="AT45" i="48"/>
  <c r="AJ45" i="48"/>
  <c r="V45" i="48"/>
  <c r="J45" i="48"/>
  <c r="BA57" i="48"/>
  <c r="AS57" i="48"/>
  <c r="AK57" i="48"/>
  <c r="AA57" i="48"/>
  <c r="S57" i="48"/>
  <c r="AY57" i="48"/>
  <c r="AQ57" i="48"/>
  <c r="AI57" i="48"/>
  <c r="Y57" i="48"/>
  <c r="Q57" i="48"/>
  <c r="AW57" i="48"/>
  <c r="AO57" i="48"/>
  <c r="AE57" i="48"/>
  <c r="W57" i="48"/>
  <c r="M57" i="48"/>
  <c r="AU57" i="48"/>
  <c r="AM57" i="48"/>
  <c r="AC57" i="48"/>
  <c r="U57" i="48"/>
  <c r="K57" i="48"/>
  <c r="AZ48" i="48"/>
  <c r="AR48" i="48"/>
  <c r="AJ48" i="48"/>
  <c r="Z48" i="48"/>
  <c r="R48" i="48"/>
  <c r="AX48" i="48"/>
  <c r="AP48" i="48"/>
  <c r="AH48" i="48"/>
  <c r="X48" i="48"/>
  <c r="P48" i="48"/>
  <c r="AV48" i="48"/>
  <c r="AN48" i="48"/>
  <c r="AD48" i="48"/>
  <c r="V48" i="48"/>
  <c r="L48" i="48"/>
  <c r="AT48" i="48"/>
  <c r="AL48" i="48"/>
  <c r="AB48" i="48"/>
  <c r="T48" i="48"/>
  <c r="J48" i="48"/>
  <c r="AY39" i="48"/>
  <c r="AQ39" i="48"/>
  <c r="AI39" i="48"/>
  <c r="Y39" i="48"/>
  <c r="Q39" i="48"/>
  <c r="AW39" i="48"/>
  <c r="AO39" i="48"/>
  <c r="AE39" i="48"/>
  <c r="W39" i="48"/>
  <c r="M39" i="48"/>
  <c r="AU39" i="48"/>
  <c r="AM39" i="48"/>
  <c r="AC39" i="48"/>
  <c r="U39" i="48"/>
  <c r="K39" i="48"/>
  <c r="BA39" i="48"/>
  <c r="AS39" i="48"/>
  <c r="AK39" i="48"/>
  <c r="AA39" i="48"/>
  <c r="S39" i="48"/>
  <c r="AX30" i="48"/>
  <c r="AP30" i="48"/>
  <c r="AH30" i="48"/>
  <c r="X30" i="48"/>
  <c r="P30" i="48"/>
  <c r="AV30" i="48"/>
  <c r="AN30" i="48"/>
  <c r="AD30" i="48"/>
  <c r="V30" i="48"/>
  <c r="L30" i="48"/>
  <c r="AT30" i="48"/>
  <c r="AL30" i="48"/>
  <c r="AB30" i="48"/>
  <c r="T30" i="48"/>
  <c r="J30" i="48"/>
  <c r="AZ30" i="48"/>
  <c r="AR30" i="48"/>
  <c r="AJ30" i="48"/>
  <c r="Z30" i="48"/>
  <c r="R30" i="48"/>
  <c r="AW111" i="49"/>
  <c r="AO111" i="49"/>
  <c r="AE111" i="49"/>
  <c r="W111" i="49"/>
  <c r="M111" i="49"/>
  <c r="AU111" i="49"/>
  <c r="AM111" i="49"/>
  <c r="AC111" i="49"/>
  <c r="U111" i="49"/>
  <c r="K111" i="49"/>
  <c r="AY111" i="49"/>
  <c r="AQ111" i="49"/>
  <c r="AI111" i="49"/>
  <c r="Y111" i="49"/>
  <c r="Q111" i="49"/>
  <c r="AA111" i="49"/>
  <c r="BA111" i="49"/>
  <c r="S111" i="49"/>
  <c r="AS111" i="49"/>
  <c r="AK111" i="49"/>
  <c r="AV102" i="49"/>
  <c r="AN102" i="49"/>
  <c r="AD102" i="49"/>
  <c r="V102" i="49"/>
  <c r="L102" i="49"/>
  <c r="AT102" i="49"/>
  <c r="AL102" i="49"/>
  <c r="AB102" i="49"/>
  <c r="T102" i="49"/>
  <c r="J102" i="49"/>
  <c r="AX102" i="49"/>
  <c r="AP102" i="49"/>
  <c r="AH102" i="49"/>
  <c r="X102" i="49"/>
  <c r="P102" i="49"/>
  <c r="AJ102" i="49"/>
  <c r="Z102" i="49"/>
  <c r="AZ102" i="49"/>
  <c r="R102" i="49"/>
  <c r="AR102" i="49"/>
  <c r="AW47" i="49"/>
  <c r="AO47" i="49"/>
  <c r="AE47" i="49"/>
  <c r="W47" i="49"/>
  <c r="M47" i="49"/>
  <c r="AS47" i="49"/>
  <c r="AI47" i="49"/>
  <c r="U47" i="49"/>
  <c r="BA47" i="49"/>
  <c r="AQ47" i="49"/>
  <c r="AC47" i="49"/>
  <c r="S47" i="49"/>
  <c r="AY47" i="49"/>
  <c r="AM47" i="49"/>
  <c r="AA47" i="49"/>
  <c r="Q47" i="49"/>
  <c r="AU47" i="49"/>
  <c r="AK47" i="49"/>
  <c r="Y47" i="49"/>
  <c r="K47" i="49"/>
  <c r="AV38" i="49"/>
  <c r="AN38" i="49"/>
  <c r="AD38" i="49"/>
  <c r="V38" i="49"/>
  <c r="L38" i="49"/>
  <c r="AZ38" i="49"/>
  <c r="AP38" i="49"/>
  <c r="AB38" i="49"/>
  <c r="R38" i="49"/>
  <c r="AX38" i="49"/>
  <c r="AL38" i="49"/>
  <c r="Z38" i="49"/>
  <c r="P38" i="49"/>
  <c r="AT38" i="49"/>
  <c r="AJ38" i="49"/>
  <c r="X38" i="49"/>
  <c r="J38" i="49"/>
  <c r="AR38" i="49"/>
  <c r="AH38" i="49"/>
  <c r="T38" i="49"/>
  <c r="BA40" i="48"/>
  <c r="AS40" i="48"/>
  <c r="AK40" i="48"/>
  <c r="AA40" i="48"/>
  <c r="S40" i="48"/>
  <c r="AY40" i="48"/>
  <c r="AQ40" i="48"/>
  <c r="AI40" i="48"/>
  <c r="Y40" i="48"/>
  <c r="Q40" i="48"/>
  <c r="AU40" i="48"/>
  <c r="AM40" i="48"/>
  <c r="AC40" i="48"/>
  <c r="U40" i="48"/>
  <c r="K40" i="48"/>
  <c r="AW40" i="48"/>
  <c r="M40" i="48"/>
  <c r="AO40" i="48"/>
  <c r="AE40" i="48"/>
  <c r="W40" i="48"/>
  <c r="AZ31" i="48"/>
  <c r="AR31" i="48"/>
  <c r="AJ31" i="48"/>
  <c r="Z31" i="48"/>
  <c r="R31" i="48"/>
  <c r="AX31" i="48"/>
  <c r="AN31" i="48"/>
  <c r="AB31" i="48"/>
  <c r="P31" i="48"/>
  <c r="AV31" i="48"/>
  <c r="AL31" i="48"/>
  <c r="X31" i="48"/>
  <c r="L31" i="48"/>
  <c r="AT31" i="48"/>
  <c r="AH31" i="48"/>
  <c r="V31" i="48"/>
  <c r="J31" i="48"/>
  <c r="AP31" i="48"/>
  <c r="AD31" i="48"/>
  <c r="T31" i="48"/>
  <c r="AY112" i="49"/>
  <c r="AQ112" i="49"/>
  <c r="AI112" i="49"/>
  <c r="Y112" i="49"/>
  <c r="Q112" i="49"/>
  <c r="AW112" i="49"/>
  <c r="AO112" i="49"/>
  <c r="AE112" i="49"/>
  <c r="W112" i="49"/>
  <c r="M112" i="49"/>
  <c r="AU112" i="49"/>
  <c r="AM112" i="49"/>
  <c r="AC112" i="49"/>
  <c r="U112" i="49"/>
  <c r="K112" i="49"/>
  <c r="BA112" i="49"/>
  <c r="AS112" i="49"/>
  <c r="AK112" i="49"/>
  <c r="AA112" i="49"/>
  <c r="S112" i="49"/>
  <c r="AX103" i="49"/>
  <c r="AP103" i="49"/>
  <c r="AH103" i="49"/>
  <c r="X103" i="49"/>
  <c r="P103" i="49"/>
  <c r="AV103" i="49"/>
  <c r="AN103" i="49"/>
  <c r="AD103" i="49"/>
  <c r="V103" i="49"/>
  <c r="L103" i="49"/>
  <c r="AT103" i="49"/>
  <c r="AL103" i="49"/>
  <c r="AB103" i="49"/>
  <c r="T103" i="49"/>
  <c r="J103" i="49"/>
  <c r="AZ103" i="49"/>
  <c r="AR103" i="49"/>
  <c r="AJ103" i="49"/>
  <c r="Z103" i="49"/>
  <c r="R103" i="49"/>
  <c r="AY48" i="49"/>
  <c r="AQ48" i="49"/>
  <c r="AI48" i="49"/>
  <c r="Y48" i="49"/>
  <c r="Q48" i="49"/>
  <c r="AW48" i="49"/>
  <c r="AO48" i="49"/>
  <c r="AE48" i="49"/>
  <c r="W48" i="49"/>
  <c r="M48" i="49"/>
  <c r="BA48" i="49"/>
  <c r="AS48" i="49"/>
  <c r="AK48" i="49"/>
  <c r="AA48" i="49"/>
  <c r="S48" i="49"/>
  <c r="AM48" i="49"/>
  <c r="AC48" i="49"/>
  <c r="U48" i="49"/>
  <c r="AU48" i="49"/>
  <c r="K48" i="49"/>
  <c r="AX39" i="49"/>
  <c r="AP39" i="49"/>
  <c r="AH39" i="49"/>
  <c r="X39" i="49"/>
  <c r="P39" i="49"/>
  <c r="AV39" i="49"/>
  <c r="AN39" i="49"/>
  <c r="AD39" i="49"/>
  <c r="V39" i="49"/>
  <c r="L39" i="49"/>
  <c r="AZ39" i="49"/>
  <c r="AR39" i="49"/>
  <c r="AJ39" i="49"/>
  <c r="Z39" i="49"/>
  <c r="R39" i="49"/>
  <c r="AT39" i="49"/>
  <c r="J39" i="49"/>
  <c r="AL39" i="49"/>
  <c r="AB39" i="49"/>
  <c r="T39" i="49"/>
  <c r="AU206" i="50"/>
  <c r="AC206" i="50"/>
  <c r="K206" i="50"/>
  <c r="AO206" i="50"/>
  <c r="W206" i="50"/>
  <c r="AY206" i="50"/>
  <c r="Y206" i="50"/>
  <c r="AW206" i="50"/>
  <c r="AA206" i="50"/>
  <c r="AQ206" i="50"/>
  <c r="U206" i="50"/>
  <c r="AS206" i="50"/>
  <c r="S206" i="50"/>
  <c r="AM206" i="50"/>
  <c r="Q206" i="50"/>
  <c r="AK206" i="50"/>
  <c r="M206" i="50"/>
  <c r="AI206" i="50"/>
  <c r="BA206" i="50"/>
  <c r="AE206" i="50"/>
  <c r="AU133" i="49"/>
  <c r="AC133" i="49"/>
  <c r="K133" i="49"/>
  <c r="AO133" i="49"/>
  <c r="W133" i="49"/>
  <c r="AQ133" i="49"/>
  <c r="Y133" i="49"/>
  <c r="BA133" i="49"/>
  <c r="AK133" i="49"/>
  <c r="S133" i="49"/>
  <c r="AM133" i="49"/>
  <c r="U133" i="49"/>
  <c r="AW133" i="49"/>
  <c r="AE133" i="49"/>
  <c r="M133" i="49"/>
  <c r="AY133" i="49"/>
  <c r="AI133" i="49"/>
  <c r="Q133" i="49"/>
  <c r="AS133" i="49"/>
  <c r="AA133" i="49"/>
  <c r="AX124" i="49"/>
  <c r="AP124" i="49"/>
  <c r="AH124" i="49"/>
  <c r="X124" i="49"/>
  <c r="P124" i="49"/>
  <c r="AV124" i="49"/>
  <c r="AN124" i="49"/>
  <c r="AD124" i="49"/>
  <c r="V124" i="49"/>
  <c r="L124" i="49"/>
  <c r="AT124" i="49"/>
  <c r="AL124" i="49"/>
  <c r="AB124" i="49"/>
  <c r="T124" i="49"/>
  <c r="J124" i="49"/>
  <c r="AZ124" i="49"/>
  <c r="AR124" i="49"/>
  <c r="AJ124" i="49"/>
  <c r="Z124" i="49"/>
  <c r="R124" i="49"/>
  <c r="AW69" i="49"/>
  <c r="AO69" i="49"/>
  <c r="AE69" i="49"/>
  <c r="W69" i="49"/>
  <c r="M69" i="49"/>
  <c r="AU69" i="49"/>
  <c r="AM69" i="49"/>
  <c r="AC69" i="49"/>
  <c r="U69" i="49"/>
  <c r="K69" i="49"/>
  <c r="BA69" i="49"/>
  <c r="AS69" i="49"/>
  <c r="AK69" i="49"/>
  <c r="AA69" i="49"/>
  <c r="S69" i="49"/>
  <c r="AY69" i="49"/>
  <c r="AQ69" i="49"/>
  <c r="AI69" i="49"/>
  <c r="Y69" i="49"/>
  <c r="Q69" i="49"/>
  <c r="AV60" i="49"/>
  <c r="AN60" i="49"/>
  <c r="AD60" i="49"/>
  <c r="V60" i="49"/>
  <c r="L60" i="49"/>
  <c r="AT60" i="49"/>
  <c r="AL60" i="49"/>
  <c r="AB60" i="49"/>
  <c r="T60" i="49"/>
  <c r="J60" i="49"/>
  <c r="AZ60" i="49"/>
  <c r="AR60" i="49"/>
  <c r="AJ60" i="49"/>
  <c r="Z60" i="49"/>
  <c r="R60" i="49"/>
  <c r="AX60" i="49"/>
  <c r="AP60" i="49"/>
  <c r="AH60" i="49"/>
  <c r="X60" i="49"/>
  <c r="P60" i="49"/>
  <c r="BA228" i="50"/>
  <c r="AS228" i="50"/>
  <c r="AK228" i="50"/>
  <c r="AA228" i="50"/>
  <c r="S228" i="50"/>
  <c r="AY228" i="50"/>
  <c r="AQ228" i="50"/>
  <c r="AI228" i="50"/>
  <c r="Y228" i="50"/>
  <c r="Q228" i="50"/>
  <c r="AW228" i="50"/>
  <c r="AO228" i="50"/>
  <c r="AE228" i="50"/>
  <c r="W228" i="50"/>
  <c r="M228" i="50"/>
  <c r="AU228" i="50"/>
  <c r="AM228" i="50"/>
  <c r="AC228" i="50"/>
  <c r="U228" i="50"/>
  <c r="K228" i="50"/>
  <c r="AZ219" i="50"/>
  <c r="AR219" i="50"/>
  <c r="AJ219" i="50"/>
  <c r="Z219" i="50"/>
  <c r="R219" i="50"/>
  <c r="AX219" i="50"/>
  <c r="AP219" i="50"/>
  <c r="AH219" i="50"/>
  <c r="X219" i="50"/>
  <c r="P219" i="50"/>
  <c r="AV219" i="50"/>
  <c r="AN219" i="50"/>
  <c r="AD219" i="50"/>
  <c r="V219" i="50"/>
  <c r="L219" i="50"/>
  <c r="AT219" i="50"/>
  <c r="AL219" i="50"/>
  <c r="AB219" i="50"/>
  <c r="T219" i="50"/>
  <c r="J219" i="50"/>
  <c r="AX37" i="48"/>
  <c r="AP37" i="48"/>
  <c r="AH37" i="48"/>
  <c r="X37" i="48"/>
  <c r="P37" i="48"/>
  <c r="AR37" i="48"/>
  <c r="AD37" i="48"/>
  <c r="T37" i="48"/>
  <c r="AZ37" i="48"/>
  <c r="AN37" i="48"/>
  <c r="AB37" i="48"/>
  <c r="R37" i="48"/>
  <c r="AV37" i="48"/>
  <c r="AL37" i="48"/>
  <c r="Z37" i="48"/>
  <c r="L37" i="48"/>
  <c r="AT37" i="48"/>
  <c r="AJ37" i="48"/>
  <c r="V37" i="48"/>
  <c r="J37" i="48"/>
  <c r="BA118" i="49"/>
  <c r="AS118" i="49"/>
  <c r="AK118" i="49"/>
  <c r="AA118" i="49"/>
  <c r="S118" i="49"/>
  <c r="AY118" i="49"/>
  <c r="AQ118" i="49"/>
  <c r="AI118" i="49"/>
  <c r="Y118" i="49"/>
  <c r="Q118" i="49"/>
  <c r="AW118" i="49"/>
  <c r="AO118" i="49"/>
  <c r="AE118" i="49"/>
  <c r="W118" i="49"/>
  <c r="M118" i="49"/>
  <c r="AU118" i="49"/>
  <c r="AM118" i="49"/>
  <c r="AC118" i="49"/>
  <c r="U118" i="49"/>
  <c r="K118" i="49"/>
  <c r="AZ109" i="49"/>
  <c r="AR109" i="49"/>
  <c r="AJ109" i="49"/>
  <c r="Z109" i="49"/>
  <c r="R109" i="49"/>
  <c r="AX109" i="49"/>
  <c r="AP109" i="49"/>
  <c r="AH109" i="49"/>
  <c r="X109" i="49"/>
  <c r="P109" i="49"/>
  <c r="AV109" i="49"/>
  <c r="AN109" i="49"/>
  <c r="AD109" i="49"/>
  <c r="V109" i="49"/>
  <c r="L109" i="49"/>
  <c r="AT109" i="49"/>
  <c r="AL109" i="49"/>
  <c r="AB109" i="49"/>
  <c r="T109" i="49"/>
  <c r="J109" i="49"/>
  <c r="BA54" i="49"/>
  <c r="AS54" i="49"/>
  <c r="AK54" i="49"/>
  <c r="AA54" i="49"/>
  <c r="S54" i="49"/>
  <c r="AY54" i="49"/>
  <c r="AQ54" i="49"/>
  <c r="AI54" i="49"/>
  <c r="Y54" i="49"/>
  <c r="Q54" i="49"/>
  <c r="AW54" i="49"/>
  <c r="AO54" i="49"/>
  <c r="AE54" i="49"/>
  <c r="W54" i="49"/>
  <c r="M54" i="49"/>
  <c r="AU54" i="49"/>
  <c r="AM54" i="49"/>
  <c r="AC54" i="49"/>
  <c r="U54" i="49"/>
  <c r="K54" i="49"/>
  <c r="AZ45" i="49"/>
  <c r="AR45" i="49"/>
  <c r="AJ45" i="49"/>
  <c r="Z45" i="49"/>
  <c r="R45" i="49"/>
  <c r="AX45" i="49"/>
  <c r="AP45" i="49"/>
  <c r="AH45" i="49"/>
  <c r="X45" i="49"/>
  <c r="P45" i="49"/>
  <c r="AV45" i="49"/>
  <c r="AN45" i="49"/>
  <c r="AD45" i="49"/>
  <c r="V45" i="49"/>
  <c r="L45" i="49"/>
  <c r="AT45" i="49"/>
  <c r="AL45" i="49"/>
  <c r="AB45" i="49"/>
  <c r="T45" i="49"/>
  <c r="J45" i="49"/>
  <c r="AY213" i="50"/>
  <c r="AQ213" i="50"/>
  <c r="AI213" i="50"/>
  <c r="Y213" i="50"/>
  <c r="Q213" i="50"/>
  <c r="AW213" i="50"/>
  <c r="AO213" i="50"/>
  <c r="AE213" i="50"/>
  <c r="W213" i="50"/>
  <c r="M213" i="50"/>
  <c r="AU213" i="50"/>
  <c r="AM213" i="50"/>
  <c r="AC213" i="50"/>
  <c r="U213" i="50"/>
  <c r="K213" i="50"/>
  <c r="BA213" i="50"/>
  <c r="AS213" i="50"/>
  <c r="AK213" i="50"/>
  <c r="AA213" i="50"/>
  <c r="S213" i="50"/>
  <c r="BA196" i="50"/>
  <c r="AK196" i="50"/>
  <c r="S196" i="50"/>
  <c r="AQ196" i="50"/>
  <c r="Y196" i="50"/>
  <c r="AW196" i="50"/>
  <c r="AE196" i="50"/>
  <c r="M196" i="50"/>
  <c r="AM196" i="50"/>
  <c r="U196" i="50"/>
  <c r="AS196" i="50"/>
  <c r="AA196" i="50"/>
  <c r="AY196" i="50"/>
  <c r="AI196" i="50"/>
  <c r="Q196" i="50"/>
  <c r="AO196" i="50"/>
  <c r="W196" i="50"/>
  <c r="AU196" i="50"/>
  <c r="AC196" i="50"/>
  <c r="K196" i="50"/>
  <c r="AT187" i="50"/>
  <c r="AB187" i="50"/>
  <c r="J187" i="50"/>
  <c r="AN187" i="50"/>
  <c r="V187" i="50"/>
  <c r="AP187" i="50"/>
  <c r="X187" i="50"/>
  <c r="AZ187" i="50"/>
  <c r="AJ187" i="50"/>
  <c r="R187" i="50"/>
  <c r="AL187" i="50"/>
  <c r="T187" i="50"/>
  <c r="AV187" i="50"/>
  <c r="AD187" i="50"/>
  <c r="L187" i="50"/>
  <c r="AX187" i="50"/>
  <c r="AH187" i="50"/>
  <c r="P187" i="50"/>
  <c r="AR187" i="50"/>
  <c r="Z187" i="50"/>
  <c r="AY132" i="50"/>
  <c r="AQ132" i="50"/>
  <c r="AI132" i="50"/>
  <c r="Y132" i="50"/>
  <c r="Q132" i="50"/>
  <c r="AW132" i="50"/>
  <c r="AO132" i="50"/>
  <c r="AE132" i="50"/>
  <c r="W132" i="50"/>
  <c r="M132" i="50"/>
  <c r="AU132" i="50"/>
  <c r="AM132" i="50"/>
  <c r="AC132" i="50"/>
  <c r="U132" i="50"/>
  <c r="K132" i="50"/>
  <c r="BA132" i="50"/>
  <c r="AS132" i="50"/>
  <c r="AK132" i="50"/>
  <c r="AA132" i="50"/>
  <c r="S132" i="50"/>
  <c r="AX123" i="50"/>
  <c r="AP123" i="50"/>
  <c r="AH123" i="50"/>
  <c r="X123" i="50"/>
  <c r="P123" i="50"/>
  <c r="AV123" i="50"/>
  <c r="AN123" i="50"/>
  <c r="AD123" i="50"/>
  <c r="V123" i="50"/>
  <c r="L123" i="50"/>
  <c r="AT123" i="50"/>
  <c r="AL123" i="50"/>
  <c r="AB123" i="50"/>
  <c r="T123" i="50"/>
  <c r="J123" i="50"/>
  <c r="AZ123" i="50"/>
  <c r="AR123" i="50"/>
  <c r="AJ123" i="50"/>
  <c r="Z123" i="50"/>
  <c r="R123" i="50"/>
  <c r="AW165" i="50"/>
  <c r="AO165" i="50"/>
  <c r="AE165" i="50"/>
  <c r="W165" i="50"/>
  <c r="M165" i="50"/>
  <c r="AU165" i="50"/>
  <c r="AM165" i="50"/>
  <c r="AC165" i="50"/>
  <c r="U165" i="50"/>
  <c r="K165" i="50"/>
  <c r="BA165" i="50"/>
  <c r="AS165" i="50"/>
  <c r="AK165" i="50"/>
  <c r="AA165" i="50"/>
  <c r="S165" i="50"/>
  <c r="AY165" i="50"/>
  <c r="AQ165" i="50"/>
  <c r="AI165" i="50"/>
  <c r="Y165" i="50"/>
  <c r="Q165" i="50"/>
  <c r="AV156" i="50"/>
  <c r="AN156" i="50"/>
  <c r="AD156" i="50"/>
  <c r="V156" i="50"/>
  <c r="L156" i="50"/>
  <c r="AT156" i="50"/>
  <c r="AL156" i="50"/>
  <c r="AB156" i="50"/>
  <c r="T156" i="50"/>
  <c r="J156" i="50"/>
  <c r="AZ156" i="50"/>
  <c r="AR156" i="50"/>
  <c r="AJ156" i="50"/>
  <c r="Z156" i="50"/>
  <c r="R156" i="50"/>
  <c r="AX156" i="50"/>
  <c r="AP156" i="50"/>
  <c r="AH156" i="50"/>
  <c r="X156" i="50"/>
  <c r="P156" i="50"/>
  <c r="AW162" i="50"/>
  <c r="AO162" i="50"/>
  <c r="AE162" i="50"/>
  <c r="W162" i="50"/>
  <c r="M162" i="50"/>
  <c r="AY162" i="50"/>
  <c r="AM162" i="50"/>
  <c r="AA162" i="50"/>
  <c r="Q162" i="50"/>
  <c r="AU162" i="50"/>
  <c r="AK162" i="50"/>
  <c r="Y162" i="50"/>
  <c r="K162" i="50"/>
  <c r="AS162" i="50"/>
  <c r="AI162" i="50"/>
  <c r="U162" i="50"/>
  <c r="BA162" i="50"/>
  <c r="AQ162" i="50"/>
  <c r="AC162" i="50"/>
  <c r="S162" i="50"/>
  <c r="AV153" i="50"/>
  <c r="AN153" i="50"/>
  <c r="AD153" i="50"/>
  <c r="V153" i="50"/>
  <c r="L153" i="50"/>
  <c r="AT153" i="50"/>
  <c r="AJ153" i="50"/>
  <c r="X153" i="50"/>
  <c r="J153" i="50"/>
  <c r="AR153" i="50"/>
  <c r="AH153" i="50"/>
  <c r="T153" i="50"/>
  <c r="AZ153" i="50"/>
  <c r="AP153" i="50"/>
  <c r="AB153" i="50"/>
  <c r="R153" i="50"/>
  <c r="AX153" i="50"/>
  <c r="AL153" i="50"/>
  <c r="Z153" i="50"/>
  <c r="P153" i="50"/>
  <c r="AW207" i="50"/>
  <c r="AO207" i="50"/>
  <c r="AE207" i="50"/>
  <c r="W207" i="50"/>
  <c r="M207" i="50"/>
  <c r="AU207" i="50"/>
  <c r="AM207" i="50"/>
  <c r="AC207" i="50"/>
  <c r="U207" i="50"/>
  <c r="K207" i="50"/>
  <c r="AY207" i="50"/>
  <c r="AQ207" i="50"/>
  <c r="AI207" i="50"/>
  <c r="Y207" i="50"/>
  <c r="Q207" i="50"/>
  <c r="AS207" i="50"/>
  <c r="AK207" i="50"/>
  <c r="AA207" i="50"/>
  <c r="BA207" i="50"/>
  <c r="S207" i="50"/>
  <c r="AV198" i="50"/>
  <c r="AN198" i="50"/>
  <c r="AD198" i="50"/>
  <c r="V198" i="50"/>
  <c r="L198" i="50"/>
  <c r="AT198" i="50"/>
  <c r="AL198" i="50"/>
  <c r="AB198" i="50"/>
  <c r="T198" i="50"/>
  <c r="J198" i="50"/>
  <c r="AX198" i="50"/>
  <c r="AP198" i="50"/>
  <c r="AH198" i="50"/>
  <c r="X198" i="50"/>
  <c r="P198" i="50"/>
  <c r="AZ198" i="50"/>
  <c r="R198" i="50"/>
  <c r="AR198" i="50"/>
  <c r="AJ198" i="50"/>
  <c r="Z198" i="50"/>
  <c r="AY143" i="50"/>
  <c r="AQ143" i="50"/>
  <c r="AI143" i="50"/>
  <c r="Y143" i="50"/>
  <c r="Q143" i="50"/>
  <c r="AW143" i="50"/>
  <c r="AO143" i="50"/>
  <c r="AE143" i="50"/>
  <c r="W143" i="50"/>
  <c r="M143" i="50"/>
  <c r="AU143" i="50"/>
  <c r="AM143" i="50"/>
  <c r="BA143" i="50"/>
  <c r="AS143" i="50"/>
  <c r="AK143" i="50"/>
  <c r="AA143" i="50"/>
  <c r="S143" i="50"/>
  <c r="AC143" i="50"/>
  <c r="U143" i="50"/>
  <c r="K143" i="50"/>
  <c r="AX134" i="50"/>
  <c r="AP134" i="50"/>
  <c r="AH134" i="50"/>
  <c r="X134" i="50"/>
  <c r="P134" i="50"/>
  <c r="AV134" i="50"/>
  <c r="AN134" i="50"/>
  <c r="AD134" i="50"/>
  <c r="V134" i="50"/>
  <c r="L134" i="50"/>
  <c r="AZ134" i="50"/>
  <c r="AR134" i="50"/>
  <c r="AJ134" i="50"/>
  <c r="Z134" i="50"/>
  <c r="R134" i="50"/>
  <c r="AL134" i="50"/>
  <c r="AB134" i="50"/>
  <c r="T134" i="50"/>
  <c r="AT134" i="50"/>
  <c r="J134" i="50"/>
  <c r="AW89" i="50"/>
  <c r="AO89" i="50"/>
  <c r="AE89" i="50"/>
  <c r="W89" i="50"/>
  <c r="M89" i="50"/>
  <c r="AU89" i="50"/>
  <c r="AM89" i="50"/>
  <c r="AC89" i="50"/>
  <c r="U89" i="50"/>
  <c r="K89" i="50"/>
  <c r="BA89" i="50"/>
  <c r="AS89" i="50"/>
  <c r="AK89" i="50"/>
  <c r="AA89" i="50"/>
  <c r="S89" i="50"/>
  <c r="AY89" i="50"/>
  <c r="AQ89" i="50"/>
  <c r="AI89" i="50"/>
  <c r="Y89" i="50"/>
  <c r="Q89" i="50"/>
  <c r="AV80" i="50"/>
  <c r="AN80" i="50"/>
  <c r="AD80" i="50"/>
  <c r="V80" i="50"/>
  <c r="L80" i="50"/>
  <c r="AT80" i="50"/>
  <c r="AL80" i="50"/>
  <c r="AB80" i="50"/>
  <c r="T80" i="50"/>
  <c r="J80" i="50"/>
  <c r="AZ80" i="50"/>
  <c r="AR80" i="50"/>
  <c r="AJ80" i="50"/>
  <c r="Z80" i="50"/>
  <c r="R80" i="50"/>
  <c r="AX80" i="50"/>
  <c r="AP80" i="50"/>
  <c r="AH80" i="50"/>
  <c r="X80" i="50"/>
  <c r="P80" i="50"/>
  <c r="AY25" i="50"/>
  <c r="AQ25" i="50"/>
  <c r="AI25" i="50"/>
  <c r="Y25" i="50"/>
  <c r="Q25" i="50"/>
  <c r="AW25" i="50"/>
  <c r="AO25" i="50"/>
  <c r="AE25" i="50"/>
  <c r="W25" i="50"/>
  <c r="M25" i="50"/>
  <c r="AU25" i="50"/>
  <c r="AC25" i="50"/>
  <c r="K25" i="50"/>
  <c r="AS25" i="50"/>
  <c r="AA25" i="50"/>
  <c r="AM25" i="50"/>
  <c r="U25" i="50"/>
  <c r="BA25" i="50"/>
  <c r="AK25" i="50"/>
  <c r="S25" i="50"/>
  <c r="AX16" i="50"/>
  <c r="AP16" i="50"/>
  <c r="AH16" i="50"/>
  <c r="X16" i="50"/>
  <c r="P16" i="50"/>
  <c r="AV16" i="50"/>
  <c r="AL16" i="50"/>
  <c r="Z16" i="50"/>
  <c r="L16" i="50"/>
  <c r="AT16" i="50"/>
  <c r="AJ16" i="50"/>
  <c r="V16" i="50"/>
  <c r="J16" i="50"/>
  <c r="AR16" i="50"/>
  <c r="AD16" i="50"/>
  <c r="T16" i="50"/>
  <c r="AZ16" i="50"/>
  <c r="AN16" i="50"/>
  <c r="AB16" i="50"/>
  <c r="R16" i="50"/>
  <c r="AW94" i="50"/>
  <c r="AO94" i="50"/>
  <c r="AE94" i="50"/>
  <c r="W94" i="50"/>
  <c r="M94" i="50"/>
  <c r="AU94" i="50"/>
  <c r="AM94" i="50"/>
  <c r="AC94" i="50"/>
  <c r="U94" i="50"/>
  <c r="K94" i="50"/>
  <c r="BA94" i="50"/>
  <c r="AS94" i="50"/>
  <c r="AK94" i="50"/>
  <c r="AA94" i="50"/>
  <c r="S94" i="50"/>
  <c r="AY94" i="50"/>
  <c r="AQ94" i="50"/>
  <c r="AI94" i="50"/>
  <c r="Y94" i="50"/>
  <c r="Q94" i="50"/>
  <c r="AV85" i="50"/>
  <c r="AN85" i="50"/>
  <c r="AD85" i="50"/>
  <c r="V85" i="50"/>
  <c r="L85" i="50"/>
  <c r="AT85" i="50"/>
  <c r="AL85" i="50"/>
  <c r="AB85" i="50"/>
  <c r="T85" i="50"/>
  <c r="J85" i="50"/>
  <c r="AZ85" i="50"/>
  <c r="AR85" i="50"/>
  <c r="AJ85" i="50"/>
  <c r="Z85" i="50"/>
  <c r="R85" i="50"/>
  <c r="AX85" i="50"/>
  <c r="AP85" i="50"/>
  <c r="AH85" i="50"/>
  <c r="X85" i="50"/>
  <c r="P85" i="50"/>
  <c r="AY30" i="50"/>
  <c r="AQ30" i="50"/>
  <c r="AI30" i="50"/>
  <c r="Y30" i="50"/>
  <c r="Q30" i="50"/>
  <c r="AW30" i="50"/>
  <c r="AO30" i="50"/>
  <c r="AE30" i="50"/>
  <c r="W30" i="50"/>
  <c r="M30" i="50"/>
  <c r="AU30" i="50"/>
  <c r="AM30" i="50"/>
  <c r="AC30" i="50"/>
  <c r="U30" i="50"/>
  <c r="K30" i="50"/>
  <c r="BA30" i="50"/>
  <c r="AS30" i="50"/>
  <c r="AK30" i="50"/>
  <c r="AA30" i="50"/>
  <c r="S30" i="50"/>
  <c r="AX21" i="50"/>
  <c r="AP21" i="50"/>
  <c r="AH21" i="50"/>
  <c r="X21" i="50"/>
  <c r="P21" i="50"/>
  <c r="AV21" i="50"/>
  <c r="AN21" i="50"/>
  <c r="AD21" i="50"/>
  <c r="V21" i="50"/>
  <c r="L21" i="50"/>
  <c r="AT21" i="50"/>
  <c r="AL21" i="50"/>
  <c r="AB21" i="50"/>
  <c r="T21" i="50"/>
  <c r="J21" i="50"/>
  <c r="AZ21" i="50"/>
  <c r="AR21" i="50"/>
  <c r="AJ21" i="50"/>
  <c r="Z21" i="50"/>
  <c r="R21" i="50"/>
  <c r="AY63" i="50"/>
  <c r="AQ63" i="50"/>
  <c r="AI63" i="50"/>
  <c r="Y63" i="50"/>
  <c r="Q63" i="50"/>
  <c r="AW63" i="50"/>
  <c r="AO63" i="50"/>
  <c r="AE63" i="50"/>
  <c r="W63" i="50"/>
  <c r="M63" i="50"/>
  <c r="BA63" i="50"/>
  <c r="AS63" i="50"/>
  <c r="AK63" i="50"/>
  <c r="AA63" i="50"/>
  <c r="S63" i="50"/>
  <c r="AC63" i="50"/>
  <c r="U63" i="50"/>
  <c r="AU63" i="50"/>
  <c r="K63" i="50"/>
  <c r="AM63" i="50"/>
  <c r="AV54" i="50"/>
  <c r="AN54" i="50"/>
  <c r="AD54" i="50"/>
  <c r="V54" i="50"/>
  <c r="L54" i="50"/>
  <c r="AT54" i="50"/>
  <c r="AL54" i="50"/>
  <c r="AB54" i="50"/>
  <c r="T54" i="50"/>
  <c r="J54" i="50"/>
  <c r="AZ54" i="50"/>
  <c r="AR54" i="50"/>
  <c r="AJ54" i="50"/>
  <c r="Z54" i="50"/>
  <c r="R54" i="50"/>
  <c r="AX54" i="50"/>
  <c r="AP54" i="50"/>
  <c r="AH54" i="50"/>
  <c r="X54" i="50"/>
  <c r="P54" i="50"/>
  <c r="AY80" i="50"/>
  <c r="AQ80" i="50"/>
  <c r="AI80" i="50"/>
  <c r="Y80" i="50"/>
  <c r="Q80" i="50"/>
  <c r="AW80" i="50"/>
  <c r="AO80" i="50"/>
  <c r="AE80" i="50"/>
  <c r="W80" i="50"/>
  <c r="M80" i="50"/>
  <c r="AU80" i="50"/>
  <c r="AM80" i="50"/>
  <c r="AC80" i="50"/>
  <c r="U80" i="50"/>
  <c r="K80" i="50"/>
  <c r="BA80" i="50"/>
  <c r="AS80" i="50"/>
  <c r="AK80" i="50"/>
  <c r="AA80" i="50"/>
  <c r="S80" i="50"/>
  <c r="AX71" i="50"/>
  <c r="AP71" i="50"/>
  <c r="AH71" i="50"/>
  <c r="X71" i="50"/>
  <c r="P71" i="50"/>
  <c r="AV71" i="50"/>
  <c r="AN71" i="50"/>
  <c r="AD71" i="50"/>
  <c r="V71" i="50"/>
  <c r="L71" i="50"/>
  <c r="AT71" i="50"/>
  <c r="AL71" i="50"/>
  <c r="AB71" i="50"/>
  <c r="T71" i="50"/>
  <c r="J71" i="50"/>
  <c r="AZ71" i="50"/>
  <c r="AR71" i="50"/>
  <c r="AJ71" i="50"/>
  <c r="Z71" i="50"/>
  <c r="R71" i="50"/>
  <c r="AY16" i="50"/>
  <c r="AQ16" i="50"/>
  <c r="AI16" i="50"/>
  <c r="Y16" i="50"/>
  <c r="Q16" i="50"/>
  <c r="AW16" i="50"/>
  <c r="AO16" i="50"/>
  <c r="AE16" i="50"/>
  <c r="W16" i="50"/>
  <c r="M16" i="50"/>
  <c r="AU16" i="50"/>
  <c r="AM16" i="50"/>
  <c r="AC16" i="50"/>
  <c r="U16" i="50"/>
  <c r="K16" i="50"/>
  <c r="BA16" i="50"/>
  <c r="AS16" i="50"/>
  <c r="AK16" i="50"/>
  <c r="AA16" i="50"/>
  <c r="S16" i="50"/>
  <c r="AT346" i="51"/>
  <c r="AH346" i="51"/>
  <c r="AD346" i="51"/>
  <c r="R346" i="51"/>
  <c r="AZ346" i="51"/>
  <c r="L346" i="51"/>
  <c r="AN346" i="51"/>
  <c r="Z346" i="51"/>
  <c r="T346" i="51"/>
  <c r="AX346" i="51"/>
  <c r="J346" i="51"/>
  <c r="AV346" i="51"/>
  <c r="AJ346" i="51"/>
  <c r="AB346" i="51"/>
  <c r="AP346" i="51"/>
  <c r="X346" i="51"/>
  <c r="V346" i="51"/>
  <c r="P346" i="51"/>
  <c r="AR346" i="51"/>
  <c r="AL346" i="51"/>
  <c r="AM291" i="51"/>
  <c r="U291" i="51"/>
  <c r="AS291" i="51"/>
  <c r="AW291" i="51"/>
  <c r="M291" i="51"/>
  <c r="AY291" i="51"/>
  <c r="AI291" i="51"/>
  <c r="Q291" i="51"/>
  <c r="AK291" i="51"/>
  <c r="AO291" i="51"/>
  <c r="AU291" i="51"/>
  <c r="AC291" i="51"/>
  <c r="K291" i="51"/>
  <c r="AA291" i="51"/>
  <c r="AE291" i="51"/>
  <c r="AQ291" i="51"/>
  <c r="Y291" i="51"/>
  <c r="BA291" i="51"/>
  <c r="S291" i="51"/>
  <c r="W291" i="51"/>
  <c r="AN282" i="51"/>
  <c r="V282" i="51"/>
  <c r="AT282" i="51"/>
  <c r="AB282" i="51"/>
  <c r="J282" i="51"/>
  <c r="AZ282" i="51"/>
  <c r="AJ282" i="51"/>
  <c r="R282" i="51"/>
  <c r="AP282" i="51"/>
  <c r="X282" i="51"/>
  <c r="AV282" i="51"/>
  <c r="AD282" i="51"/>
  <c r="L282" i="51"/>
  <c r="AL282" i="51"/>
  <c r="T282" i="51"/>
  <c r="AR282" i="51"/>
  <c r="Z282" i="51"/>
  <c r="AX282" i="51"/>
  <c r="AH282" i="51"/>
  <c r="P282" i="51"/>
  <c r="AO304" i="51"/>
  <c r="W304" i="51"/>
  <c r="AU304" i="51"/>
  <c r="AC304" i="51"/>
  <c r="K304" i="51"/>
  <c r="BA304" i="51"/>
  <c r="AK304" i="51"/>
  <c r="S304" i="51"/>
  <c r="AQ304" i="51"/>
  <c r="Y304" i="51"/>
  <c r="AW304" i="51"/>
  <c r="AE304" i="51"/>
  <c r="M304" i="51"/>
  <c r="AM304" i="51"/>
  <c r="U304" i="51"/>
  <c r="AS304" i="51"/>
  <c r="AA304" i="51"/>
  <c r="AY304" i="51"/>
  <c r="AI304" i="51"/>
  <c r="Q304" i="51"/>
  <c r="AL295" i="51"/>
  <c r="T295" i="51"/>
  <c r="AR295" i="51"/>
  <c r="AV295" i="51"/>
  <c r="L295" i="51"/>
  <c r="AX295" i="51"/>
  <c r="AH295" i="51"/>
  <c r="P295" i="51"/>
  <c r="AJ295" i="51"/>
  <c r="AN295" i="51"/>
  <c r="AT295" i="51"/>
  <c r="AB295" i="51"/>
  <c r="J295" i="51"/>
  <c r="Z295" i="51"/>
  <c r="AD295" i="51"/>
  <c r="AP295" i="51"/>
  <c r="X295" i="51"/>
  <c r="AZ295" i="51"/>
  <c r="R295" i="51"/>
  <c r="V295" i="51"/>
  <c r="BA345" i="51"/>
  <c r="K345" i="51"/>
  <c r="AC345" i="51"/>
  <c r="AU345" i="51"/>
  <c r="AA345" i="51"/>
  <c r="AS345" i="51"/>
  <c r="AY345" i="51"/>
  <c r="AW345" i="51"/>
  <c r="S345" i="51"/>
  <c r="AI345" i="51"/>
  <c r="AE345" i="51"/>
  <c r="AM345" i="51"/>
  <c r="Y345" i="51"/>
  <c r="AQ345" i="51"/>
  <c r="W345" i="51"/>
  <c r="AO345" i="51"/>
  <c r="Q345" i="51"/>
  <c r="M345" i="51"/>
  <c r="U345" i="51"/>
  <c r="AK345" i="51"/>
  <c r="AV336" i="51"/>
  <c r="AH336" i="51"/>
  <c r="AX336" i="51"/>
  <c r="AB336" i="51"/>
  <c r="R336" i="51"/>
  <c r="Z336" i="51"/>
  <c r="AT336" i="51"/>
  <c r="L336" i="51"/>
  <c r="AL336" i="51"/>
  <c r="P336" i="51"/>
  <c r="AZ336" i="51"/>
  <c r="AD336" i="51"/>
  <c r="AR336" i="51"/>
  <c r="X336" i="51"/>
  <c r="J336" i="51"/>
  <c r="AN336" i="51"/>
  <c r="AP336" i="51"/>
  <c r="V336" i="51"/>
  <c r="AJ336" i="51"/>
  <c r="T336" i="51"/>
  <c r="AW281" i="51"/>
  <c r="AE281" i="51"/>
  <c r="M281" i="51"/>
  <c r="AM281" i="51"/>
  <c r="U281" i="51"/>
  <c r="AS281" i="51"/>
  <c r="AA281" i="51"/>
  <c r="AY281" i="51"/>
  <c r="AI281" i="51"/>
  <c r="Q281" i="51"/>
  <c r="AO281" i="51"/>
  <c r="W281" i="51"/>
  <c r="AU281" i="51"/>
  <c r="AC281" i="51"/>
  <c r="K281" i="51"/>
  <c r="BA281" i="51"/>
  <c r="AK281" i="51"/>
  <c r="S281" i="51"/>
  <c r="AQ281" i="51"/>
  <c r="Y281" i="51"/>
  <c r="AV272" i="51"/>
  <c r="AD272" i="51"/>
  <c r="L272" i="51"/>
  <c r="AL272" i="51"/>
  <c r="T272" i="51"/>
  <c r="AR272" i="51"/>
  <c r="Z272" i="51"/>
  <c r="AX272" i="51"/>
  <c r="AH272" i="51"/>
  <c r="P272" i="51"/>
  <c r="AN272" i="51"/>
  <c r="V272" i="51"/>
  <c r="AT272" i="51"/>
  <c r="AB272" i="51"/>
  <c r="J272" i="51"/>
  <c r="AZ272" i="51"/>
  <c r="AJ272" i="51"/>
  <c r="R272" i="51"/>
  <c r="AP272" i="51"/>
  <c r="X272" i="51"/>
  <c r="AY342" i="51"/>
  <c r="AI342" i="51"/>
  <c r="Q342" i="51"/>
  <c r="AS342" i="51"/>
  <c r="AA342" i="51"/>
  <c r="S342" i="51"/>
  <c r="AU342" i="51"/>
  <c r="AC342" i="51"/>
  <c r="K342" i="51"/>
  <c r="AO342" i="51"/>
  <c r="W342" i="51"/>
  <c r="AQ342" i="51"/>
  <c r="Y342" i="51"/>
  <c r="BA342" i="51"/>
  <c r="AK342" i="51"/>
  <c r="AM342" i="51"/>
  <c r="U342" i="51"/>
  <c r="AW342" i="51"/>
  <c r="AE342" i="51"/>
  <c r="M342" i="51"/>
  <c r="AV333" i="51"/>
  <c r="Z333" i="51"/>
  <c r="J333" i="51"/>
  <c r="AX333" i="51"/>
  <c r="AJ333" i="51"/>
  <c r="V333" i="51"/>
  <c r="AZ333" i="51"/>
  <c r="X333" i="51"/>
  <c r="L333" i="51"/>
  <c r="AR333" i="51"/>
  <c r="P333" i="51"/>
  <c r="AH333" i="51"/>
  <c r="AL333" i="51"/>
  <c r="AD333" i="51"/>
  <c r="AB333" i="51"/>
  <c r="AP333" i="51"/>
  <c r="T333" i="51"/>
  <c r="AT333" i="51"/>
  <c r="AN333" i="51"/>
  <c r="R333" i="51"/>
  <c r="AW278" i="51"/>
  <c r="AE278" i="51"/>
  <c r="M278" i="51"/>
  <c r="AM278" i="51"/>
  <c r="U278" i="51"/>
  <c r="AS278" i="51"/>
  <c r="AA278" i="51"/>
  <c r="AY278" i="51"/>
  <c r="AI278" i="51"/>
  <c r="Q278" i="51"/>
  <c r="AO278" i="51"/>
  <c r="W278" i="51"/>
  <c r="AU278" i="51"/>
  <c r="AC278" i="51"/>
  <c r="K278" i="51"/>
  <c r="BA278" i="51"/>
  <c r="AK278" i="51"/>
  <c r="S278" i="51"/>
  <c r="AQ278" i="51"/>
  <c r="Y278" i="51"/>
  <c r="AT269" i="51"/>
  <c r="AB269" i="51"/>
  <c r="J269" i="51"/>
  <c r="Z269" i="51"/>
  <c r="AD269" i="51"/>
  <c r="AP269" i="51"/>
  <c r="X269" i="51"/>
  <c r="AZ269" i="51"/>
  <c r="R269" i="51"/>
  <c r="V269" i="51"/>
  <c r="AL269" i="51"/>
  <c r="T269" i="51"/>
  <c r="AR269" i="51"/>
  <c r="AV269" i="51"/>
  <c r="L269" i="51"/>
  <c r="AX269" i="51"/>
  <c r="AH269" i="51"/>
  <c r="P269" i="51"/>
  <c r="AJ269" i="51"/>
  <c r="AN269" i="51"/>
  <c r="AY206" i="51"/>
  <c r="AQ206" i="51"/>
  <c r="AI206" i="51"/>
  <c r="Y206" i="51"/>
  <c r="Q206" i="51"/>
  <c r="AS206" i="51"/>
  <c r="AE206" i="51"/>
  <c r="U206" i="51"/>
  <c r="BA206" i="51"/>
  <c r="AO206" i="51"/>
  <c r="AC206" i="51"/>
  <c r="S206" i="51"/>
  <c r="AW206" i="51"/>
  <c r="AM206" i="51"/>
  <c r="AA206" i="51"/>
  <c r="M206" i="51"/>
  <c r="AU206" i="51"/>
  <c r="AK206" i="51"/>
  <c r="W206" i="51"/>
  <c r="K206" i="51"/>
  <c r="AX197" i="51"/>
  <c r="AP197" i="51"/>
  <c r="AH197" i="51"/>
  <c r="X197" i="51"/>
  <c r="P197" i="51"/>
  <c r="AZ197" i="51"/>
  <c r="AN197" i="51"/>
  <c r="AB197" i="51"/>
  <c r="R197" i="51"/>
  <c r="AV197" i="51"/>
  <c r="AL197" i="51"/>
  <c r="Z197" i="51"/>
  <c r="L197" i="51"/>
  <c r="AT197" i="51"/>
  <c r="AJ197" i="51"/>
  <c r="V197" i="51"/>
  <c r="J197" i="51"/>
  <c r="AR197" i="51"/>
  <c r="AD197" i="51"/>
  <c r="T197" i="51"/>
  <c r="AW219" i="51"/>
  <c r="AE219" i="51"/>
  <c r="M219" i="51"/>
  <c r="AM219" i="51"/>
  <c r="U219" i="51"/>
  <c r="AS219" i="51"/>
  <c r="AA219" i="51"/>
  <c r="AY219" i="51"/>
  <c r="AI219" i="51"/>
  <c r="Q219" i="51"/>
  <c r="AO219" i="51"/>
  <c r="W219" i="51"/>
  <c r="AU219" i="51"/>
  <c r="AC219" i="51"/>
  <c r="K219" i="51"/>
  <c r="BA219" i="51"/>
  <c r="AK219" i="51"/>
  <c r="S219" i="51"/>
  <c r="AQ219" i="51"/>
  <c r="Y219" i="51"/>
  <c r="AT210" i="51"/>
  <c r="AB210" i="51"/>
  <c r="J210" i="51"/>
  <c r="AN210" i="51"/>
  <c r="V210" i="51"/>
  <c r="AP210" i="51"/>
  <c r="X210" i="51"/>
  <c r="AZ210" i="51"/>
  <c r="AJ210" i="51"/>
  <c r="R210" i="51"/>
  <c r="AL210" i="51"/>
  <c r="T210" i="51"/>
  <c r="AV210" i="51"/>
  <c r="AD210" i="51"/>
  <c r="L210" i="51"/>
  <c r="AX210" i="51"/>
  <c r="AH210" i="51"/>
  <c r="P210" i="51"/>
  <c r="AR210" i="51"/>
  <c r="Z210" i="51"/>
  <c r="P251" i="51"/>
  <c r="X251" i="51"/>
  <c r="AH251" i="51"/>
  <c r="AP251" i="51"/>
  <c r="AX251" i="51"/>
  <c r="R251" i="51"/>
  <c r="Z251" i="51"/>
  <c r="AJ251" i="51"/>
  <c r="AR251" i="51"/>
  <c r="AZ251" i="51"/>
  <c r="L251" i="51"/>
  <c r="V251" i="51"/>
  <c r="AD251" i="51"/>
  <c r="AN251" i="51"/>
  <c r="AV251" i="51"/>
  <c r="AB251" i="51"/>
  <c r="AL251" i="51"/>
  <c r="J251" i="51"/>
  <c r="AT251" i="51"/>
  <c r="T251" i="51"/>
  <c r="AY196" i="51"/>
  <c r="AQ196" i="51"/>
  <c r="AI196" i="51"/>
  <c r="Y196" i="51"/>
  <c r="Q196" i="51"/>
  <c r="AS196" i="51"/>
  <c r="AE196" i="51"/>
  <c r="U196" i="51"/>
  <c r="BA196" i="51"/>
  <c r="AO196" i="51"/>
  <c r="AC196" i="51"/>
  <c r="S196" i="51"/>
  <c r="AW196" i="51"/>
  <c r="AM196" i="51"/>
  <c r="AA196" i="51"/>
  <c r="M196" i="51"/>
  <c r="AU196" i="51"/>
  <c r="AK196" i="51"/>
  <c r="W196" i="51"/>
  <c r="K196" i="51"/>
  <c r="AX187" i="51"/>
  <c r="AP187" i="51"/>
  <c r="AH187" i="51"/>
  <c r="X187" i="51"/>
  <c r="P187" i="51"/>
  <c r="AZ187" i="51"/>
  <c r="AN187" i="51"/>
  <c r="AB187" i="51"/>
  <c r="R187" i="51"/>
  <c r="AV187" i="51"/>
  <c r="AL187" i="51"/>
  <c r="Z187" i="51"/>
  <c r="L187" i="51"/>
  <c r="AT187" i="51"/>
  <c r="AJ187" i="51"/>
  <c r="V187" i="51"/>
  <c r="J187" i="51"/>
  <c r="AR187" i="51"/>
  <c r="AD187" i="51"/>
  <c r="T187" i="51"/>
  <c r="AU209" i="51"/>
  <c r="AC209" i="51"/>
  <c r="K209" i="51"/>
  <c r="AO209" i="51"/>
  <c r="W209" i="51"/>
  <c r="AQ209" i="51"/>
  <c r="Y209" i="51"/>
  <c r="BA209" i="51"/>
  <c r="AK209" i="51"/>
  <c r="S209" i="51"/>
  <c r="AM209" i="51"/>
  <c r="U209" i="51"/>
  <c r="AW209" i="51"/>
  <c r="AE209" i="51"/>
  <c r="M209" i="51"/>
  <c r="AY209" i="51"/>
  <c r="AI209" i="51"/>
  <c r="Q209" i="51"/>
  <c r="AS209" i="51"/>
  <c r="AA209" i="51"/>
  <c r="AV200" i="51"/>
  <c r="AD200" i="51"/>
  <c r="L200" i="51"/>
  <c r="AL200" i="51"/>
  <c r="T200" i="51"/>
  <c r="AR200" i="51"/>
  <c r="Z200" i="51"/>
  <c r="AX200" i="51"/>
  <c r="AH200" i="51"/>
  <c r="P200" i="51"/>
  <c r="AN200" i="51"/>
  <c r="V200" i="51"/>
  <c r="AT200" i="51"/>
  <c r="AB200" i="51"/>
  <c r="J200" i="51"/>
  <c r="AZ200" i="51"/>
  <c r="AJ200" i="51"/>
  <c r="R200" i="51"/>
  <c r="AP200" i="51"/>
  <c r="X200" i="51"/>
  <c r="AY109" i="51"/>
  <c r="AQ109" i="51"/>
  <c r="AI109" i="51"/>
  <c r="Y109" i="51"/>
  <c r="Q109" i="51"/>
  <c r="AW109" i="51"/>
  <c r="AO109" i="51"/>
  <c r="AE109" i="51"/>
  <c r="W109" i="51"/>
  <c r="M109" i="51"/>
  <c r="AU109" i="51"/>
  <c r="AC109" i="51"/>
  <c r="K109" i="51"/>
  <c r="AM109" i="51"/>
  <c r="U109" i="51"/>
  <c r="BA109" i="51"/>
  <c r="AS109" i="51"/>
  <c r="AK109" i="51"/>
  <c r="AA109" i="51"/>
  <c r="S109" i="51"/>
  <c r="AY130" i="51"/>
  <c r="AQ130" i="51"/>
  <c r="AI130" i="51"/>
  <c r="Y130" i="51"/>
  <c r="Q130" i="51"/>
  <c r="AW130" i="51"/>
  <c r="AO130" i="51"/>
  <c r="AE130" i="51"/>
  <c r="W130" i="51"/>
  <c r="M130" i="51"/>
  <c r="AU130" i="51"/>
  <c r="AM130" i="51"/>
  <c r="AC130" i="51"/>
  <c r="U130" i="51"/>
  <c r="K130" i="51"/>
  <c r="BA130" i="51"/>
  <c r="AS130" i="51"/>
  <c r="AK130" i="51"/>
  <c r="AA130" i="51"/>
  <c r="S130" i="51"/>
  <c r="AX121" i="51"/>
  <c r="AP121" i="51"/>
  <c r="AH121" i="51"/>
  <c r="X121" i="51"/>
  <c r="P121" i="51"/>
  <c r="AV121" i="51"/>
  <c r="AN121" i="51"/>
  <c r="AD121" i="51"/>
  <c r="V121" i="51"/>
  <c r="L121" i="51"/>
  <c r="AT121" i="51"/>
  <c r="AL121" i="51"/>
  <c r="AB121" i="51"/>
  <c r="T121" i="51"/>
  <c r="J121" i="51"/>
  <c r="AZ121" i="51"/>
  <c r="AR121" i="51"/>
  <c r="AJ121" i="51"/>
  <c r="Z121" i="51"/>
  <c r="R121" i="51"/>
  <c r="AY143" i="51"/>
  <c r="AQ143" i="51"/>
  <c r="AI143" i="51"/>
  <c r="Y143" i="51"/>
  <c r="Q143" i="51"/>
  <c r="AW143" i="51"/>
  <c r="AO143" i="51"/>
  <c r="AE143" i="51"/>
  <c r="W143" i="51"/>
  <c r="M143" i="51"/>
  <c r="AU143" i="51"/>
  <c r="AM143" i="51"/>
  <c r="AC143" i="51"/>
  <c r="U143" i="51"/>
  <c r="K143" i="51"/>
  <c r="BA143" i="51"/>
  <c r="AS143" i="51"/>
  <c r="AK143" i="51"/>
  <c r="AA143" i="51"/>
  <c r="S143" i="51"/>
  <c r="AX134" i="51"/>
  <c r="AP134" i="51"/>
  <c r="AH134" i="51"/>
  <c r="X134" i="51"/>
  <c r="P134" i="51"/>
  <c r="AV134" i="51"/>
  <c r="AN134" i="51"/>
  <c r="AD134" i="51"/>
  <c r="V134" i="51"/>
  <c r="L134" i="51"/>
  <c r="AT134" i="51"/>
  <c r="AL134" i="51"/>
  <c r="AB134" i="51"/>
  <c r="T134" i="51"/>
  <c r="J134" i="51"/>
  <c r="AZ134" i="51"/>
  <c r="AR134" i="51"/>
  <c r="AJ134" i="51"/>
  <c r="Z134" i="51"/>
  <c r="R134" i="51"/>
  <c r="AY120" i="51"/>
  <c r="AQ120" i="51"/>
  <c r="AI120" i="51"/>
  <c r="Y120" i="51"/>
  <c r="Q120" i="51"/>
  <c r="AW120" i="51"/>
  <c r="AO120" i="51"/>
  <c r="AE120" i="51"/>
  <c r="W120" i="51"/>
  <c r="M120" i="51"/>
  <c r="AU120" i="51"/>
  <c r="AM120" i="51"/>
  <c r="AC120" i="51"/>
  <c r="U120" i="51"/>
  <c r="K120" i="51"/>
  <c r="BA120" i="51"/>
  <c r="AS120" i="51"/>
  <c r="AK120" i="51"/>
  <c r="AA120" i="51"/>
  <c r="S120" i="51"/>
  <c r="AX111" i="51"/>
  <c r="AP111" i="51"/>
  <c r="AH111" i="51"/>
  <c r="X111" i="51"/>
  <c r="P111" i="51"/>
  <c r="AV111" i="51"/>
  <c r="AN111" i="51"/>
  <c r="AD111" i="51"/>
  <c r="V111" i="51"/>
  <c r="L111" i="51"/>
  <c r="AT111" i="51"/>
  <c r="AL111" i="51"/>
  <c r="AB111" i="51"/>
  <c r="T111" i="51"/>
  <c r="J111" i="51"/>
  <c r="AZ111" i="51"/>
  <c r="AR111" i="51"/>
  <c r="AJ111" i="51"/>
  <c r="Z111" i="51"/>
  <c r="R111" i="51"/>
  <c r="AX102" i="51"/>
  <c r="AP102" i="51"/>
  <c r="AH102" i="51"/>
  <c r="X102" i="51"/>
  <c r="P102" i="51"/>
  <c r="AV102" i="51"/>
  <c r="AN102" i="51"/>
  <c r="AD102" i="51"/>
  <c r="V102" i="51"/>
  <c r="L102" i="51"/>
  <c r="AT102" i="51"/>
  <c r="AL102" i="51"/>
  <c r="AB102" i="51"/>
  <c r="T102" i="51"/>
  <c r="J102" i="51"/>
  <c r="AZ102" i="51"/>
  <c r="AR102" i="51"/>
  <c r="AJ102" i="51"/>
  <c r="Z102" i="51"/>
  <c r="R102" i="51"/>
  <c r="AY76" i="51"/>
  <c r="AQ76" i="51"/>
  <c r="AI76" i="51"/>
  <c r="Y76" i="51"/>
  <c r="Q76" i="51"/>
  <c r="AW76" i="51"/>
  <c r="AO76" i="51"/>
  <c r="AE76" i="51"/>
  <c r="M76" i="51"/>
  <c r="W76" i="51"/>
  <c r="AU76" i="51"/>
  <c r="AC76" i="51"/>
  <c r="U76" i="51"/>
  <c r="AM76" i="51"/>
  <c r="K76" i="51"/>
  <c r="BA76" i="51"/>
  <c r="AS76" i="51"/>
  <c r="AK76" i="51"/>
  <c r="AA76" i="51"/>
  <c r="S76" i="51"/>
  <c r="AX67" i="51"/>
  <c r="AP67" i="51"/>
  <c r="AH67" i="51"/>
  <c r="X67" i="51"/>
  <c r="P67" i="51"/>
  <c r="AN67" i="51"/>
  <c r="AD67" i="51"/>
  <c r="V67" i="51"/>
  <c r="AV67" i="51"/>
  <c r="L67" i="51"/>
  <c r="AT67" i="51"/>
  <c r="AB67" i="51"/>
  <c r="T67" i="51"/>
  <c r="AL67" i="51"/>
  <c r="J67" i="51"/>
  <c r="AZ67" i="51"/>
  <c r="AR67" i="51"/>
  <c r="AJ67" i="51"/>
  <c r="Z67" i="51"/>
  <c r="R67" i="51"/>
  <c r="AY97" i="51"/>
  <c r="AQ97" i="51"/>
  <c r="AI97" i="51"/>
  <c r="Y97" i="51"/>
  <c r="Q97" i="51"/>
  <c r="AW97" i="51"/>
  <c r="AE97" i="51"/>
  <c r="W97" i="51"/>
  <c r="AO97" i="51"/>
  <c r="M97" i="51"/>
  <c r="AU97" i="51"/>
  <c r="AM97" i="51"/>
  <c r="U97" i="51"/>
  <c r="K97" i="51"/>
  <c r="AC97" i="51"/>
  <c r="BA97" i="51"/>
  <c r="AS97" i="51"/>
  <c r="AK97" i="51"/>
  <c r="AA97" i="51"/>
  <c r="S97" i="51"/>
  <c r="AX88" i="51"/>
  <c r="AP88" i="51"/>
  <c r="AH88" i="51"/>
  <c r="X88" i="51"/>
  <c r="P88" i="51"/>
  <c r="AV88" i="51"/>
  <c r="AD88" i="51"/>
  <c r="V88" i="51"/>
  <c r="AN88" i="51"/>
  <c r="L88" i="51"/>
  <c r="AL88" i="51"/>
  <c r="T88" i="51"/>
  <c r="AT88" i="51"/>
  <c r="AB88" i="51"/>
  <c r="J88" i="51"/>
  <c r="AZ88" i="51"/>
  <c r="AR88" i="51"/>
  <c r="AJ88" i="51"/>
  <c r="Z88" i="51"/>
  <c r="R88" i="51"/>
  <c r="AY82" i="51"/>
  <c r="AQ82" i="51"/>
  <c r="AI82" i="51"/>
  <c r="Y82" i="51"/>
  <c r="Q82" i="51"/>
  <c r="AW82" i="51"/>
  <c r="AO82" i="51"/>
  <c r="AE82" i="51"/>
  <c r="W82" i="51"/>
  <c r="M82" i="51"/>
  <c r="AU82" i="51"/>
  <c r="AM82" i="51"/>
  <c r="AC82" i="51"/>
  <c r="U82" i="51"/>
  <c r="K82" i="51"/>
  <c r="BA82" i="51"/>
  <c r="AS82" i="51"/>
  <c r="AK82" i="51"/>
  <c r="AA82" i="51"/>
  <c r="S82" i="51"/>
  <c r="AX73" i="51"/>
  <c r="AP73" i="51"/>
  <c r="AH73" i="51"/>
  <c r="X73" i="51"/>
  <c r="P73" i="51"/>
  <c r="AV73" i="51"/>
  <c r="AN73" i="51"/>
  <c r="AD73" i="51"/>
  <c r="V73" i="51"/>
  <c r="L73" i="51"/>
  <c r="AT73" i="51"/>
  <c r="AL73" i="51"/>
  <c r="AB73" i="51"/>
  <c r="T73" i="51"/>
  <c r="J73" i="51"/>
  <c r="AZ73" i="51"/>
  <c r="AR73" i="51"/>
  <c r="AJ73" i="51"/>
  <c r="Z73" i="51"/>
  <c r="R73" i="51"/>
  <c r="AY56" i="51"/>
  <c r="AQ56" i="51"/>
  <c r="AI56" i="51"/>
  <c r="Y56" i="51"/>
  <c r="Q56" i="51"/>
  <c r="AW56" i="51"/>
  <c r="AO56" i="51"/>
  <c r="W56" i="51"/>
  <c r="M56" i="51"/>
  <c r="AE56" i="51"/>
  <c r="AU56" i="51"/>
  <c r="AM56" i="51"/>
  <c r="U56" i="51"/>
  <c r="AC56" i="51"/>
  <c r="K56" i="51"/>
  <c r="BA56" i="51"/>
  <c r="AS56" i="51"/>
  <c r="AK56" i="51"/>
  <c r="AA56" i="51"/>
  <c r="S56" i="51"/>
  <c r="AX47" i="51"/>
  <c r="AP47" i="51"/>
  <c r="AH47" i="51"/>
  <c r="X47" i="51"/>
  <c r="P47" i="51"/>
  <c r="AV47" i="51"/>
  <c r="AD47" i="51"/>
  <c r="V47" i="51"/>
  <c r="L47" i="51"/>
  <c r="AN47" i="51"/>
  <c r="AT47" i="51"/>
  <c r="AB47" i="51"/>
  <c r="T47" i="51"/>
  <c r="AL47" i="51"/>
  <c r="J47" i="51"/>
  <c r="AZ47" i="51"/>
  <c r="AR47" i="51"/>
  <c r="AJ47" i="51"/>
  <c r="Z47" i="51"/>
  <c r="R47" i="51"/>
  <c r="AY45" i="51"/>
  <c r="AQ45" i="51"/>
  <c r="AI45" i="51"/>
  <c r="Y45" i="51"/>
  <c r="Q45" i="51"/>
  <c r="AW45" i="51"/>
  <c r="AO45" i="51"/>
  <c r="AE45" i="51"/>
  <c r="W45" i="51"/>
  <c r="M45" i="51"/>
  <c r="BA45" i="51"/>
  <c r="AS45" i="51"/>
  <c r="AK45" i="51"/>
  <c r="AA45" i="51"/>
  <c r="S45" i="51"/>
  <c r="AU45" i="51"/>
  <c r="K45" i="51"/>
  <c r="AM45" i="51"/>
  <c r="AC45" i="51"/>
  <c r="U45" i="51"/>
  <c r="AX36" i="51"/>
  <c r="AP36" i="51"/>
  <c r="AH36" i="51"/>
  <c r="X36" i="51"/>
  <c r="P36" i="51"/>
  <c r="AV36" i="51"/>
  <c r="AN36" i="51"/>
  <c r="AD36" i="51"/>
  <c r="V36" i="51"/>
  <c r="L36" i="51"/>
  <c r="AZ36" i="51"/>
  <c r="AR36" i="51"/>
  <c r="AJ36" i="51"/>
  <c r="Z36" i="51"/>
  <c r="R36" i="51"/>
  <c r="T36" i="51"/>
  <c r="AT36" i="51"/>
  <c r="J36" i="51"/>
  <c r="AL36" i="51"/>
  <c r="AB36" i="51"/>
  <c r="AY46" i="51"/>
  <c r="AQ46" i="51"/>
  <c r="AI46" i="51"/>
  <c r="Y46" i="51"/>
  <c r="Q46" i="51"/>
  <c r="AW46" i="51"/>
  <c r="AO46" i="51"/>
  <c r="AE46" i="51"/>
  <c r="W46" i="51"/>
  <c r="M46" i="51"/>
  <c r="BA46" i="51"/>
  <c r="AS46" i="51"/>
  <c r="AK46" i="51"/>
  <c r="AA46" i="51"/>
  <c r="S46" i="51"/>
  <c r="AU46" i="51"/>
  <c r="K46" i="51"/>
  <c r="AM46" i="51"/>
  <c r="AC46" i="51"/>
  <c r="U46" i="51"/>
  <c r="AX37" i="51"/>
  <c r="AP37" i="51"/>
  <c r="AH37" i="51"/>
  <c r="X37" i="51"/>
  <c r="P37" i="51"/>
  <c r="AV37" i="51"/>
  <c r="AN37" i="51"/>
  <c r="AD37" i="51"/>
  <c r="V37" i="51"/>
  <c r="L37" i="51"/>
  <c r="AZ37" i="51"/>
  <c r="AR37" i="51"/>
  <c r="AJ37" i="51"/>
  <c r="Z37" i="51"/>
  <c r="R37" i="51"/>
  <c r="T37" i="51"/>
  <c r="AT37" i="51"/>
  <c r="J37" i="51"/>
  <c r="AL37" i="51"/>
  <c r="AB37" i="51"/>
  <c r="AY31" i="51"/>
  <c r="AQ31" i="51"/>
  <c r="AI31" i="51"/>
  <c r="Y31" i="51"/>
  <c r="Q31" i="51"/>
  <c r="AW31" i="51"/>
  <c r="AE31" i="51"/>
  <c r="W31" i="51"/>
  <c r="AO31" i="51"/>
  <c r="M31" i="51"/>
  <c r="AU31" i="51"/>
  <c r="U31" i="51"/>
  <c r="AM31" i="51"/>
  <c r="BA31" i="51"/>
  <c r="AS31" i="51"/>
  <c r="AK31" i="51"/>
  <c r="AA31" i="51"/>
  <c r="S31" i="51"/>
  <c r="AC31" i="51"/>
  <c r="K31" i="51"/>
  <c r="AX22" i="51"/>
  <c r="AP22" i="51"/>
  <c r="AH22" i="51"/>
  <c r="X22" i="51"/>
  <c r="P22" i="51"/>
  <c r="AV22" i="51"/>
  <c r="AN22" i="51"/>
  <c r="AD22" i="51"/>
  <c r="L22" i="51"/>
  <c r="V22" i="51"/>
  <c r="AT22" i="51"/>
  <c r="T22" i="51"/>
  <c r="AB22" i="51"/>
  <c r="AZ22" i="51"/>
  <c r="AR22" i="51"/>
  <c r="AJ22" i="51"/>
  <c r="Z22" i="51"/>
  <c r="R22" i="51"/>
  <c r="AL22" i="51"/>
  <c r="J22" i="51"/>
  <c r="BA45" i="48"/>
  <c r="AS45" i="48"/>
  <c r="AK45" i="48"/>
  <c r="AA45" i="48"/>
  <c r="S45" i="48"/>
  <c r="AY45" i="48"/>
  <c r="AQ45" i="48"/>
  <c r="AI45" i="48"/>
  <c r="Y45" i="48"/>
  <c r="Q45" i="48"/>
  <c r="AW45" i="48"/>
  <c r="AO45" i="48"/>
  <c r="AE45" i="48"/>
  <c r="W45" i="48"/>
  <c r="M45" i="48"/>
  <c r="AU45" i="48"/>
  <c r="AM45" i="48"/>
  <c r="AC45" i="48"/>
  <c r="U45" i="48"/>
  <c r="K45" i="48"/>
  <c r="AY27" i="48"/>
  <c r="AQ27" i="48"/>
  <c r="AI27" i="48"/>
  <c r="Y27" i="48"/>
  <c r="Q27" i="48"/>
  <c r="AW27" i="48"/>
  <c r="AO27" i="48"/>
  <c r="AE27" i="48"/>
  <c r="W27" i="48"/>
  <c r="M27" i="48"/>
  <c r="AU27" i="48"/>
  <c r="AM27" i="48"/>
  <c r="AC27" i="48"/>
  <c r="U27" i="48"/>
  <c r="K27" i="48"/>
  <c r="BA27" i="48"/>
  <c r="AS27" i="48"/>
  <c r="AK27" i="48"/>
  <c r="AA27" i="48"/>
  <c r="S27" i="48"/>
  <c r="AX18" i="48"/>
  <c r="AP18" i="48"/>
  <c r="AH18" i="48"/>
  <c r="X18" i="48"/>
  <c r="P18" i="48"/>
  <c r="AV18" i="48"/>
  <c r="AN18" i="48"/>
  <c r="AD18" i="48"/>
  <c r="V18" i="48"/>
  <c r="L18" i="48"/>
  <c r="AT18" i="48"/>
  <c r="AL18" i="48"/>
  <c r="AB18" i="48"/>
  <c r="T18" i="48"/>
  <c r="J18" i="48"/>
  <c r="AZ18" i="48"/>
  <c r="AR18" i="48"/>
  <c r="AJ18" i="48"/>
  <c r="Z18" i="48"/>
  <c r="R18" i="48"/>
  <c r="AW99" i="49"/>
  <c r="AO99" i="49"/>
  <c r="AE99" i="49"/>
  <c r="W99" i="49"/>
  <c r="M99" i="49"/>
  <c r="AU99" i="49"/>
  <c r="AM99" i="49"/>
  <c r="AC99" i="49"/>
  <c r="U99" i="49"/>
  <c r="K99" i="49"/>
  <c r="AY99" i="49"/>
  <c r="AQ99" i="49"/>
  <c r="AI99" i="49"/>
  <c r="Y99" i="49"/>
  <c r="Q99" i="49"/>
  <c r="AS99" i="49"/>
  <c r="AK99" i="49"/>
  <c r="AA99" i="49"/>
  <c r="BA99" i="49"/>
  <c r="S99" i="49"/>
  <c r="AV90" i="49"/>
  <c r="AN90" i="49"/>
  <c r="AD90" i="49"/>
  <c r="V90" i="49"/>
  <c r="L90" i="49"/>
  <c r="AT90" i="49"/>
  <c r="AL90" i="49"/>
  <c r="AB90" i="49"/>
  <c r="T90" i="49"/>
  <c r="J90" i="49"/>
  <c r="AP90" i="49"/>
  <c r="X90" i="49"/>
  <c r="AZ90" i="49"/>
  <c r="AJ90" i="49"/>
  <c r="R90" i="49"/>
  <c r="AX90" i="49"/>
  <c r="AH90" i="49"/>
  <c r="P90" i="49"/>
  <c r="AR90" i="49"/>
  <c r="Z90" i="49"/>
  <c r="AW35" i="49"/>
  <c r="AO35" i="49"/>
  <c r="AE35" i="49"/>
  <c r="W35" i="49"/>
  <c r="M35" i="49"/>
  <c r="AY35" i="49"/>
  <c r="AM35" i="49"/>
  <c r="AA35" i="49"/>
  <c r="Q35" i="49"/>
  <c r="AU35" i="49"/>
  <c r="AK35" i="49"/>
  <c r="Y35" i="49"/>
  <c r="K35" i="49"/>
  <c r="AS35" i="49"/>
  <c r="AI35" i="49"/>
  <c r="U35" i="49"/>
  <c r="BA35" i="49"/>
  <c r="AQ35" i="49"/>
  <c r="AC35" i="49"/>
  <c r="S35" i="49"/>
  <c r="AV26" i="49"/>
  <c r="AN26" i="49"/>
  <c r="AD26" i="49"/>
  <c r="AT26" i="49"/>
  <c r="AJ26" i="49"/>
  <c r="X26" i="49"/>
  <c r="P26" i="49"/>
  <c r="AR26" i="49"/>
  <c r="AH26" i="49"/>
  <c r="V26" i="49"/>
  <c r="L26" i="49"/>
  <c r="AZ26" i="49"/>
  <c r="AP26" i="49"/>
  <c r="AB26" i="49"/>
  <c r="T26" i="49"/>
  <c r="J26" i="49"/>
  <c r="AX26" i="49"/>
  <c r="AL26" i="49"/>
  <c r="Z26" i="49"/>
  <c r="R26" i="49"/>
  <c r="BA28" i="48"/>
  <c r="AS28" i="48"/>
  <c r="AK28" i="48"/>
  <c r="AA28" i="48"/>
  <c r="S28" i="48"/>
  <c r="AW28" i="48"/>
  <c r="AM28" i="48"/>
  <c r="Y28" i="48"/>
  <c r="M28" i="48"/>
  <c r="AU28" i="48"/>
  <c r="AI28" i="48"/>
  <c r="W28" i="48"/>
  <c r="K28" i="48"/>
  <c r="AQ28" i="48"/>
  <c r="AE28" i="48"/>
  <c r="U28" i="48"/>
  <c r="AY28" i="48"/>
  <c r="AO28" i="48"/>
  <c r="AC28" i="48"/>
  <c r="Q28" i="48"/>
  <c r="AX19" i="48"/>
  <c r="AP19" i="48"/>
  <c r="AH19" i="48"/>
  <c r="X19" i="48"/>
  <c r="P19" i="48"/>
  <c r="AV19" i="48"/>
  <c r="AN19" i="48"/>
  <c r="AD19" i="48"/>
  <c r="V19" i="48"/>
  <c r="L19" i="48"/>
  <c r="AT19" i="48"/>
  <c r="AL19" i="48"/>
  <c r="AB19" i="48"/>
  <c r="T19" i="48"/>
  <c r="J19" i="48"/>
  <c r="AZ19" i="48"/>
  <c r="AR19" i="48"/>
  <c r="AJ19" i="48"/>
  <c r="Z19" i="48"/>
  <c r="R19" i="48"/>
  <c r="AY100" i="49"/>
  <c r="AQ100" i="49"/>
  <c r="AI100" i="49"/>
  <c r="Y100" i="49"/>
  <c r="Q100" i="49"/>
  <c r="AW100" i="49"/>
  <c r="AO100" i="49"/>
  <c r="AE100" i="49"/>
  <c r="W100" i="49"/>
  <c r="M100" i="49"/>
  <c r="AU100" i="49"/>
  <c r="AM100" i="49"/>
  <c r="AC100" i="49"/>
  <c r="U100" i="49"/>
  <c r="K100" i="49"/>
  <c r="BA100" i="49"/>
  <c r="AS100" i="49"/>
  <c r="AK100" i="49"/>
  <c r="AA100" i="49"/>
  <c r="S100" i="49"/>
  <c r="AX91" i="49"/>
  <c r="AP91" i="49"/>
  <c r="AH91" i="49"/>
  <c r="X91" i="49"/>
  <c r="P91" i="49"/>
  <c r="AV91" i="49"/>
  <c r="AN91" i="49"/>
  <c r="AD91" i="49"/>
  <c r="V91" i="49"/>
  <c r="L91" i="49"/>
  <c r="AT91" i="49"/>
  <c r="AL91" i="49"/>
  <c r="AB91" i="49"/>
  <c r="T91" i="49"/>
  <c r="J91" i="49"/>
  <c r="AZ91" i="49"/>
  <c r="AR91" i="49"/>
  <c r="AJ91" i="49"/>
  <c r="Z91" i="49"/>
  <c r="R91" i="49"/>
  <c r="AY36" i="49"/>
  <c r="AQ36" i="49"/>
  <c r="AI36" i="49"/>
  <c r="Y36" i="49"/>
  <c r="Q36" i="49"/>
  <c r="AW36" i="49"/>
  <c r="AO36" i="49"/>
  <c r="AE36" i="49"/>
  <c r="W36" i="49"/>
  <c r="M36" i="49"/>
  <c r="BA36" i="49"/>
  <c r="AS36" i="49"/>
  <c r="AK36" i="49"/>
  <c r="AA36" i="49"/>
  <c r="S36" i="49"/>
  <c r="U36" i="49"/>
  <c r="AU36" i="49"/>
  <c r="K36" i="49"/>
  <c r="AM36" i="49"/>
  <c r="AC36" i="49"/>
  <c r="AX27" i="49"/>
  <c r="AP27" i="49"/>
  <c r="AH27" i="49"/>
  <c r="X27" i="49"/>
  <c r="P27" i="49"/>
  <c r="AV27" i="49"/>
  <c r="AN27" i="49"/>
  <c r="AD27" i="49"/>
  <c r="V27" i="49"/>
  <c r="L27" i="49"/>
  <c r="AZ27" i="49"/>
  <c r="AR27" i="49"/>
  <c r="AJ27" i="49"/>
  <c r="Z27" i="49"/>
  <c r="R27" i="49"/>
  <c r="AB27" i="49"/>
  <c r="T27" i="49"/>
  <c r="AT27" i="49"/>
  <c r="J27" i="49"/>
  <c r="AL27" i="49"/>
  <c r="AZ40" i="48"/>
  <c r="AR40" i="48"/>
  <c r="AJ40" i="48"/>
  <c r="Z40" i="48"/>
  <c r="R40" i="48"/>
  <c r="AX40" i="48"/>
  <c r="AP40" i="48"/>
  <c r="AH40" i="48"/>
  <c r="X40" i="48"/>
  <c r="P40" i="48"/>
  <c r="AV40" i="48"/>
  <c r="AN40" i="48"/>
  <c r="AD40" i="48"/>
  <c r="V40" i="48"/>
  <c r="L40" i="48"/>
  <c r="AT40" i="48"/>
  <c r="AL40" i="48"/>
  <c r="AB40" i="48"/>
  <c r="T40" i="48"/>
  <c r="J40" i="48"/>
  <c r="AY121" i="49"/>
  <c r="AQ121" i="49"/>
  <c r="AI121" i="49"/>
  <c r="Y121" i="49"/>
  <c r="Q121" i="49"/>
  <c r="AW121" i="49"/>
  <c r="AO121" i="49"/>
  <c r="AE121" i="49"/>
  <c r="W121" i="49"/>
  <c r="M121" i="49"/>
  <c r="AU121" i="49"/>
  <c r="AM121" i="49"/>
  <c r="AC121" i="49"/>
  <c r="U121" i="49"/>
  <c r="K121" i="49"/>
  <c r="BA121" i="49"/>
  <c r="AS121" i="49"/>
  <c r="AK121" i="49"/>
  <c r="AA121" i="49"/>
  <c r="S121" i="49"/>
  <c r="AX112" i="49"/>
  <c r="AP112" i="49"/>
  <c r="AH112" i="49"/>
  <c r="X112" i="49"/>
  <c r="P112" i="49"/>
  <c r="AV112" i="49"/>
  <c r="AN112" i="49"/>
  <c r="AD112" i="49"/>
  <c r="V112" i="49"/>
  <c r="L112" i="49"/>
  <c r="AT112" i="49"/>
  <c r="AL112" i="49"/>
  <c r="AB112" i="49"/>
  <c r="T112" i="49"/>
  <c r="J112" i="49"/>
  <c r="AZ112" i="49"/>
  <c r="AR112" i="49"/>
  <c r="AJ112" i="49"/>
  <c r="Z112" i="49"/>
  <c r="R112" i="49"/>
  <c r="AW57" i="49"/>
  <c r="AO57" i="49"/>
  <c r="AE57" i="49"/>
  <c r="W57" i="49"/>
  <c r="M57" i="49"/>
  <c r="AU57" i="49"/>
  <c r="AM57" i="49"/>
  <c r="AC57" i="49"/>
  <c r="U57" i="49"/>
  <c r="K57" i="49"/>
  <c r="BA57" i="49"/>
  <c r="AS57" i="49"/>
  <c r="AK57" i="49"/>
  <c r="AA57" i="49"/>
  <c r="S57" i="49"/>
  <c r="AY57" i="49"/>
  <c r="AQ57" i="49"/>
  <c r="AI57" i="49"/>
  <c r="Y57" i="49"/>
  <c r="Q57" i="49"/>
  <c r="AV48" i="49"/>
  <c r="AN48" i="49"/>
  <c r="AD48" i="49"/>
  <c r="V48" i="49"/>
  <c r="L48" i="49"/>
  <c r="AT48" i="49"/>
  <c r="AL48" i="49"/>
  <c r="AB48" i="49"/>
  <c r="T48" i="49"/>
  <c r="J48" i="49"/>
  <c r="AZ48" i="49"/>
  <c r="AR48" i="49"/>
  <c r="AJ48" i="49"/>
  <c r="Z48" i="49"/>
  <c r="R48" i="49"/>
  <c r="AX48" i="49"/>
  <c r="AP48" i="49"/>
  <c r="AH48" i="49"/>
  <c r="X48" i="49"/>
  <c r="P48" i="49"/>
  <c r="BA216" i="50"/>
  <c r="AS216" i="50"/>
  <c r="AK216" i="50"/>
  <c r="AA216" i="50"/>
  <c r="S216" i="50"/>
  <c r="AY216" i="50"/>
  <c r="AQ216" i="50"/>
  <c r="AI216" i="50"/>
  <c r="Y216" i="50"/>
  <c r="Q216" i="50"/>
  <c r="AW216" i="50"/>
  <c r="AO216" i="50"/>
  <c r="AE216" i="50"/>
  <c r="W216" i="50"/>
  <c r="M216" i="50"/>
  <c r="AU216" i="50"/>
  <c r="AM216" i="50"/>
  <c r="AC216" i="50"/>
  <c r="U216" i="50"/>
  <c r="K216" i="50"/>
  <c r="AY34" i="48"/>
  <c r="AQ34" i="48"/>
  <c r="AI34" i="48"/>
  <c r="Y34" i="48"/>
  <c r="Q34" i="48"/>
  <c r="BA34" i="48"/>
  <c r="AO34" i="48"/>
  <c r="AC34" i="48"/>
  <c r="S34" i="48"/>
  <c r="AW34" i="48"/>
  <c r="AM34" i="48"/>
  <c r="AA34" i="48"/>
  <c r="M34" i="48"/>
  <c r="AU34" i="48"/>
  <c r="AK34" i="48"/>
  <c r="W34" i="48"/>
  <c r="K34" i="48"/>
  <c r="AS34" i="48"/>
  <c r="AE34" i="48"/>
  <c r="U34" i="48"/>
  <c r="AX25" i="48"/>
  <c r="AP25" i="48"/>
  <c r="AH25" i="48"/>
  <c r="X25" i="48"/>
  <c r="P25" i="48"/>
  <c r="AV25" i="48"/>
  <c r="AL25" i="48"/>
  <c r="Z25" i="48"/>
  <c r="L25" i="48"/>
  <c r="AT25" i="48"/>
  <c r="AJ25" i="48"/>
  <c r="V25" i="48"/>
  <c r="J25" i="48"/>
  <c r="AR25" i="48"/>
  <c r="AD25" i="48"/>
  <c r="T25" i="48"/>
  <c r="AZ25" i="48"/>
  <c r="AN25" i="48"/>
  <c r="AB25" i="48"/>
  <c r="R25" i="48"/>
  <c r="BA106" i="49"/>
  <c r="AS106" i="49"/>
  <c r="AK106" i="49"/>
  <c r="AA106" i="49"/>
  <c r="S106" i="49"/>
  <c r="AY106" i="49"/>
  <c r="AQ106" i="49"/>
  <c r="AI106" i="49"/>
  <c r="Y106" i="49"/>
  <c r="Q106" i="49"/>
  <c r="AW106" i="49"/>
  <c r="AO106" i="49"/>
  <c r="AE106" i="49"/>
  <c r="W106" i="49"/>
  <c r="M106" i="49"/>
  <c r="AU106" i="49"/>
  <c r="AM106" i="49"/>
  <c r="AC106" i="49"/>
  <c r="U106" i="49"/>
  <c r="K106" i="49"/>
  <c r="AZ97" i="49"/>
  <c r="AR97" i="49"/>
  <c r="AJ97" i="49"/>
  <c r="Z97" i="49"/>
  <c r="R97" i="49"/>
  <c r="AX97" i="49"/>
  <c r="AP97" i="49"/>
  <c r="AH97" i="49"/>
  <c r="X97" i="49"/>
  <c r="P97" i="49"/>
  <c r="AV97" i="49"/>
  <c r="AN97" i="49"/>
  <c r="AD97" i="49"/>
  <c r="V97" i="49"/>
  <c r="L97" i="49"/>
  <c r="AT97" i="49"/>
  <c r="AL97" i="49"/>
  <c r="AB97" i="49"/>
  <c r="T97" i="49"/>
  <c r="J97" i="49"/>
  <c r="BA42" i="49"/>
  <c r="AS42" i="49"/>
  <c r="AK42" i="49"/>
  <c r="AA42" i="49"/>
  <c r="S42" i="49"/>
  <c r="AY42" i="49"/>
  <c r="AQ42" i="49"/>
  <c r="AI42" i="49"/>
  <c r="Y42" i="49"/>
  <c r="Q42" i="49"/>
  <c r="AW42" i="49"/>
  <c r="AO42" i="49"/>
  <c r="AE42" i="49"/>
  <c r="W42" i="49"/>
  <c r="M42" i="49"/>
  <c r="AU42" i="49"/>
  <c r="AM42" i="49"/>
  <c r="AC42" i="49"/>
  <c r="U42" i="49"/>
  <c r="K42" i="49"/>
  <c r="AZ33" i="49"/>
  <c r="AR33" i="49"/>
  <c r="AJ33" i="49"/>
  <c r="Z33" i="49"/>
  <c r="R33" i="49"/>
  <c r="AX33" i="49"/>
  <c r="AP33" i="49"/>
  <c r="AH33" i="49"/>
  <c r="X33" i="49"/>
  <c r="P33" i="49"/>
  <c r="AV33" i="49"/>
  <c r="AN33" i="49"/>
  <c r="AD33" i="49"/>
  <c r="V33" i="49"/>
  <c r="L33" i="49"/>
  <c r="AT33" i="49"/>
  <c r="AL33" i="49"/>
  <c r="AB33" i="49"/>
  <c r="T33" i="49"/>
  <c r="J33" i="49"/>
  <c r="AW184" i="50"/>
  <c r="AE184" i="50"/>
  <c r="M184" i="50"/>
  <c r="AM184" i="50"/>
  <c r="U184" i="50"/>
  <c r="AS184" i="50"/>
  <c r="AA184" i="50"/>
  <c r="AY184" i="50"/>
  <c r="AI184" i="50"/>
  <c r="Q184" i="50"/>
  <c r="AO184" i="50"/>
  <c r="W184" i="50"/>
  <c r="AU184" i="50"/>
  <c r="AC184" i="50"/>
  <c r="K184" i="50"/>
  <c r="BA184" i="50"/>
  <c r="AK184" i="50"/>
  <c r="S184" i="50"/>
  <c r="AQ184" i="50"/>
  <c r="Y184" i="50"/>
  <c r="AT175" i="50"/>
  <c r="AJ175" i="50"/>
  <c r="Z175" i="50"/>
  <c r="R175" i="50"/>
  <c r="AZ175" i="50"/>
  <c r="AP175" i="50"/>
  <c r="AH175" i="50"/>
  <c r="X175" i="50"/>
  <c r="P175" i="50"/>
  <c r="AV175" i="50"/>
  <c r="AN175" i="50"/>
  <c r="AD175" i="50"/>
  <c r="V175" i="50"/>
  <c r="L175" i="50"/>
  <c r="AR175" i="50"/>
  <c r="AX175" i="50"/>
  <c r="AL175" i="50"/>
  <c r="AB175" i="50"/>
  <c r="T175" i="50"/>
  <c r="J175" i="50"/>
  <c r="AY120" i="50"/>
  <c r="AQ120" i="50"/>
  <c r="AI120" i="50"/>
  <c r="Y120" i="50"/>
  <c r="Q120" i="50"/>
  <c r="AW120" i="50"/>
  <c r="AO120" i="50"/>
  <c r="AE120" i="50"/>
  <c r="W120" i="50"/>
  <c r="M120" i="50"/>
  <c r="AU120" i="50"/>
  <c r="AM120" i="50"/>
  <c r="AC120" i="50"/>
  <c r="U120" i="50"/>
  <c r="K120" i="50"/>
  <c r="BA120" i="50"/>
  <c r="AS120" i="50"/>
  <c r="AK120" i="50"/>
  <c r="AA120" i="50"/>
  <c r="S120" i="50"/>
  <c r="AX111" i="50"/>
  <c r="AP111" i="50"/>
  <c r="AH111" i="50"/>
  <c r="X111" i="50"/>
  <c r="P111" i="50"/>
  <c r="AV111" i="50"/>
  <c r="AN111" i="50"/>
  <c r="AD111" i="50"/>
  <c r="V111" i="50"/>
  <c r="L111" i="50"/>
  <c r="AT111" i="50"/>
  <c r="AL111" i="50"/>
  <c r="AB111" i="50"/>
  <c r="T111" i="50"/>
  <c r="J111" i="50"/>
  <c r="AZ111" i="50"/>
  <c r="AR111" i="50"/>
  <c r="AJ111" i="50"/>
  <c r="Z111" i="50"/>
  <c r="R111" i="50"/>
  <c r="AW153" i="50"/>
  <c r="AO153" i="50"/>
  <c r="AE153" i="50"/>
  <c r="W153" i="50"/>
  <c r="M153" i="50"/>
  <c r="AU153" i="50"/>
  <c r="AM153" i="50"/>
  <c r="AC153" i="50"/>
  <c r="U153" i="50"/>
  <c r="K153" i="50"/>
  <c r="BA153" i="50"/>
  <c r="AS153" i="50"/>
  <c r="AK153" i="50"/>
  <c r="AA153" i="50"/>
  <c r="S153" i="50"/>
  <c r="AY153" i="50"/>
  <c r="AQ153" i="50"/>
  <c r="AI153" i="50"/>
  <c r="Y153" i="50"/>
  <c r="Q153" i="50"/>
  <c r="AV144" i="50"/>
  <c r="AN144" i="50"/>
  <c r="AD144" i="50"/>
  <c r="V144" i="50"/>
  <c r="L144" i="50"/>
  <c r="AT144" i="50"/>
  <c r="AL144" i="50"/>
  <c r="AB144" i="50"/>
  <c r="T144" i="50"/>
  <c r="J144" i="50"/>
  <c r="AZ144" i="50"/>
  <c r="AR144" i="50"/>
  <c r="AJ144" i="50"/>
  <c r="Z144" i="50"/>
  <c r="R144" i="50"/>
  <c r="AX144" i="50"/>
  <c r="AP144" i="50"/>
  <c r="AH144" i="50"/>
  <c r="X144" i="50"/>
  <c r="P144" i="50"/>
  <c r="AV205" i="50"/>
  <c r="AD205" i="50"/>
  <c r="L205" i="50"/>
  <c r="AL205" i="50"/>
  <c r="T205" i="50"/>
  <c r="AR205" i="50"/>
  <c r="V205" i="50"/>
  <c r="AP205" i="50"/>
  <c r="P205" i="50"/>
  <c r="AN205" i="50"/>
  <c r="R205" i="50"/>
  <c r="AH205" i="50"/>
  <c r="J205" i="50"/>
  <c r="AJ205" i="50"/>
  <c r="AX205" i="50"/>
  <c r="AB205" i="50"/>
  <c r="AZ205" i="50"/>
  <c r="Z205" i="50"/>
  <c r="AT205" i="50"/>
  <c r="X205" i="50"/>
  <c r="AW150" i="50"/>
  <c r="AO150" i="50"/>
  <c r="AE150" i="50"/>
  <c r="W150" i="50"/>
  <c r="M150" i="50"/>
  <c r="AS150" i="50"/>
  <c r="AI150" i="50"/>
  <c r="U150" i="50"/>
  <c r="BA150" i="50"/>
  <c r="AQ150" i="50"/>
  <c r="AC150" i="50"/>
  <c r="S150" i="50"/>
  <c r="AY150" i="50"/>
  <c r="AM150" i="50"/>
  <c r="AA150" i="50"/>
  <c r="Q150" i="50"/>
  <c r="AU150" i="50"/>
  <c r="AK150" i="50"/>
  <c r="Y150" i="50"/>
  <c r="K150" i="50"/>
  <c r="AV141" i="50"/>
  <c r="AN141" i="50"/>
  <c r="AD141" i="50"/>
  <c r="V141" i="50"/>
  <c r="L141" i="50"/>
  <c r="AZ141" i="50"/>
  <c r="AP141" i="50"/>
  <c r="AB141" i="50"/>
  <c r="R141" i="50"/>
  <c r="AX141" i="50"/>
  <c r="AL141" i="50"/>
  <c r="Z141" i="50"/>
  <c r="P141" i="50"/>
  <c r="AT141" i="50"/>
  <c r="AJ141" i="50"/>
  <c r="X141" i="50"/>
  <c r="J141" i="50"/>
  <c r="AR141" i="50"/>
  <c r="AH141" i="50"/>
  <c r="T141" i="50"/>
  <c r="AW195" i="50"/>
  <c r="AO195" i="50"/>
  <c r="AE195" i="50"/>
  <c r="W195" i="50"/>
  <c r="M195" i="50"/>
  <c r="AU195" i="50"/>
  <c r="AM195" i="50"/>
  <c r="AC195" i="50"/>
  <c r="U195" i="50"/>
  <c r="K195" i="50"/>
  <c r="AY195" i="50"/>
  <c r="AQ195" i="50"/>
  <c r="AI195" i="50"/>
  <c r="Y195" i="50"/>
  <c r="Q195" i="50"/>
  <c r="AA195" i="50"/>
  <c r="BA195" i="50"/>
  <c r="S195" i="50"/>
  <c r="AS195" i="50"/>
  <c r="AK195" i="50"/>
  <c r="AX186" i="50"/>
  <c r="AP186" i="50"/>
  <c r="AH186" i="50"/>
  <c r="X186" i="50"/>
  <c r="P186" i="50"/>
  <c r="AV186" i="50"/>
  <c r="AN186" i="50"/>
  <c r="AD186" i="50"/>
  <c r="V186" i="50"/>
  <c r="L186" i="50"/>
  <c r="AT186" i="50"/>
  <c r="AL186" i="50"/>
  <c r="AB186" i="50"/>
  <c r="T186" i="50"/>
  <c r="J186" i="50"/>
  <c r="AZ186" i="50"/>
  <c r="AR186" i="50"/>
  <c r="AJ186" i="50"/>
  <c r="Z186" i="50"/>
  <c r="R186" i="50"/>
  <c r="AY131" i="50"/>
  <c r="AQ131" i="50"/>
  <c r="AI131" i="50"/>
  <c r="Y131" i="50"/>
  <c r="Q131" i="50"/>
  <c r="AW131" i="50"/>
  <c r="AO131" i="50"/>
  <c r="AE131" i="50"/>
  <c r="W131" i="50"/>
  <c r="M131" i="50"/>
  <c r="BA131" i="50"/>
  <c r="AS131" i="50"/>
  <c r="AK131" i="50"/>
  <c r="AA131" i="50"/>
  <c r="S131" i="50"/>
  <c r="AU131" i="50"/>
  <c r="K131" i="50"/>
  <c r="AM131" i="50"/>
  <c r="AC131" i="50"/>
  <c r="U131" i="50"/>
  <c r="AX122" i="50"/>
  <c r="AP122" i="50"/>
  <c r="AH122" i="50"/>
  <c r="X122" i="50"/>
  <c r="P122" i="50"/>
  <c r="AV122" i="50"/>
  <c r="AN122" i="50"/>
  <c r="AD122" i="50"/>
  <c r="V122" i="50"/>
  <c r="L122" i="50"/>
  <c r="AZ122" i="50"/>
  <c r="AR122" i="50"/>
  <c r="AJ122" i="50"/>
  <c r="Z122" i="50"/>
  <c r="R122" i="50"/>
  <c r="T122" i="50"/>
  <c r="AT122" i="50"/>
  <c r="J122" i="50"/>
  <c r="AL122" i="50"/>
  <c r="AB122" i="50"/>
  <c r="AW77" i="50"/>
  <c r="AO77" i="50"/>
  <c r="AE77" i="50"/>
  <c r="W77" i="50"/>
  <c r="M77" i="50"/>
  <c r="AU77" i="50"/>
  <c r="AM77" i="50"/>
  <c r="AC77" i="50"/>
  <c r="U77" i="50"/>
  <c r="K77" i="50"/>
  <c r="BA77" i="50"/>
  <c r="AS77" i="50"/>
  <c r="AK77" i="50"/>
  <c r="AA77" i="50"/>
  <c r="S77" i="50"/>
  <c r="AY77" i="50"/>
  <c r="AQ77" i="50"/>
  <c r="AI77" i="50"/>
  <c r="Y77" i="50"/>
  <c r="Q77" i="50"/>
  <c r="AV68" i="50"/>
  <c r="AN68" i="50"/>
  <c r="AD68" i="50"/>
  <c r="V68" i="50"/>
  <c r="L68" i="50"/>
  <c r="AT68" i="50"/>
  <c r="AL68" i="50"/>
  <c r="AB68" i="50"/>
  <c r="T68" i="50"/>
  <c r="J68" i="50"/>
  <c r="AZ68" i="50"/>
  <c r="AR68" i="50"/>
  <c r="AJ68" i="50"/>
  <c r="Z68" i="50"/>
  <c r="R68" i="50"/>
  <c r="AX68" i="50"/>
  <c r="AP68" i="50"/>
  <c r="AH68" i="50"/>
  <c r="X68" i="50"/>
  <c r="P68" i="50"/>
  <c r="AY13" i="50"/>
  <c r="AQ13" i="50"/>
  <c r="AI13" i="50"/>
  <c r="Y13" i="50"/>
  <c r="Q13" i="50"/>
  <c r="AU13" i="50"/>
  <c r="AK13" i="50"/>
  <c r="W13" i="50"/>
  <c r="K13" i="50"/>
  <c r="AS13" i="50"/>
  <c r="AE13" i="50"/>
  <c r="U13" i="50"/>
  <c r="BA13" i="50"/>
  <c r="AO13" i="50"/>
  <c r="AC13" i="50"/>
  <c r="S13" i="50"/>
  <c r="AW13" i="50"/>
  <c r="AM13" i="50"/>
  <c r="AA13" i="50"/>
  <c r="M13" i="50"/>
  <c r="AW82" i="50"/>
  <c r="AO82" i="50"/>
  <c r="AE82" i="50"/>
  <c r="W82" i="50"/>
  <c r="M82" i="50"/>
  <c r="AU82" i="50"/>
  <c r="AM82" i="50"/>
  <c r="AC82" i="50"/>
  <c r="U82" i="50"/>
  <c r="K82" i="50"/>
  <c r="BA82" i="50"/>
  <c r="AS82" i="50"/>
  <c r="AK82" i="50"/>
  <c r="AA82" i="50"/>
  <c r="S82" i="50"/>
  <c r="AY82" i="50"/>
  <c r="AQ82" i="50"/>
  <c r="AI82" i="50"/>
  <c r="Y82" i="50"/>
  <c r="Q82" i="50"/>
  <c r="AV73" i="50"/>
  <c r="AN73" i="50"/>
  <c r="AD73" i="50"/>
  <c r="V73" i="50"/>
  <c r="L73" i="50"/>
  <c r="AT73" i="50"/>
  <c r="AL73" i="50"/>
  <c r="AB73" i="50"/>
  <c r="T73" i="50"/>
  <c r="J73" i="50"/>
  <c r="AZ73" i="50"/>
  <c r="AR73" i="50"/>
  <c r="AJ73" i="50"/>
  <c r="Z73" i="50"/>
  <c r="R73" i="50"/>
  <c r="AX73" i="50"/>
  <c r="AP73" i="50"/>
  <c r="AH73" i="50"/>
  <c r="X73" i="50"/>
  <c r="P73" i="50"/>
  <c r="AY18" i="50"/>
  <c r="AQ18" i="50"/>
  <c r="AI18" i="50"/>
  <c r="Y18" i="50"/>
  <c r="Q18" i="50"/>
  <c r="AW18" i="50"/>
  <c r="AO18" i="50"/>
  <c r="AE18" i="50"/>
  <c r="W18" i="50"/>
  <c r="M18" i="50"/>
  <c r="AU18" i="50"/>
  <c r="AM18" i="50"/>
  <c r="AC18" i="50"/>
  <c r="U18" i="50"/>
  <c r="K18" i="50"/>
  <c r="BA18" i="50"/>
  <c r="AS18" i="50"/>
  <c r="AK18" i="50"/>
  <c r="AA18" i="50"/>
  <c r="S18" i="50"/>
  <c r="AX106" i="50"/>
  <c r="AP106" i="50"/>
  <c r="AH106" i="50"/>
  <c r="X106" i="50"/>
  <c r="P106" i="50"/>
  <c r="AV106" i="50"/>
  <c r="AN106" i="50"/>
  <c r="AD106" i="50"/>
  <c r="V106" i="50"/>
  <c r="L106" i="50"/>
  <c r="AZ106" i="50"/>
  <c r="AR106" i="50"/>
  <c r="AJ106" i="50"/>
  <c r="Z106" i="50"/>
  <c r="R106" i="50"/>
  <c r="T106" i="50"/>
  <c r="AT106" i="50"/>
  <c r="J106" i="50"/>
  <c r="AL106" i="50"/>
  <c r="AB106" i="50"/>
  <c r="AY51" i="50"/>
  <c r="AQ51" i="50"/>
  <c r="AI51" i="50"/>
  <c r="Y51" i="50"/>
  <c r="Q51" i="50"/>
  <c r="AW51" i="50"/>
  <c r="AO51" i="50"/>
  <c r="AE51" i="50"/>
  <c r="W51" i="50"/>
  <c r="M51" i="50"/>
  <c r="BA51" i="50"/>
  <c r="AS51" i="50"/>
  <c r="AK51" i="50"/>
  <c r="AA51" i="50"/>
  <c r="S51" i="50"/>
  <c r="AC51" i="50"/>
  <c r="U51" i="50"/>
  <c r="AU51" i="50"/>
  <c r="K51" i="50"/>
  <c r="AM51" i="50"/>
  <c r="AX42" i="50"/>
  <c r="AP42" i="50"/>
  <c r="AH42" i="50"/>
  <c r="X42" i="50"/>
  <c r="P42" i="50"/>
  <c r="AV42" i="50"/>
  <c r="AN42" i="50"/>
  <c r="AD42" i="50"/>
  <c r="V42" i="50"/>
  <c r="L42" i="50"/>
  <c r="AZ42" i="50"/>
  <c r="AR42" i="50"/>
  <c r="AB42" i="50"/>
  <c r="J42" i="50"/>
  <c r="AT42" i="50"/>
  <c r="Z42" i="50"/>
  <c r="AL42" i="50"/>
  <c r="T42" i="50"/>
  <c r="AJ42" i="50"/>
  <c r="R42" i="50"/>
  <c r="AY68" i="50"/>
  <c r="AQ68" i="50"/>
  <c r="AI68" i="50"/>
  <c r="Y68" i="50"/>
  <c r="Q68" i="50"/>
  <c r="AW68" i="50"/>
  <c r="AO68" i="50"/>
  <c r="AE68" i="50"/>
  <c r="W68" i="50"/>
  <c r="M68" i="50"/>
  <c r="AU68" i="50"/>
  <c r="AM68" i="50"/>
  <c r="AC68" i="50"/>
  <c r="U68" i="50"/>
  <c r="K68" i="50"/>
  <c r="BA68" i="50"/>
  <c r="AS68" i="50"/>
  <c r="AK68" i="50"/>
  <c r="AA68" i="50"/>
  <c r="S68" i="50"/>
  <c r="AX59" i="50"/>
  <c r="AP59" i="50"/>
  <c r="AH59" i="50"/>
  <c r="X59" i="50"/>
  <c r="P59" i="50"/>
  <c r="AV59" i="50"/>
  <c r="AN59" i="50"/>
  <c r="AD59" i="50"/>
  <c r="V59" i="50"/>
  <c r="L59" i="50"/>
  <c r="AT59" i="50"/>
  <c r="AL59" i="50"/>
  <c r="AB59" i="50"/>
  <c r="T59" i="50"/>
  <c r="J59" i="50"/>
  <c r="AZ59" i="50"/>
  <c r="AR59" i="50"/>
  <c r="AJ59" i="50"/>
  <c r="Z59" i="50"/>
  <c r="R59" i="50"/>
  <c r="BA343" i="51"/>
  <c r="K343" i="51"/>
  <c r="AC343" i="51"/>
  <c r="AU343" i="51"/>
  <c r="S343" i="51"/>
  <c r="AK343" i="51"/>
  <c r="AI343" i="51"/>
  <c r="AO343" i="51"/>
  <c r="AY343" i="51"/>
  <c r="W343" i="51"/>
  <c r="U343" i="51"/>
  <c r="AA343" i="51"/>
  <c r="Y343" i="51"/>
  <c r="AQ343" i="51"/>
  <c r="M343" i="51"/>
  <c r="AE343" i="51"/>
  <c r="AW343" i="51"/>
  <c r="Q343" i="51"/>
  <c r="AM343" i="51"/>
  <c r="AS343" i="51"/>
  <c r="AP334" i="51"/>
  <c r="AB334" i="51"/>
  <c r="AT334" i="51"/>
  <c r="AZ334" i="51"/>
  <c r="X334" i="51"/>
  <c r="P334" i="51"/>
  <c r="AN334" i="51"/>
  <c r="L334" i="51"/>
  <c r="AH334" i="51"/>
  <c r="R334" i="51"/>
  <c r="AL334" i="51"/>
  <c r="AD334" i="51"/>
  <c r="AV334" i="51"/>
  <c r="Z334" i="51"/>
  <c r="T334" i="51"/>
  <c r="AX334" i="51"/>
  <c r="J334" i="51"/>
  <c r="AJ334" i="51"/>
  <c r="V334" i="51"/>
  <c r="AR334" i="51"/>
  <c r="AW279" i="51"/>
  <c r="AE279" i="51"/>
  <c r="M279" i="51"/>
  <c r="AM279" i="51"/>
  <c r="U279" i="51"/>
  <c r="AS279" i="51"/>
  <c r="AA279" i="51"/>
  <c r="AY279" i="51"/>
  <c r="AI279" i="51"/>
  <c r="Q279" i="51"/>
  <c r="AO279" i="51"/>
  <c r="W279" i="51"/>
  <c r="AU279" i="51"/>
  <c r="AC279" i="51"/>
  <c r="K279" i="51"/>
  <c r="BA279" i="51"/>
  <c r="AK279" i="51"/>
  <c r="S279" i="51"/>
  <c r="AQ279" i="51"/>
  <c r="Y279" i="51"/>
  <c r="AT270" i="51"/>
  <c r="AB270" i="51"/>
  <c r="J270" i="51"/>
  <c r="Z270" i="51"/>
  <c r="AD270" i="51"/>
  <c r="AP270" i="51"/>
  <c r="X270" i="51"/>
  <c r="AZ270" i="51"/>
  <c r="R270" i="51"/>
  <c r="V270" i="51"/>
  <c r="AL270" i="51"/>
  <c r="T270" i="51"/>
  <c r="AR270" i="51"/>
  <c r="AV270" i="51"/>
  <c r="L270" i="51"/>
  <c r="AX270" i="51"/>
  <c r="AH270" i="51"/>
  <c r="P270" i="51"/>
  <c r="AJ270" i="51"/>
  <c r="AN270" i="51"/>
  <c r="AL347" i="51"/>
  <c r="AX347" i="51"/>
  <c r="P347" i="51"/>
  <c r="AP347" i="51"/>
  <c r="J347" i="51"/>
  <c r="AZ347" i="51"/>
  <c r="V347" i="51"/>
  <c r="AN347" i="51"/>
  <c r="AR347" i="51"/>
  <c r="AD347" i="51"/>
  <c r="AT347" i="51"/>
  <c r="AB347" i="51"/>
  <c r="AH347" i="51"/>
  <c r="T347" i="51"/>
  <c r="AV347" i="51"/>
  <c r="X347" i="51"/>
  <c r="R347" i="51"/>
  <c r="AJ347" i="51"/>
  <c r="Z347" i="51"/>
  <c r="L347" i="51"/>
  <c r="AM292" i="51"/>
  <c r="U292" i="51"/>
  <c r="AS292" i="51"/>
  <c r="AW292" i="51"/>
  <c r="M292" i="51"/>
  <c r="AY292" i="51"/>
  <c r="AI292" i="51"/>
  <c r="Q292" i="51"/>
  <c r="AK292" i="51"/>
  <c r="AO292" i="51"/>
  <c r="AU292" i="51"/>
  <c r="AC292" i="51"/>
  <c r="K292" i="51"/>
  <c r="AA292" i="51"/>
  <c r="AE292" i="51"/>
  <c r="AQ292" i="51"/>
  <c r="Y292" i="51"/>
  <c r="BA292" i="51"/>
  <c r="S292" i="51"/>
  <c r="W292" i="51"/>
  <c r="AN283" i="51"/>
  <c r="AZ283" i="51"/>
  <c r="AV283" i="51"/>
  <c r="AR283" i="51"/>
  <c r="V283" i="51"/>
  <c r="AT283" i="51"/>
  <c r="AB283" i="51"/>
  <c r="J283" i="51"/>
  <c r="AJ283" i="51"/>
  <c r="R283" i="51"/>
  <c r="AP283" i="51"/>
  <c r="X283" i="51"/>
  <c r="AD283" i="51"/>
  <c r="L283" i="51"/>
  <c r="AL283" i="51"/>
  <c r="T283" i="51"/>
  <c r="Z283" i="51"/>
  <c r="AX283" i="51"/>
  <c r="AH283" i="51"/>
  <c r="P283" i="51"/>
  <c r="S333" i="51"/>
  <c r="AU333" i="51"/>
  <c r="AC333" i="51"/>
  <c r="K333" i="51"/>
  <c r="AO333" i="51"/>
  <c r="W333" i="51"/>
  <c r="AQ333" i="51"/>
  <c r="Y333" i="51"/>
  <c r="BA333" i="51"/>
  <c r="AK333" i="51"/>
  <c r="M333" i="51"/>
  <c r="AM333" i="51"/>
  <c r="U333" i="51"/>
  <c r="AW333" i="51"/>
  <c r="AE333" i="51"/>
  <c r="AY333" i="51"/>
  <c r="AI333" i="51"/>
  <c r="Q333" i="51"/>
  <c r="AS333" i="51"/>
  <c r="AA333" i="51"/>
  <c r="T324" i="51"/>
  <c r="AH324" i="51"/>
  <c r="AP324" i="51"/>
  <c r="AJ324" i="51"/>
  <c r="J324" i="51"/>
  <c r="AV324" i="51"/>
  <c r="L324" i="51"/>
  <c r="Z324" i="51"/>
  <c r="R324" i="51"/>
  <c r="X324" i="51"/>
  <c r="AL324" i="51"/>
  <c r="AX324" i="51"/>
  <c r="P324" i="51"/>
  <c r="AN324" i="51"/>
  <c r="AT324" i="51"/>
  <c r="AD324" i="51"/>
  <c r="AR324" i="51"/>
  <c r="AZ324" i="51"/>
  <c r="AB324" i="51"/>
  <c r="V324" i="51"/>
  <c r="AS269" i="51"/>
  <c r="AA269" i="51"/>
  <c r="AU269" i="51"/>
  <c r="K269" i="51"/>
  <c r="Y269" i="51"/>
  <c r="AO269" i="51"/>
  <c r="S269" i="51"/>
  <c r="U269" i="51"/>
  <c r="Q269" i="51"/>
  <c r="AK269" i="51"/>
  <c r="M269" i="51"/>
  <c r="AY269" i="51"/>
  <c r="BA269" i="51"/>
  <c r="AE269" i="51"/>
  <c r="AM269" i="51"/>
  <c r="AQ269" i="51"/>
  <c r="AW269" i="51"/>
  <c r="W269" i="51"/>
  <c r="AC269" i="51"/>
  <c r="AI269" i="51"/>
  <c r="AD260" i="51"/>
  <c r="AP260" i="51"/>
  <c r="AT260" i="51"/>
  <c r="J260" i="51"/>
  <c r="Z260" i="51"/>
  <c r="L260" i="51"/>
  <c r="R260" i="51"/>
  <c r="AX260" i="51"/>
  <c r="AV260" i="51"/>
  <c r="AZ260" i="51"/>
  <c r="AN260" i="51"/>
  <c r="AR260" i="51"/>
  <c r="AL260" i="51"/>
  <c r="AJ260" i="51"/>
  <c r="AB260" i="51"/>
  <c r="AH260" i="51"/>
  <c r="T260" i="51"/>
  <c r="X260" i="51"/>
  <c r="V260" i="51"/>
  <c r="P260" i="51"/>
  <c r="M330" i="51"/>
  <c r="AM330" i="51"/>
  <c r="BA330" i="51"/>
  <c r="AI330" i="51"/>
  <c r="AE330" i="51"/>
  <c r="Y330" i="51"/>
  <c r="AA330" i="51"/>
  <c r="AU330" i="51"/>
  <c r="W330" i="51"/>
  <c r="AQ330" i="51"/>
  <c r="AK330" i="51"/>
  <c r="U330" i="51"/>
  <c r="AY330" i="51"/>
  <c r="Q330" i="51"/>
  <c r="AC330" i="51"/>
  <c r="AS330" i="51"/>
  <c r="K330" i="51"/>
  <c r="AO330" i="51"/>
  <c r="AW330" i="51"/>
  <c r="S330" i="51"/>
  <c r="AR321" i="51"/>
  <c r="Z321" i="51"/>
  <c r="AX321" i="51"/>
  <c r="P321" i="51"/>
  <c r="T321" i="51"/>
  <c r="AN321" i="51"/>
  <c r="V321" i="51"/>
  <c r="AP321" i="51"/>
  <c r="AT321" i="51"/>
  <c r="J321" i="51"/>
  <c r="AZ321" i="51"/>
  <c r="AJ321" i="51"/>
  <c r="R321" i="51"/>
  <c r="AH321" i="51"/>
  <c r="AV321" i="51"/>
  <c r="AD321" i="51"/>
  <c r="L321" i="51"/>
  <c r="X321" i="51"/>
  <c r="AB321" i="51"/>
  <c r="AL321" i="51"/>
  <c r="AS266" i="51"/>
  <c r="AA266" i="51"/>
  <c r="AU266" i="51"/>
  <c r="K266" i="51"/>
  <c r="Y266" i="51"/>
  <c r="AO266" i="51"/>
  <c r="W266" i="51"/>
  <c r="AM266" i="51"/>
  <c r="AY266" i="51"/>
  <c r="Q266" i="51"/>
  <c r="AW266" i="51"/>
  <c r="AE266" i="51"/>
  <c r="M266" i="51"/>
  <c r="U266" i="51"/>
  <c r="AI266" i="51"/>
  <c r="BA266" i="51"/>
  <c r="AQ266" i="51"/>
  <c r="AK266" i="51"/>
  <c r="S266" i="51"/>
  <c r="AC266" i="51"/>
  <c r="AR257" i="51"/>
  <c r="Z257" i="51"/>
  <c r="AX257" i="51"/>
  <c r="AH257" i="51"/>
  <c r="P257" i="51"/>
  <c r="AN257" i="51"/>
  <c r="V257" i="51"/>
  <c r="AT257" i="51"/>
  <c r="AB257" i="51"/>
  <c r="J257" i="51"/>
  <c r="AV257" i="51"/>
  <c r="AD257" i="51"/>
  <c r="L257" i="51"/>
  <c r="AL257" i="51"/>
  <c r="T257" i="51"/>
  <c r="AP257" i="51"/>
  <c r="AZ257" i="51"/>
  <c r="X257" i="51"/>
  <c r="AJ257" i="51"/>
  <c r="R257" i="51"/>
  <c r="L249" i="51"/>
  <c r="V249" i="51"/>
  <c r="AD249" i="51"/>
  <c r="AN249" i="51"/>
  <c r="AV249" i="51"/>
  <c r="T249" i="51"/>
  <c r="AH249" i="51"/>
  <c r="AR249" i="51"/>
  <c r="J249" i="51"/>
  <c r="X249" i="51"/>
  <c r="AJ249" i="51"/>
  <c r="AT249" i="51"/>
  <c r="P249" i="51"/>
  <c r="Z249" i="51"/>
  <c r="AL249" i="51"/>
  <c r="AX249" i="51"/>
  <c r="R249" i="51"/>
  <c r="AB249" i="51"/>
  <c r="AP249" i="51"/>
  <c r="AZ249" i="51"/>
  <c r="AY194" i="51"/>
  <c r="AQ194" i="51"/>
  <c r="AI194" i="51"/>
  <c r="Y194" i="51"/>
  <c r="Q194" i="51"/>
  <c r="AW194" i="51"/>
  <c r="AM194" i="51"/>
  <c r="AA194" i="51"/>
  <c r="M194" i="51"/>
  <c r="AU194" i="51"/>
  <c r="AK194" i="51"/>
  <c r="W194" i="51"/>
  <c r="K194" i="51"/>
  <c r="AS194" i="51"/>
  <c r="AE194" i="51"/>
  <c r="U194" i="51"/>
  <c r="BA194" i="51"/>
  <c r="AO194" i="51"/>
  <c r="AC194" i="51"/>
  <c r="S194" i="51"/>
  <c r="AX185" i="51"/>
  <c r="AP185" i="51"/>
  <c r="AH185" i="51"/>
  <c r="X185" i="51"/>
  <c r="P185" i="51"/>
  <c r="AT185" i="51"/>
  <c r="AJ185" i="51"/>
  <c r="V185" i="51"/>
  <c r="J185" i="51"/>
  <c r="AR185" i="51"/>
  <c r="AD185" i="51"/>
  <c r="T185" i="51"/>
  <c r="AZ185" i="51"/>
  <c r="AN185" i="51"/>
  <c r="AB185" i="51"/>
  <c r="R185" i="51"/>
  <c r="AV185" i="51"/>
  <c r="AL185" i="51"/>
  <c r="Z185" i="51"/>
  <c r="L185" i="51"/>
  <c r="AW207" i="51"/>
  <c r="AE207" i="51"/>
  <c r="M207" i="51"/>
  <c r="AM207" i="51"/>
  <c r="U207" i="51"/>
  <c r="AS207" i="51"/>
  <c r="AA207" i="51"/>
  <c r="AY207" i="51"/>
  <c r="AI207" i="51"/>
  <c r="Q207" i="51"/>
  <c r="AO207" i="51"/>
  <c r="W207" i="51"/>
  <c r="AU207" i="51"/>
  <c r="AC207" i="51"/>
  <c r="K207" i="51"/>
  <c r="BA207" i="51"/>
  <c r="AK207" i="51"/>
  <c r="S207" i="51"/>
  <c r="AQ207" i="51"/>
  <c r="Y207" i="51"/>
  <c r="AT198" i="51"/>
  <c r="AB198" i="51"/>
  <c r="J198" i="51"/>
  <c r="AN198" i="51"/>
  <c r="V198" i="51"/>
  <c r="AP198" i="51"/>
  <c r="X198" i="51"/>
  <c r="AZ198" i="51"/>
  <c r="AJ198" i="51"/>
  <c r="R198" i="51"/>
  <c r="AL198" i="51"/>
  <c r="T198" i="51"/>
  <c r="AV198" i="51"/>
  <c r="AD198" i="51"/>
  <c r="L198" i="51"/>
  <c r="AX198" i="51"/>
  <c r="AH198" i="51"/>
  <c r="P198" i="51"/>
  <c r="AR198" i="51"/>
  <c r="Z198" i="51"/>
  <c r="Q248" i="51"/>
  <c r="Y248" i="51"/>
  <c r="AI248" i="51"/>
  <c r="AQ248" i="51"/>
  <c r="AY248" i="51"/>
  <c r="S248" i="51"/>
  <c r="AA248" i="51"/>
  <c r="AK248" i="51"/>
  <c r="AS248" i="51"/>
  <c r="BA248" i="51"/>
  <c r="M248" i="51"/>
  <c r="W248" i="51"/>
  <c r="AE248" i="51"/>
  <c r="AO248" i="51"/>
  <c r="AW248" i="51"/>
  <c r="U248" i="51"/>
  <c r="AC248" i="51"/>
  <c r="AM248" i="51"/>
  <c r="K248" i="51"/>
  <c r="AU248" i="51"/>
  <c r="AV239" i="51"/>
  <c r="AN239" i="51"/>
  <c r="AD239" i="51"/>
  <c r="V239" i="51"/>
  <c r="L239" i="51"/>
  <c r="AT239" i="51"/>
  <c r="AL239" i="51"/>
  <c r="AB239" i="51"/>
  <c r="T239" i="51"/>
  <c r="J239" i="51"/>
  <c r="AX239" i="51"/>
  <c r="AP239" i="51"/>
  <c r="AH239" i="51"/>
  <c r="X239" i="51"/>
  <c r="P239" i="51"/>
  <c r="AZ239" i="51"/>
  <c r="R239" i="51"/>
  <c r="AR239" i="51"/>
  <c r="AJ239" i="51"/>
  <c r="Z239" i="51"/>
  <c r="AY184" i="51"/>
  <c r="AQ184" i="51"/>
  <c r="AI184" i="51"/>
  <c r="Y184" i="51"/>
  <c r="Q184" i="51"/>
  <c r="AW184" i="51"/>
  <c r="AM184" i="51"/>
  <c r="AA184" i="51"/>
  <c r="M184" i="51"/>
  <c r="AU184" i="51"/>
  <c r="AK184" i="51"/>
  <c r="W184" i="51"/>
  <c r="K184" i="51"/>
  <c r="AS184" i="51"/>
  <c r="AE184" i="51"/>
  <c r="U184" i="51"/>
  <c r="BA184" i="51"/>
  <c r="AO184" i="51"/>
  <c r="AC184" i="51"/>
  <c r="S184" i="51"/>
  <c r="AX175" i="51"/>
  <c r="AP175" i="51"/>
  <c r="AH175" i="51"/>
  <c r="X175" i="51"/>
  <c r="P175" i="51"/>
  <c r="AT175" i="51"/>
  <c r="AJ175" i="51"/>
  <c r="V175" i="51"/>
  <c r="J175" i="51"/>
  <c r="AR175" i="51"/>
  <c r="AD175" i="51"/>
  <c r="T175" i="51"/>
  <c r="AZ175" i="51"/>
  <c r="AN175" i="51"/>
  <c r="AB175" i="51"/>
  <c r="R175" i="51"/>
  <c r="AV175" i="51"/>
  <c r="AL175" i="51"/>
  <c r="Z175" i="51"/>
  <c r="L175" i="51"/>
  <c r="AU197" i="51"/>
  <c r="AC197" i="51"/>
  <c r="K197" i="51"/>
  <c r="AO197" i="51"/>
  <c r="W197" i="51"/>
  <c r="AQ197" i="51"/>
  <c r="Y197" i="51"/>
  <c r="BA197" i="51"/>
  <c r="AK197" i="51"/>
  <c r="S197" i="51"/>
  <c r="AM197" i="51"/>
  <c r="U197" i="51"/>
  <c r="AW197" i="51"/>
  <c r="AE197" i="51"/>
  <c r="M197" i="51"/>
  <c r="AY197" i="51"/>
  <c r="AI197" i="51"/>
  <c r="Q197" i="51"/>
  <c r="AS197" i="51"/>
  <c r="AA197" i="51"/>
  <c r="AX188" i="51"/>
  <c r="AP188" i="51"/>
  <c r="AH188" i="51"/>
  <c r="X188" i="51"/>
  <c r="P188" i="51"/>
  <c r="AV188" i="51"/>
  <c r="AN188" i="51"/>
  <c r="AD188" i="51"/>
  <c r="V188" i="51"/>
  <c r="L188" i="51"/>
  <c r="AT188" i="51"/>
  <c r="AL188" i="51"/>
  <c r="AB188" i="51"/>
  <c r="T188" i="51"/>
  <c r="J188" i="51"/>
  <c r="AZ188" i="51"/>
  <c r="AR188" i="51"/>
  <c r="AJ188" i="51"/>
  <c r="Z188" i="51"/>
  <c r="R188" i="51"/>
  <c r="AX152" i="51"/>
  <c r="AP152" i="51"/>
  <c r="AH152" i="51"/>
  <c r="X152" i="51"/>
  <c r="P152" i="51"/>
  <c r="AV152" i="51"/>
  <c r="AN152" i="51"/>
  <c r="AD152" i="51"/>
  <c r="V152" i="51"/>
  <c r="L152" i="51"/>
  <c r="AT152" i="51"/>
  <c r="AL152" i="51"/>
  <c r="AB152" i="51"/>
  <c r="T152" i="51"/>
  <c r="J152" i="51"/>
  <c r="AZ152" i="51"/>
  <c r="AR152" i="51"/>
  <c r="AJ152" i="51"/>
  <c r="Z152" i="51"/>
  <c r="R152" i="51"/>
  <c r="AY118" i="51"/>
  <c r="AQ118" i="51"/>
  <c r="AI118" i="51"/>
  <c r="Y118" i="51"/>
  <c r="Q118" i="51"/>
  <c r="AW118" i="51"/>
  <c r="AO118" i="51"/>
  <c r="AE118" i="51"/>
  <c r="W118" i="51"/>
  <c r="M118" i="51"/>
  <c r="AU118" i="51"/>
  <c r="AM118" i="51"/>
  <c r="AC118" i="51"/>
  <c r="U118" i="51"/>
  <c r="K118" i="51"/>
  <c r="BA118" i="51"/>
  <c r="AS118" i="51"/>
  <c r="AK118" i="51"/>
  <c r="AA118" i="51"/>
  <c r="S118" i="51"/>
  <c r="AX109" i="51"/>
  <c r="AP109" i="51"/>
  <c r="AH109" i="51"/>
  <c r="X109" i="51"/>
  <c r="P109" i="51"/>
  <c r="AV109" i="51"/>
  <c r="AN109" i="51"/>
  <c r="AD109" i="51"/>
  <c r="V109" i="51"/>
  <c r="L109" i="51"/>
  <c r="AT109" i="51"/>
  <c r="AL109" i="51"/>
  <c r="AB109" i="51"/>
  <c r="T109" i="51"/>
  <c r="J109" i="51"/>
  <c r="AZ109" i="51"/>
  <c r="AR109" i="51"/>
  <c r="AJ109" i="51"/>
  <c r="Z109" i="51"/>
  <c r="R109" i="51"/>
  <c r="AY131" i="51"/>
  <c r="AQ131" i="51"/>
  <c r="AI131" i="51"/>
  <c r="Y131" i="51"/>
  <c r="Q131" i="51"/>
  <c r="AW131" i="51"/>
  <c r="AO131" i="51"/>
  <c r="AE131" i="51"/>
  <c r="W131" i="51"/>
  <c r="M131" i="51"/>
  <c r="AU131" i="51"/>
  <c r="AM131" i="51"/>
  <c r="AC131" i="51"/>
  <c r="U131" i="51"/>
  <c r="K131" i="51"/>
  <c r="BA131" i="51"/>
  <c r="AS131" i="51"/>
  <c r="AK131" i="51"/>
  <c r="AA131" i="51"/>
  <c r="S131" i="51"/>
  <c r="AX122" i="51"/>
  <c r="AP122" i="51"/>
  <c r="AH122" i="51"/>
  <c r="X122" i="51"/>
  <c r="P122" i="51"/>
  <c r="AV122" i="51"/>
  <c r="AN122" i="51"/>
  <c r="AD122" i="51"/>
  <c r="V122" i="51"/>
  <c r="L122" i="51"/>
  <c r="AT122" i="51"/>
  <c r="AL122" i="51"/>
  <c r="AB122" i="51"/>
  <c r="T122" i="51"/>
  <c r="J122" i="51"/>
  <c r="AZ122" i="51"/>
  <c r="AR122" i="51"/>
  <c r="AJ122" i="51"/>
  <c r="Z122" i="51"/>
  <c r="R122" i="51"/>
  <c r="AY108" i="51"/>
  <c r="AQ108" i="51"/>
  <c r="AI108" i="51"/>
  <c r="Y108" i="51"/>
  <c r="Q108" i="51"/>
  <c r="AW108" i="51"/>
  <c r="AO108" i="51"/>
  <c r="AE108" i="51"/>
  <c r="W108" i="51"/>
  <c r="M108" i="51"/>
  <c r="AU108" i="51"/>
  <c r="AM108" i="51"/>
  <c r="AC108" i="51"/>
  <c r="U108" i="51"/>
  <c r="K108" i="51"/>
  <c r="BA108" i="51"/>
  <c r="AS108" i="51"/>
  <c r="AK108" i="51"/>
  <c r="AA108" i="51"/>
  <c r="S108" i="51"/>
  <c r="AY99" i="51"/>
  <c r="AQ99" i="51"/>
  <c r="AI99" i="51"/>
  <c r="Y99" i="51"/>
  <c r="Q99" i="51"/>
  <c r="AW99" i="51"/>
  <c r="AO99" i="51"/>
  <c r="AE99" i="51"/>
  <c r="W99" i="51"/>
  <c r="M99" i="51"/>
  <c r="AU99" i="51"/>
  <c r="AM99" i="51"/>
  <c r="AC99" i="51"/>
  <c r="U99" i="51"/>
  <c r="K99" i="51"/>
  <c r="BA99" i="51"/>
  <c r="AS99" i="51"/>
  <c r="AK99" i="51"/>
  <c r="AA99" i="51"/>
  <c r="S99" i="51"/>
  <c r="AX90" i="51"/>
  <c r="AP90" i="51"/>
  <c r="AH90" i="51"/>
  <c r="X90" i="51"/>
  <c r="P90" i="51"/>
  <c r="AV90" i="51"/>
  <c r="AN90" i="51"/>
  <c r="AD90" i="51"/>
  <c r="V90" i="51"/>
  <c r="L90" i="51"/>
  <c r="AT90" i="51"/>
  <c r="AL90" i="51"/>
  <c r="AB90" i="51"/>
  <c r="T90" i="51"/>
  <c r="J90" i="51"/>
  <c r="AZ90" i="51"/>
  <c r="AR90" i="51"/>
  <c r="AJ90" i="51"/>
  <c r="Z90" i="51"/>
  <c r="R90" i="51"/>
  <c r="AY64" i="51"/>
  <c r="AQ64" i="51"/>
  <c r="AI64" i="51"/>
  <c r="Y64" i="51"/>
  <c r="Q64" i="51"/>
  <c r="AW64" i="51"/>
  <c r="AO64" i="51"/>
  <c r="AE64" i="51"/>
  <c r="M64" i="51"/>
  <c r="W64" i="51"/>
  <c r="AU64" i="51"/>
  <c r="AM64" i="51"/>
  <c r="U64" i="51"/>
  <c r="K64" i="51"/>
  <c r="AC64" i="51"/>
  <c r="BA64" i="51"/>
  <c r="AS64" i="51"/>
  <c r="AK64" i="51"/>
  <c r="AA64" i="51"/>
  <c r="S64" i="51"/>
  <c r="AY85" i="51"/>
  <c r="AQ85" i="51"/>
  <c r="AI85" i="51"/>
  <c r="Y85" i="51"/>
  <c r="Q85" i="51"/>
  <c r="AW85" i="51"/>
  <c r="AO85" i="51"/>
  <c r="AE85" i="51"/>
  <c r="M85" i="51"/>
  <c r="W85" i="51"/>
  <c r="AU85" i="51"/>
  <c r="AC85" i="51"/>
  <c r="U85" i="51"/>
  <c r="K85" i="51"/>
  <c r="AM85" i="51"/>
  <c r="BA85" i="51"/>
  <c r="AS85" i="51"/>
  <c r="AK85" i="51"/>
  <c r="AA85" i="51"/>
  <c r="S85" i="51"/>
  <c r="AX76" i="51"/>
  <c r="AP76" i="51"/>
  <c r="AH76" i="51"/>
  <c r="X76" i="51"/>
  <c r="P76" i="51"/>
  <c r="AV76" i="51"/>
  <c r="AN76" i="51"/>
  <c r="AD76" i="51"/>
  <c r="V76" i="51"/>
  <c r="L76" i="51"/>
  <c r="AZ76" i="51"/>
  <c r="AR76" i="51"/>
  <c r="AJ76" i="51"/>
  <c r="Z76" i="51"/>
  <c r="R76" i="51"/>
  <c r="T76" i="51"/>
  <c r="AT76" i="51"/>
  <c r="J76" i="51"/>
  <c r="AL76" i="51"/>
  <c r="AB76" i="51"/>
  <c r="AY70" i="51"/>
  <c r="AQ70" i="51"/>
  <c r="AI70" i="51"/>
  <c r="Y70" i="51"/>
  <c r="Q70" i="51"/>
  <c r="AW70" i="51"/>
  <c r="AO70" i="51"/>
  <c r="AE70" i="51"/>
  <c r="W70" i="51"/>
  <c r="M70" i="51"/>
  <c r="BA70" i="51"/>
  <c r="AS70" i="51"/>
  <c r="AK70" i="51"/>
  <c r="AA70" i="51"/>
  <c r="S70" i="51"/>
  <c r="AU70" i="51"/>
  <c r="K70" i="51"/>
  <c r="AM70" i="51"/>
  <c r="AC70" i="51"/>
  <c r="U70" i="51"/>
  <c r="AX61" i="51"/>
  <c r="AP61" i="51"/>
  <c r="AH61" i="51"/>
  <c r="X61" i="51"/>
  <c r="P61" i="51"/>
  <c r="AV61" i="51"/>
  <c r="AN61" i="51"/>
  <c r="AD61" i="51"/>
  <c r="V61" i="51"/>
  <c r="L61" i="51"/>
  <c r="AZ61" i="51"/>
  <c r="AR61" i="51"/>
  <c r="AJ61" i="51"/>
  <c r="Z61" i="51"/>
  <c r="R61" i="51"/>
  <c r="T61" i="51"/>
  <c r="AT61" i="51"/>
  <c r="J61" i="51"/>
  <c r="AL61" i="51"/>
  <c r="AB61" i="51"/>
  <c r="AY44" i="51"/>
  <c r="AQ44" i="51"/>
  <c r="AI44" i="51"/>
  <c r="Y44" i="51"/>
  <c r="Q44" i="51"/>
  <c r="AO44" i="51"/>
  <c r="AE44" i="51"/>
  <c r="W44" i="51"/>
  <c r="AW44" i="51"/>
  <c r="M44" i="51"/>
  <c r="AU44" i="51"/>
  <c r="AM44" i="51"/>
  <c r="U44" i="51"/>
  <c r="K44" i="51"/>
  <c r="AC44" i="51"/>
  <c r="BA44" i="51"/>
  <c r="AS44" i="51"/>
  <c r="AK44" i="51"/>
  <c r="AA44" i="51"/>
  <c r="S44" i="51"/>
  <c r="AX35" i="51"/>
  <c r="AP35" i="51"/>
  <c r="AH35" i="51"/>
  <c r="X35" i="51"/>
  <c r="P35" i="51"/>
  <c r="AV35" i="51"/>
  <c r="AD35" i="51"/>
  <c r="V35" i="51"/>
  <c r="L35" i="51"/>
  <c r="AN35" i="51"/>
  <c r="AT35" i="51"/>
  <c r="AB35" i="51"/>
  <c r="T35" i="51"/>
  <c r="J35" i="51"/>
  <c r="AL35" i="51"/>
  <c r="AZ35" i="51"/>
  <c r="AR35" i="51"/>
  <c r="AJ35" i="51"/>
  <c r="Z35" i="51"/>
  <c r="R35" i="51"/>
  <c r="AY33" i="51"/>
  <c r="AQ33" i="51"/>
  <c r="AI33" i="51"/>
  <c r="Y33" i="51"/>
  <c r="Q33" i="51"/>
  <c r="AW33" i="51"/>
  <c r="AO33" i="51"/>
  <c r="AE33" i="51"/>
  <c r="W33" i="51"/>
  <c r="M33" i="51"/>
  <c r="BA33" i="51"/>
  <c r="AS33" i="51"/>
  <c r="AK33" i="51"/>
  <c r="AA33" i="51"/>
  <c r="S33" i="51"/>
  <c r="AC33" i="51"/>
  <c r="U33" i="51"/>
  <c r="AU33" i="51"/>
  <c r="K33" i="51"/>
  <c r="AM33" i="51"/>
  <c r="AX24" i="51"/>
  <c r="AP24" i="51"/>
  <c r="AH24" i="51"/>
  <c r="X24" i="51"/>
  <c r="P24" i="51"/>
  <c r="AV24" i="51"/>
  <c r="AN24" i="51"/>
  <c r="AD24" i="51"/>
  <c r="V24" i="51"/>
  <c r="L24" i="51"/>
  <c r="AZ24" i="51"/>
  <c r="AR24" i="51"/>
  <c r="AJ24" i="51"/>
  <c r="Z24" i="51"/>
  <c r="R24" i="51"/>
  <c r="AL24" i="51"/>
  <c r="AB24" i="51"/>
  <c r="T24" i="51"/>
  <c r="AT24" i="51"/>
  <c r="J24" i="51"/>
  <c r="AY34" i="51"/>
  <c r="AQ34" i="51"/>
  <c r="AI34" i="51"/>
  <c r="Y34" i="51"/>
  <c r="Q34" i="51"/>
  <c r="AW34" i="51"/>
  <c r="AO34" i="51"/>
  <c r="AE34" i="51"/>
  <c r="W34" i="51"/>
  <c r="M34" i="51"/>
  <c r="BA34" i="51"/>
  <c r="AS34" i="51"/>
  <c r="AK34" i="51"/>
  <c r="AA34" i="51"/>
  <c r="S34" i="51"/>
  <c r="AC34" i="51"/>
  <c r="U34" i="51"/>
  <c r="AU34" i="51"/>
  <c r="K34" i="51"/>
  <c r="AM34" i="51"/>
  <c r="AX25" i="51"/>
  <c r="AP25" i="51"/>
  <c r="AH25" i="51"/>
  <c r="X25" i="51"/>
  <c r="P25" i="51"/>
  <c r="AV25" i="51"/>
  <c r="AN25" i="51"/>
  <c r="AD25" i="51"/>
  <c r="V25" i="51"/>
  <c r="L25" i="51"/>
  <c r="AZ25" i="51"/>
  <c r="AR25" i="51"/>
  <c r="AJ25" i="51"/>
  <c r="Z25" i="51"/>
  <c r="R25" i="51"/>
  <c r="AL25" i="51"/>
  <c r="AB25" i="51"/>
  <c r="T25" i="51"/>
  <c r="AT25" i="51"/>
  <c r="J25" i="51"/>
  <c r="AY19" i="51"/>
  <c r="AQ19" i="51"/>
  <c r="AI19" i="51"/>
  <c r="Y19" i="51"/>
  <c r="Q19" i="51"/>
  <c r="AW19" i="51"/>
  <c r="AE19" i="51"/>
  <c r="W19" i="51"/>
  <c r="AO19" i="51"/>
  <c r="M19" i="51"/>
  <c r="AM19" i="51"/>
  <c r="U19" i="51"/>
  <c r="AU19" i="51"/>
  <c r="K19" i="51"/>
  <c r="BA19" i="51"/>
  <c r="AS19" i="51"/>
  <c r="AK19" i="51"/>
  <c r="AA19" i="51"/>
  <c r="S19" i="51"/>
  <c r="AC19" i="51"/>
  <c r="AZ55" i="48"/>
  <c r="AR55" i="48"/>
  <c r="AJ55" i="48"/>
  <c r="Z55" i="48"/>
  <c r="R55" i="48"/>
  <c r="AX55" i="48"/>
  <c r="AP55" i="48"/>
  <c r="AH55" i="48"/>
  <c r="X55" i="48"/>
  <c r="P55" i="48"/>
  <c r="AV55" i="48"/>
  <c r="AN55" i="48"/>
  <c r="AD55" i="48"/>
  <c r="V55" i="48"/>
  <c r="L55" i="48"/>
  <c r="AT55" i="48"/>
  <c r="AL55" i="48"/>
  <c r="AB55" i="48"/>
  <c r="T55" i="48"/>
  <c r="J55" i="48"/>
  <c r="AY15" i="48"/>
  <c r="AQ15" i="48"/>
  <c r="AI15" i="48"/>
  <c r="Y15" i="48"/>
  <c r="Q15" i="48"/>
  <c r="AW15" i="48"/>
  <c r="AO15" i="48"/>
  <c r="AE15" i="48"/>
  <c r="W15" i="48"/>
  <c r="M15" i="48"/>
  <c r="AU15" i="48"/>
  <c r="AM15" i="48"/>
  <c r="AC15" i="48"/>
  <c r="U15" i="48"/>
  <c r="K15" i="48"/>
  <c r="BA15" i="48"/>
  <c r="AS15" i="48"/>
  <c r="AK15" i="48"/>
  <c r="AA15" i="48"/>
  <c r="S15" i="48"/>
  <c r="AP142" i="49"/>
  <c r="X142" i="49"/>
  <c r="AZ142" i="49"/>
  <c r="AJ142" i="49"/>
  <c r="R142" i="49"/>
  <c r="AL142" i="49"/>
  <c r="T142" i="49"/>
  <c r="AV142" i="49"/>
  <c r="AD142" i="49"/>
  <c r="L142" i="49"/>
  <c r="AX142" i="49"/>
  <c r="AH142" i="49"/>
  <c r="P142" i="49"/>
  <c r="AR142" i="49"/>
  <c r="Z142" i="49"/>
  <c r="AT142" i="49"/>
  <c r="AB142" i="49"/>
  <c r="J142" i="49"/>
  <c r="AN142" i="49"/>
  <c r="V142" i="49"/>
  <c r="AW87" i="49"/>
  <c r="AO87" i="49"/>
  <c r="AE87" i="49"/>
  <c r="W87" i="49"/>
  <c r="M87" i="49"/>
  <c r="AU87" i="49"/>
  <c r="AM87" i="49"/>
  <c r="AC87" i="49"/>
  <c r="U87" i="49"/>
  <c r="K87" i="49"/>
  <c r="AY87" i="49"/>
  <c r="AI87" i="49"/>
  <c r="Q87" i="49"/>
  <c r="AS87" i="49"/>
  <c r="AA87" i="49"/>
  <c r="AQ87" i="49"/>
  <c r="Y87" i="49"/>
  <c r="BA87" i="49"/>
  <c r="AK87" i="49"/>
  <c r="S87" i="49"/>
  <c r="AV78" i="49"/>
  <c r="AN78" i="49"/>
  <c r="AD78" i="49"/>
  <c r="V78" i="49"/>
  <c r="L78" i="49"/>
  <c r="AZ78" i="49"/>
  <c r="AP78" i="49"/>
  <c r="AB78" i="49"/>
  <c r="R78" i="49"/>
  <c r="AX78" i="49"/>
  <c r="AL78" i="49"/>
  <c r="Z78" i="49"/>
  <c r="P78" i="49"/>
  <c r="AT78" i="49"/>
  <c r="AJ78" i="49"/>
  <c r="X78" i="49"/>
  <c r="J78" i="49"/>
  <c r="AR78" i="49"/>
  <c r="AH78" i="49"/>
  <c r="T78" i="49"/>
  <c r="AY23" i="49"/>
  <c r="AQ23" i="49"/>
  <c r="AI23" i="49"/>
  <c r="Y23" i="49"/>
  <c r="Q23" i="49"/>
  <c r="AW23" i="49"/>
  <c r="AO23" i="49"/>
  <c r="AE23" i="49"/>
  <c r="W23" i="49"/>
  <c r="M23" i="49"/>
  <c r="AU23" i="49"/>
  <c r="AM23" i="49"/>
  <c r="AC23" i="49"/>
  <c r="U23" i="49"/>
  <c r="K23" i="49"/>
  <c r="BA23" i="49"/>
  <c r="AS23" i="49"/>
  <c r="AK23" i="49"/>
  <c r="AA23" i="49"/>
  <c r="S23" i="49"/>
  <c r="AX14" i="49"/>
  <c r="AP14" i="49"/>
  <c r="AH14" i="49"/>
  <c r="X14" i="49"/>
  <c r="P14" i="49"/>
  <c r="AV14" i="49"/>
  <c r="AN14" i="49"/>
  <c r="AD14" i="49"/>
  <c r="V14" i="49"/>
  <c r="L14" i="49"/>
  <c r="AT14" i="49"/>
  <c r="AL14" i="49"/>
  <c r="AB14" i="49"/>
  <c r="T14" i="49"/>
  <c r="J14" i="49"/>
  <c r="AZ14" i="49"/>
  <c r="AR14" i="49"/>
  <c r="AJ14" i="49"/>
  <c r="Z14" i="49"/>
  <c r="R14" i="49"/>
  <c r="AY16" i="48"/>
  <c r="AQ16" i="48"/>
  <c r="AI16" i="48"/>
  <c r="Y16" i="48"/>
  <c r="Q16" i="48"/>
  <c r="AW16" i="48"/>
  <c r="AO16" i="48"/>
  <c r="AE16" i="48"/>
  <c r="W16" i="48"/>
  <c r="M16" i="48"/>
  <c r="AU16" i="48"/>
  <c r="AM16" i="48"/>
  <c r="AC16" i="48"/>
  <c r="U16" i="48"/>
  <c r="K16" i="48"/>
  <c r="BA16" i="48"/>
  <c r="AS16" i="48"/>
  <c r="AK16" i="48"/>
  <c r="AA16" i="48"/>
  <c r="S16" i="48"/>
  <c r="AX143" i="49"/>
  <c r="AP143" i="49"/>
  <c r="AH143" i="49"/>
  <c r="X143" i="49"/>
  <c r="P143" i="49"/>
  <c r="AV143" i="49"/>
  <c r="AN143" i="49"/>
  <c r="AD143" i="49"/>
  <c r="V143" i="49"/>
  <c r="L143" i="49"/>
  <c r="AT143" i="49"/>
  <c r="AL143" i="49"/>
  <c r="AB143" i="49"/>
  <c r="T143" i="49"/>
  <c r="J143" i="49"/>
  <c r="AZ143" i="49"/>
  <c r="AR143" i="49"/>
  <c r="AJ143" i="49"/>
  <c r="Z143" i="49"/>
  <c r="R143" i="49"/>
  <c r="AY88" i="49"/>
  <c r="AQ88" i="49"/>
  <c r="AI88" i="49"/>
  <c r="Y88" i="49"/>
  <c r="Q88" i="49"/>
  <c r="AW88" i="49"/>
  <c r="AO88" i="49"/>
  <c r="AE88" i="49"/>
  <c r="W88" i="49"/>
  <c r="M88" i="49"/>
  <c r="AU88" i="49"/>
  <c r="AM88" i="49"/>
  <c r="AC88" i="49"/>
  <c r="U88" i="49"/>
  <c r="K88" i="49"/>
  <c r="BA88" i="49"/>
  <c r="AS88" i="49"/>
  <c r="AK88" i="49"/>
  <c r="AA88" i="49"/>
  <c r="S88" i="49"/>
  <c r="AX79" i="49"/>
  <c r="AP79" i="49"/>
  <c r="AH79" i="49"/>
  <c r="X79" i="49"/>
  <c r="P79" i="49"/>
  <c r="AV79" i="49"/>
  <c r="AN79" i="49"/>
  <c r="AD79" i="49"/>
  <c r="V79" i="49"/>
  <c r="L79" i="49"/>
  <c r="AT79" i="49"/>
  <c r="AL79" i="49"/>
  <c r="AB79" i="49"/>
  <c r="T79" i="49"/>
  <c r="J79" i="49"/>
  <c r="AZ79" i="49"/>
  <c r="AR79" i="49"/>
  <c r="AJ79" i="49"/>
  <c r="Z79" i="49"/>
  <c r="R79" i="49"/>
  <c r="AY24" i="49"/>
  <c r="AQ24" i="49"/>
  <c r="AI24" i="49"/>
  <c r="Y24" i="49"/>
  <c r="Q24" i="49"/>
  <c r="AW24" i="49"/>
  <c r="AO24" i="49"/>
  <c r="AE24" i="49"/>
  <c r="W24" i="49"/>
  <c r="M24" i="49"/>
  <c r="BA24" i="49"/>
  <c r="AS24" i="49"/>
  <c r="AK24" i="49"/>
  <c r="AA24" i="49"/>
  <c r="S24" i="49"/>
  <c r="AM24" i="49"/>
  <c r="AC24" i="49"/>
  <c r="U24" i="49"/>
  <c r="AU24" i="49"/>
  <c r="K24" i="49"/>
  <c r="AX15" i="49"/>
  <c r="AP15" i="49"/>
  <c r="AH15" i="49"/>
  <c r="X15" i="49"/>
  <c r="P15" i="49"/>
  <c r="AV15" i="49"/>
  <c r="AN15" i="49"/>
  <c r="AD15" i="49"/>
  <c r="V15" i="49"/>
  <c r="L15" i="49"/>
  <c r="AZ15" i="49"/>
  <c r="AR15" i="49"/>
  <c r="AJ15" i="49"/>
  <c r="Z15" i="49"/>
  <c r="R15" i="49"/>
  <c r="AT15" i="49"/>
  <c r="J15" i="49"/>
  <c r="AL15" i="49"/>
  <c r="AB15" i="49"/>
  <c r="T15" i="49"/>
  <c r="BA37" i="48"/>
  <c r="AS37" i="48"/>
  <c r="AK37" i="48"/>
  <c r="AA37" i="48"/>
  <c r="S37" i="48"/>
  <c r="AY37" i="48"/>
  <c r="AQ37" i="48"/>
  <c r="AI37" i="48"/>
  <c r="Y37" i="48"/>
  <c r="Q37" i="48"/>
  <c r="AW37" i="48"/>
  <c r="AO37" i="48"/>
  <c r="AE37" i="48"/>
  <c r="W37" i="48"/>
  <c r="M37" i="48"/>
  <c r="AU37" i="48"/>
  <c r="AM37" i="48"/>
  <c r="AC37" i="48"/>
  <c r="U37" i="48"/>
  <c r="K37" i="48"/>
  <c r="AZ28" i="48"/>
  <c r="AR28" i="48"/>
  <c r="AJ28" i="48"/>
  <c r="Z28" i="48"/>
  <c r="R28" i="48"/>
  <c r="AX28" i="48"/>
  <c r="AP28" i="48"/>
  <c r="AH28" i="48"/>
  <c r="X28" i="48"/>
  <c r="P28" i="48"/>
  <c r="AV28" i="48"/>
  <c r="AN28" i="48"/>
  <c r="AD28" i="48"/>
  <c r="V28" i="48"/>
  <c r="L28" i="48"/>
  <c r="AT28" i="48"/>
  <c r="AL28" i="48"/>
  <c r="AB28" i="48"/>
  <c r="T28" i="48"/>
  <c r="J28" i="48"/>
  <c r="AY109" i="49"/>
  <c r="AQ109" i="49"/>
  <c r="AI109" i="49"/>
  <c r="Y109" i="49"/>
  <c r="Q109" i="49"/>
  <c r="AW109" i="49"/>
  <c r="AO109" i="49"/>
  <c r="AE109" i="49"/>
  <c r="W109" i="49"/>
  <c r="M109" i="49"/>
  <c r="AU109" i="49"/>
  <c r="AM109" i="49"/>
  <c r="AC109" i="49"/>
  <c r="U109" i="49"/>
  <c r="K109" i="49"/>
  <c r="BA109" i="49"/>
  <c r="AS109" i="49"/>
  <c r="AK109" i="49"/>
  <c r="AA109" i="49"/>
  <c r="S109" i="49"/>
  <c r="AV100" i="49"/>
  <c r="AN100" i="49"/>
  <c r="AD100" i="49"/>
  <c r="V100" i="49"/>
  <c r="L100" i="49"/>
  <c r="AT100" i="49"/>
  <c r="AL100" i="49"/>
  <c r="AB100" i="49"/>
  <c r="T100" i="49"/>
  <c r="J100" i="49"/>
  <c r="AZ100" i="49"/>
  <c r="AR100" i="49"/>
  <c r="AJ100" i="49"/>
  <c r="Z100" i="49"/>
  <c r="R100" i="49"/>
  <c r="AX100" i="49"/>
  <c r="AP100" i="49"/>
  <c r="AH100" i="49"/>
  <c r="X100" i="49"/>
  <c r="P100" i="49"/>
  <c r="AW45" i="49"/>
  <c r="AO45" i="49"/>
  <c r="AE45" i="49"/>
  <c r="W45" i="49"/>
  <c r="M45" i="49"/>
  <c r="AU45" i="49"/>
  <c r="AM45" i="49"/>
  <c r="AC45" i="49"/>
  <c r="U45" i="49"/>
  <c r="K45" i="49"/>
  <c r="BA45" i="49"/>
  <c r="AS45" i="49"/>
  <c r="AK45" i="49"/>
  <c r="AA45" i="49"/>
  <c r="S45" i="49"/>
  <c r="AY45" i="49"/>
  <c r="AQ45" i="49"/>
  <c r="AI45" i="49"/>
  <c r="Y45" i="49"/>
  <c r="Q45" i="49"/>
  <c r="AV36" i="49"/>
  <c r="AN36" i="49"/>
  <c r="AD36" i="49"/>
  <c r="V36" i="49"/>
  <c r="L36" i="49"/>
  <c r="AT36" i="49"/>
  <c r="AL36" i="49"/>
  <c r="AB36" i="49"/>
  <c r="T36" i="49"/>
  <c r="J36" i="49"/>
  <c r="AZ36" i="49"/>
  <c r="AR36" i="49"/>
  <c r="AJ36" i="49"/>
  <c r="Z36" i="49"/>
  <c r="R36" i="49"/>
  <c r="AX36" i="49"/>
  <c r="AP36" i="49"/>
  <c r="AH36" i="49"/>
  <c r="X36" i="49"/>
  <c r="P36" i="49"/>
  <c r="AY22" i="48"/>
  <c r="AQ22" i="48"/>
  <c r="AI22" i="48"/>
  <c r="Y22" i="48"/>
  <c r="Q22" i="48"/>
  <c r="AU22" i="48"/>
  <c r="AK22" i="48"/>
  <c r="W22" i="48"/>
  <c r="K22" i="48"/>
  <c r="AS22" i="48"/>
  <c r="AE22" i="48"/>
  <c r="U22" i="48"/>
  <c r="BA22" i="48"/>
  <c r="AO22" i="48"/>
  <c r="AC22" i="48"/>
  <c r="S22" i="48"/>
  <c r="AW22" i="48"/>
  <c r="AM22" i="48"/>
  <c r="AA22" i="48"/>
  <c r="M22" i="48"/>
  <c r="AV13" i="48"/>
  <c r="AN13" i="48"/>
  <c r="AD13" i="48"/>
  <c r="V13" i="48"/>
  <c r="L13" i="48"/>
  <c r="AT13" i="48"/>
  <c r="AL13" i="48"/>
  <c r="AB13" i="48"/>
  <c r="T13" i="48"/>
  <c r="J13" i="48"/>
  <c r="AZ13" i="48"/>
  <c r="AR13" i="48"/>
  <c r="AJ13" i="48"/>
  <c r="Z13" i="48"/>
  <c r="R13" i="48"/>
  <c r="AX13" i="48"/>
  <c r="AP13" i="48"/>
  <c r="AH13" i="48"/>
  <c r="X13" i="48"/>
  <c r="P13" i="48"/>
  <c r="BA94" i="49"/>
  <c r="AS94" i="49"/>
  <c r="AK94" i="49"/>
  <c r="AA94" i="49"/>
  <c r="S94" i="49"/>
  <c r="AY94" i="49"/>
  <c r="AQ94" i="49"/>
  <c r="AI94" i="49"/>
  <c r="Y94" i="49"/>
  <c r="Q94" i="49"/>
  <c r="AW94" i="49"/>
  <c r="AO94" i="49"/>
  <c r="AE94" i="49"/>
  <c r="W94" i="49"/>
  <c r="M94" i="49"/>
  <c r="AU94" i="49"/>
  <c r="AM94" i="49"/>
  <c r="AC94" i="49"/>
  <c r="U94" i="49"/>
  <c r="K94" i="49"/>
  <c r="AZ85" i="49"/>
  <c r="AR85" i="49"/>
  <c r="AJ85" i="49"/>
  <c r="Z85" i="49"/>
  <c r="R85" i="49"/>
  <c r="AX85" i="49"/>
  <c r="AP85" i="49"/>
  <c r="AH85" i="49"/>
  <c r="X85" i="49"/>
  <c r="P85" i="49"/>
  <c r="AV85" i="49"/>
  <c r="AN85" i="49"/>
  <c r="AD85" i="49"/>
  <c r="V85" i="49"/>
  <c r="L85" i="49"/>
  <c r="AT85" i="49"/>
  <c r="AL85" i="49"/>
  <c r="AB85" i="49"/>
  <c r="T85" i="49"/>
  <c r="J85" i="49"/>
  <c r="BA30" i="49"/>
  <c r="AS30" i="49"/>
  <c r="AK30" i="49"/>
  <c r="AA30" i="49"/>
  <c r="S30" i="49"/>
  <c r="AY30" i="49"/>
  <c r="AQ30" i="49"/>
  <c r="AI30" i="49"/>
  <c r="Y30" i="49"/>
  <c r="Q30" i="49"/>
  <c r="AW30" i="49"/>
  <c r="AO30" i="49"/>
  <c r="AE30" i="49"/>
  <c r="W30" i="49"/>
  <c r="M30" i="49"/>
  <c r="AU30" i="49"/>
  <c r="AM30" i="49"/>
  <c r="AC30" i="49"/>
  <c r="U30" i="49"/>
  <c r="K30" i="49"/>
  <c r="AZ21" i="49"/>
  <c r="AR21" i="49"/>
  <c r="AJ21" i="49"/>
  <c r="Z21" i="49"/>
  <c r="R21" i="49"/>
  <c r="AX21" i="49"/>
  <c r="AP21" i="49"/>
  <c r="AH21" i="49"/>
  <c r="X21" i="49"/>
  <c r="P21" i="49"/>
  <c r="AV21" i="49"/>
  <c r="AN21" i="49"/>
  <c r="AD21" i="49"/>
  <c r="V21" i="49"/>
  <c r="L21" i="49"/>
  <c r="AT21" i="49"/>
  <c r="AL21" i="49"/>
  <c r="AB21" i="49"/>
  <c r="T21" i="49"/>
  <c r="J21" i="49"/>
  <c r="AY172" i="50"/>
  <c r="AQ172" i="50"/>
  <c r="AI172" i="50"/>
  <c r="Y172" i="50"/>
  <c r="Q172" i="50"/>
  <c r="AW172" i="50"/>
  <c r="AO172" i="50"/>
  <c r="AE172" i="50"/>
  <c r="W172" i="50"/>
  <c r="M172" i="50"/>
  <c r="AU172" i="50"/>
  <c r="AM172" i="50"/>
  <c r="AC172" i="50"/>
  <c r="U172" i="50"/>
  <c r="K172" i="50"/>
  <c r="BA172" i="50"/>
  <c r="AS172" i="50"/>
  <c r="AK172" i="50"/>
  <c r="AA172" i="50"/>
  <c r="S172" i="50"/>
  <c r="AX163" i="50"/>
  <c r="AP163" i="50"/>
  <c r="AH163" i="50"/>
  <c r="X163" i="50"/>
  <c r="P163" i="50"/>
  <c r="AV163" i="50"/>
  <c r="AN163" i="50"/>
  <c r="AD163" i="50"/>
  <c r="V163" i="50"/>
  <c r="L163" i="50"/>
  <c r="AT163" i="50"/>
  <c r="AL163" i="50"/>
  <c r="AB163" i="50"/>
  <c r="T163" i="50"/>
  <c r="J163" i="50"/>
  <c r="AZ163" i="50"/>
  <c r="AR163" i="50"/>
  <c r="AJ163" i="50"/>
  <c r="Z163" i="50"/>
  <c r="R163" i="50"/>
  <c r="AY205" i="50"/>
  <c r="AQ205" i="50"/>
  <c r="AI205" i="50"/>
  <c r="Y205" i="50"/>
  <c r="Q205" i="50"/>
  <c r="AW205" i="50"/>
  <c r="AO205" i="50"/>
  <c r="AE205" i="50"/>
  <c r="W205" i="50"/>
  <c r="M205" i="50"/>
  <c r="AU205" i="50"/>
  <c r="AM205" i="50"/>
  <c r="AC205" i="50"/>
  <c r="U205" i="50"/>
  <c r="K205" i="50"/>
  <c r="BA205" i="50"/>
  <c r="AS205" i="50"/>
  <c r="AK205" i="50"/>
  <c r="AA205" i="50"/>
  <c r="S205" i="50"/>
  <c r="AX196" i="50"/>
  <c r="AP196" i="50"/>
  <c r="AH196" i="50"/>
  <c r="X196" i="50"/>
  <c r="P196" i="50"/>
  <c r="AV196" i="50"/>
  <c r="AN196" i="50"/>
  <c r="AD196" i="50"/>
  <c r="V196" i="50"/>
  <c r="L196" i="50"/>
  <c r="AT196" i="50"/>
  <c r="AL196" i="50"/>
  <c r="AB196" i="50"/>
  <c r="T196" i="50"/>
  <c r="J196" i="50"/>
  <c r="AZ196" i="50"/>
  <c r="AR196" i="50"/>
  <c r="AJ196" i="50"/>
  <c r="Z196" i="50"/>
  <c r="R196" i="50"/>
  <c r="AW141" i="50"/>
  <c r="AO141" i="50"/>
  <c r="AE141" i="50"/>
  <c r="W141" i="50"/>
  <c r="M141" i="50"/>
  <c r="AU141" i="50"/>
  <c r="AM141" i="50"/>
  <c r="AC141" i="50"/>
  <c r="U141" i="50"/>
  <c r="K141" i="50"/>
  <c r="BA141" i="50"/>
  <c r="AS141" i="50"/>
  <c r="AK141" i="50"/>
  <c r="AA141" i="50"/>
  <c r="S141" i="50"/>
  <c r="AY141" i="50"/>
  <c r="AQ141" i="50"/>
  <c r="AI141" i="50"/>
  <c r="Y141" i="50"/>
  <c r="Q141" i="50"/>
  <c r="AV132" i="50"/>
  <c r="AN132" i="50"/>
  <c r="AD132" i="50"/>
  <c r="V132" i="50"/>
  <c r="L132" i="50"/>
  <c r="AT132" i="50"/>
  <c r="AL132" i="50"/>
  <c r="AB132" i="50"/>
  <c r="T132" i="50"/>
  <c r="J132" i="50"/>
  <c r="AZ132" i="50"/>
  <c r="AR132" i="50"/>
  <c r="AJ132" i="50"/>
  <c r="Z132" i="50"/>
  <c r="R132" i="50"/>
  <c r="AX132" i="50"/>
  <c r="AP132" i="50"/>
  <c r="AH132" i="50"/>
  <c r="X132" i="50"/>
  <c r="P132" i="50"/>
  <c r="AU202" i="50"/>
  <c r="AC202" i="50"/>
  <c r="K202" i="50"/>
  <c r="AO202" i="50"/>
  <c r="W202" i="50"/>
  <c r="AM202" i="50"/>
  <c r="Q202" i="50"/>
  <c r="AK202" i="50"/>
  <c r="M202" i="50"/>
  <c r="AI202" i="50"/>
  <c r="BA202" i="50"/>
  <c r="AE202" i="50"/>
  <c r="AY202" i="50"/>
  <c r="Y202" i="50"/>
  <c r="AW202" i="50"/>
  <c r="AA202" i="50"/>
  <c r="AQ202" i="50"/>
  <c r="U202" i="50"/>
  <c r="AS202" i="50"/>
  <c r="S202" i="50"/>
  <c r="AV193" i="50"/>
  <c r="AD193" i="50"/>
  <c r="L193" i="50"/>
  <c r="AL193" i="50"/>
  <c r="T193" i="50"/>
  <c r="AJ193" i="50"/>
  <c r="AX193" i="50"/>
  <c r="AB193" i="50"/>
  <c r="AZ193" i="50"/>
  <c r="Z193" i="50"/>
  <c r="AT193" i="50"/>
  <c r="X193" i="50"/>
  <c r="AR193" i="50"/>
  <c r="V193" i="50"/>
  <c r="AP193" i="50"/>
  <c r="P193" i="50"/>
  <c r="AN193" i="50"/>
  <c r="R193" i="50"/>
  <c r="AH193" i="50"/>
  <c r="J193" i="50"/>
  <c r="AW138" i="50"/>
  <c r="AO138" i="50"/>
  <c r="AE138" i="50"/>
  <c r="W138" i="50"/>
  <c r="M138" i="50"/>
  <c r="AY138" i="50"/>
  <c r="AM138" i="50"/>
  <c r="AA138" i="50"/>
  <c r="Q138" i="50"/>
  <c r="AU138" i="50"/>
  <c r="AK138" i="50"/>
  <c r="Y138" i="50"/>
  <c r="K138" i="50"/>
  <c r="AS138" i="50"/>
  <c r="AI138" i="50"/>
  <c r="U138" i="50"/>
  <c r="BA138" i="50"/>
  <c r="AQ138" i="50"/>
  <c r="AC138" i="50"/>
  <c r="S138" i="50"/>
  <c r="AV129" i="50"/>
  <c r="AN129" i="50"/>
  <c r="AD129" i="50"/>
  <c r="V129" i="50"/>
  <c r="L129" i="50"/>
  <c r="AT129" i="50"/>
  <c r="AJ129" i="50"/>
  <c r="X129" i="50"/>
  <c r="J129" i="50"/>
  <c r="AR129" i="50"/>
  <c r="AH129" i="50"/>
  <c r="T129" i="50"/>
  <c r="AZ129" i="50"/>
  <c r="AP129" i="50"/>
  <c r="AB129" i="50"/>
  <c r="R129" i="50"/>
  <c r="AX129" i="50"/>
  <c r="AL129" i="50"/>
  <c r="Z129" i="50"/>
  <c r="P129" i="50"/>
  <c r="AY183" i="50"/>
  <c r="AQ183" i="50"/>
  <c r="AI183" i="50"/>
  <c r="Y183" i="50"/>
  <c r="Q183" i="50"/>
  <c r="AW183" i="50"/>
  <c r="AO183" i="50"/>
  <c r="AE183" i="50"/>
  <c r="W183" i="50"/>
  <c r="M183" i="50"/>
  <c r="AU183" i="50"/>
  <c r="AM183" i="50"/>
  <c r="AC183" i="50"/>
  <c r="U183" i="50"/>
  <c r="K183" i="50"/>
  <c r="BA183" i="50"/>
  <c r="AS183" i="50"/>
  <c r="AK183" i="50"/>
  <c r="AA183" i="50"/>
  <c r="S183" i="50"/>
  <c r="AX174" i="50"/>
  <c r="AP174" i="50"/>
  <c r="AH174" i="50"/>
  <c r="X174" i="50"/>
  <c r="P174" i="50"/>
  <c r="AV174" i="50"/>
  <c r="AN174" i="50"/>
  <c r="AD174" i="50"/>
  <c r="V174" i="50"/>
  <c r="L174" i="50"/>
  <c r="AT174" i="50"/>
  <c r="AL174" i="50"/>
  <c r="AB174" i="50"/>
  <c r="T174" i="50"/>
  <c r="J174" i="50"/>
  <c r="AZ174" i="50"/>
  <c r="AR174" i="50"/>
  <c r="AJ174" i="50"/>
  <c r="Z174" i="50"/>
  <c r="R174" i="50"/>
  <c r="AY119" i="50"/>
  <c r="AQ119" i="50"/>
  <c r="AI119" i="50"/>
  <c r="Y119" i="50"/>
  <c r="Q119" i="50"/>
  <c r="AW119" i="50"/>
  <c r="AO119" i="50"/>
  <c r="AE119" i="50"/>
  <c r="W119" i="50"/>
  <c r="M119" i="50"/>
  <c r="BA119" i="50"/>
  <c r="AS119" i="50"/>
  <c r="AK119" i="50"/>
  <c r="AA119" i="50"/>
  <c r="S119" i="50"/>
  <c r="AC119" i="50"/>
  <c r="U119" i="50"/>
  <c r="AU119" i="50"/>
  <c r="K119" i="50"/>
  <c r="AM119" i="50"/>
  <c r="AX110" i="50"/>
  <c r="AP110" i="50"/>
  <c r="AH110" i="50"/>
  <c r="X110" i="50"/>
  <c r="P110" i="50"/>
  <c r="AV110" i="50"/>
  <c r="AN110" i="50"/>
  <c r="AD110" i="50"/>
  <c r="V110" i="50"/>
  <c r="L110" i="50"/>
  <c r="AZ110" i="50"/>
  <c r="AR110" i="50"/>
  <c r="AJ110" i="50"/>
  <c r="Z110" i="50"/>
  <c r="R110" i="50"/>
  <c r="AL110" i="50"/>
  <c r="AB110" i="50"/>
  <c r="T110" i="50"/>
  <c r="AT110" i="50"/>
  <c r="J110" i="50"/>
  <c r="AW65" i="50"/>
  <c r="AO65" i="50"/>
  <c r="AE65" i="50"/>
  <c r="W65" i="50"/>
  <c r="M65" i="50"/>
  <c r="AU65" i="50"/>
  <c r="AM65" i="50"/>
  <c r="AC65" i="50"/>
  <c r="U65" i="50"/>
  <c r="K65" i="50"/>
  <c r="BA65" i="50"/>
  <c r="AS65" i="50"/>
  <c r="AK65" i="50"/>
  <c r="AA65" i="50"/>
  <c r="S65" i="50"/>
  <c r="AY65" i="50"/>
  <c r="AQ65" i="50"/>
  <c r="AI65" i="50"/>
  <c r="Y65" i="50"/>
  <c r="Q65" i="50"/>
  <c r="AV56" i="50"/>
  <c r="AN56" i="50"/>
  <c r="AD56" i="50"/>
  <c r="V56" i="50"/>
  <c r="L56" i="50"/>
  <c r="AT56" i="50"/>
  <c r="AL56" i="50"/>
  <c r="AB56" i="50"/>
  <c r="T56" i="50"/>
  <c r="J56" i="50"/>
  <c r="AZ56" i="50"/>
  <c r="AR56" i="50"/>
  <c r="AJ56" i="50"/>
  <c r="Z56" i="50"/>
  <c r="R56" i="50"/>
  <c r="AX56" i="50"/>
  <c r="AP56" i="50"/>
  <c r="AH56" i="50"/>
  <c r="X56" i="50"/>
  <c r="P56" i="50"/>
  <c r="AW70" i="50"/>
  <c r="AO70" i="50"/>
  <c r="AE70" i="50"/>
  <c r="W70" i="50"/>
  <c r="M70" i="50"/>
  <c r="AU70" i="50"/>
  <c r="AM70" i="50"/>
  <c r="AC70" i="50"/>
  <c r="U70" i="50"/>
  <c r="K70" i="50"/>
  <c r="BA70" i="50"/>
  <c r="AS70" i="50"/>
  <c r="AK70" i="50"/>
  <c r="AA70" i="50"/>
  <c r="S70" i="50"/>
  <c r="AY70" i="50"/>
  <c r="AQ70" i="50"/>
  <c r="AI70" i="50"/>
  <c r="Y70" i="50"/>
  <c r="Q70" i="50"/>
  <c r="AV61" i="50"/>
  <c r="AN61" i="50"/>
  <c r="AD61" i="50"/>
  <c r="V61" i="50"/>
  <c r="L61" i="50"/>
  <c r="AT61" i="50"/>
  <c r="AL61" i="50"/>
  <c r="AB61" i="50"/>
  <c r="T61" i="50"/>
  <c r="J61" i="50"/>
  <c r="AZ61" i="50"/>
  <c r="AR61" i="50"/>
  <c r="AJ61" i="50"/>
  <c r="Z61" i="50"/>
  <c r="R61" i="50"/>
  <c r="AX61" i="50"/>
  <c r="AP61" i="50"/>
  <c r="AH61" i="50"/>
  <c r="X61" i="50"/>
  <c r="P61" i="50"/>
  <c r="AY103" i="50"/>
  <c r="AQ103" i="50"/>
  <c r="AI103" i="50"/>
  <c r="Y103" i="50"/>
  <c r="Q103" i="50"/>
  <c r="AW103" i="50"/>
  <c r="AO103" i="50"/>
  <c r="AE103" i="50"/>
  <c r="W103" i="50"/>
  <c r="M103" i="50"/>
  <c r="BA103" i="50"/>
  <c r="AS103" i="50"/>
  <c r="AK103" i="50"/>
  <c r="AA103" i="50"/>
  <c r="S103" i="50"/>
  <c r="AC103" i="50"/>
  <c r="U103" i="50"/>
  <c r="AU103" i="50"/>
  <c r="K103" i="50"/>
  <c r="AM103" i="50"/>
  <c r="AX94" i="50"/>
  <c r="AP94" i="50"/>
  <c r="AH94" i="50"/>
  <c r="X94" i="50"/>
  <c r="P94" i="50"/>
  <c r="AV94" i="50"/>
  <c r="AN94" i="50"/>
  <c r="AD94" i="50"/>
  <c r="V94" i="50"/>
  <c r="L94" i="50"/>
  <c r="AZ94" i="50"/>
  <c r="AR94" i="50"/>
  <c r="AJ94" i="50"/>
  <c r="Z94" i="50"/>
  <c r="R94" i="50"/>
  <c r="AL94" i="50"/>
  <c r="AB94" i="50"/>
  <c r="T94" i="50"/>
  <c r="AT94" i="50"/>
  <c r="J94" i="50"/>
  <c r="AW39" i="50"/>
  <c r="AO39" i="50"/>
  <c r="AE39" i="50"/>
  <c r="W39" i="50"/>
  <c r="M39" i="50"/>
  <c r="AU39" i="50"/>
  <c r="AM39" i="50"/>
  <c r="AC39" i="50"/>
  <c r="U39" i="50"/>
  <c r="K39" i="50"/>
  <c r="BA39" i="50"/>
  <c r="AS39" i="50"/>
  <c r="AK39" i="50"/>
  <c r="AA39" i="50"/>
  <c r="S39" i="50"/>
  <c r="AY39" i="50"/>
  <c r="AQ39" i="50"/>
  <c r="AI39" i="50"/>
  <c r="Y39" i="50"/>
  <c r="Q39" i="50"/>
  <c r="AV30" i="50"/>
  <c r="AN30" i="50"/>
  <c r="AD30" i="50"/>
  <c r="V30" i="50"/>
  <c r="L30" i="50"/>
  <c r="AT30" i="50"/>
  <c r="AL30" i="50"/>
  <c r="AB30" i="50"/>
  <c r="T30" i="50"/>
  <c r="J30" i="50"/>
  <c r="AX30" i="50"/>
  <c r="AP30" i="50"/>
  <c r="AH30" i="50"/>
  <c r="X30" i="50"/>
  <c r="P30" i="50"/>
  <c r="AJ30" i="50"/>
  <c r="Z30" i="50"/>
  <c r="AZ30" i="50"/>
  <c r="R30" i="50"/>
  <c r="AR30" i="50"/>
  <c r="AY56" i="50"/>
  <c r="AQ56" i="50"/>
  <c r="AI56" i="50"/>
  <c r="Y56" i="50"/>
  <c r="Q56" i="50"/>
  <c r="AW56" i="50"/>
  <c r="AO56" i="50"/>
  <c r="AE56" i="50"/>
  <c r="W56" i="50"/>
  <c r="M56" i="50"/>
  <c r="AU56" i="50"/>
  <c r="AM56" i="50"/>
  <c r="AC56" i="50"/>
  <c r="U56" i="50"/>
  <c r="K56" i="50"/>
  <c r="BA56" i="50"/>
  <c r="AS56" i="50"/>
  <c r="AK56" i="50"/>
  <c r="AA56" i="50"/>
  <c r="S56" i="50"/>
  <c r="AX47" i="50"/>
  <c r="AP47" i="50"/>
  <c r="AH47" i="50"/>
  <c r="X47" i="50"/>
  <c r="P47" i="50"/>
  <c r="AV47" i="50"/>
  <c r="AN47" i="50"/>
  <c r="AD47" i="50"/>
  <c r="V47" i="50"/>
  <c r="L47" i="50"/>
  <c r="AT47" i="50"/>
  <c r="AL47" i="50"/>
  <c r="AB47" i="50"/>
  <c r="T47" i="50"/>
  <c r="J47" i="50"/>
  <c r="AZ47" i="50"/>
  <c r="AR47" i="50"/>
  <c r="AJ47" i="50"/>
  <c r="Z47" i="50"/>
  <c r="R47" i="50"/>
  <c r="Q331" i="51"/>
  <c r="U331" i="51"/>
  <c r="AW331" i="51"/>
  <c r="AK331" i="51"/>
  <c r="M331" i="51"/>
  <c r="BA331" i="51"/>
  <c r="AQ331" i="51"/>
  <c r="AU331" i="51"/>
  <c r="AS331" i="51"/>
  <c r="W331" i="51"/>
  <c r="AY331" i="51"/>
  <c r="Y331" i="51"/>
  <c r="AC331" i="51"/>
  <c r="AE331" i="51"/>
  <c r="AO331" i="51"/>
  <c r="AI331" i="51"/>
  <c r="AM331" i="51"/>
  <c r="K331" i="51"/>
  <c r="S331" i="51"/>
  <c r="AA331" i="51"/>
  <c r="AN322" i="51"/>
  <c r="V322" i="51"/>
  <c r="AP322" i="51"/>
  <c r="AT322" i="51"/>
  <c r="J322" i="51"/>
  <c r="AZ322" i="51"/>
  <c r="AJ322" i="51"/>
  <c r="R322" i="51"/>
  <c r="AH322" i="51"/>
  <c r="AL322" i="51"/>
  <c r="AV322" i="51"/>
  <c r="AD322" i="51"/>
  <c r="L322" i="51"/>
  <c r="X322" i="51"/>
  <c r="AB322" i="51"/>
  <c r="AR322" i="51"/>
  <c r="Z322" i="51"/>
  <c r="AX322" i="51"/>
  <c r="P322" i="51"/>
  <c r="T322" i="51"/>
  <c r="AS267" i="51"/>
  <c r="AA267" i="51"/>
  <c r="AU267" i="51"/>
  <c r="K267" i="51"/>
  <c r="Y267" i="51"/>
  <c r="AO267" i="51"/>
  <c r="W267" i="51"/>
  <c r="AM267" i="51"/>
  <c r="AY267" i="51"/>
  <c r="Q267" i="51"/>
  <c r="BA267" i="51"/>
  <c r="S267" i="51"/>
  <c r="AQ267" i="51"/>
  <c r="AW267" i="51"/>
  <c r="M267" i="51"/>
  <c r="AI267" i="51"/>
  <c r="AK267" i="51"/>
  <c r="AC267" i="51"/>
  <c r="AE267" i="51"/>
  <c r="U267" i="51"/>
  <c r="AD258" i="51"/>
  <c r="L258" i="51"/>
  <c r="AT258" i="51"/>
  <c r="T258" i="51"/>
  <c r="AR258" i="51"/>
  <c r="Z258" i="51"/>
  <c r="AZ258" i="51"/>
  <c r="AN258" i="51"/>
  <c r="P258" i="51"/>
  <c r="AH258" i="51"/>
  <c r="V258" i="51"/>
  <c r="AB258" i="51"/>
  <c r="R258" i="51"/>
  <c r="X258" i="51"/>
  <c r="AV258" i="51"/>
  <c r="AP258" i="51"/>
  <c r="J258" i="51"/>
  <c r="AL258" i="51"/>
  <c r="AJ258" i="51"/>
  <c r="AX258" i="51"/>
  <c r="AY344" i="51"/>
  <c r="W344" i="51"/>
  <c r="AO344" i="51"/>
  <c r="K344" i="51"/>
  <c r="AC344" i="51"/>
  <c r="AU344" i="51"/>
  <c r="AA344" i="51"/>
  <c r="AS344" i="51"/>
  <c r="AI344" i="51"/>
  <c r="M344" i="51"/>
  <c r="AE344" i="51"/>
  <c r="U344" i="51"/>
  <c r="AW344" i="51"/>
  <c r="AM344" i="51"/>
  <c r="S344" i="51"/>
  <c r="AK344" i="51"/>
  <c r="BA344" i="51"/>
  <c r="Y344" i="51"/>
  <c r="AQ344" i="51"/>
  <c r="Q344" i="51"/>
  <c r="AV335" i="51"/>
  <c r="P335" i="51"/>
  <c r="T335" i="51"/>
  <c r="AB335" i="51"/>
  <c r="AR335" i="51"/>
  <c r="AH335" i="51"/>
  <c r="AD335" i="51"/>
  <c r="R335" i="51"/>
  <c r="AZ335" i="51"/>
  <c r="AP335" i="51"/>
  <c r="AN335" i="51"/>
  <c r="AJ335" i="51"/>
  <c r="AT335" i="51"/>
  <c r="L335" i="51"/>
  <c r="AX335" i="51"/>
  <c r="J335" i="51"/>
  <c r="AL335" i="51"/>
  <c r="Z335" i="51"/>
  <c r="X335" i="51"/>
  <c r="V335" i="51"/>
  <c r="AW280" i="51"/>
  <c r="AE280" i="51"/>
  <c r="M280" i="51"/>
  <c r="AM280" i="51"/>
  <c r="U280" i="51"/>
  <c r="AS280" i="51"/>
  <c r="AA280" i="51"/>
  <c r="AY280" i="51"/>
  <c r="AI280" i="51"/>
  <c r="Q280" i="51"/>
  <c r="AO280" i="51"/>
  <c r="W280" i="51"/>
  <c r="AU280" i="51"/>
  <c r="AC280" i="51"/>
  <c r="K280" i="51"/>
  <c r="BA280" i="51"/>
  <c r="AK280" i="51"/>
  <c r="S280" i="51"/>
  <c r="AQ280" i="51"/>
  <c r="Y280" i="51"/>
  <c r="AV271" i="51"/>
  <c r="AD271" i="51"/>
  <c r="AP271" i="51"/>
  <c r="X271" i="51"/>
  <c r="R271" i="51"/>
  <c r="AR271" i="51"/>
  <c r="Z271" i="51"/>
  <c r="AL271" i="51"/>
  <c r="T271" i="51"/>
  <c r="V271" i="51"/>
  <c r="AN271" i="51"/>
  <c r="AX271" i="51"/>
  <c r="AH271" i="51"/>
  <c r="P271" i="51"/>
  <c r="L271" i="51"/>
  <c r="AZ271" i="51"/>
  <c r="AJ271" i="51"/>
  <c r="AT271" i="51"/>
  <c r="AB271" i="51"/>
  <c r="J271" i="51"/>
  <c r="AO321" i="51"/>
  <c r="W321" i="51"/>
  <c r="AQ321" i="51"/>
  <c r="AU321" i="51"/>
  <c r="K321" i="51"/>
  <c r="BA321" i="51"/>
  <c r="AK321" i="51"/>
  <c r="S321" i="51"/>
  <c r="AI321" i="51"/>
  <c r="AM321" i="51"/>
  <c r="AW321" i="51"/>
  <c r="AE321" i="51"/>
  <c r="M321" i="51"/>
  <c r="Y321" i="51"/>
  <c r="AC321" i="51"/>
  <c r="AS321" i="51"/>
  <c r="AA321" i="51"/>
  <c r="AY321" i="51"/>
  <c r="Q321" i="51"/>
  <c r="U321" i="51"/>
  <c r="AN312" i="51"/>
  <c r="V312" i="51"/>
  <c r="T312" i="51"/>
  <c r="AB312" i="51"/>
  <c r="P312" i="51"/>
  <c r="AZ312" i="51"/>
  <c r="AJ312" i="51"/>
  <c r="R312" i="51"/>
  <c r="AP312" i="51"/>
  <c r="J312" i="51"/>
  <c r="AV312" i="51"/>
  <c r="AD312" i="51"/>
  <c r="L312" i="51"/>
  <c r="X312" i="51"/>
  <c r="AX312" i="51"/>
  <c r="AR312" i="51"/>
  <c r="Z312" i="51"/>
  <c r="AL312" i="51"/>
  <c r="AT312" i="51"/>
  <c r="AH312" i="51"/>
  <c r="AM257" i="51"/>
  <c r="U257" i="51"/>
  <c r="AW257" i="51"/>
  <c r="AE257" i="51"/>
  <c r="M257" i="51"/>
  <c r="AY257" i="51"/>
  <c r="AI257" i="51"/>
  <c r="Q257" i="51"/>
  <c r="AS257" i="51"/>
  <c r="AA257" i="51"/>
  <c r="AU257" i="51"/>
  <c r="AC257" i="51"/>
  <c r="K257" i="51"/>
  <c r="AO257" i="51"/>
  <c r="W257" i="51"/>
  <c r="AQ257" i="51"/>
  <c r="Y257" i="51"/>
  <c r="BA257" i="51"/>
  <c r="AK257" i="51"/>
  <c r="S257" i="51"/>
  <c r="AM318" i="51"/>
  <c r="U318" i="51"/>
  <c r="AO318" i="51"/>
  <c r="BA318" i="51"/>
  <c r="S318" i="51"/>
  <c r="AY318" i="51"/>
  <c r="AI318" i="51"/>
  <c r="Q318" i="51"/>
  <c r="AE318" i="51"/>
  <c r="AS318" i="51"/>
  <c r="AU318" i="51"/>
  <c r="AC318" i="51"/>
  <c r="K318" i="51"/>
  <c r="W318" i="51"/>
  <c r="AK318" i="51"/>
  <c r="AQ318" i="51"/>
  <c r="Y318" i="51"/>
  <c r="AW318" i="51"/>
  <c r="M318" i="51"/>
  <c r="AA318" i="51"/>
  <c r="AN309" i="51"/>
  <c r="V309" i="51"/>
  <c r="AB309" i="51"/>
  <c r="P309" i="51"/>
  <c r="X309" i="51"/>
  <c r="AZ309" i="51"/>
  <c r="AJ309" i="51"/>
  <c r="R309" i="51"/>
  <c r="J309" i="51"/>
  <c r="AL309" i="51"/>
  <c r="AV309" i="51"/>
  <c r="AD309" i="51"/>
  <c r="L309" i="51"/>
  <c r="AX309" i="51"/>
  <c r="T309" i="51"/>
  <c r="AR309" i="51"/>
  <c r="Z309" i="51"/>
  <c r="AT309" i="51"/>
  <c r="AH309" i="51"/>
  <c r="AP309" i="51"/>
  <c r="M254" i="51"/>
  <c r="W254" i="51"/>
  <c r="AE254" i="51"/>
  <c r="AO254" i="51"/>
  <c r="AW254" i="51"/>
  <c r="K254" i="51"/>
  <c r="Y254" i="51"/>
  <c r="AK254" i="51"/>
  <c r="AU254" i="51"/>
  <c r="Q254" i="51"/>
  <c r="AA254" i="51"/>
  <c r="AM254" i="51"/>
  <c r="AY254" i="51"/>
  <c r="S254" i="51"/>
  <c r="AC254" i="51"/>
  <c r="AQ254" i="51"/>
  <c r="BA254" i="51"/>
  <c r="U254" i="51"/>
  <c r="AI254" i="51"/>
  <c r="AS254" i="51"/>
  <c r="M246" i="51"/>
  <c r="W246" i="51"/>
  <c r="AE246" i="51"/>
  <c r="AO246" i="51"/>
  <c r="AW246" i="51"/>
  <c r="K246" i="51"/>
  <c r="Y246" i="51"/>
  <c r="AK246" i="51"/>
  <c r="AU246" i="51"/>
  <c r="Q246" i="51"/>
  <c r="AA246" i="51"/>
  <c r="AM246" i="51"/>
  <c r="AY246" i="51"/>
  <c r="S246" i="51"/>
  <c r="AC246" i="51"/>
  <c r="AQ246" i="51"/>
  <c r="BA246" i="51"/>
  <c r="U246" i="51"/>
  <c r="AI246" i="51"/>
  <c r="AS246" i="51"/>
  <c r="AX237" i="51"/>
  <c r="AP237" i="51"/>
  <c r="AH237" i="51"/>
  <c r="X237" i="51"/>
  <c r="P237" i="51"/>
  <c r="AV237" i="51"/>
  <c r="AL237" i="51"/>
  <c r="Z237" i="51"/>
  <c r="L237" i="51"/>
  <c r="AT237" i="51"/>
  <c r="AJ237" i="51"/>
  <c r="V237" i="51"/>
  <c r="J237" i="51"/>
  <c r="AR237" i="51"/>
  <c r="AD237" i="51"/>
  <c r="T237" i="51"/>
  <c r="AZ237" i="51"/>
  <c r="AN237" i="51"/>
  <c r="AB237" i="51"/>
  <c r="R237" i="51"/>
  <c r="AY182" i="51"/>
  <c r="AQ182" i="51"/>
  <c r="AI182" i="51"/>
  <c r="Y182" i="51"/>
  <c r="Q182" i="51"/>
  <c r="AS182" i="51"/>
  <c r="AE182" i="51"/>
  <c r="U182" i="51"/>
  <c r="BA182" i="51"/>
  <c r="AO182" i="51"/>
  <c r="AC182" i="51"/>
  <c r="S182" i="51"/>
  <c r="AW182" i="51"/>
  <c r="AM182" i="51"/>
  <c r="AA182" i="51"/>
  <c r="M182" i="51"/>
  <c r="AU182" i="51"/>
  <c r="AK182" i="51"/>
  <c r="W182" i="51"/>
  <c r="K182" i="51"/>
  <c r="AX173" i="51"/>
  <c r="AP173" i="51"/>
  <c r="AH173" i="51"/>
  <c r="X173" i="51"/>
  <c r="P173" i="51"/>
  <c r="AZ173" i="51"/>
  <c r="AN173" i="51"/>
  <c r="AB173" i="51"/>
  <c r="R173" i="51"/>
  <c r="AV173" i="51"/>
  <c r="AL173" i="51"/>
  <c r="Z173" i="51"/>
  <c r="L173" i="51"/>
  <c r="AT173" i="51"/>
  <c r="AJ173" i="51"/>
  <c r="V173" i="51"/>
  <c r="J173" i="51"/>
  <c r="AR173" i="51"/>
  <c r="AD173" i="51"/>
  <c r="T173" i="51"/>
  <c r="L250" i="51"/>
  <c r="V250" i="51"/>
  <c r="AD250" i="51"/>
  <c r="AN250" i="51"/>
  <c r="AV250" i="51"/>
  <c r="P250" i="51"/>
  <c r="X250" i="51"/>
  <c r="AH250" i="51"/>
  <c r="AP250" i="51"/>
  <c r="AX250" i="51"/>
  <c r="R250" i="51"/>
  <c r="Z250" i="51"/>
  <c r="AJ250" i="51"/>
  <c r="AR250" i="51"/>
  <c r="AZ250" i="51"/>
  <c r="J250" i="51"/>
  <c r="T250" i="51"/>
  <c r="AB250" i="51"/>
  <c r="AL250" i="51"/>
  <c r="AT250" i="51"/>
  <c r="AW195" i="51"/>
  <c r="AE195" i="51"/>
  <c r="M195" i="51"/>
  <c r="AM195" i="51"/>
  <c r="U195" i="51"/>
  <c r="AS195" i="51"/>
  <c r="AA195" i="51"/>
  <c r="AY195" i="51"/>
  <c r="AI195" i="51"/>
  <c r="Q195" i="51"/>
  <c r="AO195" i="51"/>
  <c r="W195" i="51"/>
  <c r="AU195" i="51"/>
  <c r="AC195" i="51"/>
  <c r="K195" i="51"/>
  <c r="BA195" i="51"/>
  <c r="AK195" i="51"/>
  <c r="S195" i="51"/>
  <c r="AQ195" i="51"/>
  <c r="Y195" i="51"/>
  <c r="AX186" i="51"/>
  <c r="AP186" i="51"/>
  <c r="AH186" i="51"/>
  <c r="X186" i="51"/>
  <c r="P186" i="51"/>
  <c r="AV186" i="51"/>
  <c r="AN186" i="51"/>
  <c r="AD186" i="51"/>
  <c r="V186" i="51"/>
  <c r="L186" i="51"/>
  <c r="AT186" i="51"/>
  <c r="AL186" i="51"/>
  <c r="AB186" i="51"/>
  <c r="T186" i="51"/>
  <c r="J186" i="51"/>
  <c r="AZ186" i="51"/>
  <c r="AR186" i="51"/>
  <c r="AJ186" i="51"/>
  <c r="Z186" i="51"/>
  <c r="R186" i="51"/>
  <c r="AW236" i="51"/>
  <c r="AO236" i="51"/>
  <c r="AE236" i="51"/>
  <c r="W236" i="51"/>
  <c r="M236" i="51"/>
  <c r="AU236" i="51"/>
  <c r="AM236" i="51"/>
  <c r="AC236" i="51"/>
  <c r="U236" i="51"/>
  <c r="K236" i="51"/>
  <c r="AY236" i="51"/>
  <c r="AQ236" i="51"/>
  <c r="AI236" i="51"/>
  <c r="Y236" i="51"/>
  <c r="Q236" i="51"/>
  <c r="AA236" i="51"/>
  <c r="BA236" i="51"/>
  <c r="S236" i="51"/>
  <c r="AS236" i="51"/>
  <c r="AK236" i="51"/>
  <c r="AX227" i="51"/>
  <c r="AP227" i="51"/>
  <c r="AH227" i="51"/>
  <c r="X227" i="51"/>
  <c r="P227" i="51"/>
  <c r="AZ227" i="51"/>
  <c r="AN227" i="51"/>
  <c r="AB227" i="51"/>
  <c r="R227" i="51"/>
  <c r="AV227" i="51"/>
  <c r="AL227" i="51"/>
  <c r="Z227" i="51"/>
  <c r="L227" i="51"/>
  <c r="AT227" i="51"/>
  <c r="AJ227" i="51"/>
  <c r="V227" i="51"/>
  <c r="J227" i="51"/>
  <c r="AR227" i="51"/>
  <c r="AD227" i="51"/>
  <c r="T227" i="51"/>
  <c r="AY172" i="51"/>
  <c r="AQ172" i="51"/>
  <c r="AI172" i="51"/>
  <c r="Y172" i="51"/>
  <c r="Q172" i="51"/>
  <c r="AS172" i="51"/>
  <c r="AE172" i="51"/>
  <c r="U172" i="51"/>
  <c r="BA172" i="51"/>
  <c r="AO172" i="51"/>
  <c r="AC172" i="51"/>
  <c r="S172" i="51"/>
  <c r="AW172" i="51"/>
  <c r="AM172" i="51"/>
  <c r="AA172" i="51"/>
  <c r="M172" i="51"/>
  <c r="AU172" i="51"/>
  <c r="AK172" i="51"/>
  <c r="W172" i="51"/>
  <c r="K172" i="51"/>
  <c r="AX163" i="51"/>
  <c r="AP163" i="51"/>
  <c r="AH163" i="51"/>
  <c r="X163" i="51"/>
  <c r="P163" i="51"/>
  <c r="AZ163" i="51"/>
  <c r="AN163" i="51"/>
  <c r="AB163" i="51"/>
  <c r="R163" i="51"/>
  <c r="AV163" i="51"/>
  <c r="AL163" i="51"/>
  <c r="Z163" i="51"/>
  <c r="L163" i="51"/>
  <c r="AT163" i="51"/>
  <c r="AJ163" i="51"/>
  <c r="V163" i="51"/>
  <c r="J163" i="51"/>
  <c r="AR163" i="51"/>
  <c r="AD163" i="51"/>
  <c r="T163" i="51"/>
  <c r="M249" i="51"/>
  <c r="W249" i="51"/>
  <c r="AE249" i="51"/>
  <c r="AO249" i="51"/>
  <c r="AW249" i="51"/>
  <c r="Q249" i="51"/>
  <c r="Y249" i="51"/>
  <c r="AI249" i="51"/>
  <c r="AQ249" i="51"/>
  <c r="AY249" i="51"/>
  <c r="S249" i="51"/>
  <c r="AA249" i="51"/>
  <c r="AK249" i="51"/>
  <c r="AS249" i="51"/>
  <c r="BA249" i="51"/>
  <c r="K249" i="51"/>
  <c r="U249" i="51"/>
  <c r="AC249" i="51"/>
  <c r="AM249" i="51"/>
  <c r="AU249" i="51"/>
  <c r="AX240" i="51"/>
  <c r="AP240" i="51"/>
  <c r="AH240" i="51"/>
  <c r="X240" i="51"/>
  <c r="P240" i="51"/>
  <c r="AV240" i="51"/>
  <c r="AN240" i="51"/>
  <c r="AD240" i="51"/>
  <c r="V240" i="51"/>
  <c r="L240" i="51"/>
  <c r="AT240" i="51"/>
  <c r="AL240" i="51"/>
  <c r="AB240" i="51"/>
  <c r="T240" i="51"/>
  <c r="J240" i="51"/>
  <c r="AZ240" i="51"/>
  <c r="AR240" i="51"/>
  <c r="AJ240" i="51"/>
  <c r="Z240" i="51"/>
  <c r="R240" i="51"/>
  <c r="AY185" i="51"/>
  <c r="AQ185" i="51"/>
  <c r="AI185" i="51"/>
  <c r="Y185" i="51"/>
  <c r="Q185" i="51"/>
  <c r="AW185" i="51"/>
  <c r="AO185" i="51"/>
  <c r="AE185" i="51"/>
  <c r="W185" i="51"/>
  <c r="M185" i="51"/>
  <c r="AU185" i="51"/>
  <c r="AM185" i="51"/>
  <c r="AC185" i="51"/>
  <c r="U185" i="51"/>
  <c r="K185" i="51"/>
  <c r="BA185" i="51"/>
  <c r="AS185" i="51"/>
  <c r="AK185" i="51"/>
  <c r="AA185" i="51"/>
  <c r="S185" i="51"/>
  <c r="AX176" i="51"/>
  <c r="AP176" i="51"/>
  <c r="AH176" i="51"/>
  <c r="X176" i="51"/>
  <c r="P176" i="51"/>
  <c r="AV176" i="51"/>
  <c r="AN176" i="51"/>
  <c r="AD176" i="51"/>
  <c r="V176" i="51"/>
  <c r="L176" i="51"/>
  <c r="AT176" i="51"/>
  <c r="AL176" i="51"/>
  <c r="AB176" i="51"/>
  <c r="T176" i="51"/>
  <c r="J176" i="51"/>
  <c r="AZ176" i="51"/>
  <c r="AR176" i="51"/>
  <c r="AJ176" i="51"/>
  <c r="Z176" i="51"/>
  <c r="R176" i="51"/>
  <c r="AY149" i="51"/>
  <c r="AQ149" i="51"/>
  <c r="AI149" i="51"/>
  <c r="Y149" i="51"/>
  <c r="Q149" i="51"/>
  <c r="AW149" i="51"/>
  <c r="AO149" i="51"/>
  <c r="AE149" i="51"/>
  <c r="W149" i="51"/>
  <c r="M149" i="51"/>
  <c r="AU149" i="51"/>
  <c r="AM149" i="51"/>
  <c r="AC149" i="51"/>
  <c r="U149" i="51"/>
  <c r="K149" i="51"/>
  <c r="BA149" i="51"/>
  <c r="AS149" i="51"/>
  <c r="AK149" i="51"/>
  <c r="AA149" i="51"/>
  <c r="S149" i="51"/>
  <c r="AX140" i="51"/>
  <c r="AP140" i="51"/>
  <c r="AH140" i="51"/>
  <c r="X140" i="51"/>
  <c r="P140" i="51"/>
  <c r="AV140" i="51"/>
  <c r="AN140" i="51"/>
  <c r="AD140" i="51"/>
  <c r="V140" i="51"/>
  <c r="L140" i="51"/>
  <c r="AT140" i="51"/>
  <c r="AL140" i="51"/>
  <c r="AB140" i="51"/>
  <c r="T140" i="51"/>
  <c r="J140" i="51"/>
  <c r="AZ140" i="51"/>
  <c r="AR140" i="51"/>
  <c r="AJ140" i="51"/>
  <c r="Z140" i="51"/>
  <c r="R140" i="51"/>
  <c r="AY119" i="51"/>
  <c r="AQ119" i="51"/>
  <c r="AI119" i="51"/>
  <c r="Y119" i="51"/>
  <c r="Q119" i="51"/>
  <c r="AW119" i="51"/>
  <c r="AO119" i="51"/>
  <c r="AE119" i="51"/>
  <c r="W119" i="51"/>
  <c r="M119" i="51"/>
  <c r="AU119" i="51"/>
  <c r="AM119" i="51"/>
  <c r="AC119" i="51"/>
  <c r="U119" i="51"/>
  <c r="K119" i="51"/>
  <c r="BA119" i="51"/>
  <c r="AS119" i="51"/>
  <c r="AK119" i="51"/>
  <c r="AA119" i="51"/>
  <c r="S119" i="51"/>
  <c r="AX110" i="51"/>
  <c r="AP110" i="51"/>
  <c r="AH110" i="51"/>
  <c r="X110" i="51"/>
  <c r="P110" i="51"/>
  <c r="AV110" i="51"/>
  <c r="AN110" i="51"/>
  <c r="AD110" i="51"/>
  <c r="V110" i="51"/>
  <c r="L110" i="51"/>
  <c r="AT110" i="51"/>
  <c r="AL110" i="51"/>
  <c r="AB110" i="51"/>
  <c r="T110" i="51"/>
  <c r="J110" i="51"/>
  <c r="AZ110" i="51"/>
  <c r="AR110" i="51"/>
  <c r="AJ110" i="51"/>
  <c r="Z110" i="51"/>
  <c r="R110" i="51"/>
  <c r="AX151" i="51"/>
  <c r="AP151" i="51"/>
  <c r="AH151" i="51"/>
  <c r="X151" i="51"/>
  <c r="P151" i="51"/>
  <c r="AV151" i="51"/>
  <c r="AN151" i="51"/>
  <c r="AD151" i="51"/>
  <c r="V151" i="51"/>
  <c r="L151" i="51"/>
  <c r="AT151" i="51"/>
  <c r="AL151" i="51"/>
  <c r="AB151" i="51"/>
  <c r="T151" i="51"/>
  <c r="J151" i="51"/>
  <c r="AZ151" i="51"/>
  <c r="AR151" i="51"/>
  <c r="AJ151" i="51"/>
  <c r="Z151" i="51"/>
  <c r="R151" i="51"/>
  <c r="AY87" i="51"/>
  <c r="AQ87" i="51"/>
  <c r="AI87" i="51"/>
  <c r="Y87" i="51"/>
  <c r="Q87" i="51"/>
  <c r="AW87" i="51"/>
  <c r="AO87" i="51"/>
  <c r="AE87" i="51"/>
  <c r="W87" i="51"/>
  <c r="M87" i="51"/>
  <c r="AU87" i="51"/>
  <c r="AM87" i="51"/>
  <c r="AC87" i="51"/>
  <c r="U87" i="51"/>
  <c r="K87" i="51"/>
  <c r="BA87" i="51"/>
  <c r="AS87" i="51"/>
  <c r="AK87" i="51"/>
  <c r="AA87" i="51"/>
  <c r="S87" i="51"/>
  <c r="AX78" i="51"/>
  <c r="AP78" i="51"/>
  <c r="AH78" i="51"/>
  <c r="X78" i="51"/>
  <c r="P78" i="51"/>
  <c r="AV78" i="51"/>
  <c r="AD78" i="51"/>
  <c r="V78" i="51"/>
  <c r="AN78" i="51"/>
  <c r="L78" i="51"/>
  <c r="AL78" i="51"/>
  <c r="T78" i="51"/>
  <c r="AB78" i="51"/>
  <c r="J78" i="51"/>
  <c r="AZ78" i="51"/>
  <c r="AR78" i="51"/>
  <c r="AJ78" i="51"/>
  <c r="Z78" i="51"/>
  <c r="R78" i="51"/>
  <c r="AT78" i="51"/>
  <c r="AY73" i="51"/>
  <c r="AQ73" i="51"/>
  <c r="AI73" i="51"/>
  <c r="Y73" i="51"/>
  <c r="Q73" i="51"/>
  <c r="AW73" i="51"/>
  <c r="AO73" i="51"/>
  <c r="AE73" i="51"/>
  <c r="W73" i="51"/>
  <c r="M73" i="51"/>
  <c r="BA73" i="51"/>
  <c r="AS73" i="51"/>
  <c r="AK73" i="51"/>
  <c r="AA73" i="51"/>
  <c r="S73" i="51"/>
  <c r="AC73" i="51"/>
  <c r="U73" i="51"/>
  <c r="AU73" i="51"/>
  <c r="K73" i="51"/>
  <c r="AM73" i="51"/>
  <c r="AX64" i="51"/>
  <c r="AP64" i="51"/>
  <c r="AH64" i="51"/>
  <c r="X64" i="51"/>
  <c r="P64" i="51"/>
  <c r="AV64" i="51"/>
  <c r="AN64" i="51"/>
  <c r="AD64" i="51"/>
  <c r="V64" i="51"/>
  <c r="L64" i="51"/>
  <c r="AZ64" i="51"/>
  <c r="AR64" i="51"/>
  <c r="AJ64" i="51"/>
  <c r="Z64" i="51"/>
  <c r="R64" i="51"/>
  <c r="AL64" i="51"/>
  <c r="AB64" i="51"/>
  <c r="T64" i="51"/>
  <c r="AT64" i="51"/>
  <c r="J64" i="51"/>
  <c r="AY32" i="51"/>
  <c r="AQ32" i="51"/>
  <c r="AI32" i="51"/>
  <c r="Y32" i="51"/>
  <c r="Q32" i="51"/>
  <c r="AO32" i="51"/>
  <c r="AE32" i="51"/>
  <c r="M32" i="51"/>
  <c r="AW32" i="51"/>
  <c r="W32" i="51"/>
  <c r="AM32" i="51"/>
  <c r="AC32" i="51"/>
  <c r="U32" i="51"/>
  <c r="AU32" i="51"/>
  <c r="K32" i="51"/>
  <c r="BA32" i="51"/>
  <c r="AS32" i="51"/>
  <c r="AK32" i="51"/>
  <c r="AA32" i="51"/>
  <c r="S32" i="51"/>
  <c r="AX23" i="51"/>
  <c r="AP23" i="51"/>
  <c r="AH23" i="51"/>
  <c r="X23" i="51"/>
  <c r="P23" i="51"/>
  <c r="AV23" i="51"/>
  <c r="AN23" i="51"/>
  <c r="V23" i="51"/>
  <c r="L23" i="51"/>
  <c r="AD23" i="51"/>
  <c r="AL23" i="51"/>
  <c r="T23" i="51"/>
  <c r="AT23" i="51"/>
  <c r="AB23" i="51"/>
  <c r="J23" i="51"/>
  <c r="AZ23" i="51"/>
  <c r="AR23" i="51"/>
  <c r="AJ23" i="51"/>
  <c r="Z23" i="51"/>
  <c r="R23" i="51"/>
  <c r="AY21" i="51"/>
  <c r="AQ21" i="51"/>
  <c r="AI21" i="51"/>
  <c r="Y21" i="51"/>
  <c r="Q21" i="51"/>
  <c r="AW21" i="51"/>
  <c r="AO21" i="51"/>
  <c r="AE21" i="51"/>
  <c r="W21" i="51"/>
  <c r="M21" i="51"/>
  <c r="BA21" i="51"/>
  <c r="AK21" i="51"/>
  <c r="S21" i="51"/>
  <c r="AU21" i="51"/>
  <c r="AC21" i="51"/>
  <c r="K21" i="51"/>
  <c r="AS21" i="51"/>
  <c r="AA21" i="51"/>
  <c r="AM21" i="51"/>
  <c r="U21" i="51"/>
  <c r="AX12" i="51"/>
  <c r="AP12" i="51"/>
  <c r="AH12" i="51"/>
  <c r="X12" i="51"/>
  <c r="P12" i="51"/>
  <c r="AV12" i="51"/>
  <c r="AN12" i="51"/>
  <c r="AD12" i="51"/>
  <c r="V12" i="51"/>
  <c r="L12" i="51"/>
  <c r="AR12" i="51"/>
  <c r="Z12" i="51"/>
  <c r="AL12" i="51"/>
  <c r="T12" i="51"/>
  <c r="AZ12" i="51"/>
  <c r="AJ12" i="51"/>
  <c r="R12" i="51"/>
  <c r="AT12" i="51"/>
  <c r="AB12" i="51"/>
  <c r="J12" i="51"/>
  <c r="AY22" i="51"/>
  <c r="AQ22" i="51"/>
  <c r="AI22" i="51"/>
  <c r="Y22" i="51"/>
  <c r="Q22" i="51"/>
  <c r="AW22" i="51"/>
  <c r="AO22" i="51"/>
  <c r="AE22" i="51"/>
  <c r="W22" i="51"/>
  <c r="M22" i="51"/>
  <c r="BA22" i="51"/>
  <c r="AS22" i="51"/>
  <c r="AK22" i="51"/>
  <c r="AA22" i="51"/>
  <c r="S22" i="51"/>
  <c r="AU22" i="51"/>
  <c r="K22" i="51"/>
  <c r="AM22" i="51"/>
  <c r="AC22" i="51"/>
  <c r="U22" i="51"/>
  <c r="AX13" i="51"/>
  <c r="AP13" i="51"/>
  <c r="AH13" i="51"/>
  <c r="X13" i="51"/>
  <c r="P13" i="51"/>
  <c r="AV13" i="51"/>
  <c r="AN13" i="51"/>
  <c r="AD13" i="51"/>
  <c r="V13" i="51"/>
  <c r="L13" i="51"/>
  <c r="AZ13" i="51"/>
  <c r="AR13" i="51"/>
  <c r="AJ13" i="51"/>
  <c r="Z13" i="51"/>
  <c r="R13" i="51"/>
  <c r="T13" i="51"/>
  <c r="AT13" i="51"/>
  <c r="J13" i="51"/>
  <c r="AL13" i="51"/>
  <c r="AB13" i="51"/>
  <c r="AX57" i="48"/>
  <c r="AP57" i="48"/>
  <c r="AH57" i="48"/>
  <c r="X57" i="48"/>
  <c r="P57" i="48"/>
  <c r="AV57" i="48"/>
  <c r="AL57" i="48"/>
  <c r="Z57" i="48"/>
  <c r="L57" i="48"/>
  <c r="AT57" i="48"/>
  <c r="AJ57" i="48"/>
  <c r="V57" i="48"/>
  <c r="J57" i="48"/>
  <c r="AR57" i="48"/>
  <c r="AD57" i="48"/>
  <c r="T57" i="48"/>
  <c r="AZ57" i="48"/>
  <c r="AN57" i="48"/>
  <c r="AB57" i="48"/>
  <c r="R57" i="48"/>
  <c r="AY51" i="48"/>
  <c r="AQ51" i="48"/>
  <c r="AI51" i="48"/>
  <c r="Y51" i="48"/>
  <c r="Q51" i="48"/>
  <c r="AW51" i="48"/>
  <c r="AO51" i="48"/>
  <c r="AE51" i="48"/>
  <c r="W51" i="48"/>
  <c r="M51" i="48"/>
  <c r="AU51" i="48"/>
  <c r="AM51" i="48"/>
  <c r="AC51" i="48"/>
  <c r="U51" i="48"/>
  <c r="K51" i="48"/>
  <c r="BA51" i="48"/>
  <c r="AS51" i="48"/>
  <c r="AK51" i="48"/>
  <c r="AA51" i="48"/>
  <c r="S51" i="48"/>
  <c r="AZ60" i="48"/>
  <c r="AR60" i="48"/>
  <c r="AJ60" i="48"/>
  <c r="Z60" i="48"/>
  <c r="R60" i="48"/>
  <c r="AX60" i="48"/>
  <c r="AP60" i="48"/>
  <c r="AH60" i="48"/>
  <c r="X60" i="48"/>
  <c r="P60" i="48"/>
  <c r="AV60" i="48"/>
  <c r="AN60" i="48"/>
  <c r="AD60" i="48"/>
  <c r="V60" i="48"/>
  <c r="L60" i="48"/>
  <c r="AT60" i="48"/>
  <c r="AL60" i="48"/>
  <c r="AB60" i="48"/>
  <c r="T60" i="48"/>
  <c r="J60" i="48"/>
  <c r="AX42" i="48"/>
  <c r="AP42" i="48"/>
  <c r="AH42" i="48"/>
  <c r="X42" i="48"/>
  <c r="P42" i="48"/>
  <c r="AV42" i="48"/>
  <c r="AN42" i="48"/>
  <c r="AD42" i="48"/>
  <c r="V42" i="48"/>
  <c r="L42" i="48"/>
  <c r="AT42" i="48"/>
  <c r="AL42" i="48"/>
  <c r="AB42" i="48"/>
  <c r="T42" i="48"/>
  <c r="J42" i="48"/>
  <c r="AZ42" i="48"/>
  <c r="AR42" i="48"/>
  <c r="AJ42" i="48"/>
  <c r="Z42" i="48"/>
  <c r="R42" i="48"/>
  <c r="AW123" i="49"/>
  <c r="AO123" i="49"/>
  <c r="AE123" i="49"/>
  <c r="W123" i="49"/>
  <c r="M123" i="49"/>
  <c r="AU123" i="49"/>
  <c r="AM123" i="49"/>
  <c r="AC123" i="49"/>
  <c r="U123" i="49"/>
  <c r="K123" i="49"/>
  <c r="BA123" i="49"/>
  <c r="AS123" i="49"/>
  <c r="AK123" i="49"/>
  <c r="AA123" i="49"/>
  <c r="S123" i="49"/>
  <c r="AY123" i="49"/>
  <c r="AQ123" i="49"/>
  <c r="AI123" i="49"/>
  <c r="Y123" i="49"/>
  <c r="Q123" i="49"/>
  <c r="AV114" i="49"/>
  <c r="AN114" i="49"/>
  <c r="AD114" i="49"/>
  <c r="V114" i="49"/>
  <c r="L114" i="49"/>
  <c r="AT114" i="49"/>
  <c r="AL114" i="49"/>
  <c r="AB114" i="49"/>
  <c r="T114" i="49"/>
  <c r="J114" i="49"/>
  <c r="AZ114" i="49"/>
  <c r="AR114" i="49"/>
  <c r="AJ114" i="49"/>
  <c r="Z114" i="49"/>
  <c r="R114" i="49"/>
  <c r="AX114" i="49"/>
  <c r="AP114" i="49"/>
  <c r="AH114" i="49"/>
  <c r="X114" i="49"/>
  <c r="P114" i="49"/>
  <c r="AW59" i="49"/>
  <c r="AO59" i="49"/>
  <c r="AE59" i="49"/>
  <c r="W59" i="49"/>
  <c r="M59" i="49"/>
  <c r="AY59" i="49"/>
  <c r="AM59" i="49"/>
  <c r="AA59" i="49"/>
  <c r="Q59" i="49"/>
  <c r="AU59" i="49"/>
  <c r="AK59" i="49"/>
  <c r="Y59" i="49"/>
  <c r="K59" i="49"/>
  <c r="AS59" i="49"/>
  <c r="AI59" i="49"/>
  <c r="U59" i="49"/>
  <c r="BA59" i="49"/>
  <c r="AQ59" i="49"/>
  <c r="AC59" i="49"/>
  <c r="S59" i="49"/>
  <c r="AV50" i="49"/>
  <c r="AN50" i="49"/>
  <c r="AD50" i="49"/>
  <c r="V50" i="49"/>
  <c r="L50" i="49"/>
  <c r="AT50" i="49"/>
  <c r="AJ50" i="49"/>
  <c r="X50" i="49"/>
  <c r="J50" i="49"/>
  <c r="AR50" i="49"/>
  <c r="AH50" i="49"/>
  <c r="T50" i="49"/>
  <c r="AZ50" i="49"/>
  <c r="AP50" i="49"/>
  <c r="AB50" i="49"/>
  <c r="R50" i="49"/>
  <c r="AX50" i="49"/>
  <c r="AL50" i="49"/>
  <c r="Z50" i="49"/>
  <c r="P50" i="49"/>
  <c r="AY218" i="50"/>
  <c r="AQ218" i="50"/>
  <c r="AI218" i="50"/>
  <c r="Y218" i="50"/>
  <c r="Q218" i="50"/>
  <c r="AW218" i="50"/>
  <c r="AO218" i="50"/>
  <c r="AE218" i="50"/>
  <c r="W218" i="50"/>
  <c r="M218" i="50"/>
  <c r="AS218" i="50"/>
  <c r="AA218" i="50"/>
  <c r="AM218" i="50"/>
  <c r="U218" i="50"/>
  <c r="BA218" i="50"/>
  <c r="AK218" i="50"/>
  <c r="S218" i="50"/>
  <c r="AU218" i="50"/>
  <c r="AC218" i="50"/>
  <c r="K218" i="50"/>
  <c r="AX209" i="50"/>
  <c r="AP209" i="50"/>
  <c r="AH209" i="50"/>
  <c r="X209" i="50"/>
  <c r="P209" i="50"/>
  <c r="AR209" i="50"/>
  <c r="AD209" i="50"/>
  <c r="T209" i="50"/>
  <c r="AZ209" i="50"/>
  <c r="AN209" i="50"/>
  <c r="AB209" i="50"/>
  <c r="R209" i="50"/>
  <c r="AV209" i="50"/>
  <c r="AL209" i="50"/>
  <c r="Z209" i="50"/>
  <c r="L209" i="50"/>
  <c r="AT209" i="50"/>
  <c r="AJ209" i="50"/>
  <c r="V209" i="50"/>
  <c r="J209" i="50"/>
  <c r="AY124" i="49"/>
  <c r="AQ124" i="49"/>
  <c r="AI124" i="49"/>
  <c r="Y124" i="49"/>
  <c r="Q124" i="49"/>
  <c r="AW124" i="49"/>
  <c r="AO124" i="49"/>
  <c r="AE124" i="49"/>
  <c r="W124" i="49"/>
  <c r="M124" i="49"/>
  <c r="AU124" i="49"/>
  <c r="AM124" i="49"/>
  <c r="AC124" i="49"/>
  <c r="U124" i="49"/>
  <c r="K124" i="49"/>
  <c r="BA124" i="49"/>
  <c r="AS124" i="49"/>
  <c r="AK124" i="49"/>
  <c r="AA124" i="49"/>
  <c r="S124" i="49"/>
  <c r="AX115" i="49"/>
  <c r="AP115" i="49"/>
  <c r="AH115" i="49"/>
  <c r="X115" i="49"/>
  <c r="P115" i="49"/>
  <c r="AV115" i="49"/>
  <c r="AN115" i="49"/>
  <c r="AD115" i="49"/>
  <c r="V115" i="49"/>
  <c r="L115" i="49"/>
  <c r="AT115" i="49"/>
  <c r="AL115" i="49"/>
  <c r="AB115" i="49"/>
  <c r="T115" i="49"/>
  <c r="J115" i="49"/>
  <c r="AZ115" i="49"/>
  <c r="AR115" i="49"/>
  <c r="AJ115" i="49"/>
  <c r="Z115" i="49"/>
  <c r="R115" i="49"/>
  <c r="AY60" i="49"/>
  <c r="AQ60" i="49"/>
  <c r="AI60" i="49"/>
  <c r="Y60" i="49"/>
  <c r="Q60" i="49"/>
  <c r="AW60" i="49"/>
  <c r="AO60" i="49"/>
  <c r="AE60" i="49"/>
  <c r="W60" i="49"/>
  <c r="M60" i="49"/>
  <c r="BA60" i="49"/>
  <c r="AS60" i="49"/>
  <c r="AK60" i="49"/>
  <c r="AA60" i="49"/>
  <c r="S60" i="49"/>
  <c r="U60" i="49"/>
  <c r="AU60" i="49"/>
  <c r="K60" i="49"/>
  <c r="AM60" i="49"/>
  <c r="AC60" i="49"/>
  <c r="AX51" i="49"/>
  <c r="AP51" i="49"/>
  <c r="AH51" i="49"/>
  <c r="X51" i="49"/>
  <c r="P51" i="49"/>
  <c r="AV51" i="49"/>
  <c r="AN51" i="49"/>
  <c r="AD51" i="49"/>
  <c r="V51" i="49"/>
  <c r="L51" i="49"/>
  <c r="AZ51" i="49"/>
  <c r="AR51" i="49"/>
  <c r="AJ51" i="49"/>
  <c r="Z51" i="49"/>
  <c r="R51" i="49"/>
  <c r="AB51" i="49"/>
  <c r="T51" i="49"/>
  <c r="AT51" i="49"/>
  <c r="J51" i="49"/>
  <c r="AL51" i="49"/>
  <c r="AW219" i="50"/>
  <c r="AO219" i="50"/>
  <c r="AE219" i="50"/>
  <c r="W219" i="50"/>
  <c r="M219" i="50"/>
  <c r="AU219" i="50"/>
  <c r="AM219" i="50"/>
  <c r="AC219" i="50"/>
  <c r="U219" i="50"/>
  <c r="K219" i="50"/>
  <c r="AY219" i="50"/>
  <c r="AQ219" i="50"/>
  <c r="AI219" i="50"/>
  <c r="Y219" i="50"/>
  <c r="Q219" i="50"/>
  <c r="AA219" i="50"/>
  <c r="BA219" i="50"/>
  <c r="S219" i="50"/>
  <c r="AS219" i="50"/>
  <c r="AK219" i="50"/>
  <c r="AV210" i="50"/>
  <c r="AN210" i="50"/>
  <c r="AD210" i="50"/>
  <c r="V210" i="50"/>
  <c r="L210" i="50"/>
  <c r="AT210" i="50"/>
  <c r="AL210" i="50"/>
  <c r="AB210" i="50"/>
  <c r="T210" i="50"/>
  <c r="J210" i="50"/>
  <c r="AX210" i="50"/>
  <c r="AP210" i="50"/>
  <c r="AH210" i="50"/>
  <c r="X210" i="50"/>
  <c r="P210" i="50"/>
  <c r="AJ210" i="50"/>
  <c r="Z210" i="50"/>
  <c r="AZ210" i="50"/>
  <c r="R210" i="50"/>
  <c r="AR210" i="50"/>
  <c r="AU145" i="49"/>
  <c r="AC145" i="49"/>
  <c r="K145" i="49"/>
  <c r="AO145" i="49"/>
  <c r="W145" i="49"/>
  <c r="AQ145" i="49"/>
  <c r="Y145" i="49"/>
  <c r="BA145" i="49"/>
  <c r="AK145" i="49"/>
  <c r="S145" i="49"/>
  <c r="AM145" i="49"/>
  <c r="U145" i="49"/>
  <c r="AW145" i="49"/>
  <c r="AE145" i="49"/>
  <c r="M145" i="49"/>
  <c r="AY145" i="49"/>
  <c r="AI145" i="49"/>
  <c r="Q145" i="49"/>
  <c r="AS145" i="49"/>
  <c r="AA145" i="49"/>
  <c r="AV136" i="49"/>
  <c r="AD136" i="49"/>
  <c r="L136" i="49"/>
  <c r="AL136" i="49"/>
  <c r="T136" i="49"/>
  <c r="AR136" i="49"/>
  <c r="Z136" i="49"/>
  <c r="AX136" i="49"/>
  <c r="AH136" i="49"/>
  <c r="P136" i="49"/>
  <c r="AN136" i="49"/>
  <c r="V136" i="49"/>
  <c r="AT136" i="49"/>
  <c r="AB136" i="49"/>
  <c r="J136" i="49"/>
  <c r="AZ136" i="49"/>
  <c r="AJ136" i="49"/>
  <c r="R136" i="49"/>
  <c r="AP136" i="49"/>
  <c r="X136" i="49"/>
  <c r="AW81" i="49"/>
  <c r="AO81" i="49"/>
  <c r="AE81" i="49"/>
  <c r="W81" i="49"/>
  <c r="M81" i="49"/>
  <c r="AU81" i="49"/>
  <c r="AM81" i="49"/>
  <c r="AC81" i="49"/>
  <c r="U81" i="49"/>
  <c r="K81" i="49"/>
  <c r="BA81" i="49"/>
  <c r="AS81" i="49"/>
  <c r="AK81" i="49"/>
  <c r="AA81" i="49"/>
  <c r="S81" i="49"/>
  <c r="AY81" i="49"/>
  <c r="AQ81" i="49"/>
  <c r="AI81" i="49"/>
  <c r="Y81" i="49"/>
  <c r="Q81" i="49"/>
  <c r="AV72" i="49"/>
  <c r="AN72" i="49"/>
  <c r="AD72" i="49"/>
  <c r="V72" i="49"/>
  <c r="L72" i="49"/>
  <c r="AT72" i="49"/>
  <c r="AL72" i="49"/>
  <c r="AB72" i="49"/>
  <c r="T72" i="49"/>
  <c r="J72" i="49"/>
  <c r="AZ72" i="49"/>
  <c r="AR72" i="49"/>
  <c r="AJ72" i="49"/>
  <c r="Z72" i="49"/>
  <c r="R72" i="49"/>
  <c r="AX72" i="49"/>
  <c r="AP72" i="49"/>
  <c r="AH72" i="49"/>
  <c r="X72" i="49"/>
  <c r="P72" i="49"/>
  <c r="AW17" i="49"/>
  <c r="AO17" i="49"/>
  <c r="AE17" i="49"/>
  <c r="W17" i="49"/>
  <c r="M17" i="49"/>
  <c r="AU17" i="49"/>
  <c r="AM17" i="49"/>
  <c r="AC17" i="49"/>
  <c r="U17" i="49"/>
  <c r="K17" i="49"/>
  <c r="BA17" i="49"/>
  <c r="AS17" i="49"/>
  <c r="AK17" i="49"/>
  <c r="AA17" i="49"/>
  <c r="S17" i="49"/>
  <c r="AY17" i="49"/>
  <c r="AQ17" i="49"/>
  <c r="AI17" i="49"/>
  <c r="Y17" i="49"/>
  <c r="Q17" i="49"/>
  <c r="AZ231" i="50"/>
  <c r="AR231" i="50"/>
  <c r="AJ231" i="50"/>
  <c r="Z231" i="50"/>
  <c r="R231" i="50"/>
  <c r="AX231" i="50"/>
  <c r="AP231" i="50"/>
  <c r="AH231" i="50"/>
  <c r="X231" i="50"/>
  <c r="P231" i="50"/>
  <c r="AV231" i="50"/>
  <c r="AN231" i="50"/>
  <c r="AD231" i="50"/>
  <c r="V231" i="50"/>
  <c r="L231" i="50"/>
  <c r="AT231" i="50"/>
  <c r="AL231" i="50"/>
  <c r="AB231" i="50"/>
  <c r="T231" i="50"/>
  <c r="J231" i="50"/>
  <c r="BA130" i="49"/>
  <c r="AS130" i="49"/>
  <c r="AK130" i="49"/>
  <c r="AA130" i="49"/>
  <c r="S130" i="49"/>
  <c r="AY130" i="49"/>
  <c r="AQ130" i="49"/>
  <c r="AI130" i="49"/>
  <c r="Y130" i="49"/>
  <c r="Q130" i="49"/>
  <c r="AW130" i="49"/>
  <c r="AO130" i="49"/>
  <c r="AE130" i="49"/>
  <c r="W130" i="49"/>
  <c r="M130" i="49"/>
  <c r="AU130" i="49"/>
  <c r="AM130" i="49"/>
  <c r="AC130" i="49"/>
  <c r="U130" i="49"/>
  <c r="K130" i="49"/>
  <c r="AZ121" i="49"/>
  <c r="AR121" i="49"/>
  <c r="AJ121" i="49"/>
  <c r="Z121" i="49"/>
  <c r="R121" i="49"/>
  <c r="AX121" i="49"/>
  <c r="AP121" i="49"/>
  <c r="AH121" i="49"/>
  <c r="X121" i="49"/>
  <c r="P121" i="49"/>
  <c r="AV121" i="49"/>
  <c r="AN121" i="49"/>
  <c r="AD121" i="49"/>
  <c r="V121" i="49"/>
  <c r="L121" i="49"/>
  <c r="AT121" i="49"/>
  <c r="AL121" i="49"/>
  <c r="AB121" i="49"/>
  <c r="T121" i="49"/>
  <c r="J121" i="49"/>
  <c r="BA66" i="49"/>
  <c r="AS66" i="49"/>
  <c r="AK66" i="49"/>
  <c r="AA66" i="49"/>
  <c r="S66" i="49"/>
  <c r="AY66" i="49"/>
  <c r="AQ66" i="49"/>
  <c r="AI66" i="49"/>
  <c r="Y66" i="49"/>
  <c r="Q66" i="49"/>
  <c r="AW66" i="49"/>
  <c r="AO66" i="49"/>
  <c r="AE66" i="49"/>
  <c r="W66" i="49"/>
  <c r="M66" i="49"/>
  <c r="AU66" i="49"/>
  <c r="AM66" i="49"/>
  <c r="AC66" i="49"/>
  <c r="U66" i="49"/>
  <c r="K66" i="49"/>
  <c r="AZ57" i="49"/>
  <c r="AR57" i="49"/>
  <c r="AJ57" i="49"/>
  <c r="Z57" i="49"/>
  <c r="R57" i="49"/>
  <c r="AX57" i="49"/>
  <c r="AP57" i="49"/>
  <c r="AH57" i="49"/>
  <c r="X57" i="49"/>
  <c r="P57" i="49"/>
  <c r="AV57" i="49"/>
  <c r="AN57" i="49"/>
  <c r="AD57" i="49"/>
  <c r="V57" i="49"/>
  <c r="L57" i="49"/>
  <c r="AT57" i="49"/>
  <c r="AL57" i="49"/>
  <c r="AB57" i="49"/>
  <c r="T57" i="49"/>
  <c r="J57" i="49"/>
  <c r="AY225" i="50"/>
  <c r="AQ225" i="50"/>
  <c r="AI225" i="50"/>
  <c r="Y225" i="50"/>
  <c r="Q225" i="50"/>
  <c r="AW225" i="50"/>
  <c r="AO225" i="50"/>
  <c r="AE225" i="50"/>
  <c r="W225" i="50"/>
  <c r="M225" i="50"/>
  <c r="AU225" i="50"/>
  <c r="AM225" i="50"/>
  <c r="AC225" i="50"/>
  <c r="U225" i="50"/>
  <c r="K225" i="50"/>
  <c r="BA225" i="50"/>
  <c r="AS225" i="50"/>
  <c r="AK225" i="50"/>
  <c r="AA225" i="50"/>
  <c r="S225" i="50"/>
  <c r="AX216" i="50"/>
  <c r="AP216" i="50"/>
  <c r="AH216" i="50"/>
  <c r="X216" i="50"/>
  <c r="P216" i="50"/>
  <c r="AV216" i="50"/>
  <c r="AN216" i="50"/>
  <c r="AD216" i="50"/>
  <c r="V216" i="50"/>
  <c r="L216" i="50"/>
  <c r="AT216" i="50"/>
  <c r="AL216" i="50"/>
  <c r="AB216" i="50"/>
  <c r="T216" i="50"/>
  <c r="J216" i="50"/>
  <c r="AZ216" i="50"/>
  <c r="AR216" i="50"/>
  <c r="AJ216" i="50"/>
  <c r="Z216" i="50"/>
  <c r="R216" i="50"/>
  <c r="BA208" i="50"/>
  <c r="AS208" i="50"/>
  <c r="AK208" i="50"/>
  <c r="AA208" i="50"/>
  <c r="S208" i="50"/>
  <c r="AY208" i="50"/>
  <c r="AQ208" i="50"/>
  <c r="AI208" i="50"/>
  <c r="Y208" i="50"/>
  <c r="Q208" i="50"/>
  <c r="AW208" i="50"/>
  <c r="AO208" i="50"/>
  <c r="AE208" i="50"/>
  <c r="W208" i="50"/>
  <c r="M208" i="50"/>
  <c r="AU208" i="50"/>
  <c r="AM208" i="50"/>
  <c r="AC208" i="50"/>
  <c r="U208" i="50"/>
  <c r="K208" i="50"/>
  <c r="AX199" i="50"/>
  <c r="AH199" i="50"/>
  <c r="P199" i="50"/>
  <c r="AR199" i="50"/>
  <c r="Z199" i="50"/>
  <c r="AT199" i="50"/>
  <c r="AB199" i="50"/>
  <c r="J199" i="50"/>
  <c r="AN199" i="50"/>
  <c r="V199" i="50"/>
  <c r="AP199" i="50"/>
  <c r="X199" i="50"/>
  <c r="AZ199" i="50"/>
  <c r="AJ199" i="50"/>
  <c r="R199" i="50"/>
  <c r="AL199" i="50"/>
  <c r="T199" i="50"/>
  <c r="AV199" i="50"/>
  <c r="AD199" i="50"/>
  <c r="L199" i="50"/>
  <c r="AY144" i="50"/>
  <c r="AQ144" i="50"/>
  <c r="AI144" i="50"/>
  <c r="Y144" i="50"/>
  <c r="Q144" i="50"/>
  <c r="AW144" i="50"/>
  <c r="AO144" i="50"/>
  <c r="AE144" i="50"/>
  <c r="W144" i="50"/>
  <c r="M144" i="50"/>
  <c r="AU144" i="50"/>
  <c r="AM144" i="50"/>
  <c r="AC144" i="50"/>
  <c r="U144" i="50"/>
  <c r="K144" i="50"/>
  <c r="BA144" i="50"/>
  <c r="AS144" i="50"/>
  <c r="AK144" i="50"/>
  <c r="AA144" i="50"/>
  <c r="S144" i="50"/>
  <c r="AX135" i="50"/>
  <c r="AP135" i="50"/>
  <c r="AH135" i="50"/>
  <c r="X135" i="50"/>
  <c r="P135" i="50"/>
  <c r="AV135" i="50"/>
  <c r="AN135" i="50"/>
  <c r="AD135" i="50"/>
  <c r="V135" i="50"/>
  <c r="L135" i="50"/>
  <c r="AT135" i="50"/>
  <c r="AL135" i="50"/>
  <c r="AB135" i="50"/>
  <c r="T135" i="50"/>
  <c r="J135" i="50"/>
  <c r="AZ135" i="50"/>
  <c r="AR135" i="50"/>
  <c r="AJ135" i="50"/>
  <c r="Z135" i="50"/>
  <c r="R135" i="50"/>
  <c r="AW177" i="50"/>
  <c r="AO177" i="50"/>
  <c r="AE177" i="50"/>
  <c r="W177" i="50"/>
  <c r="M177" i="50"/>
  <c r="AU177" i="50"/>
  <c r="AM177" i="50"/>
  <c r="AC177" i="50"/>
  <c r="U177" i="50"/>
  <c r="K177" i="50"/>
  <c r="BA177" i="50"/>
  <c r="AS177" i="50"/>
  <c r="AK177" i="50"/>
  <c r="AA177" i="50"/>
  <c r="S177" i="50"/>
  <c r="AY177" i="50"/>
  <c r="AQ177" i="50"/>
  <c r="AI177" i="50"/>
  <c r="Y177" i="50"/>
  <c r="Q177" i="50"/>
  <c r="AV168" i="50"/>
  <c r="AN168" i="50"/>
  <c r="AD168" i="50"/>
  <c r="V168" i="50"/>
  <c r="L168" i="50"/>
  <c r="AT168" i="50"/>
  <c r="AL168" i="50"/>
  <c r="AB168" i="50"/>
  <c r="T168" i="50"/>
  <c r="J168" i="50"/>
  <c r="AZ168" i="50"/>
  <c r="AR168" i="50"/>
  <c r="AJ168" i="50"/>
  <c r="Z168" i="50"/>
  <c r="R168" i="50"/>
  <c r="AX168" i="50"/>
  <c r="AP168" i="50"/>
  <c r="AH168" i="50"/>
  <c r="X168" i="50"/>
  <c r="P168" i="50"/>
  <c r="AW113" i="50"/>
  <c r="AO113" i="50"/>
  <c r="AE113" i="50"/>
  <c r="W113" i="50"/>
  <c r="M113" i="50"/>
  <c r="AU113" i="50"/>
  <c r="AM113" i="50"/>
  <c r="AC113" i="50"/>
  <c r="U113" i="50"/>
  <c r="K113" i="50"/>
  <c r="BA113" i="50"/>
  <c r="AS113" i="50"/>
  <c r="AK113" i="50"/>
  <c r="AA113" i="50"/>
  <c r="S113" i="50"/>
  <c r="AY113" i="50"/>
  <c r="AQ113" i="50"/>
  <c r="AI113" i="50"/>
  <c r="Y113" i="50"/>
  <c r="Q113" i="50"/>
  <c r="AW174" i="50"/>
  <c r="AO174" i="50"/>
  <c r="AE174" i="50"/>
  <c r="W174" i="50"/>
  <c r="M174" i="50"/>
  <c r="AU174" i="50"/>
  <c r="AM174" i="50"/>
  <c r="AC174" i="50"/>
  <c r="U174" i="50"/>
  <c r="K174" i="50"/>
  <c r="AY174" i="50"/>
  <c r="AI174" i="50"/>
  <c r="Q174" i="50"/>
  <c r="AS174" i="50"/>
  <c r="AA174" i="50"/>
  <c r="AQ174" i="50"/>
  <c r="Y174" i="50"/>
  <c r="BA174" i="50"/>
  <c r="AK174" i="50"/>
  <c r="S174" i="50"/>
  <c r="AV165" i="50"/>
  <c r="AN165" i="50"/>
  <c r="AD165" i="50"/>
  <c r="V165" i="50"/>
  <c r="L165" i="50"/>
  <c r="AZ165" i="50"/>
  <c r="AP165" i="50"/>
  <c r="AB165" i="50"/>
  <c r="R165" i="50"/>
  <c r="AX165" i="50"/>
  <c r="AL165" i="50"/>
  <c r="Z165" i="50"/>
  <c r="P165" i="50"/>
  <c r="AT165" i="50"/>
  <c r="AJ165" i="50"/>
  <c r="X165" i="50"/>
  <c r="J165" i="50"/>
  <c r="AR165" i="50"/>
  <c r="AH165" i="50"/>
  <c r="T165" i="50"/>
  <c r="AW110" i="50"/>
  <c r="AO110" i="50"/>
  <c r="AE110" i="50"/>
  <c r="W110" i="50"/>
  <c r="M110" i="50"/>
  <c r="AS110" i="50"/>
  <c r="AI110" i="50"/>
  <c r="U110" i="50"/>
  <c r="BA110" i="50"/>
  <c r="AQ110" i="50"/>
  <c r="AC110" i="50"/>
  <c r="S110" i="50"/>
  <c r="AY110" i="50"/>
  <c r="AM110" i="50"/>
  <c r="AA110" i="50"/>
  <c r="Q110" i="50"/>
  <c r="AU110" i="50"/>
  <c r="AK110" i="50"/>
  <c r="Y110" i="50"/>
  <c r="K110" i="50"/>
  <c r="AY155" i="50"/>
  <c r="AQ155" i="50"/>
  <c r="AI155" i="50"/>
  <c r="Y155" i="50"/>
  <c r="Q155" i="50"/>
  <c r="AW155" i="50"/>
  <c r="AO155" i="50"/>
  <c r="AE155" i="50"/>
  <c r="W155" i="50"/>
  <c r="M155" i="50"/>
  <c r="AU155" i="50"/>
  <c r="AM155" i="50"/>
  <c r="AC155" i="50"/>
  <c r="U155" i="50"/>
  <c r="K155" i="50"/>
  <c r="BA155" i="50"/>
  <c r="AS155" i="50"/>
  <c r="AK155" i="50"/>
  <c r="AA155" i="50"/>
  <c r="S155" i="50"/>
  <c r="AX146" i="50"/>
  <c r="AP146" i="50"/>
  <c r="AH146" i="50"/>
  <c r="X146" i="50"/>
  <c r="P146" i="50"/>
  <c r="AV146" i="50"/>
  <c r="AN146" i="50"/>
  <c r="AD146" i="50"/>
  <c r="V146" i="50"/>
  <c r="L146" i="50"/>
  <c r="AT146" i="50"/>
  <c r="AL146" i="50"/>
  <c r="AB146" i="50"/>
  <c r="T146" i="50"/>
  <c r="J146" i="50"/>
  <c r="AZ146" i="50"/>
  <c r="AR146" i="50"/>
  <c r="AJ146" i="50"/>
  <c r="Z146" i="50"/>
  <c r="R146" i="50"/>
  <c r="AW101" i="50"/>
  <c r="AO101" i="50"/>
  <c r="AE101" i="50"/>
  <c r="W101" i="50"/>
  <c r="M101" i="50"/>
  <c r="AU101" i="50"/>
  <c r="AM101" i="50"/>
  <c r="AC101" i="50"/>
  <c r="U101" i="50"/>
  <c r="K101" i="50"/>
  <c r="BA101" i="50"/>
  <c r="AS101" i="50"/>
  <c r="AK101" i="50"/>
  <c r="AA101" i="50"/>
  <c r="S101" i="50"/>
  <c r="AY101" i="50"/>
  <c r="AQ101" i="50"/>
  <c r="AI101" i="50"/>
  <c r="Y101" i="50"/>
  <c r="Q101" i="50"/>
  <c r="AV92" i="50"/>
  <c r="AN92" i="50"/>
  <c r="AD92" i="50"/>
  <c r="V92" i="50"/>
  <c r="L92" i="50"/>
  <c r="AT92" i="50"/>
  <c r="AL92" i="50"/>
  <c r="AB92" i="50"/>
  <c r="T92" i="50"/>
  <c r="J92" i="50"/>
  <c r="AZ92" i="50"/>
  <c r="AR92" i="50"/>
  <c r="AJ92" i="50"/>
  <c r="Z92" i="50"/>
  <c r="R92" i="50"/>
  <c r="AX92" i="50"/>
  <c r="AP92" i="50"/>
  <c r="AH92" i="50"/>
  <c r="X92" i="50"/>
  <c r="P92" i="50"/>
  <c r="AY37" i="50"/>
  <c r="AQ37" i="50"/>
  <c r="AI37" i="50"/>
  <c r="Y37" i="50"/>
  <c r="Q37" i="50"/>
  <c r="AW37" i="50"/>
  <c r="AO37" i="50"/>
  <c r="AE37" i="50"/>
  <c r="W37" i="50"/>
  <c r="M37" i="50"/>
  <c r="AU37" i="50"/>
  <c r="AM37" i="50"/>
  <c r="AC37" i="50"/>
  <c r="U37" i="50"/>
  <c r="K37" i="50"/>
  <c r="BA37" i="50"/>
  <c r="AS37" i="50"/>
  <c r="AK37" i="50"/>
  <c r="AA37" i="50"/>
  <c r="S37" i="50"/>
  <c r="AX28" i="50"/>
  <c r="AP28" i="50"/>
  <c r="AH28" i="50"/>
  <c r="X28" i="50"/>
  <c r="P28" i="50"/>
  <c r="AV28" i="50"/>
  <c r="AN28" i="50"/>
  <c r="AD28" i="50"/>
  <c r="V28" i="50"/>
  <c r="L28" i="50"/>
  <c r="AL28" i="50"/>
  <c r="T28" i="50"/>
  <c r="AZ28" i="50"/>
  <c r="AJ28" i="50"/>
  <c r="R28" i="50"/>
  <c r="AT28" i="50"/>
  <c r="AB28" i="50"/>
  <c r="J28" i="50"/>
  <c r="AR28" i="50"/>
  <c r="Z28" i="50"/>
  <c r="AW106" i="50"/>
  <c r="AO106" i="50"/>
  <c r="AE106" i="50"/>
  <c r="W106" i="50"/>
  <c r="M106" i="50"/>
  <c r="AY106" i="50"/>
  <c r="AM106" i="50"/>
  <c r="AA106" i="50"/>
  <c r="Q106" i="50"/>
  <c r="AU106" i="50"/>
  <c r="AK106" i="50"/>
  <c r="Y106" i="50"/>
  <c r="K106" i="50"/>
  <c r="AS106" i="50"/>
  <c r="AI106" i="50"/>
  <c r="U106" i="50"/>
  <c r="BA106" i="50"/>
  <c r="AQ106" i="50"/>
  <c r="AC106" i="50"/>
  <c r="S106" i="50"/>
  <c r="AV97" i="50"/>
  <c r="AN97" i="50"/>
  <c r="AD97" i="50"/>
  <c r="V97" i="50"/>
  <c r="L97" i="50"/>
  <c r="AT97" i="50"/>
  <c r="AL97" i="50"/>
  <c r="AB97" i="50"/>
  <c r="T97" i="50"/>
  <c r="J97" i="50"/>
  <c r="AZ97" i="50"/>
  <c r="AR97" i="50"/>
  <c r="AJ97" i="50"/>
  <c r="Z97" i="50"/>
  <c r="R97" i="50"/>
  <c r="AX97" i="50"/>
  <c r="AP97" i="50"/>
  <c r="AH97" i="50"/>
  <c r="X97" i="50"/>
  <c r="P97" i="50"/>
  <c r="AY42" i="50"/>
  <c r="AQ42" i="50"/>
  <c r="AI42" i="50"/>
  <c r="Y42" i="50"/>
  <c r="Q42" i="50"/>
  <c r="AW42" i="50"/>
  <c r="AM42" i="50"/>
  <c r="AA42" i="50"/>
  <c r="M42" i="50"/>
  <c r="AU42" i="50"/>
  <c r="AK42" i="50"/>
  <c r="W42" i="50"/>
  <c r="K42" i="50"/>
  <c r="AS42" i="50"/>
  <c r="AE42" i="50"/>
  <c r="U42" i="50"/>
  <c r="BA42" i="50"/>
  <c r="AO42" i="50"/>
  <c r="AC42" i="50"/>
  <c r="S42" i="50"/>
  <c r="AX33" i="50"/>
  <c r="AP33" i="50"/>
  <c r="AH33" i="50"/>
  <c r="X33" i="50"/>
  <c r="P33" i="50"/>
  <c r="AV33" i="50"/>
  <c r="AN33" i="50"/>
  <c r="AD33" i="50"/>
  <c r="V33" i="50"/>
  <c r="L33" i="50"/>
  <c r="AT33" i="50"/>
  <c r="AL33" i="50"/>
  <c r="AB33" i="50"/>
  <c r="T33" i="50"/>
  <c r="J33" i="50"/>
  <c r="AZ33" i="50"/>
  <c r="AR33" i="50"/>
  <c r="AJ33" i="50"/>
  <c r="Z33" i="50"/>
  <c r="R33" i="50"/>
  <c r="AY75" i="50"/>
  <c r="AQ75" i="50"/>
  <c r="AI75" i="50"/>
  <c r="Y75" i="50"/>
  <c r="Q75" i="50"/>
  <c r="AW75" i="50"/>
  <c r="AO75" i="50"/>
  <c r="AE75" i="50"/>
  <c r="W75" i="50"/>
  <c r="M75" i="50"/>
  <c r="BA75" i="50"/>
  <c r="AS75" i="50"/>
  <c r="AK75" i="50"/>
  <c r="AA75" i="50"/>
  <c r="S75" i="50"/>
  <c r="AU75" i="50"/>
  <c r="K75" i="50"/>
  <c r="AM75" i="50"/>
  <c r="AC75" i="50"/>
  <c r="U75" i="50"/>
  <c r="AX66" i="50"/>
  <c r="AP66" i="50"/>
  <c r="AH66" i="50"/>
  <c r="X66" i="50"/>
  <c r="P66" i="50"/>
  <c r="AV66" i="50"/>
  <c r="AN66" i="50"/>
  <c r="AD66" i="50"/>
  <c r="V66" i="50"/>
  <c r="L66" i="50"/>
  <c r="AZ66" i="50"/>
  <c r="AR66" i="50"/>
  <c r="AJ66" i="50"/>
  <c r="Z66" i="50"/>
  <c r="R66" i="50"/>
  <c r="T66" i="50"/>
  <c r="AT66" i="50"/>
  <c r="J66" i="50"/>
  <c r="AL66" i="50"/>
  <c r="AB66" i="50"/>
  <c r="AY92" i="50"/>
  <c r="AQ92" i="50"/>
  <c r="AI92" i="50"/>
  <c r="Y92" i="50"/>
  <c r="Q92" i="50"/>
  <c r="AW92" i="50"/>
  <c r="AO92" i="50"/>
  <c r="AE92" i="50"/>
  <c r="W92" i="50"/>
  <c r="M92" i="50"/>
  <c r="AU92" i="50"/>
  <c r="AM92" i="50"/>
  <c r="AC92" i="50"/>
  <c r="U92" i="50"/>
  <c r="K92" i="50"/>
  <c r="BA92" i="50"/>
  <c r="AS92" i="50"/>
  <c r="AK92" i="50"/>
  <c r="AA92" i="50"/>
  <c r="S92" i="50"/>
  <c r="AX83" i="50"/>
  <c r="AP83" i="50"/>
  <c r="AH83" i="50"/>
  <c r="X83" i="50"/>
  <c r="P83" i="50"/>
  <c r="AV83" i="50"/>
  <c r="AN83" i="50"/>
  <c r="AD83" i="50"/>
  <c r="V83" i="50"/>
  <c r="L83" i="50"/>
  <c r="AT83" i="50"/>
  <c r="AL83" i="50"/>
  <c r="AB83" i="50"/>
  <c r="T83" i="50"/>
  <c r="J83" i="50"/>
  <c r="AZ83" i="50"/>
  <c r="AR83" i="50"/>
  <c r="AJ83" i="50"/>
  <c r="Z83" i="50"/>
  <c r="R83" i="50"/>
  <c r="AY28" i="50"/>
  <c r="AQ28" i="50"/>
  <c r="AI28" i="50"/>
  <c r="Y28" i="50"/>
  <c r="Q28" i="50"/>
  <c r="AW28" i="50"/>
  <c r="AO28" i="50"/>
  <c r="AE28" i="50"/>
  <c r="W28" i="50"/>
  <c r="M28" i="50"/>
  <c r="AU28" i="50"/>
  <c r="AM28" i="50"/>
  <c r="AC28" i="50"/>
  <c r="U28" i="50"/>
  <c r="K28" i="50"/>
  <c r="BA28" i="50"/>
  <c r="AS28" i="50"/>
  <c r="AK28" i="50"/>
  <c r="AA28" i="50"/>
  <c r="S28" i="50"/>
  <c r="AX19" i="50"/>
  <c r="AP19" i="50"/>
  <c r="AH19" i="50"/>
  <c r="X19" i="50"/>
  <c r="P19" i="50"/>
  <c r="AV19" i="50"/>
  <c r="AN19" i="50"/>
  <c r="AD19" i="50"/>
  <c r="V19" i="50"/>
  <c r="L19" i="50"/>
  <c r="AT19" i="50"/>
  <c r="AL19" i="50"/>
  <c r="AB19" i="50"/>
  <c r="T19" i="50"/>
  <c r="J19" i="50"/>
  <c r="AZ19" i="50"/>
  <c r="AR19" i="50"/>
  <c r="AJ19" i="50"/>
  <c r="Z19" i="50"/>
  <c r="R19" i="50"/>
  <c r="AO303" i="51"/>
  <c r="W303" i="51"/>
  <c r="AU303" i="51"/>
  <c r="AC303" i="51"/>
  <c r="K303" i="51"/>
  <c r="BA303" i="51"/>
  <c r="AK303" i="51"/>
  <c r="S303" i="51"/>
  <c r="AQ303" i="51"/>
  <c r="Y303" i="51"/>
  <c r="AW303" i="51"/>
  <c r="AE303" i="51"/>
  <c r="M303" i="51"/>
  <c r="AM303" i="51"/>
  <c r="U303" i="51"/>
  <c r="AS303" i="51"/>
  <c r="AA303" i="51"/>
  <c r="AY303" i="51"/>
  <c r="AI303" i="51"/>
  <c r="Q303" i="51"/>
  <c r="AL294" i="51"/>
  <c r="T294" i="51"/>
  <c r="AR294" i="51"/>
  <c r="AV294" i="51"/>
  <c r="L294" i="51"/>
  <c r="AX294" i="51"/>
  <c r="AH294" i="51"/>
  <c r="P294" i="51"/>
  <c r="AJ294" i="51"/>
  <c r="AN294" i="51"/>
  <c r="AT294" i="51"/>
  <c r="AB294" i="51"/>
  <c r="J294" i="51"/>
  <c r="Z294" i="51"/>
  <c r="AD294" i="51"/>
  <c r="AP294" i="51"/>
  <c r="X294" i="51"/>
  <c r="AZ294" i="51"/>
  <c r="R294" i="51"/>
  <c r="V294" i="51"/>
  <c r="AM316" i="51"/>
  <c r="U316" i="51"/>
  <c r="AE316" i="51"/>
  <c r="AO316" i="51"/>
  <c r="S316" i="51"/>
  <c r="AY316" i="51"/>
  <c r="AI316" i="51"/>
  <c r="Q316" i="51"/>
  <c r="AS316" i="51"/>
  <c r="W316" i="51"/>
  <c r="AU316" i="51"/>
  <c r="AC316" i="51"/>
  <c r="K316" i="51"/>
  <c r="AA316" i="51"/>
  <c r="BA316" i="51"/>
  <c r="AQ316" i="51"/>
  <c r="Y316" i="51"/>
  <c r="AW316" i="51"/>
  <c r="M316" i="51"/>
  <c r="AK316" i="51"/>
  <c r="AN307" i="51"/>
  <c r="V307" i="51"/>
  <c r="AB307" i="51"/>
  <c r="P307" i="51"/>
  <c r="X307" i="51"/>
  <c r="AZ307" i="51"/>
  <c r="AJ307" i="51"/>
  <c r="R307" i="51"/>
  <c r="J307" i="51"/>
  <c r="AL307" i="51"/>
  <c r="AV307" i="51"/>
  <c r="AD307" i="51"/>
  <c r="L307" i="51"/>
  <c r="AX307" i="51"/>
  <c r="T307" i="51"/>
  <c r="AR307" i="51"/>
  <c r="Z307" i="51"/>
  <c r="AT307" i="51"/>
  <c r="AH307" i="51"/>
  <c r="AP307" i="51"/>
  <c r="AM293" i="51"/>
  <c r="U293" i="51"/>
  <c r="AS293" i="51"/>
  <c r="AW293" i="51"/>
  <c r="M293" i="51"/>
  <c r="AY293" i="51"/>
  <c r="AI293" i="51"/>
  <c r="Q293" i="51"/>
  <c r="AK293" i="51"/>
  <c r="AO293" i="51"/>
  <c r="AU293" i="51"/>
  <c r="AC293" i="51"/>
  <c r="K293" i="51"/>
  <c r="AA293" i="51"/>
  <c r="AE293" i="51"/>
  <c r="AQ293" i="51"/>
  <c r="Y293" i="51"/>
  <c r="BA293" i="51"/>
  <c r="S293" i="51"/>
  <c r="W293" i="51"/>
  <c r="AZ284" i="51"/>
  <c r="Z284" i="51"/>
  <c r="AR284" i="51"/>
  <c r="AB284" i="51"/>
  <c r="J284" i="51"/>
  <c r="AX284" i="51"/>
  <c r="AN284" i="51"/>
  <c r="V284" i="51"/>
  <c r="AV284" i="51"/>
  <c r="X284" i="51"/>
  <c r="AT284" i="51"/>
  <c r="AJ284" i="51"/>
  <c r="R284" i="51"/>
  <c r="AL284" i="51"/>
  <c r="T284" i="51"/>
  <c r="AP284" i="51"/>
  <c r="AD284" i="51"/>
  <c r="L284" i="51"/>
  <c r="AH284" i="51"/>
  <c r="P284" i="51"/>
  <c r="P345" i="51"/>
  <c r="AV345" i="51"/>
  <c r="AZ345" i="51"/>
  <c r="T345" i="51"/>
  <c r="X345" i="51"/>
  <c r="AN345" i="51"/>
  <c r="AL345" i="51"/>
  <c r="AR345" i="51"/>
  <c r="R345" i="51"/>
  <c r="Z345" i="51"/>
  <c r="AJ345" i="51"/>
  <c r="J345" i="51"/>
  <c r="AB345" i="51"/>
  <c r="AX345" i="51"/>
  <c r="L345" i="51"/>
  <c r="AP345" i="51"/>
  <c r="AT345" i="51"/>
  <c r="V345" i="51"/>
  <c r="AH345" i="51"/>
  <c r="AD345" i="51"/>
  <c r="AM290" i="51"/>
  <c r="U290" i="51"/>
  <c r="AS290" i="51"/>
  <c r="AW290" i="51"/>
  <c r="M290" i="51"/>
  <c r="AY290" i="51"/>
  <c r="AI290" i="51"/>
  <c r="Q290" i="51"/>
  <c r="AK290" i="51"/>
  <c r="AO290" i="51"/>
  <c r="AU290" i="51"/>
  <c r="AC290" i="51"/>
  <c r="K290" i="51"/>
  <c r="AA290" i="51"/>
  <c r="AE290" i="51"/>
  <c r="AQ290" i="51"/>
  <c r="Y290" i="51"/>
  <c r="BA290" i="51"/>
  <c r="S290" i="51"/>
  <c r="W290" i="51"/>
  <c r="AN281" i="51"/>
  <c r="V281" i="51"/>
  <c r="AT281" i="51"/>
  <c r="AB281" i="51"/>
  <c r="J281" i="51"/>
  <c r="AZ281" i="51"/>
  <c r="AJ281" i="51"/>
  <c r="R281" i="51"/>
  <c r="AP281" i="51"/>
  <c r="X281" i="51"/>
  <c r="AV281" i="51"/>
  <c r="AD281" i="51"/>
  <c r="L281" i="51"/>
  <c r="AL281" i="51"/>
  <c r="T281" i="51"/>
  <c r="AR281" i="51"/>
  <c r="Z281" i="51"/>
  <c r="AX281" i="51"/>
  <c r="AH281" i="51"/>
  <c r="P281" i="51"/>
  <c r="AY218" i="51"/>
  <c r="AQ218" i="51"/>
  <c r="AI218" i="51"/>
  <c r="Y218" i="51"/>
  <c r="Q218" i="51"/>
  <c r="AW218" i="51"/>
  <c r="AM218" i="51"/>
  <c r="AA218" i="51"/>
  <c r="M218" i="51"/>
  <c r="AU218" i="51"/>
  <c r="AK218" i="51"/>
  <c r="W218" i="51"/>
  <c r="K218" i="51"/>
  <c r="AS218" i="51"/>
  <c r="AE218" i="51"/>
  <c r="U218" i="51"/>
  <c r="BA218" i="51"/>
  <c r="AO218" i="51"/>
  <c r="AC218" i="51"/>
  <c r="S218" i="51"/>
  <c r="AX209" i="51"/>
  <c r="AP209" i="51"/>
  <c r="AH209" i="51"/>
  <c r="X209" i="51"/>
  <c r="P209" i="51"/>
  <c r="AT209" i="51"/>
  <c r="AJ209" i="51"/>
  <c r="V209" i="51"/>
  <c r="J209" i="51"/>
  <c r="AR209" i="51"/>
  <c r="AD209" i="51"/>
  <c r="T209" i="51"/>
  <c r="AZ209" i="51"/>
  <c r="AN209" i="51"/>
  <c r="AB209" i="51"/>
  <c r="R209" i="51"/>
  <c r="AV209" i="51"/>
  <c r="AL209" i="51"/>
  <c r="Z209" i="51"/>
  <c r="L209" i="51"/>
  <c r="AY231" i="51"/>
  <c r="AQ231" i="51"/>
  <c r="AI231" i="51"/>
  <c r="Y231" i="51"/>
  <c r="Q231" i="51"/>
  <c r="AW231" i="51"/>
  <c r="AO231" i="51"/>
  <c r="AE231" i="51"/>
  <c r="W231" i="51"/>
  <c r="M231" i="51"/>
  <c r="AU231" i="51"/>
  <c r="AM231" i="51"/>
  <c r="AC231" i="51"/>
  <c r="U231" i="51"/>
  <c r="K231" i="51"/>
  <c r="BA231" i="51"/>
  <c r="AS231" i="51"/>
  <c r="AK231" i="51"/>
  <c r="AA231" i="51"/>
  <c r="S231" i="51"/>
  <c r="AT222" i="51"/>
  <c r="AB222" i="51"/>
  <c r="J222" i="51"/>
  <c r="AN222" i="51"/>
  <c r="V222" i="51"/>
  <c r="AP222" i="51"/>
  <c r="X222" i="51"/>
  <c r="AZ222" i="51"/>
  <c r="AJ222" i="51"/>
  <c r="R222" i="51"/>
  <c r="AL222" i="51"/>
  <c r="T222" i="51"/>
  <c r="AV222" i="51"/>
  <c r="AD222" i="51"/>
  <c r="L222" i="51"/>
  <c r="AX222" i="51"/>
  <c r="AH222" i="51"/>
  <c r="P222" i="51"/>
  <c r="AR222" i="51"/>
  <c r="Z222" i="51"/>
  <c r="AY167" i="51"/>
  <c r="AQ167" i="51"/>
  <c r="AI167" i="51"/>
  <c r="Y167" i="51"/>
  <c r="Q167" i="51"/>
  <c r="AW167" i="51"/>
  <c r="AO167" i="51"/>
  <c r="AE167" i="51"/>
  <c r="W167" i="51"/>
  <c r="M167" i="51"/>
  <c r="AU167" i="51"/>
  <c r="AM167" i="51"/>
  <c r="AC167" i="51"/>
  <c r="U167" i="51"/>
  <c r="K167" i="51"/>
  <c r="BA167" i="51"/>
  <c r="AS167" i="51"/>
  <c r="AK167" i="51"/>
  <c r="AA167" i="51"/>
  <c r="S167" i="51"/>
  <c r="AX158" i="51"/>
  <c r="AP158" i="51"/>
  <c r="AH158" i="51"/>
  <c r="X158" i="51"/>
  <c r="P158" i="51"/>
  <c r="AV158" i="51"/>
  <c r="AN158" i="51"/>
  <c r="AD158" i="51"/>
  <c r="V158" i="51"/>
  <c r="L158" i="51"/>
  <c r="AT158" i="51"/>
  <c r="AL158" i="51"/>
  <c r="AB158" i="51"/>
  <c r="T158" i="51"/>
  <c r="J158" i="51"/>
  <c r="AZ158" i="51"/>
  <c r="AR158" i="51"/>
  <c r="AJ158" i="51"/>
  <c r="Z158" i="51"/>
  <c r="R158" i="51"/>
  <c r="AY208" i="51"/>
  <c r="AQ208" i="51"/>
  <c r="AI208" i="51"/>
  <c r="Y208" i="51"/>
  <c r="Q208" i="51"/>
  <c r="AW208" i="51"/>
  <c r="AM208" i="51"/>
  <c r="AA208" i="51"/>
  <c r="M208" i="51"/>
  <c r="AU208" i="51"/>
  <c r="AK208" i="51"/>
  <c r="W208" i="51"/>
  <c r="K208" i="51"/>
  <c r="AS208" i="51"/>
  <c r="AE208" i="51"/>
  <c r="U208" i="51"/>
  <c r="BA208" i="51"/>
  <c r="AO208" i="51"/>
  <c r="AC208" i="51"/>
  <c r="S208" i="51"/>
  <c r="AX199" i="51"/>
  <c r="AP199" i="51"/>
  <c r="AH199" i="51"/>
  <c r="X199" i="51"/>
  <c r="P199" i="51"/>
  <c r="AT199" i="51"/>
  <c r="AJ199" i="51"/>
  <c r="V199" i="51"/>
  <c r="J199" i="51"/>
  <c r="AR199" i="51"/>
  <c r="AD199" i="51"/>
  <c r="T199" i="51"/>
  <c r="AZ199" i="51"/>
  <c r="AN199" i="51"/>
  <c r="AB199" i="51"/>
  <c r="R199" i="51"/>
  <c r="AV199" i="51"/>
  <c r="AL199" i="51"/>
  <c r="Z199" i="51"/>
  <c r="L199" i="51"/>
  <c r="AU221" i="51"/>
  <c r="AC221" i="51"/>
  <c r="K221" i="51"/>
  <c r="AO221" i="51"/>
  <c r="W221" i="51"/>
  <c r="AQ221" i="51"/>
  <c r="Y221" i="51"/>
  <c r="BA221" i="51"/>
  <c r="AK221" i="51"/>
  <c r="S221" i="51"/>
  <c r="AM221" i="51"/>
  <c r="U221" i="51"/>
  <c r="AW221" i="51"/>
  <c r="AE221" i="51"/>
  <c r="M221" i="51"/>
  <c r="AY221" i="51"/>
  <c r="AI221" i="51"/>
  <c r="Q221" i="51"/>
  <c r="AS221" i="51"/>
  <c r="AA221" i="51"/>
  <c r="AV212" i="51"/>
  <c r="AD212" i="51"/>
  <c r="L212" i="51"/>
  <c r="AL212" i="51"/>
  <c r="T212" i="51"/>
  <c r="AR212" i="51"/>
  <c r="Z212" i="51"/>
  <c r="AX212" i="51"/>
  <c r="AH212" i="51"/>
  <c r="P212" i="51"/>
  <c r="AN212" i="51"/>
  <c r="V212" i="51"/>
  <c r="AT212" i="51"/>
  <c r="AB212" i="51"/>
  <c r="J212" i="51"/>
  <c r="AZ212" i="51"/>
  <c r="AJ212" i="51"/>
  <c r="R212" i="51"/>
  <c r="AP212" i="51"/>
  <c r="X212" i="51"/>
  <c r="AY157" i="51"/>
  <c r="AQ157" i="51"/>
  <c r="AI157" i="51"/>
  <c r="Y157" i="51"/>
  <c r="Q157" i="51"/>
  <c r="AW157" i="51"/>
  <c r="AO157" i="51"/>
  <c r="AE157" i="51"/>
  <c r="W157" i="51"/>
  <c r="M157" i="51"/>
  <c r="AU157" i="51"/>
  <c r="AM157" i="51"/>
  <c r="AC157" i="51"/>
  <c r="U157" i="51"/>
  <c r="K157" i="51"/>
  <c r="BA157" i="51"/>
  <c r="AS157" i="51"/>
  <c r="AK157" i="51"/>
  <c r="AA157" i="51"/>
  <c r="S157" i="51"/>
  <c r="AY121" i="51"/>
  <c r="AQ121" i="51"/>
  <c r="AI121" i="51"/>
  <c r="Y121" i="51"/>
  <c r="Q121" i="51"/>
  <c r="AW121" i="51"/>
  <c r="AO121" i="51"/>
  <c r="AE121" i="51"/>
  <c r="W121" i="51"/>
  <c r="M121" i="51"/>
  <c r="AU121" i="51"/>
  <c r="AM121" i="51"/>
  <c r="AC121" i="51"/>
  <c r="U121" i="51"/>
  <c r="K121" i="51"/>
  <c r="BA121" i="51"/>
  <c r="AS121" i="51"/>
  <c r="AK121" i="51"/>
  <c r="AA121" i="51"/>
  <c r="S121" i="51"/>
  <c r="AX112" i="51"/>
  <c r="AP112" i="51"/>
  <c r="AH112" i="51"/>
  <c r="X112" i="51"/>
  <c r="P112" i="51"/>
  <c r="AV112" i="51"/>
  <c r="AN112" i="51"/>
  <c r="AD112" i="51"/>
  <c r="V112" i="51"/>
  <c r="L112" i="51"/>
  <c r="AB112" i="51"/>
  <c r="J112" i="51"/>
  <c r="AT112" i="51"/>
  <c r="AL112" i="51"/>
  <c r="T112" i="51"/>
  <c r="AZ112" i="51"/>
  <c r="AR112" i="51"/>
  <c r="AJ112" i="51"/>
  <c r="Z112" i="51"/>
  <c r="R112" i="51"/>
  <c r="AY142" i="51"/>
  <c r="AQ142" i="51"/>
  <c r="AI142" i="51"/>
  <c r="Y142" i="51"/>
  <c r="Q142" i="51"/>
  <c r="AW142" i="51"/>
  <c r="AO142" i="51"/>
  <c r="AE142" i="51"/>
  <c r="W142" i="51"/>
  <c r="M142" i="51"/>
  <c r="AU142" i="51"/>
  <c r="AM142" i="51"/>
  <c r="AC142" i="51"/>
  <c r="U142" i="51"/>
  <c r="K142" i="51"/>
  <c r="BA142" i="51"/>
  <c r="AS142" i="51"/>
  <c r="AK142" i="51"/>
  <c r="AA142" i="51"/>
  <c r="S142" i="51"/>
  <c r="AX133" i="51"/>
  <c r="AP133" i="51"/>
  <c r="AH133" i="51"/>
  <c r="X133" i="51"/>
  <c r="P133" i="51"/>
  <c r="AV133" i="51"/>
  <c r="AN133" i="51"/>
  <c r="AD133" i="51"/>
  <c r="V133" i="51"/>
  <c r="L133" i="51"/>
  <c r="AT133" i="51"/>
  <c r="AL133" i="51"/>
  <c r="AB133" i="51"/>
  <c r="T133" i="51"/>
  <c r="J133" i="51"/>
  <c r="AZ133" i="51"/>
  <c r="AR133" i="51"/>
  <c r="AJ133" i="51"/>
  <c r="Z133" i="51"/>
  <c r="R133" i="51"/>
  <c r="AY155" i="51"/>
  <c r="AQ155" i="51"/>
  <c r="AI155" i="51"/>
  <c r="Y155" i="51"/>
  <c r="Q155" i="51"/>
  <c r="AW155" i="51"/>
  <c r="AO155" i="51"/>
  <c r="AE155" i="51"/>
  <c r="W155" i="51"/>
  <c r="M155" i="51"/>
  <c r="AU155" i="51"/>
  <c r="AM155" i="51"/>
  <c r="AC155" i="51"/>
  <c r="U155" i="51"/>
  <c r="K155" i="51"/>
  <c r="BA155" i="51"/>
  <c r="AS155" i="51"/>
  <c r="AK155" i="51"/>
  <c r="AA155" i="51"/>
  <c r="S155" i="51"/>
  <c r="AX146" i="51"/>
  <c r="AP146" i="51"/>
  <c r="AH146" i="51"/>
  <c r="X146" i="51"/>
  <c r="P146" i="51"/>
  <c r="AV146" i="51"/>
  <c r="AN146" i="51"/>
  <c r="AD146" i="51"/>
  <c r="V146" i="51"/>
  <c r="L146" i="51"/>
  <c r="AT146" i="51"/>
  <c r="AL146" i="51"/>
  <c r="AB146" i="51"/>
  <c r="T146" i="51"/>
  <c r="J146" i="51"/>
  <c r="AZ146" i="51"/>
  <c r="AR146" i="51"/>
  <c r="AJ146" i="51"/>
  <c r="Z146" i="51"/>
  <c r="R146" i="51"/>
  <c r="AY132" i="51"/>
  <c r="AQ132" i="51"/>
  <c r="AI132" i="51"/>
  <c r="Y132" i="51"/>
  <c r="Q132" i="51"/>
  <c r="AW132" i="51"/>
  <c r="AO132" i="51"/>
  <c r="AE132" i="51"/>
  <c r="W132" i="51"/>
  <c r="M132" i="51"/>
  <c r="AU132" i="51"/>
  <c r="AM132" i="51"/>
  <c r="AC132" i="51"/>
  <c r="U132" i="51"/>
  <c r="K132" i="51"/>
  <c r="BA132" i="51"/>
  <c r="AS132" i="51"/>
  <c r="AK132" i="51"/>
  <c r="AA132" i="51"/>
  <c r="S132" i="51"/>
  <c r="AX123" i="51"/>
  <c r="AP123" i="51"/>
  <c r="AH123" i="51"/>
  <c r="X123" i="51"/>
  <c r="P123" i="51"/>
  <c r="AV123" i="51"/>
  <c r="AN123" i="51"/>
  <c r="AD123" i="51"/>
  <c r="V123" i="51"/>
  <c r="L123" i="51"/>
  <c r="AT123" i="51"/>
  <c r="AL123" i="51"/>
  <c r="AB123" i="51"/>
  <c r="T123" i="51"/>
  <c r="J123" i="51"/>
  <c r="AZ123" i="51"/>
  <c r="AR123" i="51"/>
  <c r="AJ123" i="51"/>
  <c r="Z123" i="51"/>
  <c r="R123" i="51"/>
  <c r="AY88" i="51"/>
  <c r="AQ88" i="51"/>
  <c r="AI88" i="51"/>
  <c r="Y88" i="51"/>
  <c r="Q88" i="51"/>
  <c r="AW88" i="51"/>
  <c r="AO88" i="51"/>
  <c r="AE88" i="51"/>
  <c r="W88" i="51"/>
  <c r="M88" i="51"/>
  <c r="AU88" i="51"/>
  <c r="AM88" i="51"/>
  <c r="AC88" i="51"/>
  <c r="U88" i="51"/>
  <c r="K88" i="51"/>
  <c r="BA88" i="51"/>
  <c r="AS88" i="51"/>
  <c r="AK88" i="51"/>
  <c r="AA88" i="51"/>
  <c r="S88" i="51"/>
  <c r="AX79" i="51"/>
  <c r="AP79" i="51"/>
  <c r="AH79" i="51"/>
  <c r="X79" i="51"/>
  <c r="P79" i="51"/>
  <c r="AN79" i="51"/>
  <c r="AD79" i="51"/>
  <c r="V79" i="51"/>
  <c r="AV79" i="51"/>
  <c r="L79" i="51"/>
  <c r="AT79" i="51"/>
  <c r="AB79" i="51"/>
  <c r="J79" i="51"/>
  <c r="AL79" i="51"/>
  <c r="T79" i="51"/>
  <c r="AZ79" i="51"/>
  <c r="AR79" i="51"/>
  <c r="AJ79" i="51"/>
  <c r="Z79" i="51"/>
  <c r="R79" i="51"/>
  <c r="AX100" i="51"/>
  <c r="AP100" i="51"/>
  <c r="AH100" i="51"/>
  <c r="X100" i="51"/>
  <c r="P100" i="51"/>
  <c r="AV100" i="51"/>
  <c r="AN100" i="51"/>
  <c r="V100" i="51"/>
  <c r="L100" i="51"/>
  <c r="AD100" i="51"/>
  <c r="AT100" i="51"/>
  <c r="AL100" i="51"/>
  <c r="T100" i="51"/>
  <c r="AB100" i="51"/>
  <c r="J100" i="51"/>
  <c r="AZ100" i="51"/>
  <c r="AR100" i="51"/>
  <c r="AJ100" i="51"/>
  <c r="Z100" i="51"/>
  <c r="R100" i="51"/>
  <c r="AY94" i="51"/>
  <c r="AQ94" i="51"/>
  <c r="AI94" i="51"/>
  <c r="Y94" i="51"/>
  <c r="Q94" i="51"/>
  <c r="AW94" i="51"/>
  <c r="AO94" i="51"/>
  <c r="AE94" i="51"/>
  <c r="W94" i="51"/>
  <c r="M94" i="51"/>
  <c r="AU94" i="51"/>
  <c r="AM94" i="51"/>
  <c r="AC94" i="51"/>
  <c r="U94" i="51"/>
  <c r="K94" i="51"/>
  <c r="BA94" i="51"/>
  <c r="AS94" i="51"/>
  <c r="AK94" i="51"/>
  <c r="AA94" i="51"/>
  <c r="S94" i="51"/>
  <c r="AX85" i="51"/>
  <c r="AP85" i="51"/>
  <c r="AH85" i="51"/>
  <c r="X85" i="51"/>
  <c r="P85" i="51"/>
  <c r="AV85" i="51"/>
  <c r="AN85" i="51"/>
  <c r="AD85" i="51"/>
  <c r="V85" i="51"/>
  <c r="L85" i="51"/>
  <c r="AT85" i="51"/>
  <c r="AL85" i="51"/>
  <c r="AB85" i="51"/>
  <c r="T85" i="51"/>
  <c r="J85" i="51"/>
  <c r="AZ85" i="51"/>
  <c r="AR85" i="51"/>
  <c r="AJ85" i="51"/>
  <c r="Z85" i="51"/>
  <c r="R85" i="51"/>
  <c r="AX59" i="51"/>
  <c r="AP59" i="51"/>
  <c r="AH59" i="51"/>
  <c r="X59" i="51"/>
  <c r="P59" i="51"/>
  <c r="AV59" i="51"/>
  <c r="AN59" i="51"/>
  <c r="AD59" i="51"/>
  <c r="L59" i="51"/>
  <c r="V59" i="51"/>
  <c r="AT59" i="51"/>
  <c r="AB59" i="51"/>
  <c r="J59" i="51"/>
  <c r="AL59" i="51"/>
  <c r="T59" i="51"/>
  <c r="AZ59" i="51"/>
  <c r="AR59" i="51"/>
  <c r="AJ59" i="51"/>
  <c r="Z59" i="51"/>
  <c r="R59" i="51"/>
  <c r="AX48" i="51"/>
  <c r="AP48" i="51"/>
  <c r="AH48" i="51"/>
  <c r="X48" i="51"/>
  <c r="P48" i="51"/>
  <c r="AV48" i="51"/>
  <c r="AN48" i="51"/>
  <c r="AD48" i="51"/>
  <c r="V48" i="51"/>
  <c r="L48" i="51"/>
  <c r="AZ48" i="51"/>
  <c r="AR48" i="51"/>
  <c r="AJ48" i="51"/>
  <c r="Z48" i="51"/>
  <c r="R48" i="51"/>
  <c r="AL48" i="51"/>
  <c r="AB48" i="51"/>
  <c r="T48" i="51"/>
  <c r="AT48" i="51"/>
  <c r="J48" i="51"/>
  <c r="AX49" i="51"/>
  <c r="AP49" i="51"/>
  <c r="AH49" i="51"/>
  <c r="X49" i="51"/>
  <c r="P49" i="51"/>
  <c r="AV49" i="51"/>
  <c r="AN49" i="51"/>
  <c r="AD49" i="51"/>
  <c r="V49" i="51"/>
  <c r="L49" i="51"/>
  <c r="AZ49" i="51"/>
  <c r="AR49" i="51"/>
  <c r="AJ49" i="51"/>
  <c r="Z49" i="51"/>
  <c r="R49" i="51"/>
  <c r="AL49" i="51"/>
  <c r="AB49" i="51"/>
  <c r="T49" i="51"/>
  <c r="AT49" i="51"/>
  <c r="J49" i="51"/>
  <c r="AY43" i="51"/>
  <c r="AQ43" i="51"/>
  <c r="AI43" i="51"/>
  <c r="Y43" i="51"/>
  <c r="Q43" i="51"/>
  <c r="AO43" i="51"/>
  <c r="AE43" i="51"/>
  <c r="M43" i="51"/>
  <c r="AW43" i="51"/>
  <c r="W43" i="51"/>
  <c r="AU43" i="51"/>
  <c r="U43" i="51"/>
  <c r="AC43" i="51"/>
  <c r="BA43" i="51"/>
  <c r="AS43" i="51"/>
  <c r="AK43" i="51"/>
  <c r="AA43" i="51"/>
  <c r="S43" i="51"/>
  <c r="AM43" i="51"/>
  <c r="K43" i="51"/>
  <c r="AX34" i="51"/>
  <c r="AP34" i="51"/>
  <c r="AH34" i="51"/>
  <c r="X34" i="51"/>
  <c r="P34" i="51"/>
  <c r="AV34" i="51"/>
  <c r="AD34" i="51"/>
  <c r="V34" i="51"/>
  <c r="AN34" i="51"/>
  <c r="L34" i="51"/>
  <c r="AT34" i="51"/>
  <c r="T34" i="51"/>
  <c r="AB34" i="51"/>
  <c r="AZ34" i="51"/>
  <c r="AR34" i="51"/>
  <c r="AJ34" i="51"/>
  <c r="Z34" i="51"/>
  <c r="R34" i="51"/>
  <c r="AL34" i="51"/>
  <c r="J34" i="51"/>
  <c r="AX61" i="48"/>
  <c r="AP61" i="48"/>
  <c r="AH61" i="48"/>
  <c r="X61" i="48"/>
  <c r="P61" i="48"/>
  <c r="AR61" i="48"/>
  <c r="AD61" i="48"/>
  <c r="T61" i="48"/>
  <c r="AZ61" i="48"/>
  <c r="AN61" i="48"/>
  <c r="AB61" i="48"/>
  <c r="R61" i="48"/>
  <c r="AV61" i="48"/>
  <c r="AL61" i="48"/>
  <c r="Z61" i="48"/>
  <c r="L61" i="48"/>
  <c r="AT61" i="48"/>
  <c r="AJ61" i="48"/>
  <c r="V61" i="48"/>
  <c r="J61" i="48"/>
  <c r="AY55" i="48"/>
  <c r="AQ55" i="48"/>
  <c r="AI55" i="48"/>
  <c r="Y55" i="48"/>
  <c r="Q55" i="48"/>
  <c r="AW55" i="48"/>
  <c r="AO55" i="48"/>
  <c r="AE55" i="48"/>
  <c r="W55" i="48"/>
  <c r="M55" i="48"/>
  <c r="AU55" i="48"/>
  <c r="AM55" i="48"/>
  <c r="AC55" i="48"/>
  <c r="U55" i="48"/>
  <c r="K55" i="48"/>
  <c r="BA55" i="48"/>
  <c r="AS55" i="48"/>
  <c r="AK55" i="48"/>
  <c r="AA55" i="48"/>
  <c r="S55" i="48"/>
  <c r="AX46" i="48"/>
  <c r="AP46" i="48"/>
  <c r="AH46" i="48"/>
  <c r="X46" i="48"/>
  <c r="P46" i="48"/>
  <c r="AV46" i="48"/>
  <c r="AN46" i="48"/>
  <c r="AD46" i="48"/>
  <c r="V46" i="48"/>
  <c r="L46" i="48"/>
  <c r="AT46" i="48"/>
  <c r="AL46" i="48"/>
  <c r="AB46" i="48"/>
  <c r="T46" i="48"/>
  <c r="J46" i="48"/>
  <c r="AZ46" i="48"/>
  <c r="AR46" i="48"/>
  <c r="AJ46" i="48"/>
  <c r="Z46" i="48"/>
  <c r="R46" i="48"/>
  <c r="AZ64" i="48"/>
  <c r="AR64" i="48"/>
  <c r="AJ64" i="48"/>
  <c r="Z64" i="48"/>
  <c r="R64" i="48"/>
  <c r="AX64" i="48"/>
  <c r="AP64" i="48"/>
  <c r="AH64" i="48"/>
  <c r="X64" i="48"/>
  <c r="P64" i="48"/>
  <c r="AV64" i="48"/>
  <c r="AN64" i="48"/>
  <c r="AD64" i="48"/>
  <c r="V64" i="48"/>
  <c r="L64" i="48"/>
  <c r="AT64" i="48"/>
  <c r="AL64" i="48"/>
  <c r="AB64" i="48"/>
  <c r="T64" i="48"/>
  <c r="J64" i="48"/>
  <c r="AW127" i="49"/>
  <c r="AO127" i="49"/>
  <c r="AE127" i="49"/>
  <c r="W127" i="49"/>
  <c r="M127" i="49"/>
  <c r="AU127" i="49"/>
  <c r="AM127" i="49"/>
  <c r="AC127" i="49"/>
  <c r="U127" i="49"/>
  <c r="K127" i="49"/>
  <c r="BA127" i="49"/>
  <c r="AS127" i="49"/>
  <c r="AK127" i="49"/>
  <c r="AA127" i="49"/>
  <c r="S127" i="49"/>
  <c r="AY127" i="49"/>
  <c r="AQ127" i="49"/>
  <c r="AI127" i="49"/>
  <c r="Y127" i="49"/>
  <c r="Q127" i="49"/>
  <c r="AV118" i="49"/>
  <c r="AN118" i="49"/>
  <c r="AD118" i="49"/>
  <c r="V118" i="49"/>
  <c r="L118" i="49"/>
  <c r="AT118" i="49"/>
  <c r="AL118" i="49"/>
  <c r="AB118" i="49"/>
  <c r="T118" i="49"/>
  <c r="J118" i="49"/>
  <c r="AZ118" i="49"/>
  <c r="AR118" i="49"/>
  <c r="AJ118" i="49"/>
  <c r="Z118" i="49"/>
  <c r="R118" i="49"/>
  <c r="AX118" i="49"/>
  <c r="AP118" i="49"/>
  <c r="AH118" i="49"/>
  <c r="X118" i="49"/>
  <c r="P118" i="49"/>
  <c r="AW63" i="49"/>
  <c r="AO63" i="49"/>
  <c r="AE63" i="49"/>
  <c r="W63" i="49"/>
  <c r="M63" i="49"/>
  <c r="AS63" i="49"/>
  <c r="AI63" i="49"/>
  <c r="U63" i="49"/>
  <c r="BA63" i="49"/>
  <c r="AQ63" i="49"/>
  <c r="AC63" i="49"/>
  <c r="S63" i="49"/>
  <c r="AY63" i="49"/>
  <c r="AM63" i="49"/>
  <c r="AA63" i="49"/>
  <c r="Q63" i="49"/>
  <c r="AU63" i="49"/>
  <c r="AK63" i="49"/>
  <c r="Y63" i="49"/>
  <c r="K63" i="49"/>
  <c r="AV54" i="49"/>
  <c r="AN54" i="49"/>
  <c r="AD54" i="49"/>
  <c r="V54" i="49"/>
  <c r="L54" i="49"/>
  <c r="AZ54" i="49"/>
  <c r="AP54" i="49"/>
  <c r="AB54" i="49"/>
  <c r="R54" i="49"/>
  <c r="AX54" i="49"/>
  <c r="AL54" i="49"/>
  <c r="Z54" i="49"/>
  <c r="P54" i="49"/>
  <c r="AT54" i="49"/>
  <c r="AJ54" i="49"/>
  <c r="X54" i="49"/>
  <c r="J54" i="49"/>
  <c r="AR54" i="49"/>
  <c r="AH54" i="49"/>
  <c r="T54" i="49"/>
  <c r="AY222" i="50"/>
  <c r="AQ222" i="50"/>
  <c r="AI222" i="50"/>
  <c r="Y222" i="50"/>
  <c r="Q222" i="50"/>
  <c r="AW222" i="50"/>
  <c r="AO222" i="50"/>
  <c r="AE222" i="50"/>
  <c r="W222" i="50"/>
  <c r="M222" i="50"/>
  <c r="AS222" i="50"/>
  <c r="AA222" i="50"/>
  <c r="AM222" i="50"/>
  <c r="U222" i="50"/>
  <c r="BA222" i="50"/>
  <c r="AK222" i="50"/>
  <c r="S222" i="50"/>
  <c r="AU222" i="50"/>
  <c r="AC222" i="50"/>
  <c r="K222" i="50"/>
  <c r="AX213" i="50"/>
  <c r="AP213" i="50"/>
  <c r="AH213" i="50"/>
  <c r="X213" i="50"/>
  <c r="P213" i="50"/>
  <c r="AV213" i="50"/>
  <c r="AN213" i="50"/>
  <c r="AD213" i="50"/>
  <c r="V213" i="50"/>
  <c r="L213" i="50"/>
  <c r="AZ213" i="50"/>
  <c r="AJ213" i="50"/>
  <c r="R213" i="50"/>
  <c r="AT213" i="50"/>
  <c r="AB213" i="50"/>
  <c r="J213" i="50"/>
  <c r="AR213" i="50"/>
  <c r="Z213" i="50"/>
  <c r="AL213" i="50"/>
  <c r="T213" i="50"/>
  <c r="AY128" i="49"/>
  <c r="AQ128" i="49"/>
  <c r="AI128" i="49"/>
  <c r="Y128" i="49"/>
  <c r="Q128" i="49"/>
  <c r="AW128" i="49"/>
  <c r="AO128" i="49"/>
  <c r="AE128" i="49"/>
  <c r="W128" i="49"/>
  <c r="M128" i="49"/>
  <c r="AU128" i="49"/>
  <c r="AM128" i="49"/>
  <c r="AC128" i="49"/>
  <c r="U128" i="49"/>
  <c r="K128" i="49"/>
  <c r="BA128" i="49"/>
  <c r="AS128" i="49"/>
  <c r="AK128" i="49"/>
  <c r="AA128" i="49"/>
  <c r="S128" i="49"/>
  <c r="AX119" i="49"/>
  <c r="AP119" i="49"/>
  <c r="AH119" i="49"/>
  <c r="X119" i="49"/>
  <c r="P119" i="49"/>
  <c r="AV119" i="49"/>
  <c r="AN119" i="49"/>
  <c r="AD119" i="49"/>
  <c r="V119" i="49"/>
  <c r="L119" i="49"/>
  <c r="AT119" i="49"/>
  <c r="AL119" i="49"/>
  <c r="AB119" i="49"/>
  <c r="T119" i="49"/>
  <c r="J119" i="49"/>
  <c r="AZ119" i="49"/>
  <c r="AR119" i="49"/>
  <c r="AJ119" i="49"/>
  <c r="Z119" i="49"/>
  <c r="R119" i="49"/>
  <c r="AY64" i="49"/>
  <c r="AQ64" i="49"/>
  <c r="AI64" i="49"/>
  <c r="Y64" i="49"/>
  <c r="Q64" i="49"/>
  <c r="AW64" i="49"/>
  <c r="AO64" i="49"/>
  <c r="AE64" i="49"/>
  <c r="W64" i="49"/>
  <c r="M64" i="49"/>
  <c r="AU64" i="49"/>
  <c r="AM64" i="49"/>
  <c r="AC64" i="49"/>
  <c r="U64" i="49"/>
  <c r="K64" i="49"/>
  <c r="BA64" i="49"/>
  <c r="AS64" i="49"/>
  <c r="AK64" i="49"/>
  <c r="AA64" i="49"/>
  <c r="S64" i="49"/>
  <c r="AX55" i="49"/>
  <c r="AP55" i="49"/>
  <c r="AH55" i="49"/>
  <c r="X55" i="49"/>
  <c r="P55" i="49"/>
  <c r="AV55" i="49"/>
  <c r="AN55" i="49"/>
  <c r="AD55" i="49"/>
  <c r="V55" i="49"/>
  <c r="L55" i="49"/>
  <c r="AZ55" i="49"/>
  <c r="AR55" i="49"/>
  <c r="AJ55" i="49"/>
  <c r="Z55" i="49"/>
  <c r="R55" i="49"/>
  <c r="AT55" i="49"/>
  <c r="J55" i="49"/>
  <c r="AL55" i="49"/>
  <c r="AB55" i="49"/>
  <c r="T55" i="49"/>
  <c r="AW223" i="50"/>
  <c r="AO223" i="50"/>
  <c r="AE223" i="50"/>
  <c r="W223" i="50"/>
  <c r="M223" i="50"/>
  <c r="AU223" i="50"/>
  <c r="AM223" i="50"/>
  <c r="AC223" i="50"/>
  <c r="U223" i="50"/>
  <c r="K223" i="50"/>
  <c r="AY223" i="50"/>
  <c r="AQ223" i="50"/>
  <c r="AI223" i="50"/>
  <c r="Y223" i="50"/>
  <c r="Q223" i="50"/>
  <c r="AS223" i="50"/>
  <c r="AK223" i="50"/>
  <c r="AA223" i="50"/>
  <c r="BA223" i="50"/>
  <c r="S223" i="50"/>
  <c r="AV214" i="50"/>
  <c r="AN214" i="50"/>
  <c r="AD214" i="50"/>
  <c r="V214" i="50"/>
  <c r="L214" i="50"/>
  <c r="AT214" i="50"/>
  <c r="AL214" i="50"/>
  <c r="AB214" i="50"/>
  <c r="T214" i="50"/>
  <c r="J214" i="50"/>
  <c r="AX214" i="50"/>
  <c r="AP214" i="50"/>
  <c r="AH214" i="50"/>
  <c r="X214" i="50"/>
  <c r="P214" i="50"/>
  <c r="AZ214" i="50"/>
  <c r="R214" i="50"/>
  <c r="AR214" i="50"/>
  <c r="AJ214" i="50"/>
  <c r="Z214" i="50"/>
  <c r="BA13" i="48"/>
  <c r="AS13" i="48"/>
  <c r="AK13" i="48"/>
  <c r="AA13" i="48"/>
  <c r="S13" i="48"/>
  <c r="AY13" i="48"/>
  <c r="AQ13" i="48"/>
  <c r="AI13" i="48"/>
  <c r="Y13" i="48"/>
  <c r="Q13" i="48"/>
  <c r="AW13" i="48"/>
  <c r="AO13" i="48"/>
  <c r="AE13" i="48"/>
  <c r="W13" i="48"/>
  <c r="M13" i="48"/>
  <c r="AU13" i="48"/>
  <c r="AM13" i="48"/>
  <c r="AC13" i="48"/>
  <c r="U13" i="48"/>
  <c r="K13" i="48"/>
  <c r="AV140" i="49"/>
  <c r="AD140" i="49"/>
  <c r="L140" i="49"/>
  <c r="AL140" i="49"/>
  <c r="T140" i="49"/>
  <c r="AR140" i="49"/>
  <c r="Z140" i="49"/>
  <c r="AX140" i="49"/>
  <c r="AH140" i="49"/>
  <c r="P140" i="49"/>
  <c r="AN140" i="49"/>
  <c r="V140" i="49"/>
  <c r="AT140" i="49"/>
  <c r="AB140" i="49"/>
  <c r="J140" i="49"/>
  <c r="AZ140" i="49"/>
  <c r="AJ140" i="49"/>
  <c r="R140" i="49"/>
  <c r="AP140" i="49"/>
  <c r="X140" i="49"/>
  <c r="AW85" i="49"/>
  <c r="AO85" i="49"/>
  <c r="AE85" i="49"/>
  <c r="W85" i="49"/>
  <c r="M85" i="49"/>
  <c r="AU85" i="49"/>
  <c r="AM85" i="49"/>
  <c r="AC85" i="49"/>
  <c r="U85" i="49"/>
  <c r="K85" i="49"/>
  <c r="BA85" i="49"/>
  <c r="AS85" i="49"/>
  <c r="AK85" i="49"/>
  <c r="AA85" i="49"/>
  <c r="S85" i="49"/>
  <c r="AY85" i="49"/>
  <c r="AQ85" i="49"/>
  <c r="AI85" i="49"/>
  <c r="Y85" i="49"/>
  <c r="Q85" i="49"/>
  <c r="AV76" i="49"/>
  <c r="AN76" i="49"/>
  <c r="AD76" i="49"/>
  <c r="V76" i="49"/>
  <c r="L76" i="49"/>
  <c r="AT76" i="49"/>
  <c r="AL76" i="49"/>
  <c r="AB76" i="49"/>
  <c r="T76" i="49"/>
  <c r="J76" i="49"/>
  <c r="AZ76" i="49"/>
  <c r="AR76" i="49"/>
  <c r="AJ76" i="49"/>
  <c r="Z76" i="49"/>
  <c r="R76" i="49"/>
  <c r="AX76" i="49"/>
  <c r="AP76" i="49"/>
  <c r="AH76" i="49"/>
  <c r="X76" i="49"/>
  <c r="P76" i="49"/>
  <c r="AW21" i="49"/>
  <c r="AO21" i="49"/>
  <c r="AE21" i="49"/>
  <c r="W21" i="49"/>
  <c r="M21" i="49"/>
  <c r="AU21" i="49"/>
  <c r="AM21" i="49"/>
  <c r="AC21" i="49"/>
  <c r="U21" i="49"/>
  <c r="K21" i="49"/>
  <c r="BA21" i="49"/>
  <c r="AS21" i="49"/>
  <c r="AK21" i="49"/>
  <c r="AA21" i="49"/>
  <c r="S21" i="49"/>
  <c r="AY21" i="49"/>
  <c r="AQ21" i="49"/>
  <c r="AI21" i="49"/>
  <c r="Y21" i="49"/>
  <c r="Q21" i="49"/>
  <c r="AV12" i="49"/>
  <c r="AN12" i="49"/>
  <c r="AD12" i="49"/>
  <c r="V12" i="49"/>
  <c r="L12" i="49"/>
  <c r="AT12" i="49"/>
  <c r="AL12" i="49"/>
  <c r="AB12" i="49"/>
  <c r="T12" i="49"/>
  <c r="J12" i="49"/>
  <c r="AX12" i="49"/>
  <c r="AP12" i="49"/>
  <c r="AH12" i="49"/>
  <c r="X12" i="49"/>
  <c r="P12" i="49"/>
  <c r="Z12" i="49"/>
  <c r="AZ12" i="49"/>
  <c r="R12" i="49"/>
  <c r="AR12" i="49"/>
  <c r="AJ12" i="49"/>
  <c r="BA134" i="49"/>
  <c r="AS134" i="49"/>
  <c r="AK134" i="49"/>
  <c r="AA134" i="49"/>
  <c r="S134" i="49"/>
  <c r="AY134" i="49"/>
  <c r="AQ134" i="49"/>
  <c r="AI134" i="49"/>
  <c r="Y134" i="49"/>
  <c r="Q134" i="49"/>
  <c r="AW134" i="49"/>
  <c r="AO134" i="49"/>
  <c r="AE134" i="49"/>
  <c r="W134" i="49"/>
  <c r="M134" i="49"/>
  <c r="AU134" i="49"/>
  <c r="AM134" i="49"/>
  <c r="AC134" i="49"/>
  <c r="U134" i="49"/>
  <c r="K134" i="49"/>
  <c r="AZ125" i="49"/>
  <c r="AR125" i="49"/>
  <c r="AJ125" i="49"/>
  <c r="Z125" i="49"/>
  <c r="R125" i="49"/>
  <c r="AX125" i="49"/>
  <c r="AP125" i="49"/>
  <c r="AH125" i="49"/>
  <c r="X125" i="49"/>
  <c r="P125" i="49"/>
  <c r="AV125" i="49"/>
  <c r="AN125" i="49"/>
  <c r="AD125" i="49"/>
  <c r="V125" i="49"/>
  <c r="L125" i="49"/>
  <c r="AT125" i="49"/>
  <c r="AL125" i="49"/>
  <c r="AB125" i="49"/>
  <c r="T125" i="49"/>
  <c r="J125" i="49"/>
  <c r="BA70" i="49"/>
  <c r="AS70" i="49"/>
  <c r="AK70" i="49"/>
  <c r="AA70" i="49"/>
  <c r="S70" i="49"/>
  <c r="AY70" i="49"/>
  <c r="AQ70" i="49"/>
  <c r="AI70" i="49"/>
  <c r="Y70" i="49"/>
  <c r="Q70" i="49"/>
  <c r="AW70" i="49"/>
  <c r="AO70" i="49"/>
  <c r="AE70" i="49"/>
  <c r="W70" i="49"/>
  <c r="M70" i="49"/>
  <c r="AU70" i="49"/>
  <c r="AM70" i="49"/>
  <c r="AC70" i="49"/>
  <c r="U70" i="49"/>
  <c r="K70" i="49"/>
  <c r="AZ61" i="49"/>
  <c r="AR61" i="49"/>
  <c r="AJ61" i="49"/>
  <c r="Z61" i="49"/>
  <c r="R61" i="49"/>
  <c r="AX61" i="49"/>
  <c r="AP61" i="49"/>
  <c r="AH61" i="49"/>
  <c r="X61" i="49"/>
  <c r="P61" i="49"/>
  <c r="AV61" i="49"/>
  <c r="AN61" i="49"/>
  <c r="AD61" i="49"/>
  <c r="V61" i="49"/>
  <c r="L61" i="49"/>
  <c r="AT61" i="49"/>
  <c r="AL61" i="49"/>
  <c r="AB61" i="49"/>
  <c r="T61" i="49"/>
  <c r="J61" i="49"/>
  <c r="AY229" i="50"/>
  <c r="AQ229" i="50"/>
  <c r="AI229" i="50"/>
  <c r="Y229" i="50"/>
  <c r="Q229" i="50"/>
  <c r="AW229" i="50"/>
  <c r="AO229" i="50"/>
  <c r="AE229" i="50"/>
  <c r="W229" i="50"/>
  <c r="M229" i="50"/>
  <c r="AU229" i="50"/>
  <c r="AM229" i="50"/>
  <c r="AC229" i="50"/>
  <c r="U229" i="50"/>
  <c r="K229" i="50"/>
  <c r="BA229" i="50"/>
  <c r="AS229" i="50"/>
  <c r="AK229" i="50"/>
  <c r="AA229" i="50"/>
  <c r="S229" i="50"/>
  <c r="AX220" i="50"/>
  <c r="AP220" i="50"/>
  <c r="AH220" i="50"/>
  <c r="X220" i="50"/>
  <c r="P220" i="50"/>
  <c r="AV220" i="50"/>
  <c r="AN220" i="50"/>
  <c r="AD220" i="50"/>
  <c r="V220" i="50"/>
  <c r="L220" i="50"/>
  <c r="AT220" i="50"/>
  <c r="AL220" i="50"/>
  <c r="AB220" i="50"/>
  <c r="T220" i="50"/>
  <c r="J220" i="50"/>
  <c r="AZ220" i="50"/>
  <c r="AR220" i="50"/>
  <c r="AJ220" i="50"/>
  <c r="Z220" i="50"/>
  <c r="R220" i="50"/>
  <c r="AX203" i="50"/>
  <c r="AH203" i="50"/>
  <c r="P203" i="50"/>
  <c r="AR203" i="50"/>
  <c r="Z203" i="50"/>
  <c r="AT203" i="50"/>
  <c r="AB203" i="50"/>
  <c r="J203" i="50"/>
  <c r="AN203" i="50"/>
  <c r="V203" i="50"/>
  <c r="AP203" i="50"/>
  <c r="X203" i="50"/>
  <c r="AZ203" i="50"/>
  <c r="AJ203" i="50"/>
  <c r="R203" i="50"/>
  <c r="AL203" i="50"/>
  <c r="T203" i="50"/>
  <c r="AV203" i="50"/>
  <c r="AD203" i="50"/>
  <c r="L203" i="50"/>
  <c r="AY148" i="50"/>
  <c r="AQ148" i="50"/>
  <c r="AI148" i="50"/>
  <c r="Y148" i="50"/>
  <c r="Q148" i="50"/>
  <c r="AW148" i="50"/>
  <c r="AO148" i="50"/>
  <c r="AE148" i="50"/>
  <c r="W148" i="50"/>
  <c r="M148" i="50"/>
  <c r="AU148" i="50"/>
  <c r="AM148" i="50"/>
  <c r="AC148" i="50"/>
  <c r="U148" i="50"/>
  <c r="K148" i="50"/>
  <c r="BA148" i="50"/>
  <c r="AS148" i="50"/>
  <c r="AK148" i="50"/>
  <c r="AA148" i="50"/>
  <c r="S148" i="50"/>
  <c r="AX139" i="50"/>
  <c r="AP139" i="50"/>
  <c r="AH139" i="50"/>
  <c r="X139" i="50"/>
  <c r="P139" i="50"/>
  <c r="AV139" i="50"/>
  <c r="AN139" i="50"/>
  <c r="AD139" i="50"/>
  <c r="V139" i="50"/>
  <c r="L139" i="50"/>
  <c r="AT139" i="50"/>
  <c r="AL139" i="50"/>
  <c r="AB139" i="50"/>
  <c r="T139" i="50"/>
  <c r="J139" i="50"/>
  <c r="AZ139" i="50"/>
  <c r="AR139" i="50"/>
  <c r="AJ139" i="50"/>
  <c r="Z139" i="50"/>
  <c r="R139" i="50"/>
  <c r="AW181" i="50"/>
  <c r="AO181" i="50"/>
  <c r="AE181" i="50"/>
  <c r="W181" i="50"/>
  <c r="M181" i="50"/>
  <c r="AU181" i="50"/>
  <c r="AM181" i="50"/>
  <c r="AC181" i="50"/>
  <c r="U181" i="50"/>
  <c r="K181" i="50"/>
  <c r="BA181" i="50"/>
  <c r="AS181" i="50"/>
  <c r="AK181" i="50"/>
  <c r="AA181" i="50"/>
  <c r="S181" i="50"/>
  <c r="AY181" i="50"/>
  <c r="AQ181" i="50"/>
  <c r="AI181" i="50"/>
  <c r="Y181" i="50"/>
  <c r="Q181" i="50"/>
  <c r="AV172" i="50"/>
  <c r="AN172" i="50"/>
  <c r="AD172" i="50"/>
  <c r="V172" i="50"/>
  <c r="L172" i="50"/>
  <c r="AT172" i="50"/>
  <c r="AL172" i="50"/>
  <c r="AB172" i="50"/>
  <c r="T172" i="50"/>
  <c r="J172" i="50"/>
  <c r="AZ172" i="50"/>
  <c r="AR172" i="50"/>
  <c r="AJ172" i="50"/>
  <c r="Z172" i="50"/>
  <c r="R172" i="50"/>
  <c r="AX172" i="50"/>
  <c r="AP172" i="50"/>
  <c r="AH172" i="50"/>
  <c r="X172" i="50"/>
  <c r="P172" i="50"/>
  <c r="AW117" i="50"/>
  <c r="AO117" i="50"/>
  <c r="AE117" i="50"/>
  <c r="W117" i="50"/>
  <c r="M117" i="50"/>
  <c r="AU117" i="50"/>
  <c r="AM117" i="50"/>
  <c r="AC117" i="50"/>
  <c r="U117" i="50"/>
  <c r="K117" i="50"/>
  <c r="BA117" i="50"/>
  <c r="AS117" i="50"/>
  <c r="AK117" i="50"/>
  <c r="AA117" i="50"/>
  <c r="S117" i="50"/>
  <c r="AY117" i="50"/>
  <c r="AQ117" i="50"/>
  <c r="AI117" i="50"/>
  <c r="Y117" i="50"/>
  <c r="Q117" i="50"/>
  <c r="AQ178" i="50"/>
  <c r="Y178" i="50"/>
  <c r="BA178" i="50"/>
  <c r="AK178" i="50"/>
  <c r="S178" i="50"/>
  <c r="AM178" i="50"/>
  <c r="U178" i="50"/>
  <c r="AW178" i="50"/>
  <c r="AE178" i="50"/>
  <c r="M178" i="50"/>
  <c r="AU178" i="50"/>
  <c r="AC178" i="50"/>
  <c r="K178" i="50"/>
  <c r="AO178" i="50"/>
  <c r="W178" i="50"/>
  <c r="AS178" i="50"/>
  <c r="AY178" i="50"/>
  <c r="AA178" i="50"/>
  <c r="AI178" i="50"/>
  <c r="Q178" i="50"/>
  <c r="AV169" i="50"/>
  <c r="AN169" i="50"/>
  <c r="AD169" i="50"/>
  <c r="V169" i="50"/>
  <c r="L169" i="50"/>
  <c r="AT169" i="50"/>
  <c r="AL169" i="50"/>
  <c r="AB169" i="50"/>
  <c r="T169" i="50"/>
  <c r="J169" i="50"/>
  <c r="AP169" i="50"/>
  <c r="X169" i="50"/>
  <c r="AZ169" i="50"/>
  <c r="AJ169" i="50"/>
  <c r="R169" i="50"/>
  <c r="AX169" i="50"/>
  <c r="AH169" i="50"/>
  <c r="P169" i="50"/>
  <c r="AR169" i="50"/>
  <c r="Z169" i="50"/>
  <c r="AW114" i="50"/>
  <c r="AO114" i="50"/>
  <c r="AE114" i="50"/>
  <c r="W114" i="50"/>
  <c r="M114" i="50"/>
  <c r="AY114" i="50"/>
  <c r="AM114" i="50"/>
  <c r="AA114" i="50"/>
  <c r="Q114" i="50"/>
  <c r="AU114" i="50"/>
  <c r="AK114" i="50"/>
  <c r="Y114" i="50"/>
  <c r="K114" i="50"/>
  <c r="AS114" i="50"/>
  <c r="AI114" i="50"/>
  <c r="U114" i="50"/>
  <c r="BA114" i="50"/>
  <c r="AQ114" i="50"/>
  <c r="AC114" i="50"/>
  <c r="S114" i="50"/>
  <c r="AY159" i="50"/>
  <c r="AQ159" i="50"/>
  <c r="AI159" i="50"/>
  <c r="Y159" i="50"/>
  <c r="Q159" i="50"/>
  <c r="AW159" i="50"/>
  <c r="AO159" i="50"/>
  <c r="AE159" i="50"/>
  <c r="W159" i="50"/>
  <c r="M159" i="50"/>
  <c r="AU159" i="50"/>
  <c r="AM159" i="50"/>
  <c r="AC159" i="50"/>
  <c r="U159" i="50"/>
  <c r="K159" i="50"/>
  <c r="BA159" i="50"/>
  <c r="AS159" i="50"/>
  <c r="AK159" i="50"/>
  <c r="AA159" i="50"/>
  <c r="S159" i="50"/>
  <c r="AX150" i="50"/>
  <c r="AP150" i="50"/>
  <c r="AH150" i="50"/>
  <c r="X150" i="50"/>
  <c r="P150" i="50"/>
  <c r="AV150" i="50"/>
  <c r="AN150" i="50"/>
  <c r="AD150" i="50"/>
  <c r="V150" i="50"/>
  <c r="L150" i="50"/>
  <c r="AT150" i="50"/>
  <c r="AL150" i="50"/>
  <c r="AB150" i="50"/>
  <c r="T150" i="50"/>
  <c r="J150" i="50"/>
  <c r="AZ150" i="50"/>
  <c r="AR150" i="50"/>
  <c r="AJ150" i="50"/>
  <c r="Z150" i="50"/>
  <c r="R150" i="50"/>
  <c r="AW105" i="50"/>
  <c r="AO105" i="50"/>
  <c r="AE105" i="50"/>
  <c r="W105" i="50"/>
  <c r="M105" i="50"/>
  <c r="AU105" i="50"/>
  <c r="AM105" i="50"/>
  <c r="AC105" i="50"/>
  <c r="U105" i="50"/>
  <c r="K105" i="50"/>
  <c r="BA105" i="50"/>
  <c r="AS105" i="50"/>
  <c r="AK105" i="50"/>
  <c r="AA105" i="50"/>
  <c r="S105" i="50"/>
  <c r="AY105" i="50"/>
  <c r="AQ105" i="50"/>
  <c r="AI105" i="50"/>
  <c r="Y105" i="50"/>
  <c r="Q105" i="50"/>
  <c r="AV96" i="50"/>
  <c r="AN96" i="50"/>
  <c r="AD96" i="50"/>
  <c r="V96" i="50"/>
  <c r="L96" i="50"/>
  <c r="AT96" i="50"/>
  <c r="AL96" i="50"/>
  <c r="AB96" i="50"/>
  <c r="T96" i="50"/>
  <c r="J96" i="50"/>
  <c r="AZ96" i="50"/>
  <c r="AR96" i="50"/>
  <c r="AJ96" i="50"/>
  <c r="Z96" i="50"/>
  <c r="R96" i="50"/>
  <c r="AX96" i="50"/>
  <c r="AP96" i="50"/>
  <c r="AH96" i="50"/>
  <c r="X96" i="50"/>
  <c r="P96" i="50"/>
  <c r="AW41" i="50"/>
  <c r="AO41" i="50"/>
  <c r="AE41" i="50"/>
  <c r="W41" i="50"/>
  <c r="M41" i="50"/>
  <c r="AU41" i="50"/>
  <c r="AM41" i="50"/>
  <c r="AC41" i="50"/>
  <c r="U41" i="50"/>
  <c r="K41" i="50"/>
  <c r="BA41" i="50"/>
  <c r="AS41" i="50"/>
  <c r="AK41" i="50"/>
  <c r="AA41" i="50"/>
  <c r="S41" i="50"/>
  <c r="AY41" i="50"/>
  <c r="AQ41" i="50"/>
  <c r="AI41" i="50"/>
  <c r="Y41" i="50"/>
  <c r="Q41" i="50"/>
  <c r="AX32" i="50"/>
  <c r="AP32" i="50"/>
  <c r="AH32" i="50"/>
  <c r="X32" i="50"/>
  <c r="P32" i="50"/>
  <c r="AV32" i="50"/>
  <c r="AN32" i="50"/>
  <c r="AD32" i="50"/>
  <c r="V32" i="50"/>
  <c r="L32" i="50"/>
  <c r="AL32" i="50"/>
  <c r="T32" i="50"/>
  <c r="AZ32" i="50"/>
  <c r="AJ32" i="50"/>
  <c r="R32" i="50"/>
  <c r="AT32" i="50"/>
  <c r="AB32" i="50"/>
  <c r="J32" i="50"/>
  <c r="AR32" i="50"/>
  <c r="Z32" i="50"/>
  <c r="AV101" i="50"/>
  <c r="AN101" i="50"/>
  <c r="AZ101" i="50"/>
  <c r="AP101" i="50"/>
  <c r="AD101" i="50"/>
  <c r="V101" i="50"/>
  <c r="L101" i="50"/>
  <c r="AX101" i="50"/>
  <c r="AL101" i="50"/>
  <c r="AB101" i="50"/>
  <c r="T101" i="50"/>
  <c r="J101" i="50"/>
  <c r="AT101" i="50"/>
  <c r="AJ101" i="50"/>
  <c r="Z101" i="50"/>
  <c r="R101" i="50"/>
  <c r="AR101" i="50"/>
  <c r="AH101" i="50"/>
  <c r="X101" i="50"/>
  <c r="P101" i="50"/>
  <c r="AY46" i="50"/>
  <c r="AQ46" i="50"/>
  <c r="AI46" i="50"/>
  <c r="Y46" i="50"/>
  <c r="Q46" i="50"/>
  <c r="AS46" i="50"/>
  <c r="AE46" i="50"/>
  <c r="U46" i="50"/>
  <c r="BA46" i="50"/>
  <c r="AO46" i="50"/>
  <c r="AC46" i="50"/>
  <c r="S46" i="50"/>
  <c r="AW46" i="50"/>
  <c r="AM46" i="50"/>
  <c r="AA46" i="50"/>
  <c r="M46" i="50"/>
  <c r="AU46" i="50"/>
  <c r="AK46" i="50"/>
  <c r="W46" i="50"/>
  <c r="K46" i="50"/>
  <c r="AX37" i="50"/>
  <c r="AP37" i="50"/>
  <c r="AH37" i="50"/>
  <c r="X37" i="50"/>
  <c r="P37" i="50"/>
  <c r="AV37" i="50"/>
  <c r="AN37" i="50"/>
  <c r="AD37" i="50"/>
  <c r="V37" i="50"/>
  <c r="L37" i="50"/>
  <c r="AT37" i="50"/>
  <c r="AL37" i="50"/>
  <c r="AB37" i="50"/>
  <c r="T37" i="50"/>
  <c r="J37" i="50"/>
  <c r="AZ37" i="50"/>
  <c r="AR37" i="50"/>
  <c r="AJ37" i="50"/>
  <c r="Z37" i="50"/>
  <c r="R37" i="50"/>
  <c r="AY79" i="50"/>
  <c r="AQ79" i="50"/>
  <c r="AI79" i="50"/>
  <c r="Y79" i="50"/>
  <c r="Q79" i="50"/>
  <c r="AW79" i="50"/>
  <c r="AO79" i="50"/>
  <c r="AE79" i="50"/>
  <c r="W79" i="50"/>
  <c r="M79" i="50"/>
  <c r="BA79" i="50"/>
  <c r="AS79" i="50"/>
  <c r="AK79" i="50"/>
  <c r="AA79" i="50"/>
  <c r="S79" i="50"/>
  <c r="AC79" i="50"/>
  <c r="U79" i="50"/>
  <c r="AU79" i="50"/>
  <c r="K79" i="50"/>
  <c r="AM79" i="50"/>
  <c r="AX70" i="50"/>
  <c r="AP70" i="50"/>
  <c r="AH70" i="50"/>
  <c r="X70" i="50"/>
  <c r="P70" i="50"/>
  <c r="AV70" i="50"/>
  <c r="AN70" i="50"/>
  <c r="AD70" i="50"/>
  <c r="V70" i="50"/>
  <c r="L70" i="50"/>
  <c r="AZ70" i="50"/>
  <c r="AR70" i="50"/>
  <c r="AJ70" i="50"/>
  <c r="Z70" i="50"/>
  <c r="R70" i="50"/>
  <c r="AL70" i="50"/>
  <c r="AB70" i="50"/>
  <c r="T70" i="50"/>
  <c r="AT70" i="50"/>
  <c r="J70" i="50"/>
  <c r="AW15" i="50"/>
  <c r="AO15" i="50"/>
  <c r="AE15" i="50"/>
  <c r="W15" i="50"/>
  <c r="M15" i="50"/>
  <c r="AU15" i="50"/>
  <c r="AM15" i="50"/>
  <c r="AC15" i="50"/>
  <c r="U15" i="50"/>
  <c r="K15" i="50"/>
  <c r="AY15" i="50"/>
  <c r="AQ15" i="50"/>
  <c r="AI15" i="50"/>
  <c r="Y15" i="50"/>
  <c r="Q15" i="50"/>
  <c r="AA15" i="50"/>
  <c r="BA15" i="50"/>
  <c r="S15" i="50"/>
  <c r="AS15" i="50"/>
  <c r="AK15" i="50"/>
  <c r="AY96" i="50"/>
  <c r="AQ96" i="50"/>
  <c r="AI96" i="50"/>
  <c r="Y96" i="50"/>
  <c r="Q96" i="50"/>
  <c r="AW96" i="50"/>
  <c r="AO96" i="50"/>
  <c r="AE96" i="50"/>
  <c r="W96" i="50"/>
  <c r="M96" i="50"/>
  <c r="AU96" i="50"/>
  <c r="AM96" i="50"/>
  <c r="AC96" i="50"/>
  <c r="U96" i="50"/>
  <c r="K96" i="50"/>
  <c r="BA96" i="50"/>
  <c r="AS96" i="50"/>
  <c r="AK96" i="50"/>
  <c r="AA96" i="50"/>
  <c r="S96" i="50"/>
  <c r="AX87" i="50"/>
  <c r="AP87" i="50"/>
  <c r="AH87" i="50"/>
  <c r="X87" i="50"/>
  <c r="P87" i="50"/>
  <c r="AV87" i="50"/>
  <c r="AN87" i="50"/>
  <c r="AD87" i="50"/>
  <c r="V87" i="50"/>
  <c r="L87" i="50"/>
  <c r="AT87" i="50"/>
  <c r="AL87" i="50"/>
  <c r="AB87" i="50"/>
  <c r="T87" i="50"/>
  <c r="J87" i="50"/>
  <c r="AZ87" i="50"/>
  <c r="AR87" i="50"/>
  <c r="AJ87" i="50"/>
  <c r="Z87" i="50"/>
  <c r="R87" i="50"/>
  <c r="AY32" i="50"/>
  <c r="AQ32" i="50"/>
  <c r="AI32" i="50"/>
  <c r="Y32" i="50"/>
  <c r="Q32" i="50"/>
  <c r="AW32" i="50"/>
  <c r="AO32" i="50"/>
  <c r="AE32" i="50"/>
  <c r="W32" i="50"/>
  <c r="M32" i="50"/>
  <c r="AU32" i="50"/>
  <c r="AM32" i="50"/>
  <c r="AC32" i="50"/>
  <c r="U32" i="50"/>
  <c r="K32" i="50"/>
  <c r="BA32" i="50"/>
  <c r="AS32" i="50"/>
  <c r="AK32" i="50"/>
  <c r="AA32" i="50"/>
  <c r="S32" i="50"/>
  <c r="AX23" i="50"/>
  <c r="AP23" i="50"/>
  <c r="AH23" i="50"/>
  <c r="X23" i="50"/>
  <c r="P23" i="50"/>
  <c r="AV23" i="50"/>
  <c r="AN23" i="50"/>
  <c r="AD23" i="50"/>
  <c r="V23" i="50"/>
  <c r="L23" i="50"/>
  <c r="AT23" i="50"/>
  <c r="AL23" i="50"/>
  <c r="AB23" i="50"/>
  <c r="T23" i="50"/>
  <c r="J23" i="50"/>
  <c r="AZ23" i="50"/>
  <c r="AR23" i="50"/>
  <c r="AJ23" i="50"/>
  <c r="Z23" i="50"/>
  <c r="R23" i="50"/>
  <c r="W307" i="51"/>
  <c r="AA307" i="51"/>
  <c r="AE307" i="51"/>
  <c r="AU307" i="51"/>
  <c r="K307" i="51"/>
  <c r="AY307" i="51"/>
  <c r="Q307" i="51"/>
  <c r="U307" i="51"/>
  <c r="Y307" i="51"/>
  <c r="AK307" i="51"/>
  <c r="AO307" i="51"/>
  <c r="AS307" i="51"/>
  <c r="AW307" i="51"/>
  <c r="M307" i="51"/>
  <c r="AC307" i="51"/>
  <c r="AI307" i="51"/>
  <c r="AM307" i="51"/>
  <c r="AQ307" i="51"/>
  <c r="BA307" i="51"/>
  <c r="S307" i="51"/>
  <c r="AL298" i="51"/>
  <c r="T298" i="51"/>
  <c r="V298" i="51"/>
  <c r="AV298" i="51"/>
  <c r="Z298" i="51"/>
  <c r="AX298" i="51"/>
  <c r="AH298" i="51"/>
  <c r="P298" i="51"/>
  <c r="AZ298" i="51"/>
  <c r="AD298" i="51"/>
  <c r="AT298" i="51"/>
  <c r="AB298" i="51"/>
  <c r="J298" i="51"/>
  <c r="AJ298" i="51"/>
  <c r="L298" i="51"/>
  <c r="AP298" i="51"/>
  <c r="X298" i="51"/>
  <c r="AN298" i="51"/>
  <c r="R298" i="51"/>
  <c r="AR298" i="51"/>
  <c r="L252" i="51"/>
  <c r="V252" i="51"/>
  <c r="AD252" i="51"/>
  <c r="AN252" i="51"/>
  <c r="AV252" i="51"/>
  <c r="P252" i="51"/>
  <c r="X252" i="51"/>
  <c r="AH252" i="51"/>
  <c r="AP252" i="51"/>
  <c r="AX252" i="51"/>
  <c r="R252" i="51"/>
  <c r="Z252" i="51"/>
  <c r="AJ252" i="51"/>
  <c r="AR252" i="51"/>
  <c r="AZ252" i="51"/>
  <c r="J252" i="51"/>
  <c r="T252" i="51"/>
  <c r="AB252" i="51"/>
  <c r="AL252" i="51"/>
  <c r="AT252" i="51"/>
  <c r="Q320" i="51"/>
  <c r="AM320" i="51"/>
  <c r="AE320" i="51"/>
  <c r="AO320" i="51"/>
  <c r="AW320" i="51"/>
  <c r="BA320" i="51"/>
  <c r="AU320" i="51"/>
  <c r="Y320" i="51"/>
  <c r="S320" i="51"/>
  <c r="AA320" i="51"/>
  <c r="AY320" i="51"/>
  <c r="AC320" i="51"/>
  <c r="U320" i="51"/>
  <c r="AK320" i="51"/>
  <c r="AS320" i="51"/>
  <c r="AI320" i="51"/>
  <c r="K320" i="51"/>
  <c r="AQ320" i="51"/>
  <c r="W320" i="51"/>
  <c r="M320" i="51"/>
  <c r="AN311" i="51"/>
  <c r="V311" i="51"/>
  <c r="AB311" i="51"/>
  <c r="P311" i="51"/>
  <c r="X311" i="51"/>
  <c r="AZ311" i="51"/>
  <c r="AJ311" i="51"/>
  <c r="R311" i="51"/>
  <c r="J311" i="51"/>
  <c r="AL311" i="51"/>
  <c r="AV311" i="51"/>
  <c r="AD311" i="51"/>
  <c r="L311" i="51"/>
  <c r="AX311" i="51"/>
  <c r="T311" i="51"/>
  <c r="AR311" i="51"/>
  <c r="Z311" i="51"/>
  <c r="AT311" i="51"/>
  <c r="AH311" i="51"/>
  <c r="AP311" i="51"/>
  <c r="Q256" i="51"/>
  <c r="Y256" i="51"/>
  <c r="AI256" i="51"/>
  <c r="AQ256" i="51"/>
  <c r="AY256" i="51"/>
  <c r="S256" i="51"/>
  <c r="AA256" i="51"/>
  <c r="AK256" i="51"/>
  <c r="AS256" i="51"/>
  <c r="BA256" i="51"/>
  <c r="M256" i="51"/>
  <c r="W256" i="51"/>
  <c r="AE256" i="51"/>
  <c r="AO256" i="51"/>
  <c r="AW256" i="51"/>
  <c r="U256" i="51"/>
  <c r="AC256" i="51"/>
  <c r="AM256" i="51"/>
  <c r="K256" i="51"/>
  <c r="AU256" i="51"/>
  <c r="AO297" i="51"/>
  <c r="W297" i="51"/>
  <c r="AU297" i="51"/>
  <c r="AC297" i="51"/>
  <c r="K297" i="51"/>
  <c r="BA297" i="51"/>
  <c r="AK297" i="51"/>
  <c r="S297" i="51"/>
  <c r="AQ297" i="51"/>
  <c r="Y297" i="51"/>
  <c r="AW297" i="51"/>
  <c r="AE297" i="51"/>
  <c r="M297" i="51"/>
  <c r="AM297" i="51"/>
  <c r="U297" i="51"/>
  <c r="AS297" i="51"/>
  <c r="AA297" i="51"/>
  <c r="AY297" i="51"/>
  <c r="AI297" i="51"/>
  <c r="Q297" i="51"/>
  <c r="AT288" i="51"/>
  <c r="AB288" i="51"/>
  <c r="J288" i="51"/>
  <c r="Z288" i="51"/>
  <c r="AD288" i="51"/>
  <c r="AP288" i="51"/>
  <c r="X288" i="51"/>
  <c r="AZ288" i="51"/>
  <c r="R288" i="51"/>
  <c r="V288" i="51"/>
  <c r="AL288" i="51"/>
  <c r="T288" i="51"/>
  <c r="AR288" i="51"/>
  <c r="AV288" i="51"/>
  <c r="L288" i="51"/>
  <c r="AX288" i="51"/>
  <c r="AH288" i="51"/>
  <c r="P288" i="51"/>
  <c r="AJ288" i="51"/>
  <c r="AN288" i="51"/>
  <c r="AU294" i="51"/>
  <c r="AC294" i="51"/>
  <c r="K294" i="51"/>
  <c r="AA294" i="51"/>
  <c r="AE294" i="51"/>
  <c r="AQ294" i="51"/>
  <c r="Y294" i="51"/>
  <c r="BA294" i="51"/>
  <c r="S294" i="51"/>
  <c r="W294" i="51"/>
  <c r="AM294" i="51"/>
  <c r="U294" i="51"/>
  <c r="AS294" i="51"/>
  <c r="AW294" i="51"/>
  <c r="M294" i="51"/>
  <c r="AY294" i="51"/>
  <c r="AI294" i="51"/>
  <c r="Q294" i="51"/>
  <c r="AK294" i="51"/>
  <c r="AO294" i="51"/>
  <c r="AT285" i="51"/>
  <c r="AB285" i="51"/>
  <c r="J285" i="51"/>
  <c r="AD285" i="51"/>
  <c r="R285" i="51"/>
  <c r="AP285" i="51"/>
  <c r="X285" i="51"/>
  <c r="AR285" i="51"/>
  <c r="L285" i="51"/>
  <c r="AN285" i="51"/>
  <c r="AL285" i="51"/>
  <c r="T285" i="51"/>
  <c r="Z285" i="51"/>
  <c r="AZ285" i="51"/>
  <c r="V285" i="51"/>
  <c r="AX285" i="51"/>
  <c r="AH285" i="51"/>
  <c r="P285" i="51"/>
  <c r="AV285" i="51"/>
  <c r="AJ285" i="51"/>
  <c r="AY222" i="51"/>
  <c r="AQ222" i="51"/>
  <c r="AI222" i="51"/>
  <c r="Y222" i="51"/>
  <c r="Q222" i="51"/>
  <c r="AS222" i="51"/>
  <c r="AE222" i="51"/>
  <c r="U222" i="51"/>
  <c r="BA222" i="51"/>
  <c r="AO222" i="51"/>
  <c r="AC222" i="51"/>
  <c r="S222" i="51"/>
  <c r="AW222" i="51"/>
  <c r="AM222" i="51"/>
  <c r="AA222" i="51"/>
  <c r="M222" i="51"/>
  <c r="AU222" i="51"/>
  <c r="AK222" i="51"/>
  <c r="W222" i="51"/>
  <c r="K222" i="51"/>
  <c r="AX213" i="51"/>
  <c r="AP213" i="51"/>
  <c r="AH213" i="51"/>
  <c r="X213" i="51"/>
  <c r="P213" i="51"/>
  <c r="AZ213" i="51"/>
  <c r="AN213" i="51"/>
  <c r="AB213" i="51"/>
  <c r="R213" i="51"/>
  <c r="AV213" i="51"/>
  <c r="AL213" i="51"/>
  <c r="Z213" i="51"/>
  <c r="L213" i="51"/>
  <c r="AT213" i="51"/>
  <c r="AJ213" i="51"/>
  <c r="V213" i="51"/>
  <c r="J213" i="51"/>
  <c r="AR213" i="51"/>
  <c r="AD213" i="51"/>
  <c r="T213" i="51"/>
  <c r="AY158" i="51"/>
  <c r="AQ158" i="51"/>
  <c r="AI158" i="51"/>
  <c r="Y158" i="51"/>
  <c r="Q158" i="51"/>
  <c r="AS158" i="51"/>
  <c r="AE158" i="51"/>
  <c r="U158" i="51"/>
  <c r="BA158" i="51"/>
  <c r="AO158" i="51"/>
  <c r="AC158" i="51"/>
  <c r="S158" i="51"/>
  <c r="AW158" i="51"/>
  <c r="AM158" i="51"/>
  <c r="AA158" i="51"/>
  <c r="M158" i="51"/>
  <c r="AU158" i="51"/>
  <c r="AK158" i="51"/>
  <c r="W158" i="51"/>
  <c r="K158" i="51"/>
  <c r="AY235" i="51"/>
  <c r="AQ235" i="51"/>
  <c r="AI235" i="51"/>
  <c r="Y235" i="51"/>
  <c r="Q235" i="51"/>
  <c r="AW235" i="51"/>
  <c r="AO235" i="51"/>
  <c r="AE235" i="51"/>
  <c r="W235" i="51"/>
  <c r="M235" i="51"/>
  <c r="AU235" i="51"/>
  <c r="AM235" i="51"/>
  <c r="AC235" i="51"/>
  <c r="U235" i="51"/>
  <c r="K235" i="51"/>
  <c r="BA235" i="51"/>
  <c r="AS235" i="51"/>
  <c r="AK235" i="51"/>
  <c r="AA235" i="51"/>
  <c r="S235" i="51"/>
  <c r="AT226" i="51"/>
  <c r="AB226" i="51"/>
  <c r="J226" i="51"/>
  <c r="AN226" i="51"/>
  <c r="V226" i="51"/>
  <c r="AP226" i="51"/>
  <c r="X226" i="51"/>
  <c r="AZ226" i="51"/>
  <c r="AJ226" i="51"/>
  <c r="R226" i="51"/>
  <c r="AL226" i="51"/>
  <c r="T226" i="51"/>
  <c r="AV226" i="51"/>
  <c r="AD226" i="51"/>
  <c r="L226" i="51"/>
  <c r="AX226" i="51"/>
  <c r="AH226" i="51"/>
  <c r="P226" i="51"/>
  <c r="AR226" i="51"/>
  <c r="Z226" i="51"/>
  <c r="AY171" i="51"/>
  <c r="AQ171" i="51"/>
  <c r="AI171" i="51"/>
  <c r="Y171" i="51"/>
  <c r="Q171" i="51"/>
  <c r="AW171" i="51"/>
  <c r="AO171" i="51"/>
  <c r="AE171" i="51"/>
  <c r="W171" i="51"/>
  <c r="M171" i="51"/>
  <c r="AU171" i="51"/>
  <c r="AM171" i="51"/>
  <c r="AC171" i="51"/>
  <c r="U171" i="51"/>
  <c r="K171" i="51"/>
  <c r="BA171" i="51"/>
  <c r="AS171" i="51"/>
  <c r="AK171" i="51"/>
  <c r="AA171" i="51"/>
  <c r="S171" i="51"/>
  <c r="AX162" i="51"/>
  <c r="AP162" i="51"/>
  <c r="AH162" i="51"/>
  <c r="X162" i="51"/>
  <c r="P162" i="51"/>
  <c r="AV162" i="51"/>
  <c r="AN162" i="51"/>
  <c r="AD162" i="51"/>
  <c r="V162" i="51"/>
  <c r="L162" i="51"/>
  <c r="AT162" i="51"/>
  <c r="AL162" i="51"/>
  <c r="AB162" i="51"/>
  <c r="T162" i="51"/>
  <c r="J162" i="51"/>
  <c r="AZ162" i="51"/>
  <c r="AR162" i="51"/>
  <c r="AJ162" i="51"/>
  <c r="Z162" i="51"/>
  <c r="R162" i="51"/>
  <c r="AY212" i="51"/>
  <c r="AQ212" i="51"/>
  <c r="AI212" i="51"/>
  <c r="Y212" i="51"/>
  <c r="Q212" i="51"/>
  <c r="AS212" i="51"/>
  <c r="AE212" i="51"/>
  <c r="U212" i="51"/>
  <c r="BA212" i="51"/>
  <c r="AO212" i="51"/>
  <c r="AC212" i="51"/>
  <c r="S212" i="51"/>
  <c r="AW212" i="51"/>
  <c r="AM212" i="51"/>
  <c r="AA212" i="51"/>
  <c r="M212" i="51"/>
  <c r="AU212" i="51"/>
  <c r="AK212" i="51"/>
  <c r="W212" i="51"/>
  <c r="K212" i="51"/>
  <c r="AX203" i="51"/>
  <c r="AP203" i="51"/>
  <c r="AH203" i="51"/>
  <c r="X203" i="51"/>
  <c r="P203" i="51"/>
  <c r="AZ203" i="51"/>
  <c r="AN203" i="51"/>
  <c r="AB203" i="51"/>
  <c r="R203" i="51"/>
  <c r="AV203" i="51"/>
  <c r="AL203" i="51"/>
  <c r="Z203" i="51"/>
  <c r="L203" i="51"/>
  <c r="AT203" i="51"/>
  <c r="AJ203" i="51"/>
  <c r="V203" i="51"/>
  <c r="J203" i="51"/>
  <c r="AR203" i="51"/>
  <c r="AD203" i="51"/>
  <c r="T203" i="51"/>
  <c r="AU225" i="51"/>
  <c r="AC225" i="51"/>
  <c r="K225" i="51"/>
  <c r="AO225" i="51"/>
  <c r="W225" i="51"/>
  <c r="AQ225" i="51"/>
  <c r="Y225" i="51"/>
  <c r="BA225" i="51"/>
  <c r="AK225" i="51"/>
  <c r="S225" i="51"/>
  <c r="AM225" i="51"/>
  <c r="U225" i="51"/>
  <c r="AW225" i="51"/>
  <c r="AE225" i="51"/>
  <c r="M225" i="51"/>
  <c r="AY225" i="51"/>
  <c r="AI225" i="51"/>
  <c r="Q225" i="51"/>
  <c r="AS225" i="51"/>
  <c r="AA225" i="51"/>
  <c r="AV216" i="51"/>
  <c r="AD216" i="51"/>
  <c r="L216" i="51"/>
  <c r="AL216" i="51"/>
  <c r="T216" i="51"/>
  <c r="AR216" i="51"/>
  <c r="Z216" i="51"/>
  <c r="AX216" i="51"/>
  <c r="AH216" i="51"/>
  <c r="P216" i="51"/>
  <c r="AN216" i="51"/>
  <c r="V216" i="51"/>
  <c r="AT216" i="51"/>
  <c r="AB216" i="51"/>
  <c r="J216" i="51"/>
  <c r="AZ216" i="51"/>
  <c r="AJ216" i="51"/>
  <c r="R216" i="51"/>
  <c r="AP216" i="51"/>
  <c r="X216" i="51"/>
  <c r="AY161" i="51"/>
  <c r="AQ161" i="51"/>
  <c r="AI161" i="51"/>
  <c r="Y161" i="51"/>
  <c r="Q161" i="51"/>
  <c r="AW161" i="51"/>
  <c r="AO161" i="51"/>
  <c r="AE161" i="51"/>
  <c r="W161" i="51"/>
  <c r="M161" i="51"/>
  <c r="AU161" i="51"/>
  <c r="AM161" i="51"/>
  <c r="AC161" i="51"/>
  <c r="U161" i="51"/>
  <c r="K161" i="51"/>
  <c r="BA161" i="51"/>
  <c r="AS161" i="51"/>
  <c r="AK161" i="51"/>
  <c r="AA161" i="51"/>
  <c r="S161" i="51"/>
  <c r="AY125" i="51"/>
  <c r="AQ125" i="51"/>
  <c r="AI125" i="51"/>
  <c r="Y125" i="51"/>
  <c r="Q125" i="51"/>
  <c r="AW125" i="51"/>
  <c r="AO125" i="51"/>
  <c r="AE125" i="51"/>
  <c r="W125" i="51"/>
  <c r="M125" i="51"/>
  <c r="AU125" i="51"/>
  <c r="AM125" i="51"/>
  <c r="AC125" i="51"/>
  <c r="U125" i="51"/>
  <c r="K125" i="51"/>
  <c r="BA125" i="51"/>
  <c r="AS125" i="51"/>
  <c r="AK125" i="51"/>
  <c r="AA125" i="51"/>
  <c r="S125" i="51"/>
  <c r="AX116" i="51"/>
  <c r="AP116" i="51"/>
  <c r="AH116" i="51"/>
  <c r="X116" i="51"/>
  <c r="P116" i="51"/>
  <c r="AV116" i="51"/>
  <c r="AN116" i="51"/>
  <c r="AD116" i="51"/>
  <c r="V116" i="51"/>
  <c r="L116" i="51"/>
  <c r="AT116" i="51"/>
  <c r="AL116" i="51"/>
  <c r="AB116" i="51"/>
  <c r="T116" i="51"/>
  <c r="J116" i="51"/>
  <c r="AZ116" i="51"/>
  <c r="AR116" i="51"/>
  <c r="AJ116" i="51"/>
  <c r="Z116" i="51"/>
  <c r="R116" i="51"/>
  <c r="AY146" i="51"/>
  <c r="AQ146" i="51"/>
  <c r="AI146" i="51"/>
  <c r="Y146" i="51"/>
  <c r="Q146" i="51"/>
  <c r="AW146" i="51"/>
  <c r="AO146" i="51"/>
  <c r="AE146" i="51"/>
  <c r="W146" i="51"/>
  <c r="M146" i="51"/>
  <c r="AU146" i="51"/>
  <c r="AM146" i="51"/>
  <c r="AC146" i="51"/>
  <c r="U146" i="51"/>
  <c r="K146" i="51"/>
  <c r="BA146" i="51"/>
  <c r="AS146" i="51"/>
  <c r="AK146" i="51"/>
  <c r="AA146" i="51"/>
  <c r="S146" i="51"/>
  <c r="AX137" i="51"/>
  <c r="AP137" i="51"/>
  <c r="AH137" i="51"/>
  <c r="X137" i="51"/>
  <c r="P137" i="51"/>
  <c r="AV137" i="51"/>
  <c r="AN137" i="51"/>
  <c r="AD137" i="51"/>
  <c r="V137" i="51"/>
  <c r="L137" i="51"/>
  <c r="AT137" i="51"/>
  <c r="AL137" i="51"/>
  <c r="AB137" i="51"/>
  <c r="T137" i="51"/>
  <c r="J137" i="51"/>
  <c r="AZ137" i="51"/>
  <c r="AR137" i="51"/>
  <c r="AJ137" i="51"/>
  <c r="Z137" i="51"/>
  <c r="R137" i="51"/>
  <c r="AX150" i="51"/>
  <c r="AP150" i="51"/>
  <c r="AH150" i="51"/>
  <c r="X150" i="51"/>
  <c r="P150" i="51"/>
  <c r="AV150" i="51"/>
  <c r="AN150" i="51"/>
  <c r="AD150" i="51"/>
  <c r="V150" i="51"/>
  <c r="L150" i="51"/>
  <c r="AT150" i="51"/>
  <c r="AL150" i="51"/>
  <c r="AB150" i="51"/>
  <c r="T150" i="51"/>
  <c r="J150" i="51"/>
  <c r="AZ150" i="51"/>
  <c r="AR150" i="51"/>
  <c r="AJ150" i="51"/>
  <c r="Z150" i="51"/>
  <c r="R150" i="51"/>
  <c r="AY136" i="51"/>
  <c r="AQ136" i="51"/>
  <c r="AI136" i="51"/>
  <c r="Y136" i="51"/>
  <c r="Q136" i="51"/>
  <c r="AW136" i="51"/>
  <c r="AO136" i="51"/>
  <c r="AE136" i="51"/>
  <c r="W136" i="51"/>
  <c r="M136" i="51"/>
  <c r="AU136" i="51"/>
  <c r="AM136" i="51"/>
  <c r="AC136" i="51"/>
  <c r="U136" i="51"/>
  <c r="K136" i="51"/>
  <c r="BA136" i="51"/>
  <c r="AS136" i="51"/>
  <c r="AK136" i="51"/>
  <c r="AA136" i="51"/>
  <c r="S136" i="51"/>
  <c r="AX127" i="51"/>
  <c r="AP127" i="51"/>
  <c r="AH127" i="51"/>
  <c r="X127" i="51"/>
  <c r="P127" i="51"/>
  <c r="AV127" i="51"/>
  <c r="AN127" i="51"/>
  <c r="AD127" i="51"/>
  <c r="V127" i="51"/>
  <c r="L127" i="51"/>
  <c r="AT127" i="51"/>
  <c r="AL127" i="51"/>
  <c r="AB127" i="51"/>
  <c r="T127" i="51"/>
  <c r="J127" i="51"/>
  <c r="AZ127" i="51"/>
  <c r="AR127" i="51"/>
  <c r="AJ127" i="51"/>
  <c r="Z127" i="51"/>
  <c r="R127" i="51"/>
  <c r="AY63" i="51"/>
  <c r="AQ63" i="51"/>
  <c r="AI63" i="51"/>
  <c r="Y63" i="51"/>
  <c r="Q63" i="51"/>
  <c r="AW63" i="51"/>
  <c r="AE63" i="51"/>
  <c r="W63" i="51"/>
  <c r="AO63" i="51"/>
  <c r="M63" i="51"/>
  <c r="AU63" i="51"/>
  <c r="AC63" i="51"/>
  <c r="K63" i="51"/>
  <c r="AM63" i="51"/>
  <c r="BA63" i="51"/>
  <c r="AS63" i="51"/>
  <c r="AK63" i="51"/>
  <c r="AA63" i="51"/>
  <c r="S63" i="51"/>
  <c r="U63" i="51"/>
  <c r="AY92" i="51"/>
  <c r="AQ92" i="51"/>
  <c r="AI92" i="51"/>
  <c r="Y92" i="51"/>
  <c r="Q92" i="51"/>
  <c r="AW92" i="51"/>
  <c r="AO92" i="51"/>
  <c r="AE92" i="51"/>
  <c r="W92" i="51"/>
  <c r="M92" i="51"/>
  <c r="AU92" i="51"/>
  <c r="AM92" i="51"/>
  <c r="AC92" i="51"/>
  <c r="U92" i="51"/>
  <c r="K92" i="51"/>
  <c r="BA92" i="51"/>
  <c r="AS92" i="51"/>
  <c r="AK92" i="51"/>
  <c r="AA92" i="51"/>
  <c r="S92" i="51"/>
  <c r="AX83" i="51"/>
  <c r="AP83" i="51"/>
  <c r="AH83" i="51"/>
  <c r="X83" i="51"/>
  <c r="P83" i="51"/>
  <c r="AN83" i="51"/>
  <c r="AD83" i="51"/>
  <c r="V83" i="51"/>
  <c r="AV83" i="51"/>
  <c r="L83" i="51"/>
  <c r="AT83" i="51"/>
  <c r="AB83" i="51"/>
  <c r="T83" i="51"/>
  <c r="AL83" i="51"/>
  <c r="J83" i="51"/>
  <c r="AZ83" i="51"/>
  <c r="AR83" i="51"/>
  <c r="AJ83" i="51"/>
  <c r="Z83" i="51"/>
  <c r="R83" i="51"/>
  <c r="AX104" i="51"/>
  <c r="AP104" i="51"/>
  <c r="AH104" i="51"/>
  <c r="X104" i="51"/>
  <c r="P104" i="51"/>
  <c r="AV104" i="51"/>
  <c r="AN104" i="51"/>
  <c r="AD104" i="51"/>
  <c r="V104" i="51"/>
  <c r="L104" i="51"/>
  <c r="AT104" i="51"/>
  <c r="AB104" i="51"/>
  <c r="J104" i="51"/>
  <c r="AL104" i="51"/>
  <c r="T104" i="51"/>
  <c r="AZ104" i="51"/>
  <c r="AR104" i="51"/>
  <c r="AJ104" i="51"/>
  <c r="Z104" i="51"/>
  <c r="R104" i="51"/>
  <c r="AY98" i="51"/>
  <c r="AQ98" i="51"/>
  <c r="AI98" i="51"/>
  <c r="Y98" i="51"/>
  <c r="Q98" i="51"/>
  <c r="AW98" i="51"/>
  <c r="AO98" i="51"/>
  <c r="AE98" i="51"/>
  <c r="W98" i="51"/>
  <c r="M98" i="51"/>
  <c r="AU98" i="51"/>
  <c r="AM98" i="51"/>
  <c r="AC98" i="51"/>
  <c r="U98" i="51"/>
  <c r="K98" i="51"/>
  <c r="BA98" i="51"/>
  <c r="AS98" i="51"/>
  <c r="AK98" i="51"/>
  <c r="AA98" i="51"/>
  <c r="S98" i="51"/>
  <c r="AX89" i="51"/>
  <c r="AP89" i="51"/>
  <c r="AH89" i="51"/>
  <c r="X89" i="51"/>
  <c r="P89" i="51"/>
  <c r="AV89" i="51"/>
  <c r="AN89" i="51"/>
  <c r="AD89" i="51"/>
  <c r="V89" i="51"/>
  <c r="L89" i="51"/>
  <c r="AT89" i="51"/>
  <c r="AL89" i="51"/>
  <c r="AB89" i="51"/>
  <c r="T89" i="51"/>
  <c r="J89" i="51"/>
  <c r="AZ89" i="51"/>
  <c r="AR89" i="51"/>
  <c r="AJ89" i="51"/>
  <c r="Z89" i="51"/>
  <c r="R89" i="51"/>
  <c r="AX52" i="51"/>
  <c r="AP52" i="51"/>
  <c r="AH52" i="51"/>
  <c r="X52" i="51"/>
  <c r="P52" i="51"/>
  <c r="AV52" i="51"/>
  <c r="AN52" i="51"/>
  <c r="AD52" i="51"/>
  <c r="V52" i="51"/>
  <c r="L52" i="51"/>
  <c r="AZ52" i="51"/>
  <c r="AR52" i="51"/>
  <c r="AJ52" i="51"/>
  <c r="Z52" i="51"/>
  <c r="R52" i="51"/>
  <c r="T52" i="51"/>
  <c r="AT52" i="51"/>
  <c r="J52" i="51"/>
  <c r="AL52" i="51"/>
  <c r="AB52" i="51"/>
  <c r="AX53" i="51"/>
  <c r="AP53" i="51"/>
  <c r="AH53" i="51"/>
  <c r="X53" i="51"/>
  <c r="P53" i="51"/>
  <c r="AV53" i="51"/>
  <c r="AN53" i="51"/>
  <c r="AD53" i="51"/>
  <c r="V53" i="51"/>
  <c r="L53" i="51"/>
  <c r="AZ53" i="51"/>
  <c r="AR53" i="51"/>
  <c r="AJ53" i="51"/>
  <c r="Z53" i="51"/>
  <c r="R53" i="51"/>
  <c r="T53" i="51"/>
  <c r="AT53" i="51"/>
  <c r="J53" i="51"/>
  <c r="AL53" i="51"/>
  <c r="AB53" i="51"/>
  <c r="AY47" i="51"/>
  <c r="AQ47" i="51"/>
  <c r="AI47" i="51"/>
  <c r="Y47" i="51"/>
  <c r="Q47" i="51"/>
  <c r="AO47" i="51"/>
  <c r="AE47" i="51"/>
  <c r="W47" i="51"/>
  <c r="AW47" i="51"/>
  <c r="M47" i="51"/>
  <c r="AU47" i="51"/>
  <c r="U47" i="51"/>
  <c r="AC47" i="51"/>
  <c r="BA47" i="51"/>
  <c r="AS47" i="51"/>
  <c r="AK47" i="51"/>
  <c r="AA47" i="51"/>
  <c r="S47" i="51"/>
  <c r="AM47" i="51"/>
  <c r="K47" i="51"/>
  <c r="AX38" i="51"/>
  <c r="AP38" i="51"/>
  <c r="AH38" i="51"/>
  <c r="X38" i="51"/>
  <c r="P38" i="51"/>
  <c r="AV38" i="51"/>
  <c r="AD38" i="51"/>
  <c r="V38" i="51"/>
  <c r="AN38" i="51"/>
  <c r="L38" i="51"/>
  <c r="AL38" i="51"/>
  <c r="AT38" i="51"/>
  <c r="T38" i="51"/>
  <c r="AZ38" i="51"/>
  <c r="AR38" i="51"/>
  <c r="AJ38" i="51"/>
  <c r="Z38" i="51"/>
  <c r="R38" i="51"/>
  <c r="AB38" i="51"/>
  <c r="J38" i="51"/>
  <c r="AY58" i="48"/>
  <c r="AQ58" i="48"/>
  <c r="AI58" i="48"/>
  <c r="Y58" i="48"/>
  <c r="Q58" i="48"/>
  <c r="BA58" i="48"/>
  <c r="AO58" i="48"/>
  <c r="AC58" i="48"/>
  <c r="S58" i="48"/>
  <c r="AW58" i="48"/>
  <c r="AM58" i="48"/>
  <c r="AA58" i="48"/>
  <c r="M58" i="48"/>
  <c r="AU58" i="48"/>
  <c r="AK58" i="48"/>
  <c r="W58" i="48"/>
  <c r="K58" i="48"/>
  <c r="AS58" i="48"/>
  <c r="AE58" i="48"/>
  <c r="U58" i="48"/>
  <c r="AX49" i="48"/>
  <c r="AP49" i="48"/>
  <c r="AH49" i="48"/>
  <c r="X49" i="48"/>
  <c r="P49" i="48"/>
  <c r="AV49" i="48"/>
  <c r="AL49" i="48"/>
  <c r="Z49" i="48"/>
  <c r="L49" i="48"/>
  <c r="AT49" i="48"/>
  <c r="AJ49" i="48"/>
  <c r="V49" i="48"/>
  <c r="J49" i="48"/>
  <c r="AR49" i="48"/>
  <c r="AD49" i="48"/>
  <c r="T49" i="48"/>
  <c r="AZ49" i="48"/>
  <c r="AN49" i="48"/>
  <c r="AB49" i="48"/>
  <c r="R49" i="48"/>
  <c r="AY43" i="48"/>
  <c r="AQ43" i="48"/>
  <c r="AI43" i="48"/>
  <c r="Y43" i="48"/>
  <c r="Q43" i="48"/>
  <c r="AW43" i="48"/>
  <c r="AO43" i="48"/>
  <c r="AE43" i="48"/>
  <c r="W43" i="48"/>
  <c r="M43" i="48"/>
  <c r="AU43" i="48"/>
  <c r="AM43" i="48"/>
  <c r="AC43" i="48"/>
  <c r="U43" i="48"/>
  <c r="K43" i="48"/>
  <c r="BA43" i="48"/>
  <c r="AS43" i="48"/>
  <c r="AK43" i="48"/>
  <c r="AA43" i="48"/>
  <c r="S43" i="48"/>
  <c r="BA61" i="48"/>
  <c r="AS61" i="48"/>
  <c r="AK61" i="48"/>
  <c r="AA61" i="48"/>
  <c r="S61" i="48"/>
  <c r="AY61" i="48"/>
  <c r="AQ61" i="48"/>
  <c r="AI61" i="48"/>
  <c r="Y61" i="48"/>
  <c r="Q61" i="48"/>
  <c r="AW61" i="48"/>
  <c r="AO61" i="48"/>
  <c r="AE61" i="48"/>
  <c r="W61" i="48"/>
  <c r="M61" i="48"/>
  <c r="AU61" i="48"/>
  <c r="AM61" i="48"/>
  <c r="AC61" i="48"/>
  <c r="U61" i="48"/>
  <c r="K61" i="48"/>
  <c r="AZ52" i="48"/>
  <c r="AR52" i="48"/>
  <c r="AJ52" i="48"/>
  <c r="Z52" i="48"/>
  <c r="R52" i="48"/>
  <c r="AX52" i="48"/>
  <c r="AP52" i="48"/>
  <c r="AH52" i="48"/>
  <c r="X52" i="48"/>
  <c r="P52" i="48"/>
  <c r="AV52" i="48"/>
  <c r="AN52" i="48"/>
  <c r="AD52" i="48"/>
  <c r="V52" i="48"/>
  <c r="L52" i="48"/>
  <c r="AT52" i="48"/>
  <c r="AL52" i="48"/>
  <c r="AB52" i="48"/>
  <c r="T52" i="48"/>
  <c r="J52" i="48"/>
  <c r="AX34" i="48"/>
  <c r="AP34" i="48"/>
  <c r="AH34" i="48"/>
  <c r="X34" i="48"/>
  <c r="P34" i="48"/>
  <c r="AV34" i="48"/>
  <c r="AN34" i="48"/>
  <c r="AD34" i="48"/>
  <c r="V34" i="48"/>
  <c r="L34" i="48"/>
  <c r="AT34" i="48"/>
  <c r="AL34" i="48"/>
  <c r="AB34" i="48"/>
  <c r="T34" i="48"/>
  <c r="J34" i="48"/>
  <c r="AZ34" i="48"/>
  <c r="AR34" i="48"/>
  <c r="AJ34" i="48"/>
  <c r="Z34" i="48"/>
  <c r="R34" i="48"/>
  <c r="AW115" i="49"/>
  <c r="AO115" i="49"/>
  <c r="AE115" i="49"/>
  <c r="W115" i="49"/>
  <c r="M115" i="49"/>
  <c r="AU115" i="49"/>
  <c r="AM115" i="49"/>
  <c r="AC115" i="49"/>
  <c r="U115" i="49"/>
  <c r="K115" i="49"/>
  <c r="BA115" i="49"/>
  <c r="AS115" i="49"/>
  <c r="AK115" i="49"/>
  <c r="AA115" i="49"/>
  <c r="S115" i="49"/>
  <c r="AY115" i="49"/>
  <c r="AQ115" i="49"/>
  <c r="AI115" i="49"/>
  <c r="Y115" i="49"/>
  <c r="Q115" i="49"/>
  <c r="AV106" i="49"/>
  <c r="AN106" i="49"/>
  <c r="AD106" i="49"/>
  <c r="V106" i="49"/>
  <c r="L106" i="49"/>
  <c r="AT106" i="49"/>
  <c r="AL106" i="49"/>
  <c r="AB106" i="49"/>
  <c r="T106" i="49"/>
  <c r="J106" i="49"/>
  <c r="AX106" i="49"/>
  <c r="AP106" i="49"/>
  <c r="AH106" i="49"/>
  <c r="X106" i="49"/>
  <c r="P106" i="49"/>
  <c r="AZ106" i="49"/>
  <c r="R106" i="49"/>
  <c r="AR106" i="49"/>
  <c r="AJ106" i="49"/>
  <c r="Z106" i="49"/>
  <c r="AW51" i="49"/>
  <c r="AO51" i="49"/>
  <c r="AE51" i="49"/>
  <c r="W51" i="49"/>
  <c r="M51" i="49"/>
  <c r="AY51" i="49"/>
  <c r="AM51" i="49"/>
  <c r="AA51" i="49"/>
  <c r="Q51" i="49"/>
  <c r="AU51" i="49"/>
  <c r="AK51" i="49"/>
  <c r="Y51" i="49"/>
  <c r="K51" i="49"/>
  <c r="AS51" i="49"/>
  <c r="AI51" i="49"/>
  <c r="U51" i="49"/>
  <c r="BA51" i="49"/>
  <c r="AQ51" i="49"/>
  <c r="AC51" i="49"/>
  <c r="S51" i="49"/>
  <c r="AV42" i="49"/>
  <c r="AN42" i="49"/>
  <c r="AD42" i="49"/>
  <c r="V42" i="49"/>
  <c r="L42" i="49"/>
  <c r="AT42" i="49"/>
  <c r="AJ42" i="49"/>
  <c r="X42" i="49"/>
  <c r="J42" i="49"/>
  <c r="AR42" i="49"/>
  <c r="AH42" i="49"/>
  <c r="T42" i="49"/>
  <c r="AZ42" i="49"/>
  <c r="AP42" i="49"/>
  <c r="AB42" i="49"/>
  <c r="R42" i="49"/>
  <c r="AX42" i="49"/>
  <c r="AL42" i="49"/>
  <c r="Z42" i="49"/>
  <c r="P42" i="49"/>
  <c r="AY210" i="50"/>
  <c r="AQ210" i="50"/>
  <c r="AI210" i="50"/>
  <c r="Y210" i="50"/>
  <c r="Q210" i="50"/>
  <c r="AU210" i="50"/>
  <c r="AK210" i="50"/>
  <c r="W210" i="50"/>
  <c r="K210" i="50"/>
  <c r="AS210" i="50"/>
  <c r="AE210" i="50"/>
  <c r="U210" i="50"/>
  <c r="BA210" i="50"/>
  <c r="AO210" i="50"/>
  <c r="AC210" i="50"/>
  <c r="S210" i="50"/>
  <c r="AW210" i="50"/>
  <c r="AM210" i="50"/>
  <c r="AA210" i="50"/>
  <c r="M210" i="50"/>
  <c r="AZ35" i="48"/>
  <c r="AR35" i="48"/>
  <c r="AJ35" i="48"/>
  <c r="Z35" i="48"/>
  <c r="R35" i="48"/>
  <c r="AX35" i="48"/>
  <c r="AP35" i="48"/>
  <c r="AH35" i="48"/>
  <c r="X35" i="48"/>
  <c r="P35" i="48"/>
  <c r="AT35" i="48"/>
  <c r="AB35" i="48"/>
  <c r="J35" i="48"/>
  <c r="AN35" i="48"/>
  <c r="V35" i="48"/>
  <c r="AL35" i="48"/>
  <c r="T35" i="48"/>
  <c r="AV35" i="48"/>
  <c r="AD35" i="48"/>
  <c r="L35" i="48"/>
  <c r="AY116" i="49"/>
  <c r="AQ116" i="49"/>
  <c r="AI116" i="49"/>
  <c r="Y116" i="49"/>
  <c r="Q116" i="49"/>
  <c r="AW116" i="49"/>
  <c r="AO116" i="49"/>
  <c r="AE116" i="49"/>
  <c r="W116" i="49"/>
  <c r="M116" i="49"/>
  <c r="AU116" i="49"/>
  <c r="AM116" i="49"/>
  <c r="AC116" i="49"/>
  <c r="U116" i="49"/>
  <c r="K116" i="49"/>
  <c r="BA116" i="49"/>
  <c r="AS116" i="49"/>
  <c r="AK116" i="49"/>
  <c r="AA116" i="49"/>
  <c r="S116" i="49"/>
  <c r="AX107" i="49"/>
  <c r="AP107" i="49"/>
  <c r="AH107" i="49"/>
  <c r="X107" i="49"/>
  <c r="P107" i="49"/>
  <c r="AV107" i="49"/>
  <c r="AN107" i="49"/>
  <c r="AD107" i="49"/>
  <c r="V107" i="49"/>
  <c r="L107" i="49"/>
  <c r="AT107" i="49"/>
  <c r="AL107" i="49"/>
  <c r="AB107" i="49"/>
  <c r="T107" i="49"/>
  <c r="J107" i="49"/>
  <c r="AZ107" i="49"/>
  <c r="AR107" i="49"/>
  <c r="AJ107" i="49"/>
  <c r="Z107" i="49"/>
  <c r="R107" i="49"/>
  <c r="AY52" i="49"/>
  <c r="AQ52" i="49"/>
  <c r="AI52" i="49"/>
  <c r="Y52" i="49"/>
  <c r="Q52" i="49"/>
  <c r="AW52" i="49"/>
  <c r="AO52" i="49"/>
  <c r="AE52" i="49"/>
  <c r="W52" i="49"/>
  <c r="M52" i="49"/>
  <c r="BA52" i="49"/>
  <c r="AS52" i="49"/>
  <c r="AK52" i="49"/>
  <c r="AA52" i="49"/>
  <c r="S52" i="49"/>
  <c r="U52" i="49"/>
  <c r="AU52" i="49"/>
  <c r="K52" i="49"/>
  <c r="AM52" i="49"/>
  <c r="AC52" i="49"/>
  <c r="AX43" i="49"/>
  <c r="AP43" i="49"/>
  <c r="AH43" i="49"/>
  <c r="X43" i="49"/>
  <c r="P43" i="49"/>
  <c r="AV43" i="49"/>
  <c r="AN43" i="49"/>
  <c r="AD43" i="49"/>
  <c r="V43" i="49"/>
  <c r="L43" i="49"/>
  <c r="AZ43" i="49"/>
  <c r="AR43" i="49"/>
  <c r="AJ43" i="49"/>
  <c r="Z43" i="49"/>
  <c r="R43" i="49"/>
  <c r="AB43" i="49"/>
  <c r="T43" i="49"/>
  <c r="AT43" i="49"/>
  <c r="J43" i="49"/>
  <c r="AL43" i="49"/>
  <c r="AW211" i="50"/>
  <c r="AO211" i="50"/>
  <c r="AE211" i="50"/>
  <c r="W211" i="50"/>
  <c r="M211" i="50"/>
  <c r="AU211" i="50"/>
  <c r="AM211" i="50"/>
  <c r="AC211" i="50"/>
  <c r="U211" i="50"/>
  <c r="K211" i="50"/>
  <c r="AY211" i="50"/>
  <c r="AQ211" i="50"/>
  <c r="AI211" i="50"/>
  <c r="Y211" i="50"/>
  <c r="Q211" i="50"/>
  <c r="AA211" i="50"/>
  <c r="BA211" i="50"/>
  <c r="S211" i="50"/>
  <c r="AS211" i="50"/>
  <c r="AK211" i="50"/>
  <c r="AU137" i="49"/>
  <c r="AC137" i="49"/>
  <c r="K137" i="49"/>
  <c r="AO137" i="49"/>
  <c r="W137" i="49"/>
  <c r="AQ137" i="49"/>
  <c r="Y137" i="49"/>
  <c r="BA137" i="49"/>
  <c r="AK137" i="49"/>
  <c r="S137" i="49"/>
  <c r="AM137" i="49"/>
  <c r="U137" i="49"/>
  <c r="AW137" i="49"/>
  <c r="AE137" i="49"/>
  <c r="M137" i="49"/>
  <c r="AY137" i="49"/>
  <c r="AI137" i="49"/>
  <c r="Q137" i="49"/>
  <c r="AS137" i="49"/>
  <c r="AA137" i="49"/>
  <c r="AV128" i="49"/>
  <c r="AN128" i="49"/>
  <c r="AD128" i="49"/>
  <c r="V128" i="49"/>
  <c r="L128" i="49"/>
  <c r="AT128" i="49"/>
  <c r="AL128" i="49"/>
  <c r="AB128" i="49"/>
  <c r="T128" i="49"/>
  <c r="J128" i="49"/>
  <c r="AR128" i="49"/>
  <c r="AJ128" i="49"/>
  <c r="Z128" i="49"/>
  <c r="R128" i="49"/>
  <c r="AX128" i="49"/>
  <c r="AZ128" i="49"/>
  <c r="AP128" i="49"/>
  <c r="AH128" i="49"/>
  <c r="X128" i="49"/>
  <c r="P128" i="49"/>
  <c r="AW73" i="49"/>
  <c r="AO73" i="49"/>
  <c r="AE73" i="49"/>
  <c r="W73" i="49"/>
  <c r="M73" i="49"/>
  <c r="AU73" i="49"/>
  <c r="AM73" i="49"/>
  <c r="AC73" i="49"/>
  <c r="U73" i="49"/>
  <c r="K73" i="49"/>
  <c r="BA73" i="49"/>
  <c r="AS73" i="49"/>
  <c r="AK73" i="49"/>
  <c r="AA73" i="49"/>
  <c r="S73" i="49"/>
  <c r="AY73" i="49"/>
  <c r="AQ73" i="49"/>
  <c r="AI73" i="49"/>
  <c r="Y73" i="49"/>
  <c r="Q73" i="49"/>
  <c r="AV64" i="49"/>
  <c r="AN64" i="49"/>
  <c r="AD64" i="49"/>
  <c r="V64" i="49"/>
  <c r="L64" i="49"/>
  <c r="AT64" i="49"/>
  <c r="AL64" i="49"/>
  <c r="AB64" i="49"/>
  <c r="T64" i="49"/>
  <c r="J64" i="49"/>
  <c r="AZ64" i="49"/>
  <c r="AR64" i="49"/>
  <c r="AJ64" i="49"/>
  <c r="Z64" i="49"/>
  <c r="R64" i="49"/>
  <c r="AX64" i="49"/>
  <c r="AP64" i="49"/>
  <c r="AH64" i="49"/>
  <c r="X64" i="49"/>
  <c r="P64" i="49"/>
  <c r="BA232" i="50"/>
  <c r="AS232" i="50"/>
  <c r="AK232" i="50"/>
  <c r="AA232" i="50"/>
  <c r="S232" i="50"/>
  <c r="AY232" i="50"/>
  <c r="AQ232" i="50"/>
  <c r="AI232" i="50"/>
  <c r="Y232" i="50"/>
  <c r="Q232" i="50"/>
  <c r="AW232" i="50"/>
  <c r="AO232" i="50"/>
  <c r="AE232" i="50"/>
  <c r="W232" i="50"/>
  <c r="M232" i="50"/>
  <c r="AU232" i="50"/>
  <c r="AM232" i="50"/>
  <c r="AC232" i="50"/>
  <c r="U232" i="50"/>
  <c r="K232" i="50"/>
  <c r="AZ223" i="50"/>
  <c r="AR223" i="50"/>
  <c r="AJ223" i="50"/>
  <c r="Z223" i="50"/>
  <c r="R223" i="50"/>
  <c r="AX223" i="50"/>
  <c r="AP223" i="50"/>
  <c r="AH223" i="50"/>
  <c r="X223" i="50"/>
  <c r="P223" i="50"/>
  <c r="AV223" i="50"/>
  <c r="AN223" i="50"/>
  <c r="AD223" i="50"/>
  <c r="V223" i="50"/>
  <c r="L223" i="50"/>
  <c r="AT223" i="50"/>
  <c r="AL223" i="50"/>
  <c r="AB223" i="50"/>
  <c r="T223" i="50"/>
  <c r="J223" i="50"/>
  <c r="AX41" i="48"/>
  <c r="AP41" i="48"/>
  <c r="AH41" i="48"/>
  <c r="X41" i="48"/>
  <c r="P41" i="48"/>
  <c r="AV41" i="48"/>
  <c r="AL41" i="48"/>
  <c r="Z41" i="48"/>
  <c r="L41" i="48"/>
  <c r="AT41" i="48"/>
  <c r="AJ41" i="48"/>
  <c r="V41" i="48"/>
  <c r="J41" i="48"/>
  <c r="AR41" i="48"/>
  <c r="AD41" i="48"/>
  <c r="T41" i="48"/>
  <c r="AZ41" i="48"/>
  <c r="AN41" i="48"/>
  <c r="AB41" i="48"/>
  <c r="R41" i="48"/>
  <c r="BA122" i="49"/>
  <c r="AS122" i="49"/>
  <c r="AK122" i="49"/>
  <c r="AA122" i="49"/>
  <c r="S122" i="49"/>
  <c r="AY122" i="49"/>
  <c r="AQ122" i="49"/>
  <c r="AI122" i="49"/>
  <c r="Y122" i="49"/>
  <c r="Q122" i="49"/>
  <c r="AW122" i="49"/>
  <c r="AO122" i="49"/>
  <c r="AE122" i="49"/>
  <c r="W122" i="49"/>
  <c r="M122" i="49"/>
  <c r="AU122" i="49"/>
  <c r="AM122" i="49"/>
  <c r="AC122" i="49"/>
  <c r="U122" i="49"/>
  <c r="K122" i="49"/>
  <c r="AZ113" i="49"/>
  <c r="AR113" i="49"/>
  <c r="AJ113" i="49"/>
  <c r="Z113" i="49"/>
  <c r="R113" i="49"/>
  <c r="AX113" i="49"/>
  <c r="AP113" i="49"/>
  <c r="AH113" i="49"/>
  <c r="X113" i="49"/>
  <c r="P113" i="49"/>
  <c r="AV113" i="49"/>
  <c r="AN113" i="49"/>
  <c r="AD113" i="49"/>
  <c r="V113" i="49"/>
  <c r="L113" i="49"/>
  <c r="AT113" i="49"/>
  <c r="AL113" i="49"/>
  <c r="AB113" i="49"/>
  <c r="T113" i="49"/>
  <c r="J113" i="49"/>
  <c r="BA58" i="49"/>
  <c r="AS58" i="49"/>
  <c r="AK58" i="49"/>
  <c r="AA58" i="49"/>
  <c r="S58" i="49"/>
  <c r="AY58" i="49"/>
  <c r="AQ58" i="49"/>
  <c r="AI58" i="49"/>
  <c r="Y58" i="49"/>
  <c r="Q58" i="49"/>
  <c r="AW58" i="49"/>
  <c r="AO58" i="49"/>
  <c r="AE58" i="49"/>
  <c r="W58" i="49"/>
  <c r="M58" i="49"/>
  <c r="AU58" i="49"/>
  <c r="AM58" i="49"/>
  <c r="AC58" i="49"/>
  <c r="U58" i="49"/>
  <c r="K58" i="49"/>
  <c r="AZ49" i="49"/>
  <c r="AR49" i="49"/>
  <c r="AJ49" i="49"/>
  <c r="Z49" i="49"/>
  <c r="R49" i="49"/>
  <c r="AX49" i="49"/>
  <c r="AP49" i="49"/>
  <c r="AH49" i="49"/>
  <c r="X49" i="49"/>
  <c r="P49" i="49"/>
  <c r="AV49" i="49"/>
  <c r="AN49" i="49"/>
  <c r="AD49" i="49"/>
  <c r="V49" i="49"/>
  <c r="L49" i="49"/>
  <c r="AT49" i="49"/>
  <c r="AL49" i="49"/>
  <c r="AB49" i="49"/>
  <c r="T49" i="49"/>
  <c r="J49" i="49"/>
  <c r="AY217" i="50"/>
  <c r="AQ217" i="50"/>
  <c r="AI217" i="50"/>
  <c r="Y217" i="50"/>
  <c r="Q217" i="50"/>
  <c r="AW217" i="50"/>
  <c r="AO217" i="50"/>
  <c r="AE217" i="50"/>
  <c r="W217" i="50"/>
  <c r="M217" i="50"/>
  <c r="AU217" i="50"/>
  <c r="AM217" i="50"/>
  <c r="AC217" i="50"/>
  <c r="U217" i="50"/>
  <c r="K217" i="50"/>
  <c r="BA217" i="50"/>
  <c r="AS217" i="50"/>
  <c r="AK217" i="50"/>
  <c r="AA217" i="50"/>
  <c r="S217" i="50"/>
  <c r="BA200" i="50"/>
  <c r="AK200" i="50"/>
  <c r="S200" i="50"/>
  <c r="AQ200" i="50"/>
  <c r="Y200" i="50"/>
  <c r="AW200" i="50"/>
  <c r="AE200" i="50"/>
  <c r="M200" i="50"/>
  <c r="AM200" i="50"/>
  <c r="U200" i="50"/>
  <c r="AS200" i="50"/>
  <c r="AA200" i="50"/>
  <c r="AY200" i="50"/>
  <c r="AI200" i="50"/>
  <c r="Q200" i="50"/>
  <c r="AO200" i="50"/>
  <c r="W200" i="50"/>
  <c r="AU200" i="50"/>
  <c r="AC200" i="50"/>
  <c r="K200" i="50"/>
  <c r="AT191" i="50"/>
  <c r="AB191" i="50"/>
  <c r="J191" i="50"/>
  <c r="AN191" i="50"/>
  <c r="V191" i="50"/>
  <c r="AP191" i="50"/>
  <c r="X191" i="50"/>
  <c r="AZ191" i="50"/>
  <c r="AJ191" i="50"/>
  <c r="R191" i="50"/>
  <c r="AL191" i="50"/>
  <c r="T191" i="50"/>
  <c r="AV191" i="50"/>
  <c r="AD191" i="50"/>
  <c r="L191" i="50"/>
  <c r="AX191" i="50"/>
  <c r="AH191" i="50"/>
  <c r="P191" i="50"/>
  <c r="AR191" i="50"/>
  <c r="Z191" i="50"/>
  <c r="AY136" i="50"/>
  <c r="AQ136" i="50"/>
  <c r="AI136" i="50"/>
  <c r="Y136" i="50"/>
  <c r="Q136" i="50"/>
  <c r="AW136" i="50"/>
  <c r="AO136" i="50"/>
  <c r="AE136" i="50"/>
  <c r="W136" i="50"/>
  <c r="M136" i="50"/>
  <c r="AU136" i="50"/>
  <c r="AM136" i="50"/>
  <c r="AC136" i="50"/>
  <c r="U136" i="50"/>
  <c r="K136" i="50"/>
  <c r="BA136" i="50"/>
  <c r="AS136" i="50"/>
  <c r="AK136" i="50"/>
  <c r="AA136" i="50"/>
  <c r="S136" i="50"/>
  <c r="AX127" i="50"/>
  <c r="AP127" i="50"/>
  <c r="AH127" i="50"/>
  <c r="X127" i="50"/>
  <c r="P127" i="50"/>
  <c r="AV127" i="50"/>
  <c r="AN127" i="50"/>
  <c r="AD127" i="50"/>
  <c r="V127" i="50"/>
  <c r="L127" i="50"/>
  <c r="AT127" i="50"/>
  <c r="AL127" i="50"/>
  <c r="AB127" i="50"/>
  <c r="T127" i="50"/>
  <c r="J127" i="50"/>
  <c r="AZ127" i="50"/>
  <c r="AR127" i="50"/>
  <c r="AJ127" i="50"/>
  <c r="Z127" i="50"/>
  <c r="R127" i="50"/>
  <c r="AW169" i="50"/>
  <c r="AO169" i="50"/>
  <c r="AE169" i="50"/>
  <c r="W169" i="50"/>
  <c r="M169" i="50"/>
  <c r="AU169" i="50"/>
  <c r="AM169" i="50"/>
  <c r="AC169" i="50"/>
  <c r="U169" i="50"/>
  <c r="K169" i="50"/>
  <c r="BA169" i="50"/>
  <c r="AS169" i="50"/>
  <c r="AK169" i="50"/>
  <c r="AA169" i="50"/>
  <c r="S169" i="50"/>
  <c r="AY169" i="50"/>
  <c r="AQ169" i="50"/>
  <c r="AI169" i="50"/>
  <c r="Y169" i="50"/>
  <c r="Q169" i="50"/>
  <c r="AV160" i="50"/>
  <c r="AN160" i="50"/>
  <c r="AD160" i="50"/>
  <c r="V160" i="50"/>
  <c r="L160" i="50"/>
  <c r="AT160" i="50"/>
  <c r="AL160" i="50"/>
  <c r="AB160" i="50"/>
  <c r="T160" i="50"/>
  <c r="J160" i="50"/>
  <c r="AZ160" i="50"/>
  <c r="AR160" i="50"/>
  <c r="AJ160" i="50"/>
  <c r="Z160" i="50"/>
  <c r="R160" i="50"/>
  <c r="AX160" i="50"/>
  <c r="AP160" i="50"/>
  <c r="AH160" i="50"/>
  <c r="X160" i="50"/>
  <c r="P160" i="50"/>
  <c r="AW166" i="50"/>
  <c r="AO166" i="50"/>
  <c r="AE166" i="50"/>
  <c r="W166" i="50"/>
  <c r="M166" i="50"/>
  <c r="AU166" i="50"/>
  <c r="AM166" i="50"/>
  <c r="AY166" i="50"/>
  <c r="AI166" i="50"/>
  <c r="U166" i="50"/>
  <c r="AS166" i="50"/>
  <c r="AC166" i="50"/>
  <c r="S166" i="50"/>
  <c r="AQ166" i="50"/>
  <c r="AA166" i="50"/>
  <c r="Q166" i="50"/>
  <c r="BA166" i="50"/>
  <c r="AK166" i="50"/>
  <c r="Y166" i="50"/>
  <c r="K166" i="50"/>
  <c r="AV157" i="50"/>
  <c r="AN157" i="50"/>
  <c r="AD157" i="50"/>
  <c r="V157" i="50"/>
  <c r="L157" i="50"/>
  <c r="AZ157" i="50"/>
  <c r="AP157" i="50"/>
  <c r="AB157" i="50"/>
  <c r="R157" i="50"/>
  <c r="AX157" i="50"/>
  <c r="AL157" i="50"/>
  <c r="Z157" i="50"/>
  <c r="P157" i="50"/>
  <c r="AT157" i="50"/>
  <c r="AJ157" i="50"/>
  <c r="X157" i="50"/>
  <c r="J157" i="50"/>
  <c r="AR157" i="50"/>
  <c r="AH157" i="50"/>
  <c r="T157" i="50"/>
  <c r="AV202" i="50"/>
  <c r="AN202" i="50"/>
  <c r="AD202" i="50"/>
  <c r="V202" i="50"/>
  <c r="L202" i="50"/>
  <c r="AT202" i="50"/>
  <c r="AL202" i="50"/>
  <c r="AB202" i="50"/>
  <c r="T202" i="50"/>
  <c r="J202" i="50"/>
  <c r="AX202" i="50"/>
  <c r="AP202" i="50"/>
  <c r="AH202" i="50"/>
  <c r="X202" i="50"/>
  <c r="P202" i="50"/>
  <c r="AJ202" i="50"/>
  <c r="Z202" i="50"/>
  <c r="AZ202" i="50"/>
  <c r="R202" i="50"/>
  <c r="AR202" i="50"/>
  <c r="AY147" i="50"/>
  <c r="AQ147" i="50"/>
  <c r="AI147" i="50"/>
  <c r="Y147" i="50"/>
  <c r="Q147" i="50"/>
  <c r="AW147" i="50"/>
  <c r="AO147" i="50"/>
  <c r="AE147" i="50"/>
  <c r="W147" i="50"/>
  <c r="M147" i="50"/>
  <c r="AU147" i="50"/>
  <c r="AM147" i="50"/>
  <c r="AC147" i="50"/>
  <c r="U147" i="50"/>
  <c r="K147" i="50"/>
  <c r="BA147" i="50"/>
  <c r="AS147" i="50"/>
  <c r="AK147" i="50"/>
  <c r="AA147" i="50"/>
  <c r="S147" i="50"/>
  <c r="AX138" i="50"/>
  <c r="AP138" i="50"/>
  <c r="AH138" i="50"/>
  <c r="X138" i="50"/>
  <c r="P138" i="50"/>
  <c r="AV138" i="50"/>
  <c r="AN138" i="50"/>
  <c r="AD138" i="50"/>
  <c r="V138" i="50"/>
  <c r="L138" i="50"/>
  <c r="AZ138" i="50"/>
  <c r="AR138" i="50"/>
  <c r="AJ138" i="50"/>
  <c r="Z138" i="50"/>
  <c r="R138" i="50"/>
  <c r="T138" i="50"/>
  <c r="AT138" i="50"/>
  <c r="J138" i="50"/>
  <c r="AL138" i="50"/>
  <c r="AB138" i="50"/>
  <c r="AW93" i="50"/>
  <c r="AO93" i="50"/>
  <c r="AE93" i="50"/>
  <c r="W93" i="50"/>
  <c r="M93" i="50"/>
  <c r="AU93" i="50"/>
  <c r="AM93" i="50"/>
  <c r="AC93" i="50"/>
  <c r="U93" i="50"/>
  <c r="K93" i="50"/>
  <c r="BA93" i="50"/>
  <c r="AS93" i="50"/>
  <c r="AK93" i="50"/>
  <c r="AA93" i="50"/>
  <c r="S93" i="50"/>
  <c r="AY93" i="50"/>
  <c r="AQ93" i="50"/>
  <c r="AI93" i="50"/>
  <c r="Y93" i="50"/>
  <c r="Q93" i="50"/>
  <c r="AV84" i="50"/>
  <c r="AN84" i="50"/>
  <c r="AD84" i="50"/>
  <c r="V84" i="50"/>
  <c r="L84" i="50"/>
  <c r="AT84" i="50"/>
  <c r="AL84" i="50"/>
  <c r="AB84" i="50"/>
  <c r="T84" i="50"/>
  <c r="J84" i="50"/>
  <c r="AZ84" i="50"/>
  <c r="AR84" i="50"/>
  <c r="AJ84" i="50"/>
  <c r="Z84" i="50"/>
  <c r="R84" i="50"/>
  <c r="AX84" i="50"/>
  <c r="AP84" i="50"/>
  <c r="AH84" i="50"/>
  <c r="X84" i="50"/>
  <c r="P84" i="50"/>
  <c r="AY29" i="50"/>
  <c r="AQ29" i="50"/>
  <c r="AI29" i="50"/>
  <c r="Y29" i="50"/>
  <c r="Q29" i="50"/>
  <c r="AW29" i="50"/>
  <c r="AO29" i="50"/>
  <c r="AE29" i="50"/>
  <c r="W29" i="50"/>
  <c r="M29" i="50"/>
  <c r="AU29" i="50"/>
  <c r="AC29" i="50"/>
  <c r="K29" i="50"/>
  <c r="AS29" i="50"/>
  <c r="AA29" i="50"/>
  <c r="AM29" i="50"/>
  <c r="U29" i="50"/>
  <c r="BA29" i="50"/>
  <c r="AK29" i="50"/>
  <c r="S29" i="50"/>
  <c r="AX20" i="50"/>
  <c r="AP20" i="50"/>
  <c r="AH20" i="50"/>
  <c r="X20" i="50"/>
  <c r="P20" i="50"/>
  <c r="AV20" i="50"/>
  <c r="AN20" i="50"/>
  <c r="AD20" i="50"/>
  <c r="V20" i="50"/>
  <c r="AL20" i="50"/>
  <c r="T20" i="50"/>
  <c r="AZ20" i="50"/>
  <c r="AJ20" i="50"/>
  <c r="R20" i="50"/>
  <c r="AT20" i="50"/>
  <c r="AB20" i="50"/>
  <c r="L20" i="50"/>
  <c r="AR20" i="50"/>
  <c r="Z20" i="50"/>
  <c r="J20" i="50"/>
  <c r="BA348" i="51"/>
  <c r="K348" i="51"/>
  <c r="AC348" i="51"/>
  <c r="AU348" i="51"/>
  <c r="S348" i="51"/>
  <c r="AK348" i="51"/>
  <c r="Q348" i="51"/>
  <c r="AY348" i="51"/>
  <c r="AO348" i="51"/>
  <c r="AM348" i="51"/>
  <c r="AS348" i="51"/>
  <c r="AA348" i="51"/>
  <c r="Y348" i="51"/>
  <c r="AQ348" i="51"/>
  <c r="M348" i="51"/>
  <c r="AE348" i="51"/>
  <c r="AW348" i="51"/>
  <c r="AI348" i="51"/>
  <c r="W348" i="51"/>
  <c r="U348" i="51"/>
  <c r="AW98" i="50"/>
  <c r="AO98" i="50"/>
  <c r="AE98" i="50"/>
  <c r="W98" i="50"/>
  <c r="M98" i="50"/>
  <c r="AU98" i="50"/>
  <c r="AM98" i="50"/>
  <c r="AC98" i="50"/>
  <c r="U98" i="50"/>
  <c r="K98" i="50"/>
  <c r="BA98" i="50"/>
  <c r="AS98" i="50"/>
  <c r="AK98" i="50"/>
  <c r="AA98" i="50"/>
  <c r="S98" i="50"/>
  <c r="AY98" i="50"/>
  <c r="AQ98" i="50"/>
  <c r="AI98" i="50"/>
  <c r="Y98" i="50"/>
  <c r="Q98" i="50"/>
  <c r="AV89" i="50"/>
  <c r="AN89" i="50"/>
  <c r="AD89" i="50"/>
  <c r="V89" i="50"/>
  <c r="L89" i="50"/>
  <c r="AT89" i="50"/>
  <c r="AL89" i="50"/>
  <c r="AB89" i="50"/>
  <c r="T89" i="50"/>
  <c r="J89" i="50"/>
  <c r="AZ89" i="50"/>
  <c r="AR89" i="50"/>
  <c r="AJ89" i="50"/>
  <c r="Z89" i="50"/>
  <c r="R89" i="50"/>
  <c r="AX89" i="50"/>
  <c r="AP89" i="50"/>
  <c r="AH89" i="50"/>
  <c r="X89" i="50"/>
  <c r="P89" i="50"/>
  <c r="AY34" i="50"/>
  <c r="AQ34" i="50"/>
  <c r="AI34" i="50"/>
  <c r="Y34" i="50"/>
  <c r="Q34" i="50"/>
  <c r="AW34" i="50"/>
  <c r="AO34" i="50"/>
  <c r="AE34" i="50"/>
  <c r="W34" i="50"/>
  <c r="M34" i="50"/>
  <c r="AU34" i="50"/>
  <c r="AM34" i="50"/>
  <c r="AC34" i="50"/>
  <c r="U34" i="50"/>
  <c r="K34" i="50"/>
  <c r="BA34" i="50"/>
  <c r="AS34" i="50"/>
  <c r="AK34" i="50"/>
  <c r="AA34" i="50"/>
  <c r="S34" i="50"/>
  <c r="AX25" i="50"/>
  <c r="AP25" i="50"/>
  <c r="AH25" i="50"/>
  <c r="X25" i="50"/>
  <c r="P25" i="50"/>
  <c r="AV25" i="50"/>
  <c r="AN25" i="50"/>
  <c r="AD25" i="50"/>
  <c r="V25" i="50"/>
  <c r="L25" i="50"/>
  <c r="AT25" i="50"/>
  <c r="AL25" i="50"/>
  <c r="AB25" i="50"/>
  <c r="T25" i="50"/>
  <c r="J25" i="50"/>
  <c r="AZ25" i="50"/>
  <c r="AR25" i="50"/>
  <c r="AJ25" i="50"/>
  <c r="Z25" i="50"/>
  <c r="R25" i="50"/>
  <c r="AY67" i="50"/>
  <c r="AQ67" i="50"/>
  <c r="AI67" i="50"/>
  <c r="Y67" i="50"/>
  <c r="Q67" i="50"/>
  <c r="AW67" i="50"/>
  <c r="AO67" i="50"/>
  <c r="AE67" i="50"/>
  <c r="W67" i="50"/>
  <c r="M67" i="50"/>
  <c r="BA67" i="50"/>
  <c r="AS67" i="50"/>
  <c r="AK67" i="50"/>
  <c r="AA67" i="50"/>
  <c r="S67" i="50"/>
  <c r="AU67" i="50"/>
  <c r="K67" i="50"/>
  <c r="AM67" i="50"/>
  <c r="AC67" i="50"/>
  <c r="U67" i="50"/>
  <c r="AX58" i="50"/>
  <c r="AP58" i="50"/>
  <c r="AH58" i="50"/>
  <c r="X58" i="50"/>
  <c r="P58" i="50"/>
  <c r="AV58" i="50"/>
  <c r="AN58" i="50"/>
  <c r="AD58" i="50"/>
  <c r="V58" i="50"/>
  <c r="L58" i="50"/>
  <c r="AZ58" i="50"/>
  <c r="AR58" i="50"/>
  <c r="AJ58" i="50"/>
  <c r="Z58" i="50"/>
  <c r="R58" i="50"/>
  <c r="T58" i="50"/>
  <c r="AT58" i="50"/>
  <c r="J58" i="50"/>
  <c r="AL58" i="50"/>
  <c r="AB58" i="50"/>
  <c r="AY84" i="50"/>
  <c r="AQ84" i="50"/>
  <c r="AI84" i="50"/>
  <c r="Y84" i="50"/>
  <c r="Q84" i="50"/>
  <c r="AW84" i="50"/>
  <c r="AO84" i="50"/>
  <c r="AE84" i="50"/>
  <c r="W84" i="50"/>
  <c r="M84" i="50"/>
  <c r="AU84" i="50"/>
  <c r="AM84" i="50"/>
  <c r="AC84" i="50"/>
  <c r="U84" i="50"/>
  <c r="K84" i="50"/>
  <c r="BA84" i="50"/>
  <c r="AS84" i="50"/>
  <c r="AK84" i="50"/>
  <c r="AA84" i="50"/>
  <c r="S84" i="50"/>
  <c r="AX75" i="50"/>
  <c r="AP75" i="50"/>
  <c r="AH75" i="50"/>
  <c r="X75" i="50"/>
  <c r="P75" i="50"/>
  <c r="AV75" i="50"/>
  <c r="AN75" i="50"/>
  <c r="AD75" i="50"/>
  <c r="V75" i="50"/>
  <c r="L75" i="50"/>
  <c r="AT75" i="50"/>
  <c r="AL75" i="50"/>
  <c r="AB75" i="50"/>
  <c r="T75" i="50"/>
  <c r="J75" i="50"/>
  <c r="AZ75" i="50"/>
  <c r="AR75" i="50"/>
  <c r="AJ75" i="50"/>
  <c r="Z75" i="50"/>
  <c r="R75" i="50"/>
  <c r="AY20" i="50"/>
  <c r="AQ20" i="50"/>
  <c r="AI20" i="50"/>
  <c r="Y20" i="50"/>
  <c r="Q20" i="50"/>
  <c r="AW20" i="50"/>
  <c r="AO20" i="50"/>
  <c r="AE20" i="50"/>
  <c r="W20" i="50"/>
  <c r="M20" i="50"/>
  <c r="AU20" i="50"/>
  <c r="AM20" i="50"/>
  <c r="AC20" i="50"/>
  <c r="U20" i="50"/>
  <c r="K20" i="50"/>
  <c r="BA20" i="50"/>
  <c r="AS20" i="50"/>
  <c r="AK20" i="50"/>
  <c r="AA20" i="50"/>
  <c r="S20" i="50"/>
  <c r="AU295" i="51"/>
  <c r="AC295" i="51"/>
  <c r="K295" i="51"/>
  <c r="AA295" i="51"/>
  <c r="AE295" i="51"/>
  <c r="AQ295" i="51"/>
  <c r="Y295" i="51"/>
  <c r="BA295" i="51"/>
  <c r="S295" i="51"/>
  <c r="W295" i="51"/>
  <c r="AM295" i="51"/>
  <c r="U295" i="51"/>
  <c r="AS295" i="51"/>
  <c r="AW295" i="51"/>
  <c r="M295" i="51"/>
  <c r="AY295" i="51"/>
  <c r="AI295" i="51"/>
  <c r="Q295" i="51"/>
  <c r="AK295" i="51"/>
  <c r="AO295" i="51"/>
  <c r="AT286" i="51"/>
  <c r="AB286" i="51"/>
  <c r="J286" i="51"/>
  <c r="AN286" i="51"/>
  <c r="AV286" i="51"/>
  <c r="AP286" i="51"/>
  <c r="X286" i="51"/>
  <c r="AZ286" i="51"/>
  <c r="V286" i="51"/>
  <c r="AD286" i="51"/>
  <c r="AL286" i="51"/>
  <c r="T286" i="51"/>
  <c r="AJ286" i="51"/>
  <c r="AR286" i="51"/>
  <c r="L286" i="51"/>
  <c r="AX286" i="51"/>
  <c r="AH286" i="51"/>
  <c r="P286" i="51"/>
  <c r="R286" i="51"/>
  <c r="Z286" i="51"/>
  <c r="Y308" i="51"/>
  <c r="AK308" i="51"/>
  <c r="AY308" i="51"/>
  <c r="Q308" i="51"/>
  <c r="U308" i="51"/>
  <c r="AW308" i="51"/>
  <c r="M308" i="51"/>
  <c r="AC308" i="51"/>
  <c r="AO308" i="51"/>
  <c r="AS308" i="51"/>
  <c r="AQ308" i="51"/>
  <c r="BA308" i="51"/>
  <c r="S308" i="51"/>
  <c r="AI308" i="51"/>
  <c r="AM308" i="51"/>
  <c r="AE308" i="51"/>
  <c r="AU308" i="51"/>
  <c r="K308" i="51"/>
  <c r="W308" i="51"/>
  <c r="AA308" i="51"/>
  <c r="AL299" i="51"/>
  <c r="T299" i="51"/>
  <c r="AD299" i="51"/>
  <c r="AN299" i="51"/>
  <c r="R299" i="51"/>
  <c r="AX299" i="51"/>
  <c r="AH299" i="51"/>
  <c r="P299" i="51"/>
  <c r="L299" i="51"/>
  <c r="V299" i="51"/>
  <c r="AT299" i="51"/>
  <c r="AB299" i="51"/>
  <c r="J299" i="51"/>
  <c r="AR299" i="51"/>
  <c r="AZ299" i="51"/>
  <c r="AP299" i="51"/>
  <c r="X299" i="51"/>
  <c r="AV299" i="51"/>
  <c r="Z299" i="51"/>
  <c r="AJ299" i="51"/>
  <c r="AN340" i="51"/>
  <c r="AX340" i="51"/>
  <c r="AH340" i="51"/>
  <c r="AR340" i="51"/>
  <c r="AB340" i="51"/>
  <c r="Z340" i="51"/>
  <c r="AJ340" i="51"/>
  <c r="AZ340" i="51"/>
  <c r="X340" i="51"/>
  <c r="T340" i="51"/>
  <c r="P340" i="51"/>
  <c r="L340" i="51"/>
  <c r="J340" i="51"/>
  <c r="AV340" i="51"/>
  <c r="AP340" i="51"/>
  <c r="AD340" i="51"/>
  <c r="R340" i="51"/>
  <c r="V340" i="51"/>
  <c r="AL340" i="51"/>
  <c r="AT340" i="51"/>
  <c r="AE285" i="51"/>
  <c r="AQ285" i="51"/>
  <c r="AU285" i="51"/>
  <c r="K285" i="51"/>
  <c r="AA285" i="51"/>
  <c r="AW285" i="51"/>
  <c r="BA285" i="51"/>
  <c r="AO285" i="51"/>
  <c r="AS285" i="51"/>
  <c r="AM285" i="51"/>
  <c r="AK285" i="51"/>
  <c r="AC285" i="51"/>
  <c r="AI285" i="51"/>
  <c r="U285" i="51"/>
  <c r="Y285" i="51"/>
  <c r="W285" i="51"/>
  <c r="Q285" i="51"/>
  <c r="M285" i="51"/>
  <c r="S285" i="51"/>
  <c r="AY285" i="51"/>
  <c r="AR276" i="51"/>
  <c r="Z276" i="51"/>
  <c r="AX276" i="51"/>
  <c r="AH276" i="51"/>
  <c r="P276" i="51"/>
  <c r="AV276" i="51"/>
  <c r="V276" i="51"/>
  <c r="AP276" i="51"/>
  <c r="T276" i="51"/>
  <c r="AN276" i="51"/>
  <c r="R276" i="51"/>
  <c r="AL276" i="51"/>
  <c r="J276" i="51"/>
  <c r="AJ276" i="51"/>
  <c r="L276" i="51"/>
  <c r="AB276" i="51"/>
  <c r="AZ276" i="51"/>
  <c r="AD276" i="51"/>
  <c r="AT276" i="51"/>
  <c r="X276" i="51"/>
  <c r="AY346" i="51"/>
  <c r="W346" i="51"/>
  <c r="AO346" i="51"/>
  <c r="U346" i="51"/>
  <c r="AM346" i="51"/>
  <c r="AA346" i="51"/>
  <c r="Y346" i="51"/>
  <c r="M346" i="51"/>
  <c r="AC346" i="51"/>
  <c r="AE346" i="51"/>
  <c r="K346" i="51"/>
  <c r="AU346" i="51"/>
  <c r="S346" i="51"/>
  <c r="AK346" i="51"/>
  <c r="BA346" i="51"/>
  <c r="Q346" i="51"/>
  <c r="AI346" i="51"/>
  <c r="AS346" i="51"/>
  <c r="AQ346" i="51"/>
  <c r="AW346" i="51"/>
  <c r="AZ337" i="51"/>
  <c r="R337" i="51"/>
  <c r="AT337" i="51"/>
  <c r="AB337" i="51"/>
  <c r="AN337" i="51"/>
  <c r="AX337" i="51"/>
  <c r="P337" i="51"/>
  <c r="AV337" i="51"/>
  <c r="L337" i="51"/>
  <c r="X337" i="51"/>
  <c r="J337" i="51"/>
  <c r="AD337" i="51"/>
  <c r="Z337" i="51"/>
  <c r="AH337" i="51"/>
  <c r="AJ337" i="51"/>
  <c r="T337" i="51"/>
  <c r="V337" i="51"/>
  <c r="AL337" i="51"/>
  <c r="AR337" i="51"/>
  <c r="AP337" i="51"/>
  <c r="AS282" i="51"/>
  <c r="AA282" i="51"/>
  <c r="AY282" i="51"/>
  <c r="AI282" i="51"/>
  <c r="Q282" i="51"/>
  <c r="AO282" i="51"/>
  <c r="W282" i="51"/>
  <c r="AU282" i="51"/>
  <c r="AC282" i="51"/>
  <c r="K282" i="51"/>
  <c r="AW282" i="51"/>
  <c r="AE282" i="51"/>
  <c r="M282" i="51"/>
  <c r="AM282" i="51"/>
  <c r="U282" i="51"/>
  <c r="S282" i="51"/>
  <c r="AQ282" i="51"/>
  <c r="BA282" i="51"/>
  <c r="Y282" i="51"/>
  <c r="AK282" i="51"/>
  <c r="AR273" i="51"/>
  <c r="Z273" i="51"/>
  <c r="AX273" i="51"/>
  <c r="AH273" i="51"/>
  <c r="P273" i="51"/>
  <c r="AN273" i="51"/>
  <c r="V273" i="51"/>
  <c r="AT273" i="51"/>
  <c r="AB273" i="51"/>
  <c r="J273" i="51"/>
  <c r="AV273" i="51"/>
  <c r="AD273" i="51"/>
  <c r="L273" i="51"/>
  <c r="AL273" i="51"/>
  <c r="T273" i="51"/>
  <c r="AJ273" i="51"/>
  <c r="R273" i="51"/>
  <c r="AP273" i="51"/>
  <c r="AZ273" i="51"/>
  <c r="X273" i="51"/>
  <c r="AY210" i="51"/>
  <c r="AQ210" i="51"/>
  <c r="AI210" i="51"/>
  <c r="Y210" i="51"/>
  <c r="Q210" i="51"/>
  <c r="AW210" i="51"/>
  <c r="AM210" i="51"/>
  <c r="AA210" i="51"/>
  <c r="M210" i="51"/>
  <c r="AU210" i="51"/>
  <c r="AK210" i="51"/>
  <c r="W210" i="51"/>
  <c r="K210" i="51"/>
  <c r="AS210" i="51"/>
  <c r="AE210" i="51"/>
  <c r="U210" i="51"/>
  <c r="BA210" i="51"/>
  <c r="AO210" i="51"/>
  <c r="AC210" i="51"/>
  <c r="S210" i="51"/>
  <c r="AX201" i="51"/>
  <c r="AP201" i="51"/>
  <c r="AH201" i="51"/>
  <c r="X201" i="51"/>
  <c r="P201" i="51"/>
  <c r="AT201" i="51"/>
  <c r="AJ201" i="51"/>
  <c r="V201" i="51"/>
  <c r="J201" i="51"/>
  <c r="AR201" i="51"/>
  <c r="AD201" i="51"/>
  <c r="T201" i="51"/>
  <c r="AZ201" i="51"/>
  <c r="AN201" i="51"/>
  <c r="AB201" i="51"/>
  <c r="R201" i="51"/>
  <c r="AV201" i="51"/>
  <c r="AL201" i="51"/>
  <c r="Z201" i="51"/>
  <c r="L201" i="51"/>
  <c r="AW223" i="51"/>
  <c r="AE223" i="51"/>
  <c r="M223" i="51"/>
  <c r="AM223" i="51"/>
  <c r="U223" i="51"/>
  <c r="AS223" i="51"/>
  <c r="AA223" i="51"/>
  <c r="AY223" i="51"/>
  <c r="AI223" i="51"/>
  <c r="Q223" i="51"/>
  <c r="AO223" i="51"/>
  <c r="W223" i="51"/>
  <c r="AU223" i="51"/>
  <c r="AC223" i="51"/>
  <c r="K223" i="51"/>
  <c r="BA223" i="51"/>
  <c r="AK223" i="51"/>
  <c r="S223" i="51"/>
  <c r="AQ223" i="51"/>
  <c r="Y223" i="51"/>
  <c r="AT214" i="51"/>
  <c r="AB214" i="51"/>
  <c r="J214" i="51"/>
  <c r="AN214" i="51"/>
  <c r="V214" i="51"/>
  <c r="AP214" i="51"/>
  <c r="X214" i="51"/>
  <c r="AZ214" i="51"/>
  <c r="AJ214" i="51"/>
  <c r="R214" i="51"/>
  <c r="AL214" i="51"/>
  <c r="T214" i="51"/>
  <c r="AV214" i="51"/>
  <c r="AD214" i="51"/>
  <c r="L214" i="51"/>
  <c r="AX214" i="51"/>
  <c r="AH214" i="51"/>
  <c r="P214" i="51"/>
  <c r="AR214" i="51"/>
  <c r="Z214" i="51"/>
  <c r="AY159" i="51"/>
  <c r="AQ159" i="51"/>
  <c r="AI159" i="51"/>
  <c r="Y159" i="51"/>
  <c r="Q159" i="51"/>
  <c r="AW159" i="51"/>
  <c r="AO159" i="51"/>
  <c r="AE159" i="51"/>
  <c r="W159" i="51"/>
  <c r="M159" i="51"/>
  <c r="AU159" i="51"/>
  <c r="AM159" i="51"/>
  <c r="AC159" i="51"/>
  <c r="U159" i="51"/>
  <c r="K159" i="51"/>
  <c r="BA159" i="51"/>
  <c r="AS159" i="51"/>
  <c r="AK159" i="51"/>
  <c r="AA159" i="51"/>
  <c r="S159" i="51"/>
  <c r="AY200" i="51"/>
  <c r="AQ200" i="51"/>
  <c r="AI200" i="51"/>
  <c r="Y200" i="51"/>
  <c r="Q200" i="51"/>
  <c r="AW200" i="51"/>
  <c r="AM200" i="51"/>
  <c r="AA200" i="51"/>
  <c r="M200" i="51"/>
  <c r="AU200" i="51"/>
  <c r="AK200" i="51"/>
  <c r="W200" i="51"/>
  <c r="K200" i="51"/>
  <c r="AS200" i="51"/>
  <c r="AE200" i="51"/>
  <c r="U200" i="51"/>
  <c r="BA200" i="51"/>
  <c r="AO200" i="51"/>
  <c r="AC200" i="51"/>
  <c r="S200" i="51"/>
  <c r="AX191" i="51"/>
  <c r="AP191" i="51"/>
  <c r="AH191" i="51"/>
  <c r="X191" i="51"/>
  <c r="P191" i="51"/>
  <c r="AT191" i="51"/>
  <c r="AJ191" i="51"/>
  <c r="V191" i="51"/>
  <c r="J191" i="51"/>
  <c r="AR191" i="51"/>
  <c r="AD191" i="51"/>
  <c r="T191" i="51"/>
  <c r="AZ191" i="51"/>
  <c r="AN191" i="51"/>
  <c r="AB191" i="51"/>
  <c r="R191" i="51"/>
  <c r="AV191" i="51"/>
  <c r="AL191" i="51"/>
  <c r="Z191" i="51"/>
  <c r="L191" i="51"/>
  <c r="AU213" i="51"/>
  <c r="AC213" i="51"/>
  <c r="K213" i="51"/>
  <c r="AO213" i="51"/>
  <c r="W213" i="51"/>
  <c r="AQ213" i="51"/>
  <c r="Y213" i="51"/>
  <c r="BA213" i="51"/>
  <c r="AK213" i="51"/>
  <c r="S213" i="51"/>
  <c r="AM213" i="51"/>
  <c r="U213" i="51"/>
  <c r="AW213" i="51"/>
  <c r="AE213" i="51"/>
  <c r="M213" i="51"/>
  <c r="AY213" i="51"/>
  <c r="AI213" i="51"/>
  <c r="Q213" i="51"/>
  <c r="AS213" i="51"/>
  <c r="AA213" i="51"/>
  <c r="AV204" i="51"/>
  <c r="AD204" i="51"/>
  <c r="L204" i="51"/>
  <c r="AL204" i="51"/>
  <c r="T204" i="51"/>
  <c r="AR204" i="51"/>
  <c r="Z204" i="51"/>
  <c r="AX204" i="51"/>
  <c r="AH204" i="51"/>
  <c r="P204" i="51"/>
  <c r="AN204" i="51"/>
  <c r="V204" i="51"/>
  <c r="AT204" i="51"/>
  <c r="AB204" i="51"/>
  <c r="J204" i="51"/>
  <c r="AZ204" i="51"/>
  <c r="AJ204" i="51"/>
  <c r="R204" i="51"/>
  <c r="AP204" i="51"/>
  <c r="X204" i="51"/>
  <c r="AY113" i="51"/>
  <c r="AQ113" i="51"/>
  <c r="AI113" i="51"/>
  <c r="Y113" i="51"/>
  <c r="Q113" i="51"/>
  <c r="AW113" i="51"/>
  <c r="AO113" i="51"/>
  <c r="AE113" i="51"/>
  <c r="W113" i="51"/>
  <c r="M113" i="51"/>
  <c r="U113" i="51"/>
  <c r="AU113" i="51"/>
  <c r="AM113" i="51"/>
  <c r="AC113" i="51"/>
  <c r="K113" i="51"/>
  <c r="BA113" i="51"/>
  <c r="AS113" i="51"/>
  <c r="AK113" i="51"/>
  <c r="AA113" i="51"/>
  <c r="S113" i="51"/>
  <c r="AY134" i="51"/>
  <c r="AQ134" i="51"/>
  <c r="AI134" i="51"/>
  <c r="Y134" i="51"/>
  <c r="Q134" i="51"/>
  <c r="AW134" i="51"/>
  <c r="AO134" i="51"/>
  <c r="AE134" i="51"/>
  <c r="W134" i="51"/>
  <c r="M134" i="51"/>
  <c r="AU134" i="51"/>
  <c r="AM134" i="51"/>
  <c r="AC134" i="51"/>
  <c r="U134" i="51"/>
  <c r="K134" i="51"/>
  <c r="BA134" i="51"/>
  <c r="AS134" i="51"/>
  <c r="AK134" i="51"/>
  <c r="AA134" i="51"/>
  <c r="S134" i="51"/>
  <c r="AX125" i="51"/>
  <c r="AP125" i="51"/>
  <c r="AH125" i="51"/>
  <c r="X125" i="51"/>
  <c r="P125" i="51"/>
  <c r="AV125" i="51"/>
  <c r="AN125" i="51"/>
  <c r="AD125" i="51"/>
  <c r="V125" i="51"/>
  <c r="L125" i="51"/>
  <c r="AT125" i="51"/>
  <c r="AL125" i="51"/>
  <c r="AB125" i="51"/>
  <c r="T125" i="51"/>
  <c r="J125" i="51"/>
  <c r="AZ125" i="51"/>
  <c r="AR125" i="51"/>
  <c r="AJ125" i="51"/>
  <c r="Z125" i="51"/>
  <c r="R125" i="51"/>
  <c r="AY147" i="51"/>
  <c r="AQ147" i="51"/>
  <c r="AI147" i="51"/>
  <c r="Y147" i="51"/>
  <c r="Q147" i="51"/>
  <c r="AW147" i="51"/>
  <c r="AO147" i="51"/>
  <c r="AE147" i="51"/>
  <c r="W147" i="51"/>
  <c r="M147" i="51"/>
  <c r="AU147" i="51"/>
  <c r="AM147" i="51"/>
  <c r="AC147" i="51"/>
  <c r="U147" i="51"/>
  <c r="K147" i="51"/>
  <c r="BA147" i="51"/>
  <c r="AS147" i="51"/>
  <c r="AK147" i="51"/>
  <c r="AA147" i="51"/>
  <c r="S147" i="51"/>
  <c r="AX138" i="51"/>
  <c r="AP138" i="51"/>
  <c r="AH138" i="51"/>
  <c r="X138" i="51"/>
  <c r="P138" i="51"/>
  <c r="AV138" i="51"/>
  <c r="AN138" i="51"/>
  <c r="AD138" i="51"/>
  <c r="V138" i="51"/>
  <c r="L138" i="51"/>
  <c r="AT138" i="51"/>
  <c r="AL138" i="51"/>
  <c r="AB138" i="51"/>
  <c r="T138" i="51"/>
  <c r="J138" i="51"/>
  <c r="AZ138" i="51"/>
  <c r="AR138" i="51"/>
  <c r="AJ138" i="51"/>
  <c r="Z138" i="51"/>
  <c r="R138" i="51"/>
  <c r="AY124" i="51"/>
  <c r="AQ124" i="51"/>
  <c r="AI124" i="51"/>
  <c r="Y124" i="51"/>
  <c r="Q124" i="51"/>
  <c r="AW124" i="51"/>
  <c r="AO124" i="51"/>
  <c r="AE124" i="51"/>
  <c r="W124" i="51"/>
  <c r="M124" i="51"/>
  <c r="AU124" i="51"/>
  <c r="AM124" i="51"/>
  <c r="AC124" i="51"/>
  <c r="U124" i="51"/>
  <c r="K124" i="51"/>
  <c r="BA124" i="51"/>
  <c r="AS124" i="51"/>
  <c r="AK124" i="51"/>
  <c r="AA124" i="51"/>
  <c r="S124" i="51"/>
  <c r="AX115" i="51"/>
  <c r="AP115" i="51"/>
  <c r="AH115" i="51"/>
  <c r="X115" i="51"/>
  <c r="P115" i="51"/>
  <c r="AV115" i="51"/>
  <c r="AN115" i="51"/>
  <c r="AD115" i="51"/>
  <c r="V115" i="51"/>
  <c r="L115" i="51"/>
  <c r="AT115" i="51"/>
  <c r="AL115" i="51"/>
  <c r="AB115" i="51"/>
  <c r="T115" i="51"/>
  <c r="J115" i="51"/>
  <c r="AZ115" i="51"/>
  <c r="AR115" i="51"/>
  <c r="AJ115" i="51"/>
  <c r="Z115" i="51"/>
  <c r="R115" i="51"/>
  <c r="AX106" i="51"/>
  <c r="AP106" i="51"/>
  <c r="AH106" i="51"/>
  <c r="X106" i="51"/>
  <c r="P106" i="51"/>
  <c r="AV106" i="51"/>
  <c r="AN106" i="51"/>
  <c r="AD106" i="51"/>
  <c r="V106" i="51"/>
  <c r="L106" i="51"/>
  <c r="AT106" i="51"/>
  <c r="AL106" i="51"/>
  <c r="AB106" i="51"/>
  <c r="T106" i="51"/>
  <c r="J106" i="51"/>
  <c r="AZ106" i="51"/>
  <c r="AR106" i="51"/>
  <c r="AJ106" i="51"/>
  <c r="Z106" i="51"/>
  <c r="R106" i="51"/>
  <c r="AY80" i="51"/>
  <c r="AQ80" i="51"/>
  <c r="AI80" i="51"/>
  <c r="Y80" i="51"/>
  <c r="Q80" i="51"/>
  <c r="AW80" i="51"/>
  <c r="AE80" i="51"/>
  <c r="W80" i="51"/>
  <c r="M80" i="51"/>
  <c r="AO80" i="51"/>
  <c r="AU80" i="51"/>
  <c r="AC80" i="51"/>
  <c r="K80" i="51"/>
  <c r="AM80" i="51"/>
  <c r="U80" i="51"/>
  <c r="BA80" i="51"/>
  <c r="AS80" i="51"/>
  <c r="AK80" i="51"/>
  <c r="AA80" i="51"/>
  <c r="S80" i="51"/>
  <c r="AX71" i="51"/>
  <c r="AP71" i="51"/>
  <c r="AH71" i="51"/>
  <c r="X71" i="51"/>
  <c r="P71" i="51"/>
  <c r="AV71" i="51"/>
  <c r="AN71" i="51"/>
  <c r="V71" i="51"/>
  <c r="L71" i="51"/>
  <c r="AD71" i="51"/>
  <c r="AT71" i="51"/>
  <c r="AL71" i="51"/>
  <c r="T71" i="51"/>
  <c r="J71" i="51"/>
  <c r="AB71" i="51"/>
  <c r="AZ71" i="51"/>
  <c r="AR71" i="51"/>
  <c r="AJ71" i="51"/>
  <c r="Z71" i="51"/>
  <c r="R71" i="51"/>
  <c r="AY101" i="51"/>
  <c r="AQ101" i="51"/>
  <c r="AI101" i="51"/>
  <c r="Y101" i="51"/>
  <c r="Q101" i="51"/>
  <c r="AW101" i="51"/>
  <c r="AE101" i="51"/>
  <c r="W101" i="51"/>
  <c r="AO101" i="51"/>
  <c r="M101" i="51"/>
  <c r="AM101" i="51"/>
  <c r="AC101" i="51"/>
  <c r="K101" i="51"/>
  <c r="AU101" i="51"/>
  <c r="U101" i="51"/>
  <c r="BA101" i="51"/>
  <c r="AS101" i="51"/>
  <c r="AK101" i="51"/>
  <c r="AA101" i="51"/>
  <c r="S101" i="51"/>
  <c r="AX92" i="51"/>
  <c r="AP92" i="51"/>
  <c r="AH92" i="51"/>
  <c r="X92" i="51"/>
  <c r="P92" i="51"/>
  <c r="AV92" i="51"/>
  <c r="AD92" i="51"/>
  <c r="V92" i="51"/>
  <c r="AN92" i="51"/>
  <c r="L92" i="51"/>
  <c r="AL92" i="51"/>
  <c r="AB92" i="51"/>
  <c r="J92" i="51"/>
  <c r="AT92" i="51"/>
  <c r="T92" i="51"/>
  <c r="AZ92" i="51"/>
  <c r="AR92" i="51"/>
  <c r="AJ92" i="51"/>
  <c r="Z92" i="51"/>
  <c r="R92" i="51"/>
  <c r="AY86" i="51"/>
  <c r="AQ86" i="51"/>
  <c r="AI86" i="51"/>
  <c r="Y86" i="51"/>
  <c r="Q86" i="51"/>
  <c r="AW86" i="51"/>
  <c r="AO86" i="51"/>
  <c r="AE86" i="51"/>
  <c r="W86" i="51"/>
  <c r="M86" i="51"/>
  <c r="AU86" i="51"/>
  <c r="AM86" i="51"/>
  <c r="AC86" i="51"/>
  <c r="U86" i="51"/>
  <c r="K86" i="51"/>
  <c r="BA86" i="51"/>
  <c r="AS86" i="51"/>
  <c r="AK86" i="51"/>
  <c r="AA86" i="51"/>
  <c r="S86" i="51"/>
  <c r="AX77" i="51"/>
  <c r="AP77" i="51"/>
  <c r="AH77" i="51"/>
  <c r="X77" i="51"/>
  <c r="P77" i="51"/>
  <c r="AV77" i="51"/>
  <c r="AN77" i="51"/>
  <c r="AD77" i="51"/>
  <c r="V77" i="51"/>
  <c r="L77" i="51"/>
  <c r="AT77" i="51"/>
  <c r="AL77" i="51"/>
  <c r="AB77" i="51"/>
  <c r="T77" i="51"/>
  <c r="J77" i="51"/>
  <c r="AZ77" i="51"/>
  <c r="AR77" i="51"/>
  <c r="AJ77" i="51"/>
  <c r="Z77" i="51"/>
  <c r="R77" i="51"/>
  <c r="AY57" i="51"/>
  <c r="AQ57" i="51"/>
  <c r="AI57" i="51"/>
  <c r="Y57" i="51"/>
  <c r="Q57" i="51"/>
  <c r="AW57" i="51"/>
  <c r="AO57" i="51"/>
  <c r="AE57" i="51"/>
  <c r="W57" i="51"/>
  <c r="M57" i="51"/>
  <c r="BA57" i="51"/>
  <c r="AS57" i="51"/>
  <c r="AK57" i="51"/>
  <c r="AA57" i="51"/>
  <c r="S57" i="51"/>
  <c r="AC57" i="51"/>
  <c r="U57" i="51"/>
  <c r="AU57" i="51"/>
  <c r="K57" i="51"/>
  <c r="AM57" i="51"/>
  <c r="AX51" i="51"/>
  <c r="AP51" i="51"/>
  <c r="AH51" i="51"/>
  <c r="X51" i="51"/>
  <c r="P51" i="51"/>
  <c r="AN51" i="51"/>
  <c r="V51" i="51"/>
  <c r="L51" i="51"/>
  <c r="AV51" i="51"/>
  <c r="AD51" i="51"/>
  <c r="AL51" i="51"/>
  <c r="AB51" i="51"/>
  <c r="J51" i="51"/>
  <c r="AT51" i="51"/>
  <c r="T51" i="51"/>
  <c r="AZ51" i="51"/>
  <c r="AR51" i="51"/>
  <c r="AJ51" i="51"/>
  <c r="Z51" i="51"/>
  <c r="R51" i="51"/>
  <c r="AY49" i="51"/>
  <c r="AQ49" i="51"/>
  <c r="AI49" i="51"/>
  <c r="Y49" i="51"/>
  <c r="Q49" i="51"/>
  <c r="AW49" i="51"/>
  <c r="AO49" i="51"/>
  <c r="AE49" i="51"/>
  <c r="W49" i="51"/>
  <c r="M49" i="51"/>
  <c r="BA49" i="51"/>
  <c r="AS49" i="51"/>
  <c r="AK49" i="51"/>
  <c r="AA49" i="51"/>
  <c r="S49" i="51"/>
  <c r="AC49" i="51"/>
  <c r="U49" i="51"/>
  <c r="AU49" i="51"/>
  <c r="K49" i="51"/>
  <c r="AM49" i="51"/>
  <c r="AX40" i="51"/>
  <c r="AP40" i="51"/>
  <c r="AH40" i="51"/>
  <c r="X40" i="51"/>
  <c r="P40" i="51"/>
  <c r="AV40" i="51"/>
  <c r="AN40" i="51"/>
  <c r="AD40" i="51"/>
  <c r="V40" i="51"/>
  <c r="L40" i="51"/>
  <c r="AZ40" i="51"/>
  <c r="AR40" i="51"/>
  <c r="AJ40" i="51"/>
  <c r="Z40" i="51"/>
  <c r="R40" i="51"/>
  <c r="AL40" i="51"/>
  <c r="AB40" i="51"/>
  <c r="T40" i="51"/>
  <c r="AT40" i="51"/>
  <c r="J40" i="51"/>
  <c r="AY50" i="51"/>
  <c r="AQ50" i="51"/>
  <c r="AI50" i="51"/>
  <c r="Y50" i="51"/>
  <c r="Q50" i="51"/>
  <c r="AW50" i="51"/>
  <c r="AO50" i="51"/>
  <c r="AE50" i="51"/>
  <c r="W50" i="51"/>
  <c r="M50" i="51"/>
  <c r="BA50" i="51"/>
  <c r="AS50" i="51"/>
  <c r="AK50" i="51"/>
  <c r="AA50" i="51"/>
  <c r="S50" i="51"/>
  <c r="AC50" i="51"/>
  <c r="U50" i="51"/>
  <c r="AU50" i="51"/>
  <c r="K50" i="51"/>
  <c r="AM50" i="51"/>
  <c r="AX41" i="51"/>
  <c r="AP41" i="51"/>
  <c r="AH41" i="51"/>
  <c r="X41" i="51"/>
  <c r="P41" i="51"/>
  <c r="AV41" i="51"/>
  <c r="AN41" i="51"/>
  <c r="AD41" i="51"/>
  <c r="V41" i="51"/>
  <c r="L41" i="51"/>
  <c r="AZ41" i="51"/>
  <c r="AR41" i="51"/>
  <c r="AJ41" i="51"/>
  <c r="Z41" i="51"/>
  <c r="R41" i="51"/>
  <c r="AL41" i="51"/>
  <c r="AB41" i="51"/>
  <c r="T41" i="51"/>
  <c r="AT41" i="51"/>
  <c r="J41" i="51"/>
  <c r="AY35" i="51"/>
  <c r="AQ35" i="51"/>
  <c r="AI35" i="51"/>
  <c r="Y35" i="51"/>
  <c r="Q35" i="51"/>
  <c r="AW35" i="51"/>
  <c r="AO35" i="51"/>
  <c r="W35" i="51"/>
  <c r="M35" i="51"/>
  <c r="AE35" i="51"/>
  <c r="AU35" i="51"/>
  <c r="U35" i="51"/>
  <c r="AC35" i="51"/>
  <c r="BA35" i="51"/>
  <c r="AS35" i="51"/>
  <c r="AK35" i="51"/>
  <c r="AA35" i="51"/>
  <c r="S35" i="51"/>
  <c r="AM35" i="51"/>
  <c r="K35" i="51"/>
  <c r="AX26" i="51"/>
  <c r="AP26" i="51"/>
  <c r="AH26" i="51"/>
  <c r="X26" i="51"/>
  <c r="P26" i="51"/>
  <c r="AV26" i="51"/>
  <c r="AN26" i="51"/>
  <c r="AD26" i="51"/>
  <c r="L26" i="51"/>
  <c r="V26" i="51"/>
  <c r="AL26" i="51"/>
  <c r="J26" i="51"/>
  <c r="AB26" i="51"/>
  <c r="AZ26" i="51"/>
  <c r="AR26" i="51"/>
  <c r="AJ26" i="51"/>
  <c r="Z26" i="51"/>
  <c r="R26" i="51"/>
  <c r="AT26" i="51"/>
  <c r="T26" i="51"/>
  <c r="AY46" i="48"/>
  <c r="AQ46" i="48"/>
  <c r="AI46" i="48"/>
  <c r="Y46" i="48"/>
  <c r="Q46" i="48"/>
  <c r="AU46" i="48"/>
  <c r="AK46" i="48"/>
  <c r="W46" i="48"/>
  <c r="K46" i="48"/>
  <c r="AS46" i="48"/>
  <c r="AE46" i="48"/>
  <c r="U46" i="48"/>
  <c r="BA46" i="48"/>
  <c r="AO46" i="48"/>
  <c r="AC46" i="48"/>
  <c r="S46" i="48"/>
  <c r="AW46" i="48"/>
  <c r="AM46" i="48"/>
  <c r="AA46" i="48"/>
  <c r="M46" i="48"/>
  <c r="BA49" i="48"/>
  <c r="AS49" i="48"/>
  <c r="AK49" i="48"/>
  <c r="AA49" i="48"/>
  <c r="S49" i="48"/>
  <c r="AY49" i="48"/>
  <c r="AQ49" i="48"/>
  <c r="AI49" i="48"/>
  <c r="Y49" i="48"/>
  <c r="Q49" i="48"/>
  <c r="AW49" i="48"/>
  <c r="AO49" i="48"/>
  <c r="AE49" i="48"/>
  <c r="W49" i="48"/>
  <c r="M49" i="48"/>
  <c r="AU49" i="48"/>
  <c r="AM49" i="48"/>
  <c r="AC49" i="48"/>
  <c r="U49" i="48"/>
  <c r="K49" i="48"/>
  <c r="AY31" i="48"/>
  <c r="AQ31" i="48"/>
  <c r="AI31" i="48"/>
  <c r="Y31" i="48"/>
  <c r="Q31" i="48"/>
  <c r="AW31" i="48"/>
  <c r="AO31" i="48"/>
  <c r="AE31" i="48"/>
  <c r="W31" i="48"/>
  <c r="M31" i="48"/>
  <c r="AU31" i="48"/>
  <c r="AM31" i="48"/>
  <c r="AC31" i="48"/>
  <c r="U31" i="48"/>
  <c r="K31" i="48"/>
  <c r="BA31" i="48"/>
  <c r="AS31" i="48"/>
  <c r="AK31" i="48"/>
  <c r="AA31" i="48"/>
  <c r="S31" i="48"/>
  <c r="AX22" i="48"/>
  <c r="AP22" i="48"/>
  <c r="AH22" i="48"/>
  <c r="X22" i="48"/>
  <c r="P22" i="48"/>
  <c r="AV22" i="48"/>
  <c r="AN22" i="48"/>
  <c r="AD22" i="48"/>
  <c r="V22" i="48"/>
  <c r="L22" i="48"/>
  <c r="AT22" i="48"/>
  <c r="AL22" i="48"/>
  <c r="AB22" i="48"/>
  <c r="T22" i="48"/>
  <c r="J22" i="48"/>
  <c r="AZ22" i="48"/>
  <c r="AR22" i="48"/>
  <c r="AJ22" i="48"/>
  <c r="Z22" i="48"/>
  <c r="R22" i="48"/>
  <c r="AW103" i="49"/>
  <c r="AO103" i="49"/>
  <c r="AE103" i="49"/>
  <c r="W103" i="49"/>
  <c r="M103" i="49"/>
  <c r="AU103" i="49"/>
  <c r="AM103" i="49"/>
  <c r="AC103" i="49"/>
  <c r="U103" i="49"/>
  <c r="K103" i="49"/>
  <c r="AY103" i="49"/>
  <c r="AQ103" i="49"/>
  <c r="AI103" i="49"/>
  <c r="Y103" i="49"/>
  <c r="Q103" i="49"/>
  <c r="AA103" i="49"/>
  <c r="BA103" i="49"/>
  <c r="S103" i="49"/>
  <c r="AS103" i="49"/>
  <c r="AK103" i="49"/>
  <c r="AV94" i="49"/>
  <c r="AN94" i="49"/>
  <c r="AD94" i="49"/>
  <c r="V94" i="49"/>
  <c r="L94" i="49"/>
  <c r="AT94" i="49"/>
  <c r="AL94" i="49"/>
  <c r="AB94" i="49"/>
  <c r="T94" i="49"/>
  <c r="J94" i="49"/>
  <c r="AX94" i="49"/>
  <c r="AP94" i="49"/>
  <c r="AH94" i="49"/>
  <c r="X94" i="49"/>
  <c r="P94" i="49"/>
  <c r="AJ94" i="49"/>
  <c r="Z94" i="49"/>
  <c r="AZ94" i="49"/>
  <c r="R94" i="49"/>
  <c r="AR94" i="49"/>
  <c r="AW39" i="49"/>
  <c r="AO39" i="49"/>
  <c r="AE39" i="49"/>
  <c r="W39" i="49"/>
  <c r="M39" i="49"/>
  <c r="AS39" i="49"/>
  <c r="AI39" i="49"/>
  <c r="U39" i="49"/>
  <c r="BA39" i="49"/>
  <c r="AQ39" i="49"/>
  <c r="AC39" i="49"/>
  <c r="S39" i="49"/>
  <c r="AY39" i="49"/>
  <c r="AM39" i="49"/>
  <c r="AA39" i="49"/>
  <c r="Q39" i="49"/>
  <c r="AU39" i="49"/>
  <c r="AK39" i="49"/>
  <c r="Y39" i="49"/>
  <c r="K39" i="49"/>
  <c r="AV30" i="49"/>
  <c r="AN30" i="49"/>
  <c r="AD30" i="49"/>
  <c r="V30" i="49"/>
  <c r="L30" i="49"/>
  <c r="AZ30" i="49"/>
  <c r="AP30" i="49"/>
  <c r="AB30" i="49"/>
  <c r="R30" i="49"/>
  <c r="AX30" i="49"/>
  <c r="AL30" i="49"/>
  <c r="Z30" i="49"/>
  <c r="P30" i="49"/>
  <c r="AT30" i="49"/>
  <c r="AJ30" i="49"/>
  <c r="X30" i="49"/>
  <c r="J30" i="49"/>
  <c r="AR30" i="49"/>
  <c r="AH30" i="49"/>
  <c r="T30" i="49"/>
  <c r="BA32" i="48"/>
  <c r="AS32" i="48"/>
  <c r="AK32" i="48"/>
  <c r="AA32" i="48"/>
  <c r="S32" i="48"/>
  <c r="AQ32" i="48"/>
  <c r="AE32" i="48"/>
  <c r="U32" i="48"/>
  <c r="AY32" i="48"/>
  <c r="AO32" i="48"/>
  <c r="AC32" i="48"/>
  <c r="Q32" i="48"/>
  <c r="AW32" i="48"/>
  <c r="AM32" i="48"/>
  <c r="Y32" i="48"/>
  <c r="M32" i="48"/>
  <c r="AU32" i="48"/>
  <c r="AI32" i="48"/>
  <c r="W32" i="48"/>
  <c r="K32" i="48"/>
  <c r="AX23" i="48"/>
  <c r="AP23" i="48"/>
  <c r="AH23" i="48"/>
  <c r="X23" i="48"/>
  <c r="P23" i="48"/>
  <c r="AV23" i="48"/>
  <c r="AN23" i="48"/>
  <c r="AD23" i="48"/>
  <c r="V23" i="48"/>
  <c r="L23" i="48"/>
  <c r="AT23" i="48"/>
  <c r="AL23" i="48"/>
  <c r="AB23" i="48"/>
  <c r="T23" i="48"/>
  <c r="J23" i="48"/>
  <c r="AZ23" i="48"/>
  <c r="AR23" i="48"/>
  <c r="AJ23" i="48"/>
  <c r="Z23" i="48"/>
  <c r="R23" i="48"/>
  <c r="AY104" i="49"/>
  <c r="AQ104" i="49"/>
  <c r="AI104" i="49"/>
  <c r="Y104" i="49"/>
  <c r="Q104" i="49"/>
  <c r="AW104" i="49"/>
  <c r="AO104" i="49"/>
  <c r="AE104" i="49"/>
  <c r="W104" i="49"/>
  <c r="M104" i="49"/>
  <c r="AU104" i="49"/>
  <c r="AM104" i="49"/>
  <c r="AC104" i="49"/>
  <c r="U104" i="49"/>
  <c r="K104" i="49"/>
  <c r="BA104" i="49"/>
  <c r="AS104" i="49"/>
  <c r="AK104" i="49"/>
  <c r="AA104" i="49"/>
  <c r="S104" i="49"/>
  <c r="AX95" i="49"/>
  <c r="AP95" i="49"/>
  <c r="AH95" i="49"/>
  <c r="X95" i="49"/>
  <c r="P95" i="49"/>
  <c r="AV95" i="49"/>
  <c r="AN95" i="49"/>
  <c r="AD95" i="49"/>
  <c r="V95" i="49"/>
  <c r="L95" i="49"/>
  <c r="AT95" i="49"/>
  <c r="AL95" i="49"/>
  <c r="AB95" i="49"/>
  <c r="T95" i="49"/>
  <c r="J95" i="49"/>
  <c r="AZ95" i="49"/>
  <c r="AR95" i="49"/>
  <c r="AJ95" i="49"/>
  <c r="Z95" i="49"/>
  <c r="R95" i="49"/>
  <c r="AY40" i="49"/>
  <c r="AQ40" i="49"/>
  <c r="AI40" i="49"/>
  <c r="Y40" i="49"/>
  <c r="Q40" i="49"/>
  <c r="AW40" i="49"/>
  <c r="AO40" i="49"/>
  <c r="AE40" i="49"/>
  <c r="W40" i="49"/>
  <c r="M40" i="49"/>
  <c r="BA40" i="49"/>
  <c r="AS40" i="49"/>
  <c r="AK40" i="49"/>
  <c r="AA40" i="49"/>
  <c r="S40" i="49"/>
  <c r="AM40" i="49"/>
  <c r="AC40" i="49"/>
  <c r="U40" i="49"/>
  <c r="AU40" i="49"/>
  <c r="K40" i="49"/>
  <c r="AX31" i="49"/>
  <c r="AP31" i="49"/>
  <c r="AH31" i="49"/>
  <c r="X31" i="49"/>
  <c r="P31" i="49"/>
  <c r="AV31" i="49"/>
  <c r="AN31" i="49"/>
  <c r="AD31" i="49"/>
  <c r="V31" i="49"/>
  <c r="L31" i="49"/>
  <c r="AZ31" i="49"/>
  <c r="AR31" i="49"/>
  <c r="AJ31" i="49"/>
  <c r="Z31" i="49"/>
  <c r="R31" i="49"/>
  <c r="AT31" i="49"/>
  <c r="J31" i="49"/>
  <c r="AL31" i="49"/>
  <c r="AB31" i="49"/>
  <c r="T31" i="49"/>
  <c r="AY125" i="49"/>
  <c r="AQ125" i="49"/>
  <c r="AI125" i="49"/>
  <c r="Y125" i="49"/>
  <c r="Q125" i="49"/>
  <c r="AW125" i="49"/>
  <c r="AO125" i="49"/>
  <c r="AE125" i="49"/>
  <c r="W125" i="49"/>
  <c r="M125" i="49"/>
  <c r="AU125" i="49"/>
  <c r="AM125" i="49"/>
  <c r="AC125" i="49"/>
  <c r="U125" i="49"/>
  <c r="K125" i="49"/>
  <c r="BA125" i="49"/>
  <c r="AS125" i="49"/>
  <c r="AK125" i="49"/>
  <c r="AA125" i="49"/>
  <c r="S125" i="49"/>
  <c r="AX116" i="49"/>
  <c r="AP116" i="49"/>
  <c r="AH116" i="49"/>
  <c r="X116" i="49"/>
  <c r="P116" i="49"/>
  <c r="AV116" i="49"/>
  <c r="AN116" i="49"/>
  <c r="AD116" i="49"/>
  <c r="V116" i="49"/>
  <c r="L116" i="49"/>
  <c r="AT116" i="49"/>
  <c r="AL116" i="49"/>
  <c r="AB116" i="49"/>
  <c r="T116" i="49"/>
  <c r="J116" i="49"/>
  <c r="AZ116" i="49"/>
  <c r="AR116" i="49"/>
  <c r="AJ116" i="49"/>
  <c r="Z116" i="49"/>
  <c r="R116" i="49"/>
  <c r="AW61" i="49"/>
  <c r="AO61" i="49"/>
  <c r="AE61" i="49"/>
  <c r="W61" i="49"/>
  <c r="M61" i="49"/>
  <c r="AU61" i="49"/>
  <c r="AM61" i="49"/>
  <c r="AC61" i="49"/>
  <c r="U61" i="49"/>
  <c r="K61" i="49"/>
  <c r="BA61" i="49"/>
  <c r="AS61" i="49"/>
  <c r="AK61" i="49"/>
  <c r="AA61" i="49"/>
  <c r="S61" i="49"/>
  <c r="AY61" i="49"/>
  <c r="AQ61" i="49"/>
  <c r="AI61" i="49"/>
  <c r="Y61" i="49"/>
  <c r="Q61" i="49"/>
  <c r="AV52" i="49"/>
  <c r="AN52" i="49"/>
  <c r="AD52" i="49"/>
  <c r="V52" i="49"/>
  <c r="L52" i="49"/>
  <c r="AT52" i="49"/>
  <c r="AL52" i="49"/>
  <c r="AB52" i="49"/>
  <c r="T52" i="49"/>
  <c r="J52" i="49"/>
  <c r="AZ52" i="49"/>
  <c r="AR52" i="49"/>
  <c r="AJ52" i="49"/>
  <c r="Z52" i="49"/>
  <c r="R52" i="49"/>
  <c r="AX52" i="49"/>
  <c r="AP52" i="49"/>
  <c r="AH52" i="49"/>
  <c r="X52" i="49"/>
  <c r="P52" i="49"/>
  <c r="BA220" i="50"/>
  <c r="AS220" i="50"/>
  <c r="AK220" i="50"/>
  <c r="AA220" i="50"/>
  <c r="S220" i="50"/>
  <c r="AY220" i="50"/>
  <c r="AQ220" i="50"/>
  <c r="AI220" i="50"/>
  <c r="Y220" i="50"/>
  <c r="Q220" i="50"/>
  <c r="AW220" i="50"/>
  <c r="AO220" i="50"/>
  <c r="AE220" i="50"/>
  <c r="W220" i="50"/>
  <c r="M220" i="50"/>
  <c r="AU220" i="50"/>
  <c r="AM220" i="50"/>
  <c r="AC220" i="50"/>
  <c r="U220" i="50"/>
  <c r="K220" i="50"/>
  <c r="AZ211" i="50"/>
  <c r="AR211" i="50"/>
  <c r="AJ211" i="50"/>
  <c r="Z211" i="50"/>
  <c r="R211" i="50"/>
  <c r="AX211" i="50"/>
  <c r="AP211" i="50"/>
  <c r="AH211" i="50"/>
  <c r="X211" i="50"/>
  <c r="P211" i="50"/>
  <c r="AV211" i="50"/>
  <c r="AN211" i="50"/>
  <c r="AD211" i="50"/>
  <c r="V211" i="50"/>
  <c r="L211" i="50"/>
  <c r="AT211" i="50"/>
  <c r="AL211" i="50"/>
  <c r="AB211" i="50"/>
  <c r="T211" i="50"/>
  <c r="J211" i="50"/>
  <c r="AY38" i="48"/>
  <c r="AQ38" i="48"/>
  <c r="AI38" i="48"/>
  <c r="Y38" i="48"/>
  <c r="Q38" i="48"/>
  <c r="AU38" i="48"/>
  <c r="AK38" i="48"/>
  <c r="W38" i="48"/>
  <c r="K38" i="48"/>
  <c r="AS38" i="48"/>
  <c r="AE38" i="48"/>
  <c r="U38" i="48"/>
  <c r="BA38" i="48"/>
  <c r="AO38" i="48"/>
  <c r="AC38" i="48"/>
  <c r="S38" i="48"/>
  <c r="AW38" i="48"/>
  <c r="AM38" i="48"/>
  <c r="AA38" i="48"/>
  <c r="M38" i="48"/>
  <c r="AX29" i="48"/>
  <c r="AP29" i="48"/>
  <c r="AH29" i="48"/>
  <c r="X29" i="48"/>
  <c r="P29" i="48"/>
  <c r="AR29" i="48"/>
  <c r="AD29" i="48"/>
  <c r="T29" i="48"/>
  <c r="AZ29" i="48"/>
  <c r="AN29" i="48"/>
  <c r="AB29" i="48"/>
  <c r="R29" i="48"/>
  <c r="AV29" i="48"/>
  <c r="AL29" i="48"/>
  <c r="Z29" i="48"/>
  <c r="L29" i="48"/>
  <c r="AT29" i="48"/>
  <c r="AJ29" i="48"/>
  <c r="V29" i="48"/>
  <c r="J29" i="48"/>
  <c r="BA110" i="49"/>
  <c r="AS110" i="49"/>
  <c r="AK110" i="49"/>
  <c r="AA110" i="49"/>
  <c r="S110" i="49"/>
  <c r="AY110" i="49"/>
  <c r="AQ110" i="49"/>
  <c r="AI110" i="49"/>
  <c r="Y110" i="49"/>
  <c r="Q110" i="49"/>
  <c r="AW110" i="49"/>
  <c r="AO110" i="49"/>
  <c r="AE110" i="49"/>
  <c r="W110" i="49"/>
  <c r="M110" i="49"/>
  <c r="AU110" i="49"/>
  <c r="AM110" i="49"/>
  <c r="AC110" i="49"/>
  <c r="U110" i="49"/>
  <c r="K110" i="49"/>
  <c r="AZ101" i="49"/>
  <c r="AR101" i="49"/>
  <c r="AJ101" i="49"/>
  <c r="Z101" i="49"/>
  <c r="R101" i="49"/>
  <c r="AX101" i="49"/>
  <c r="AP101" i="49"/>
  <c r="AH101" i="49"/>
  <c r="X101" i="49"/>
  <c r="P101" i="49"/>
  <c r="AV101" i="49"/>
  <c r="AN101" i="49"/>
  <c r="AD101" i="49"/>
  <c r="V101" i="49"/>
  <c r="L101" i="49"/>
  <c r="AT101" i="49"/>
  <c r="AL101" i="49"/>
  <c r="AB101" i="49"/>
  <c r="T101" i="49"/>
  <c r="J101" i="49"/>
  <c r="BA46" i="49"/>
  <c r="AS46" i="49"/>
  <c r="AK46" i="49"/>
  <c r="AA46" i="49"/>
  <c r="S46" i="49"/>
  <c r="AY46" i="49"/>
  <c r="AQ46" i="49"/>
  <c r="AI46" i="49"/>
  <c r="Y46" i="49"/>
  <c r="Q46" i="49"/>
  <c r="AW46" i="49"/>
  <c r="AO46" i="49"/>
  <c r="AE46" i="49"/>
  <c r="W46" i="49"/>
  <c r="M46" i="49"/>
  <c r="AU46" i="49"/>
  <c r="AM46" i="49"/>
  <c r="AC46" i="49"/>
  <c r="U46" i="49"/>
  <c r="K46" i="49"/>
  <c r="AZ37" i="49"/>
  <c r="AR37" i="49"/>
  <c r="AJ37" i="49"/>
  <c r="Z37" i="49"/>
  <c r="R37" i="49"/>
  <c r="AX37" i="49"/>
  <c r="AP37" i="49"/>
  <c r="AH37" i="49"/>
  <c r="X37" i="49"/>
  <c r="P37" i="49"/>
  <c r="AV37" i="49"/>
  <c r="AN37" i="49"/>
  <c r="AD37" i="49"/>
  <c r="V37" i="49"/>
  <c r="L37" i="49"/>
  <c r="AT37" i="49"/>
  <c r="AL37" i="49"/>
  <c r="AB37" i="49"/>
  <c r="T37" i="49"/>
  <c r="J37" i="49"/>
  <c r="AW188" i="50"/>
  <c r="AE188" i="50"/>
  <c r="M188" i="50"/>
  <c r="AM188" i="50"/>
  <c r="U188" i="50"/>
  <c r="AS188" i="50"/>
  <c r="AA188" i="50"/>
  <c r="AY188" i="50"/>
  <c r="AI188" i="50"/>
  <c r="Q188" i="50"/>
  <c r="AO188" i="50"/>
  <c r="W188" i="50"/>
  <c r="AU188" i="50"/>
  <c r="AC188" i="50"/>
  <c r="K188" i="50"/>
  <c r="BA188" i="50"/>
  <c r="AK188" i="50"/>
  <c r="S188" i="50"/>
  <c r="AQ188" i="50"/>
  <c r="Y188" i="50"/>
  <c r="AT179" i="50"/>
  <c r="AB179" i="50"/>
  <c r="J179" i="50"/>
  <c r="AN179" i="50"/>
  <c r="V179" i="50"/>
  <c r="AP179" i="50"/>
  <c r="X179" i="50"/>
  <c r="AZ179" i="50"/>
  <c r="AJ179" i="50"/>
  <c r="R179" i="50"/>
  <c r="AL179" i="50"/>
  <c r="T179" i="50"/>
  <c r="AV179" i="50"/>
  <c r="AD179" i="50"/>
  <c r="L179" i="50"/>
  <c r="AX179" i="50"/>
  <c r="AH179" i="50"/>
  <c r="P179" i="50"/>
  <c r="AR179" i="50"/>
  <c r="Z179" i="50"/>
  <c r="AY124" i="50"/>
  <c r="AQ124" i="50"/>
  <c r="AI124" i="50"/>
  <c r="Y124" i="50"/>
  <c r="Q124" i="50"/>
  <c r="AW124" i="50"/>
  <c r="AO124" i="50"/>
  <c r="AE124" i="50"/>
  <c r="W124" i="50"/>
  <c r="M124" i="50"/>
  <c r="AU124" i="50"/>
  <c r="AM124" i="50"/>
  <c r="AC124" i="50"/>
  <c r="U124" i="50"/>
  <c r="K124" i="50"/>
  <c r="BA124" i="50"/>
  <c r="AS124" i="50"/>
  <c r="AK124" i="50"/>
  <c r="AA124" i="50"/>
  <c r="S124" i="50"/>
  <c r="AX115" i="50"/>
  <c r="AP115" i="50"/>
  <c r="AH115" i="50"/>
  <c r="X115" i="50"/>
  <c r="P115" i="50"/>
  <c r="AV115" i="50"/>
  <c r="AN115" i="50"/>
  <c r="AD115" i="50"/>
  <c r="V115" i="50"/>
  <c r="L115" i="50"/>
  <c r="AT115" i="50"/>
  <c r="AL115" i="50"/>
  <c r="AB115" i="50"/>
  <c r="T115" i="50"/>
  <c r="J115" i="50"/>
  <c r="AZ115" i="50"/>
  <c r="AR115" i="50"/>
  <c r="AJ115" i="50"/>
  <c r="Z115" i="50"/>
  <c r="R115" i="50"/>
  <c r="AW157" i="50"/>
  <c r="AO157" i="50"/>
  <c r="AE157" i="50"/>
  <c r="W157" i="50"/>
  <c r="M157" i="50"/>
  <c r="AU157" i="50"/>
  <c r="AM157" i="50"/>
  <c r="AC157" i="50"/>
  <c r="U157" i="50"/>
  <c r="K157" i="50"/>
  <c r="BA157" i="50"/>
  <c r="AS157" i="50"/>
  <c r="AK157" i="50"/>
  <c r="AA157" i="50"/>
  <c r="S157" i="50"/>
  <c r="AY157" i="50"/>
  <c r="AQ157" i="50"/>
  <c r="AI157" i="50"/>
  <c r="Y157" i="50"/>
  <c r="Q157" i="50"/>
  <c r="AV148" i="50"/>
  <c r="AN148" i="50"/>
  <c r="AD148" i="50"/>
  <c r="V148" i="50"/>
  <c r="L148" i="50"/>
  <c r="AT148" i="50"/>
  <c r="AL148" i="50"/>
  <c r="AB148" i="50"/>
  <c r="T148" i="50"/>
  <c r="J148" i="50"/>
  <c r="AZ148" i="50"/>
  <c r="AR148" i="50"/>
  <c r="AJ148" i="50"/>
  <c r="Z148" i="50"/>
  <c r="R148" i="50"/>
  <c r="AX148" i="50"/>
  <c r="AP148" i="50"/>
  <c r="AH148" i="50"/>
  <c r="X148" i="50"/>
  <c r="P148" i="50"/>
  <c r="AW154" i="50"/>
  <c r="AO154" i="50"/>
  <c r="AE154" i="50"/>
  <c r="W154" i="50"/>
  <c r="M154" i="50"/>
  <c r="AY154" i="50"/>
  <c r="AM154" i="50"/>
  <c r="AA154" i="50"/>
  <c r="Q154" i="50"/>
  <c r="AU154" i="50"/>
  <c r="AK154" i="50"/>
  <c r="Y154" i="50"/>
  <c r="K154" i="50"/>
  <c r="AS154" i="50"/>
  <c r="AI154" i="50"/>
  <c r="U154" i="50"/>
  <c r="BA154" i="50"/>
  <c r="AQ154" i="50"/>
  <c r="AC154" i="50"/>
  <c r="S154" i="50"/>
  <c r="AV145" i="50"/>
  <c r="AN145" i="50"/>
  <c r="AD145" i="50"/>
  <c r="V145" i="50"/>
  <c r="L145" i="50"/>
  <c r="AT145" i="50"/>
  <c r="AJ145" i="50"/>
  <c r="X145" i="50"/>
  <c r="J145" i="50"/>
  <c r="AR145" i="50"/>
  <c r="AH145" i="50"/>
  <c r="T145" i="50"/>
  <c r="AZ145" i="50"/>
  <c r="AP145" i="50"/>
  <c r="AB145" i="50"/>
  <c r="R145" i="50"/>
  <c r="AX145" i="50"/>
  <c r="AL145" i="50"/>
  <c r="Z145" i="50"/>
  <c r="P145" i="50"/>
  <c r="AW199" i="50"/>
  <c r="AO199" i="50"/>
  <c r="AE199" i="50"/>
  <c r="W199" i="50"/>
  <c r="M199" i="50"/>
  <c r="AU199" i="50"/>
  <c r="AM199" i="50"/>
  <c r="AC199" i="50"/>
  <c r="U199" i="50"/>
  <c r="K199" i="50"/>
  <c r="AY199" i="50"/>
  <c r="AQ199" i="50"/>
  <c r="AI199" i="50"/>
  <c r="Y199" i="50"/>
  <c r="Q199" i="50"/>
  <c r="AS199" i="50"/>
  <c r="AK199" i="50"/>
  <c r="AA199" i="50"/>
  <c r="BA199" i="50"/>
  <c r="S199" i="50"/>
  <c r="AX190" i="50"/>
  <c r="AP190" i="50"/>
  <c r="AH190" i="50"/>
  <c r="X190" i="50"/>
  <c r="P190" i="50"/>
  <c r="AV190" i="50"/>
  <c r="AN190" i="50"/>
  <c r="AD190" i="50"/>
  <c r="V190" i="50"/>
  <c r="L190" i="50"/>
  <c r="AT190" i="50"/>
  <c r="AL190" i="50"/>
  <c r="AB190" i="50"/>
  <c r="T190" i="50"/>
  <c r="J190" i="50"/>
  <c r="AZ190" i="50"/>
  <c r="AR190" i="50"/>
  <c r="AJ190" i="50"/>
  <c r="Z190" i="50"/>
  <c r="R190" i="50"/>
  <c r="AY135" i="50"/>
  <c r="AQ135" i="50"/>
  <c r="AI135" i="50"/>
  <c r="Y135" i="50"/>
  <c r="Q135" i="50"/>
  <c r="AW135" i="50"/>
  <c r="AO135" i="50"/>
  <c r="AE135" i="50"/>
  <c r="W135" i="50"/>
  <c r="M135" i="50"/>
  <c r="BA135" i="50"/>
  <c r="AS135" i="50"/>
  <c r="AK135" i="50"/>
  <c r="AA135" i="50"/>
  <c r="S135" i="50"/>
  <c r="AC135" i="50"/>
  <c r="U135" i="50"/>
  <c r="AU135" i="50"/>
  <c r="K135" i="50"/>
  <c r="AM135" i="50"/>
  <c r="AX126" i="50"/>
  <c r="AP126" i="50"/>
  <c r="AH126" i="50"/>
  <c r="X126" i="50"/>
  <c r="P126" i="50"/>
  <c r="AV126" i="50"/>
  <c r="AN126" i="50"/>
  <c r="AD126" i="50"/>
  <c r="V126" i="50"/>
  <c r="L126" i="50"/>
  <c r="AZ126" i="50"/>
  <c r="AR126" i="50"/>
  <c r="AJ126" i="50"/>
  <c r="Z126" i="50"/>
  <c r="R126" i="50"/>
  <c r="AL126" i="50"/>
  <c r="AB126" i="50"/>
  <c r="T126" i="50"/>
  <c r="AT126" i="50"/>
  <c r="J126" i="50"/>
  <c r="AW81" i="50"/>
  <c r="AO81" i="50"/>
  <c r="AE81" i="50"/>
  <c r="W81" i="50"/>
  <c r="M81" i="50"/>
  <c r="AU81" i="50"/>
  <c r="AM81" i="50"/>
  <c r="AC81" i="50"/>
  <c r="U81" i="50"/>
  <c r="K81" i="50"/>
  <c r="BA81" i="50"/>
  <c r="AS81" i="50"/>
  <c r="AK81" i="50"/>
  <c r="AA81" i="50"/>
  <c r="S81" i="50"/>
  <c r="AY81" i="50"/>
  <c r="AQ81" i="50"/>
  <c r="AI81" i="50"/>
  <c r="Y81" i="50"/>
  <c r="Q81" i="50"/>
  <c r="AV72" i="50"/>
  <c r="AN72" i="50"/>
  <c r="AD72" i="50"/>
  <c r="V72" i="50"/>
  <c r="L72" i="50"/>
  <c r="AT72" i="50"/>
  <c r="AL72" i="50"/>
  <c r="AB72" i="50"/>
  <c r="T72" i="50"/>
  <c r="J72" i="50"/>
  <c r="AZ72" i="50"/>
  <c r="AR72" i="50"/>
  <c r="AJ72" i="50"/>
  <c r="Z72" i="50"/>
  <c r="R72" i="50"/>
  <c r="AX72" i="50"/>
  <c r="AP72" i="50"/>
  <c r="AH72" i="50"/>
  <c r="X72" i="50"/>
  <c r="P72" i="50"/>
  <c r="AY17" i="50"/>
  <c r="AQ17" i="50"/>
  <c r="AI17" i="50"/>
  <c r="Y17" i="50"/>
  <c r="Q17" i="50"/>
  <c r="BA17" i="50"/>
  <c r="AO17" i="50"/>
  <c r="AC17" i="50"/>
  <c r="S17" i="50"/>
  <c r="AW17" i="50"/>
  <c r="AM17" i="50"/>
  <c r="AA17" i="50"/>
  <c r="M17" i="50"/>
  <c r="AU17" i="50"/>
  <c r="AK17" i="50"/>
  <c r="W17" i="50"/>
  <c r="K17" i="50"/>
  <c r="AS17" i="50"/>
  <c r="AE17" i="50"/>
  <c r="U17" i="50"/>
  <c r="AW86" i="50"/>
  <c r="AO86" i="50"/>
  <c r="AE86" i="50"/>
  <c r="W86" i="50"/>
  <c r="M86" i="50"/>
  <c r="AU86" i="50"/>
  <c r="AM86" i="50"/>
  <c r="AC86" i="50"/>
  <c r="U86" i="50"/>
  <c r="K86" i="50"/>
  <c r="BA86" i="50"/>
  <c r="AS86" i="50"/>
  <c r="AK86" i="50"/>
  <c r="AA86" i="50"/>
  <c r="S86" i="50"/>
  <c r="AY86" i="50"/>
  <c r="AQ86" i="50"/>
  <c r="AI86" i="50"/>
  <c r="Y86" i="50"/>
  <c r="Q86" i="50"/>
  <c r="AV77" i="50"/>
  <c r="AN77" i="50"/>
  <c r="AD77" i="50"/>
  <c r="V77" i="50"/>
  <c r="L77" i="50"/>
  <c r="AT77" i="50"/>
  <c r="AL77" i="50"/>
  <c r="AB77" i="50"/>
  <c r="T77" i="50"/>
  <c r="J77" i="50"/>
  <c r="AZ77" i="50"/>
  <c r="AR77" i="50"/>
  <c r="AJ77" i="50"/>
  <c r="Z77" i="50"/>
  <c r="R77" i="50"/>
  <c r="AX77" i="50"/>
  <c r="AP77" i="50"/>
  <c r="AH77" i="50"/>
  <c r="X77" i="50"/>
  <c r="P77" i="50"/>
  <c r="AY22" i="50"/>
  <c r="AQ22" i="50"/>
  <c r="AI22" i="50"/>
  <c r="Y22" i="50"/>
  <c r="Q22" i="50"/>
  <c r="AW22" i="50"/>
  <c r="AO22" i="50"/>
  <c r="AE22" i="50"/>
  <c r="W22" i="50"/>
  <c r="M22" i="50"/>
  <c r="AU22" i="50"/>
  <c r="AM22" i="50"/>
  <c r="AC22" i="50"/>
  <c r="U22" i="50"/>
  <c r="K22" i="50"/>
  <c r="BA22" i="50"/>
  <c r="AS22" i="50"/>
  <c r="AK22" i="50"/>
  <c r="AA22" i="50"/>
  <c r="S22" i="50"/>
  <c r="AX13" i="50"/>
  <c r="AP13" i="50"/>
  <c r="AH13" i="50"/>
  <c r="X13" i="50"/>
  <c r="P13" i="50"/>
  <c r="AV13" i="50"/>
  <c r="AN13" i="50"/>
  <c r="AD13" i="50"/>
  <c r="V13" i="50"/>
  <c r="L13" i="50"/>
  <c r="AT13" i="50"/>
  <c r="AL13" i="50"/>
  <c r="AB13" i="50"/>
  <c r="T13" i="50"/>
  <c r="J13" i="50"/>
  <c r="AZ13" i="50"/>
  <c r="AR13" i="50"/>
  <c r="AJ13" i="50"/>
  <c r="Z13" i="50"/>
  <c r="R13" i="50"/>
  <c r="AW55" i="50"/>
  <c r="AO55" i="50"/>
  <c r="AE55" i="50"/>
  <c r="W55" i="50"/>
  <c r="M55" i="50"/>
  <c r="AU55" i="50"/>
  <c r="AM55" i="50"/>
  <c r="AC55" i="50"/>
  <c r="U55" i="50"/>
  <c r="K55" i="50"/>
  <c r="BA55" i="50"/>
  <c r="AS55" i="50"/>
  <c r="AK55" i="50"/>
  <c r="AA55" i="50"/>
  <c r="S55" i="50"/>
  <c r="AY55" i="50"/>
  <c r="AQ55" i="50"/>
  <c r="AI55" i="50"/>
  <c r="Y55" i="50"/>
  <c r="Q55" i="50"/>
  <c r="AV46" i="50"/>
  <c r="AN46" i="50"/>
  <c r="AD46" i="50"/>
  <c r="V46" i="50"/>
  <c r="L46" i="50"/>
  <c r="AT46" i="50"/>
  <c r="AL46" i="50"/>
  <c r="AB46" i="50"/>
  <c r="T46" i="50"/>
  <c r="J46" i="50"/>
  <c r="AZ46" i="50"/>
  <c r="AR46" i="50"/>
  <c r="AJ46" i="50"/>
  <c r="Z46" i="50"/>
  <c r="R46" i="50"/>
  <c r="AX46" i="50"/>
  <c r="AP46" i="50"/>
  <c r="AH46" i="50"/>
  <c r="X46" i="50"/>
  <c r="P46" i="50"/>
  <c r="AY72" i="50"/>
  <c r="AQ72" i="50"/>
  <c r="AI72" i="50"/>
  <c r="Y72" i="50"/>
  <c r="Q72" i="50"/>
  <c r="AW72" i="50"/>
  <c r="AO72" i="50"/>
  <c r="AE72" i="50"/>
  <c r="W72" i="50"/>
  <c r="M72" i="50"/>
  <c r="AU72" i="50"/>
  <c r="AM72" i="50"/>
  <c r="AC72" i="50"/>
  <c r="U72" i="50"/>
  <c r="K72" i="50"/>
  <c r="BA72" i="50"/>
  <c r="AS72" i="50"/>
  <c r="AK72" i="50"/>
  <c r="AA72" i="50"/>
  <c r="S72" i="50"/>
  <c r="AX63" i="50"/>
  <c r="AP63" i="50"/>
  <c r="AH63" i="50"/>
  <c r="X63" i="50"/>
  <c r="P63" i="50"/>
  <c r="AV63" i="50"/>
  <c r="AN63" i="50"/>
  <c r="AD63" i="50"/>
  <c r="V63" i="50"/>
  <c r="L63" i="50"/>
  <c r="AT63" i="50"/>
  <c r="AL63" i="50"/>
  <c r="AB63" i="50"/>
  <c r="T63" i="50"/>
  <c r="J63" i="50"/>
  <c r="AZ63" i="50"/>
  <c r="AR63" i="50"/>
  <c r="AJ63" i="50"/>
  <c r="Z63" i="50"/>
  <c r="R63" i="50"/>
  <c r="BA347" i="51"/>
  <c r="K347" i="51"/>
  <c r="AC347" i="51"/>
  <c r="AU347" i="51"/>
  <c r="S347" i="51"/>
  <c r="AK347" i="51"/>
  <c r="AI347" i="51"/>
  <c r="AY347" i="51"/>
  <c r="W347" i="51"/>
  <c r="U347" i="51"/>
  <c r="AS347" i="51"/>
  <c r="Q347" i="51"/>
  <c r="AO347" i="51"/>
  <c r="AM347" i="51"/>
  <c r="AA347" i="51"/>
  <c r="Y347" i="51"/>
  <c r="AQ347" i="51"/>
  <c r="M347" i="51"/>
  <c r="AE347" i="51"/>
  <c r="AW347" i="51"/>
  <c r="AT338" i="51"/>
  <c r="AZ338" i="51"/>
  <c r="AJ338" i="51"/>
  <c r="AX338" i="51"/>
  <c r="R338" i="51"/>
  <c r="P338" i="51"/>
  <c r="AB338" i="51"/>
  <c r="AL338" i="51"/>
  <c r="L338" i="51"/>
  <c r="V338" i="51"/>
  <c r="AR338" i="51"/>
  <c r="AV338" i="51"/>
  <c r="X338" i="51"/>
  <c r="T338" i="51"/>
  <c r="J338" i="51"/>
  <c r="AH338" i="51"/>
  <c r="AD338" i="51"/>
  <c r="AN338" i="51"/>
  <c r="Z338" i="51"/>
  <c r="AP338" i="51"/>
  <c r="AS283" i="51"/>
  <c r="AA283" i="51"/>
  <c r="AY283" i="51"/>
  <c r="AI283" i="51"/>
  <c r="Q283" i="51"/>
  <c r="AO283" i="51"/>
  <c r="W283" i="51"/>
  <c r="AU283" i="51"/>
  <c r="AC283" i="51"/>
  <c r="K283" i="51"/>
  <c r="AW283" i="51"/>
  <c r="AE283" i="51"/>
  <c r="M283" i="51"/>
  <c r="AM283" i="51"/>
  <c r="U283" i="51"/>
  <c r="BA283" i="51"/>
  <c r="Y283" i="51"/>
  <c r="AK283" i="51"/>
  <c r="S283" i="51"/>
  <c r="AQ283" i="51"/>
  <c r="AR274" i="51"/>
  <c r="Z274" i="51"/>
  <c r="AX274" i="51"/>
  <c r="AH274" i="51"/>
  <c r="P274" i="51"/>
  <c r="AN274" i="51"/>
  <c r="V274" i="51"/>
  <c r="AT274" i="51"/>
  <c r="AB274" i="51"/>
  <c r="J274" i="51"/>
  <c r="AV274" i="51"/>
  <c r="AD274" i="51"/>
  <c r="L274" i="51"/>
  <c r="AP274" i="51"/>
  <c r="AZ274" i="51"/>
  <c r="AL274" i="51"/>
  <c r="AJ274" i="51"/>
  <c r="X274" i="51"/>
  <c r="R274" i="51"/>
  <c r="T274" i="51"/>
  <c r="AW296" i="51"/>
  <c r="AY296" i="51"/>
  <c r="AI296" i="51"/>
  <c r="Q296" i="51"/>
  <c r="AE296" i="51"/>
  <c r="AS296" i="51"/>
  <c r="AU296" i="51"/>
  <c r="AC296" i="51"/>
  <c r="K296" i="51"/>
  <c r="W296" i="51"/>
  <c r="AO296" i="51"/>
  <c r="AQ296" i="51"/>
  <c r="Y296" i="51"/>
  <c r="AA296" i="51"/>
  <c r="M296" i="51"/>
  <c r="BA296" i="51"/>
  <c r="AK296" i="51"/>
  <c r="AM296" i="51"/>
  <c r="U296" i="51"/>
  <c r="S296" i="51"/>
  <c r="AT287" i="51"/>
  <c r="AB287" i="51"/>
  <c r="J287" i="51"/>
  <c r="AD287" i="51"/>
  <c r="AV287" i="51"/>
  <c r="AP287" i="51"/>
  <c r="X287" i="51"/>
  <c r="Z287" i="51"/>
  <c r="L287" i="51"/>
  <c r="AN287" i="51"/>
  <c r="AL287" i="51"/>
  <c r="T287" i="51"/>
  <c r="AZ287" i="51"/>
  <c r="AJ287" i="51"/>
  <c r="V287" i="51"/>
  <c r="AX287" i="51"/>
  <c r="AH287" i="51"/>
  <c r="P287" i="51"/>
  <c r="AR287" i="51"/>
  <c r="R287" i="51"/>
  <c r="AY337" i="51"/>
  <c r="M337" i="51"/>
  <c r="AE337" i="51"/>
  <c r="AW337" i="51"/>
  <c r="U337" i="51"/>
  <c r="AM337" i="51"/>
  <c r="BA337" i="51"/>
  <c r="Y337" i="51"/>
  <c r="AQ337" i="51"/>
  <c r="AU337" i="51"/>
  <c r="S337" i="51"/>
  <c r="AK337" i="51"/>
  <c r="AC337" i="51"/>
  <c r="AO337" i="51"/>
  <c r="AA337" i="51"/>
  <c r="AS337" i="51"/>
  <c r="Q337" i="51"/>
  <c r="AI337" i="51"/>
  <c r="W337" i="51"/>
  <c r="K337" i="51"/>
  <c r="X328" i="51"/>
  <c r="AD328" i="51"/>
  <c r="V328" i="51"/>
  <c r="AN328" i="51"/>
  <c r="P328" i="51"/>
  <c r="AZ328" i="51"/>
  <c r="R328" i="51"/>
  <c r="T328" i="51"/>
  <c r="J328" i="51"/>
  <c r="AB328" i="51"/>
  <c r="AP328" i="51"/>
  <c r="AV328" i="51"/>
  <c r="L328" i="51"/>
  <c r="AR328" i="51"/>
  <c r="AX328" i="51"/>
  <c r="AJ328" i="51"/>
  <c r="AL328" i="51"/>
  <c r="AT328" i="51"/>
  <c r="AH328" i="51"/>
  <c r="Z328" i="51"/>
  <c r="AO273" i="51"/>
  <c r="W273" i="51"/>
  <c r="AI273" i="51"/>
  <c r="K273" i="51"/>
  <c r="U273" i="51"/>
  <c r="BA273" i="51"/>
  <c r="AK273" i="51"/>
  <c r="S273" i="51"/>
  <c r="Q273" i="51"/>
  <c r="AQ273" i="51"/>
  <c r="AW273" i="51"/>
  <c r="AE273" i="51"/>
  <c r="M273" i="51"/>
  <c r="AU273" i="51"/>
  <c r="Y273" i="51"/>
  <c r="AS273" i="51"/>
  <c r="AA273" i="51"/>
  <c r="AY273" i="51"/>
  <c r="AC273" i="51"/>
  <c r="AM273" i="51"/>
  <c r="AL264" i="51"/>
  <c r="T264" i="51"/>
  <c r="AR264" i="51"/>
  <c r="AV264" i="51"/>
  <c r="L264" i="51"/>
  <c r="AX264" i="51"/>
  <c r="AH264" i="51"/>
  <c r="P264" i="51"/>
  <c r="AJ264" i="51"/>
  <c r="AN264" i="51"/>
  <c r="AT264" i="51"/>
  <c r="AB264" i="51"/>
  <c r="J264" i="51"/>
  <c r="Z264" i="51"/>
  <c r="AD264" i="51"/>
  <c r="AP264" i="51"/>
  <c r="X264" i="51"/>
  <c r="AZ264" i="51"/>
  <c r="R264" i="51"/>
  <c r="V264" i="51"/>
  <c r="AW334" i="51"/>
  <c r="AE334" i="51"/>
  <c r="M334" i="51"/>
  <c r="AM334" i="51"/>
  <c r="U334" i="51"/>
  <c r="AS334" i="51"/>
  <c r="AA334" i="51"/>
  <c r="AY334" i="51"/>
  <c r="AI334" i="51"/>
  <c r="Q334" i="51"/>
  <c r="AO334" i="51"/>
  <c r="W334" i="51"/>
  <c r="AU334" i="51"/>
  <c r="AC334" i="51"/>
  <c r="K334" i="51"/>
  <c r="BA334" i="51"/>
  <c r="AK334" i="51"/>
  <c r="S334" i="51"/>
  <c r="AQ334" i="51"/>
  <c r="Y334" i="51"/>
  <c r="AR325" i="51"/>
  <c r="Z325" i="51"/>
  <c r="AL325" i="51"/>
  <c r="AP325" i="51"/>
  <c r="L325" i="51"/>
  <c r="J325" i="51"/>
  <c r="AN325" i="51"/>
  <c r="V325" i="51"/>
  <c r="AB325" i="51"/>
  <c r="AH325" i="51"/>
  <c r="AZ325" i="51"/>
  <c r="AJ325" i="51"/>
  <c r="R325" i="51"/>
  <c r="T325" i="51"/>
  <c r="X325" i="51"/>
  <c r="AV325" i="51"/>
  <c r="AD325" i="51"/>
  <c r="AT325" i="51"/>
  <c r="AX325" i="51"/>
  <c r="P325" i="51"/>
  <c r="AO270" i="51"/>
  <c r="W270" i="51"/>
  <c r="AM270" i="51"/>
  <c r="AY270" i="51"/>
  <c r="Q270" i="51"/>
  <c r="BA270" i="51"/>
  <c r="AK270" i="51"/>
  <c r="S270" i="51"/>
  <c r="AC270" i="51"/>
  <c r="AQ270" i="51"/>
  <c r="AW270" i="51"/>
  <c r="AE270" i="51"/>
  <c r="M270" i="51"/>
  <c r="U270" i="51"/>
  <c r="AI270" i="51"/>
  <c r="AS270" i="51"/>
  <c r="AA270" i="51"/>
  <c r="AU270" i="51"/>
  <c r="K270" i="51"/>
  <c r="Y270" i="51"/>
  <c r="V261" i="51"/>
  <c r="AH261" i="51"/>
  <c r="AL261" i="51"/>
  <c r="AZ261" i="51"/>
  <c r="R261" i="51"/>
  <c r="AT261" i="51"/>
  <c r="J261" i="51"/>
  <c r="Z261" i="51"/>
  <c r="AD261" i="51"/>
  <c r="AP261" i="51"/>
  <c r="AN261" i="51"/>
  <c r="AX261" i="51"/>
  <c r="P261" i="51"/>
  <c r="T261" i="51"/>
  <c r="AJ261" i="51"/>
  <c r="AB261" i="51"/>
  <c r="AR261" i="51"/>
  <c r="AV261" i="51"/>
  <c r="L261" i="51"/>
  <c r="X261" i="51"/>
  <c r="L253" i="51"/>
  <c r="V253" i="51"/>
  <c r="AD253" i="51"/>
  <c r="AN253" i="51"/>
  <c r="AV253" i="51"/>
  <c r="P253" i="51"/>
  <c r="Z253" i="51"/>
  <c r="AL253" i="51"/>
  <c r="AX253" i="51"/>
  <c r="R253" i="51"/>
  <c r="AB253" i="51"/>
  <c r="AP253" i="51"/>
  <c r="AZ253" i="51"/>
  <c r="T253" i="51"/>
  <c r="AH253" i="51"/>
  <c r="AR253" i="51"/>
  <c r="J253" i="51"/>
  <c r="X253" i="51"/>
  <c r="AJ253" i="51"/>
  <c r="AT253" i="51"/>
  <c r="AY198" i="51"/>
  <c r="AQ198" i="51"/>
  <c r="AI198" i="51"/>
  <c r="Y198" i="51"/>
  <c r="Q198" i="51"/>
  <c r="AS198" i="51"/>
  <c r="AE198" i="51"/>
  <c r="U198" i="51"/>
  <c r="BA198" i="51"/>
  <c r="AO198" i="51"/>
  <c r="AC198" i="51"/>
  <c r="S198" i="51"/>
  <c r="AW198" i="51"/>
  <c r="AM198" i="51"/>
  <c r="AA198" i="51"/>
  <c r="M198" i="51"/>
  <c r="AU198" i="51"/>
  <c r="AK198" i="51"/>
  <c r="W198" i="51"/>
  <c r="K198" i="51"/>
  <c r="AX189" i="51"/>
  <c r="AP189" i="51"/>
  <c r="AH189" i="51"/>
  <c r="X189" i="51"/>
  <c r="P189" i="51"/>
  <c r="AZ189" i="51"/>
  <c r="AN189" i="51"/>
  <c r="AB189" i="51"/>
  <c r="R189" i="51"/>
  <c r="AV189" i="51"/>
  <c r="AL189" i="51"/>
  <c r="Z189" i="51"/>
  <c r="L189" i="51"/>
  <c r="AT189" i="51"/>
  <c r="AJ189" i="51"/>
  <c r="V189" i="51"/>
  <c r="J189" i="51"/>
  <c r="AR189" i="51"/>
  <c r="AD189" i="51"/>
  <c r="T189" i="51"/>
  <c r="AW211" i="51"/>
  <c r="AE211" i="51"/>
  <c r="M211" i="51"/>
  <c r="AM211" i="51"/>
  <c r="U211" i="51"/>
  <c r="AS211" i="51"/>
  <c r="AA211" i="51"/>
  <c r="AY211" i="51"/>
  <c r="AI211" i="51"/>
  <c r="Q211" i="51"/>
  <c r="AO211" i="51"/>
  <c r="W211" i="51"/>
  <c r="AU211" i="51"/>
  <c r="AC211" i="51"/>
  <c r="K211" i="51"/>
  <c r="BA211" i="51"/>
  <c r="AK211" i="51"/>
  <c r="S211" i="51"/>
  <c r="AQ211" i="51"/>
  <c r="Y211" i="51"/>
  <c r="AT202" i="51"/>
  <c r="AB202" i="51"/>
  <c r="J202" i="51"/>
  <c r="AN202" i="51"/>
  <c r="V202" i="51"/>
  <c r="AP202" i="51"/>
  <c r="X202" i="51"/>
  <c r="AZ202" i="51"/>
  <c r="AJ202" i="51"/>
  <c r="R202" i="51"/>
  <c r="AL202" i="51"/>
  <c r="T202" i="51"/>
  <c r="AV202" i="51"/>
  <c r="AD202" i="51"/>
  <c r="L202" i="51"/>
  <c r="AX202" i="51"/>
  <c r="AH202" i="51"/>
  <c r="P202" i="51"/>
  <c r="AR202" i="51"/>
  <c r="Z202" i="51"/>
  <c r="P243" i="51"/>
  <c r="X243" i="51"/>
  <c r="AH243" i="51"/>
  <c r="AP243" i="51"/>
  <c r="AX243" i="51"/>
  <c r="R243" i="51"/>
  <c r="Z243" i="51"/>
  <c r="AJ243" i="51"/>
  <c r="AR243" i="51"/>
  <c r="AZ243" i="51"/>
  <c r="L243" i="51"/>
  <c r="V243" i="51"/>
  <c r="AD243" i="51"/>
  <c r="AN243" i="51"/>
  <c r="AV243" i="51"/>
  <c r="AB243" i="51"/>
  <c r="AL243" i="51"/>
  <c r="J243" i="51"/>
  <c r="AT243" i="51"/>
  <c r="T243" i="51"/>
  <c r="AY188" i="51"/>
  <c r="AQ188" i="51"/>
  <c r="AI188" i="51"/>
  <c r="Y188" i="51"/>
  <c r="Q188" i="51"/>
  <c r="AS188" i="51"/>
  <c r="AE188" i="51"/>
  <c r="U188" i="51"/>
  <c r="BA188" i="51"/>
  <c r="AO188" i="51"/>
  <c r="AC188" i="51"/>
  <c r="S188" i="51"/>
  <c r="AW188" i="51"/>
  <c r="AM188" i="51"/>
  <c r="AA188" i="51"/>
  <c r="M188" i="51"/>
  <c r="AU188" i="51"/>
  <c r="AK188" i="51"/>
  <c r="W188" i="51"/>
  <c r="K188" i="51"/>
  <c r="AX179" i="51"/>
  <c r="AP179" i="51"/>
  <c r="AH179" i="51"/>
  <c r="X179" i="51"/>
  <c r="P179" i="51"/>
  <c r="AZ179" i="51"/>
  <c r="AN179" i="51"/>
  <c r="AB179" i="51"/>
  <c r="R179" i="51"/>
  <c r="AV179" i="51"/>
  <c r="AL179" i="51"/>
  <c r="Z179" i="51"/>
  <c r="L179" i="51"/>
  <c r="AT179" i="51"/>
  <c r="AJ179" i="51"/>
  <c r="V179" i="51"/>
  <c r="J179" i="51"/>
  <c r="AR179" i="51"/>
  <c r="AD179" i="51"/>
  <c r="T179" i="51"/>
  <c r="AU201" i="51"/>
  <c r="AC201" i="51"/>
  <c r="K201" i="51"/>
  <c r="AO201" i="51"/>
  <c r="W201" i="51"/>
  <c r="AQ201" i="51"/>
  <c r="Y201" i="51"/>
  <c r="BA201" i="51"/>
  <c r="AK201" i="51"/>
  <c r="S201" i="51"/>
  <c r="AM201" i="51"/>
  <c r="U201" i="51"/>
  <c r="AW201" i="51"/>
  <c r="AE201" i="51"/>
  <c r="M201" i="51"/>
  <c r="AY201" i="51"/>
  <c r="AI201" i="51"/>
  <c r="Q201" i="51"/>
  <c r="AS201" i="51"/>
  <c r="AA201" i="51"/>
  <c r="AV192" i="51"/>
  <c r="AT192" i="51"/>
  <c r="AH192" i="51"/>
  <c r="X192" i="51"/>
  <c r="P192" i="51"/>
  <c r="AR192" i="51"/>
  <c r="AP192" i="51"/>
  <c r="AD192" i="51"/>
  <c r="V192" i="51"/>
  <c r="L192" i="51"/>
  <c r="AN192" i="51"/>
  <c r="AL192" i="51"/>
  <c r="AB192" i="51"/>
  <c r="T192" i="51"/>
  <c r="J192" i="51"/>
  <c r="AZ192" i="51"/>
  <c r="AX192" i="51"/>
  <c r="AJ192" i="51"/>
  <c r="Z192" i="51"/>
  <c r="R192" i="51"/>
  <c r="AX156" i="51"/>
  <c r="AP156" i="51"/>
  <c r="AH156" i="51"/>
  <c r="X156" i="51"/>
  <c r="P156" i="51"/>
  <c r="AV156" i="51"/>
  <c r="AN156" i="51"/>
  <c r="AD156" i="51"/>
  <c r="V156" i="51"/>
  <c r="L156" i="51"/>
  <c r="AT156" i="51"/>
  <c r="AL156" i="51"/>
  <c r="AB156" i="51"/>
  <c r="T156" i="51"/>
  <c r="J156" i="51"/>
  <c r="AZ156" i="51"/>
  <c r="AR156" i="51"/>
  <c r="AJ156" i="51"/>
  <c r="Z156" i="51"/>
  <c r="R156" i="51"/>
  <c r="AY122" i="51"/>
  <c r="AQ122" i="51"/>
  <c r="AI122" i="51"/>
  <c r="Y122" i="51"/>
  <c r="Q122" i="51"/>
  <c r="AW122" i="51"/>
  <c r="AO122" i="51"/>
  <c r="AE122" i="51"/>
  <c r="W122" i="51"/>
  <c r="M122" i="51"/>
  <c r="AU122" i="51"/>
  <c r="AM122" i="51"/>
  <c r="AC122" i="51"/>
  <c r="U122" i="51"/>
  <c r="K122" i="51"/>
  <c r="BA122" i="51"/>
  <c r="AS122" i="51"/>
  <c r="AK122" i="51"/>
  <c r="AA122" i="51"/>
  <c r="S122" i="51"/>
  <c r="AX113" i="51"/>
  <c r="AP113" i="51"/>
  <c r="AH113" i="51"/>
  <c r="X113" i="51"/>
  <c r="P113" i="51"/>
  <c r="AV113" i="51"/>
  <c r="AN113" i="51"/>
  <c r="AD113" i="51"/>
  <c r="V113" i="51"/>
  <c r="L113" i="51"/>
  <c r="AT113" i="51"/>
  <c r="AL113" i="51"/>
  <c r="AB113" i="51"/>
  <c r="T113" i="51"/>
  <c r="J113" i="51"/>
  <c r="AZ113" i="51"/>
  <c r="AR113" i="51"/>
  <c r="AJ113" i="51"/>
  <c r="Z113" i="51"/>
  <c r="R113" i="51"/>
  <c r="AY135" i="51"/>
  <c r="AQ135" i="51"/>
  <c r="AI135" i="51"/>
  <c r="Y135" i="51"/>
  <c r="Q135" i="51"/>
  <c r="AW135" i="51"/>
  <c r="AO135" i="51"/>
  <c r="AE135" i="51"/>
  <c r="W135" i="51"/>
  <c r="M135" i="51"/>
  <c r="AU135" i="51"/>
  <c r="AM135" i="51"/>
  <c r="AC135" i="51"/>
  <c r="U135" i="51"/>
  <c r="K135" i="51"/>
  <c r="BA135" i="51"/>
  <c r="AS135" i="51"/>
  <c r="AK135" i="51"/>
  <c r="AA135" i="51"/>
  <c r="S135" i="51"/>
  <c r="AX126" i="51"/>
  <c r="AP126" i="51"/>
  <c r="AH126" i="51"/>
  <c r="X126" i="51"/>
  <c r="P126" i="51"/>
  <c r="AV126" i="51"/>
  <c r="AN126" i="51"/>
  <c r="AD126" i="51"/>
  <c r="V126" i="51"/>
  <c r="L126" i="51"/>
  <c r="AT126" i="51"/>
  <c r="AL126" i="51"/>
  <c r="AB126" i="51"/>
  <c r="T126" i="51"/>
  <c r="J126" i="51"/>
  <c r="AZ126" i="51"/>
  <c r="AR126" i="51"/>
  <c r="AJ126" i="51"/>
  <c r="Z126" i="51"/>
  <c r="R126" i="51"/>
  <c r="AY112" i="51"/>
  <c r="AQ112" i="51"/>
  <c r="AI112" i="51"/>
  <c r="Y112" i="51"/>
  <c r="Q112" i="51"/>
  <c r="AW112" i="51"/>
  <c r="AO112" i="51"/>
  <c r="AE112" i="51"/>
  <c r="W112" i="51"/>
  <c r="M112" i="51"/>
  <c r="AU112" i="51"/>
  <c r="AM112" i="51"/>
  <c r="AC112" i="51"/>
  <c r="U112" i="51"/>
  <c r="K112" i="51"/>
  <c r="BA112" i="51"/>
  <c r="AS112" i="51"/>
  <c r="AK112" i="51"/>
  <c r="AA112" i="51"/>
  <c r="S112" i="51"/>
  <c r="AY103" i="51"/>
  <c r="AQ103" i="51"/>
  <c r="AI103" i="51"/>
  <c r="Y103" i="51"/>
  <c r="Q103" i="51"/>
  <c r="AW103" i="51"/>
  <c r="AO103" i="51"/>
  <c r="AE103" i="51"/>
  <c r="W103" i="51"/>
  <c r="M103" i="51"/>
  <c r="AU103" i="51"/>
  <c r="AM103" i="51"/>
  <c r="AC103" i="51"/>
  <c r="U103" i="51"/>
  <c r="K103" i="51"/>
  <c r="BA103" i="51"/>
  <c r="AS103" i="51"/>
  <c r="AK103" i="51"/>
  <c r="AA103" i="51"/>
  <c r="S103" i="51"/>
  <c r="AX94" i="51"/>
  <c r="AP94" i="51"/>
  <c r="AH94" i="51"/>
  <c r="X94" i="51"/>
  <c r="P94" i="51"/>
  <c r="AV94" i="51"/>
  <c r="AN94" i="51"/>
  <c r="AD94" i="51"/>
  <c r="V94" i="51"/>
  <c r="L94" i="51"/>
  <c r="AT94" i="51"/>
  <c r="AL94" i="51"/>
  <c r="AB94" i="51"/>
  <c r="T94" i="51"/>
  <c r="J94" i="51"/>
  <c r="AZ94" i="51"/>
  <c r="AR94" i="51"/>
  <c r="AJ94" i="51"/>
  <c r="Z94" i="51"/>
  <c r="R94" i="51"/>
  <c r="AY68" i="51"/>
  <c r="AQ68" i="51"/>
  <c r="AI68" i="51"/>
  <c r="Y68" i="51"/>
  <c r="Q68" i="51"/>
  <c r="AW68" i="51"/>
  <c r="AE68" i="51"/>
  <c r="W68" i="51"/>
  <c r="M68" i="51"/>
  <c r="AO68" i="51"/>
  <c r="AU68" i="51"/>
  <c r="AC68" i="51"/>
  <c r="U68" i="51"/>
  <c r="AM68" i="51"/>
  <c r="K68" i="51"/>
  <c r="BA68" i="51"/>
  <c r="AS68" i="51"/>
  <c r="AK68" i="51"/>
  <c r="AA68" i="51"/>
  <c r="S68" i="51"/>
  <c r="AY58" i="51"/>
  <c r="AQ58" i="51"/>
  <c r="AI58" i="51"/>
  <c r="Y58" i="51"/>
  <c r="Q58" i="51"/>
  <c r="AW58" i="51"/>
  <c r="AO58" i="51"/>
  <c r="AE58" i="51"/>
  <c r="W58" i="51"/>
  <c r="M58" i="51"/>
  <c r="BA58" i="51"/>
  <c r="AS58" i="51"/>
  <c r="AK58" i="51"/>
  <c r="AA58" i="51"/>
  <c r="S58" i="51"/>
  <c r="AC58" i="51"/>
  <c r="U58" i="51"/>
  <c r="AU58" i="51"/>
  <c r="K58" i="51"/>
  <c r="AM58" i="51"/>
  <c r="AY89" i="51"/>
  <c r="AQ89" i="51"/>
  <c r="AI89" i="51"/>
  <c r="Y89" i="51"/>
  <c r="Q89" i="51"/>
  <c r="AW89" i="51"/>
  <c r="AO89" i="51"/>
  <c r="W89" i="51"/>
  <c r="M89" i="51"/>
  <c r="AE89" i="51"/>
  <c r="AU89" i="51"/>
  <c r="AC89" i="51"/>
  <c r="K89" i="51"/>
  <c r="AM89" i="51"/>
  <c r="U89" i="51"/>
  <c r="BA89" i="51"/>
  <c r="AS89" i="51"/>
  <c r="AK89" i="51"/>
  <c r="AA89" i="51"/>
  <c r="S89" i="51"/>
  <c r="AX80" i="51"/>
  <c r="AP80" i="51"/>
  <c r="AH80" i="51"/>
  <c r="X80" i="51"/>
  <c r="P80" i="51"/>
  <c r="AV80" i="51"/>
  <c r="AN80" i="51"/>
  <c r="AD80" i="51"/>
  <c r="V80" i="51"/>
  <c r="L80" i="51"/>
  <c r="AZ80" i="51"/>
  <c r="AR80" i="51"/>
  <c r="AJ80" i="51"/>
  <c r="Z80" i="51"/>
  <c r="R80" i="51"/>
  <c r="AL80" i="51"/>
  <c r="AB80" i="51"/>
  <c r="T80" i="51"/>
  <c r="AT80" i="51"/>
  <c r="J80" i="51"/>
  <c r="AY74" i="51"/>
  <c r="AQ74" i="51"/>
  <c r="AI74" i="51"/>
  <c r="Y74" i="51"/>
  <c r="Q74" i="51"/>
  <c r="AW74" i="51"/>
  <c r="AO74" i="51"/>
  <c r="AE74" i="51"/>
  <c r="W74" i="51"/>
  <c r="M74" i="51"/>
  <c r="AU74" i="51"/>
  <c r="AM74" i="51"/>
  <c r="AC74" i="51"/>
  <c r="U74" i="51"/>
  <c r="K74" i="51"/>
  <c r="BA74" i="51"/>
  <c r="AS74" i="51"/>
  <c r="AK74" i="51"/>
  <c r="AA74" i="51"/>
  <c r="S74" i="51"/>
  <c r="AX65" i="51"/>
  <c r="AP65" i="51"/>
  <c r="AH65" i="51"/>
  <c r="X65" i="51"/>
  <c r="P65" i="51"/>
  <c r="AV65" i="51"/>
  <c r="AN65" i="51"/>
  <c r="AD65" i="51"/>
  <c r="V65" i="51"/>
  <c r="L65" i="51"/>
  <c r="AZ65" i="51"/>
  <c r="AR65" i="51"/>
  <c r="AJ65" i="51"/>
  <c r="Z65" i="51"/>
  <c r="R65" i="51"/>
  <c r="AL65" i="51"/>
  <c r="AB65" i="51"/>
  <c r="T65" i="51"/>
  <c r="AT65" i="51"/>
  <c r="J65" i="51"/>
  <c r="AY48" i="51"/>
  <c r="AQ48" i="51"/>
  <c r="AI48" i="51"/>
  <c r="Y48" i="51"/>
  <c r="Q48" i="51"/>
  <c r="AO48" i="51"/>
  <c r="AE48" i="51"/>
  <c r="M48" i="51"/>
  <c r="AW48" i="51"/>
  <c r="W48" i="51"/>
  <c r="AM48" i="51"/>
  <c r="AC48" i="51"/>
  <c r="K48" i="51"/>
  <c r="AU48" i="51"/>
  <c r="U48" i="51"/>
  <c r="BA48" i="51"/>
  <c r="AS48" i="51"/>
  <c r="AK48" i="51"/>
  <c r="AA48" i="51"/>
  <c r="S48" i="51"/>
  <c r="AX39" i="51"/>
  <c r="AP39" i="51"/>
  <c r="AH39" i="51"/>
  <c r="X39" i="51"/>
  <c r="P39" i="51"/>
  <c r="AV39" i="51"/>
  <c r="AD39" i="51"/>
  <c r="V39" i="51"/>
  <c r="AN39" i="51"/>
  <c r="L39" i="51"/>
  <c r="AT39" i="51"/>
  <c r="AL39" i="51"/>
  <c r="T39" i="51"/>
  <c r="AB39" i="51"/>
  <c r="J39" i="51"/>
  <c r="AZ39" i="51"/>
  <c r="AR39" i="51"/>
  <c r="AJ39" i="51"/>
  <c r="Z39" i="51"/>
  <c r="R39" i="51"/>
  <c r="AY37" i="51"/>
  <c r="AQ37" i="51"/>
  <c r="AI37" i="51"/>
  <c r="Y37" i="51"/>
  <c r="Q37" i="51"/>
  <c r="AW37" i="51"/>
  <c r="AO37" i="51"/>
  <c r="AE37" i="51"/>
  <c r="W37" i="51"/>
  <c r="M37" i="51"/>
  <c r="BA37" i="51"/>
  <c r="AS37" i="51"/>
  <c r="AK37" i="51"/>
  <c r="AA37" i="51"/>
  <c r="S37" i="51"/>
  <c r="AU37" i="51"/>
  <c r="K37" i="51"/>
  <c r="AM37" i="51"/>
  <c r="AC37" i="51"/>
  <c r="U37" i="51"/>
  <c r="AX28" i="51"/>
  <c r="AP28" i="51"/>
  <c r="AH28" i="51"/>
  <c r="X28" i="51"/>
  <c r="P28" i="51"/>
  <c r="AV28" i="51"/>
  <c r="AN28" i="51"/>
  <c r="AD28" i="51"/>
  <c r="V28" i="51"/>
  <c r="L28" i="51"/>
  <c r="AZ28" i="51"/>
  <c r="AR28" i="51"/>
  <c r="AJ28" i="51"/>
  <c r="Z28" i="51"/>
  <c r="R28" i="51"/>
  <c r="T28" i="51"/>
  <c r="AT28" i="51"/>
  <c r="J28" i="51"/>
  <c r="AL28" i="51"/>
  <c r="AB28" i="51"/>
  <c r="AY38" i="51"/>
  <c r="AQ38" i="51"/>
  <c r="AI38" i="51"/>
  <c r="Y38" i="51"/>
  <c r="Q38" i="51"/>
  <c r="AW38" i="51"/>
  <c r="AO38" i="51"/>
  <c r="AE38" i="51"/>
  <c r="W38" i="51"/>
  <c r="M38" i="51"/>
  <c r="BA38" i="51"/>
  <c r="AS38" i="51"/>
  <c r="AK38" i="51"/>
  <c r="AA38" i="51"/>
  <c r="S38" i="51"/>
  <c r="AU38" i="51"/>
  <c r="K38" i="51"/>
  <c r="AM38" i="51"/>
  <c r="AC38" i="51"/>
  <c r="U38" i="51"/>
  <c r="AX29" i="51"/>
  <c r="AP29" i="51"/>
  <c r="AH29" i="51"/>
  <c r="X29" i="51"/>
  <c r="P29" i="51"/>
  <c r="AV29" i="51"/>
  <c r="AN29" i="51"/>
  <c r="AD29" i="51"/>
  <c r="V29" i="51"/>
  <c r="L29" i="51"/>
  <c r="AZ29" i="51"/>
  <c r="AR29" i="51"/>
  <c r="AJ29" i="51"/>
  <c r="Z29" i="51"/>
  <c r="R29" i="51"/>
  <c r="T29" i="51"/>
  <c r="AT29" i="51"/>
  <c r="J29" i="51"/>
  <c r="AL29" i="51"/>
  <c r="AB29" i="51"/>
  <c r="AY23" i="51"/>
  <c r="AQ23" i="51"/>
  <c r="AI23" i="51"/>
  <c r="Y23" i="51"/>
  <c r="Q23" i="51"/>
  <c r="AW23" i="51"/>
  <c r="AO23" i="51"/>
  <c r="AE23" i="51"/>
  <c r="W23" i="51"/>
  <c r="M23" i="51"/>
  <c r="AM23" i="51"/>
  <c r="U23" i="51"/>
  <c r="AC23" i="51"/>
  <c r="BA23" i="51"/>
  <c r="AS23" i="51"/>
  <c r="AK23" i="51"/>
  <c r="AA23" i="51"/>
  <c r="S23" i="51"/>
  <c r="AU23" i="51"/>
  <c r="K23" i="51"/>
  <c r="AX14" i="51"/>
  <c r="AP14" i="51"/>
  <c r="AH14" i="51"/>
  <c r="X14" i="51"/>
  <c r="P14" i="51"/>
  <c r="AV14" i="51"/>
  <c r="AN14" i="51"/>
  <c r="V14" i="51"/>
  <c r="L14" i="51"/>
  <c r="AD14" i="51"/>
  <c r="AZ14" i="51"/>
  <c r="AR14" i="51"/>
  <c r="AJ14" i="51"/>
  <c r="Z14" i="51"/>
  <c r="R14" i="51"/>
  <c r="T14" i="51"/>
  <c r="AT14" i="51"/>
  <c r="AB14" i="51"/>
  <c r="J14" i="51"/>
  <c r="AL14" i="51"/>
  <c r="AX58" i="48"/>
  <c r="AP58" i="48"/>
  <c r="AH58" i="48"/>
  <c r="X58" i="48"/>
  <c r="P58" i="48"/>
  <c r="AV58" i="48"/>
  <c r="AN58" i="48"/>
  <c r="AD58" i="48"/>
  <c r="V58" i="48"/>
  <c r="L58" i="48"/>
  <c r="AT58" i="48"/>
  <c r="AL58" i="48"/>
  <c r="AB58" i="48"/>
  <c r="T58" i="48"/>
  <c r="J58" i="48"/>
  <c r="AZ58" i="48"/>
  <c r="AR58" i="48"/>
  <c r="AJ58" i="48"/>
  <c r="Z58" i="48"/>
  <c r="R58" i="48"/>
  <c r="BA52" i="48"/>
  <c r="AS52" i="48"/>
  <c r="AK52" i="48"/>
  <c r="AA52" i="48"/>
  <c r="S52" i="48"/>
  <c r="AY52" i="48"/>
  <c r="AQ52" i="48"/>
  <c r="AI52" i="48"/>
  <c r="Y52" i="48"/>
  <c r="Q52" i="48"/>
  <c r="AW52" i="48"/>
  <c r="AO52" i="48"/>
  <c r="AE52" i="48"/>
  <c r="W52" i="48"/>
  <c r="M52" i="48"/>
  <c r="AU52" i="48"/>
  <c r="AM52" i="48"/>
  <c r="AC52" i="48"/>
  <c r="U52" i="48"/>
  <c r="K52" i="48"/>
  <c r="AZ43" i="48"/>
  <c r="AR43" i="48"/>
  <c r="AJ43" i="48"/>
  <c r="Z43" i="48"/>
  <c r="R43" i="48"/>
  <c r="AX43" i="48"/>
  <c r="AP43" i="48"/>
  <c r="AH43" i="48"/>
  <c r="X43" i="48"/>
  <c r="P43" i="48"/>
  <c r="AV43" i="48"/>
  <c r="AT43" i="48"/>
  <c r="AL43" i="48"/>
  <c r="AB43" i="48"/>
  <c r="T43" i="48"/>
  <c r="J43" i="48"/>
  <c r="AN43" i="48"/>
  <c r="AD43" i="48"/>
  <c r="V43" i="48"/>
  <c r="L43" i="48"/>
  <c r="AS139" i="49"/>
  <c r="AA139" i="49"/>
  <c r="AY139" i="49"/>
  <c r="AI139" i="49"/>
  <c r="Q139" i="49"/>
  <c r="AO139" i="49"/>
  <c r="W139" i="49"/>
  <c r="AU139" i="49"/>
  <c r="AC139" i="49"/>
  <c r="K139" i="49"/>
  <c r="BA139" i="49"/>
  <c r="AK139" i="49"/>
  <c r="S139" i="49"/>
  <c r="AQ139" i="49"/>
  <c r="Y139" i="49"/>
  <c r="AW139" i="49"/>
  <c r="AE139" i="49"/>
  <c r="M139" i="49"/>
  <c r="AM139" i="49"/>
  <c r="U139" i="49"/>
  <c r="AP130" i="49"/>
  <c r="X130" i="49"/>
  <c r="AZ130" i="49"/>
  <c r="AJ130" i="49"/>
  <c r="R130" i="49"/>
  <c r="AL130" i="49"/>
  <c r="T130" i="49"/>
  <c r="AV130" i="49"/>
  <c r="AD130" i="49"/>
  <c r="L130" i="49"/>
  <c r="AX130" i="49"/>
  <c r="AH130" i="49"/>
  <c r="P130" i="49"/>
  <c r="AR130" i="49"/>
  <c r="Z130" i="49"/>
  <c r="AT130" i="49"/>
  <c r="AB130" i="49"/>
  <c r="J130" i="49"/>
  <c r="AN130" i="49"/>
  <c r="V130" i="49"/>
  <c r="AW75" i="49"/>
  <c r="AO75" i="49"/>
  <c r="AE75" i="49"/>
  <c r="W75" i="49"/>
  <c r="M75" i="49"/>
  <c r="AY75" i="49"/>
  <c r="AM75" i="49"/>
  <c r="AA75" i="49"/>
  <c r="Q75" i="49"/>
  <c r="AU75" i="49"/>
  <c r="AK75" i="49"/>
  <c r="Y75" i="49"/>
  <c r="K75" i="49"/>
  <c r="AS75" i="49"/>
  <c r="AI75" i="49"/>
  <c r="U75" i="49"/>
  <c r="BA75" i="49"/>
  <c r="AQ75" i="49"/>
  <c r="AC75" i="49"/>
  <c r="S75" i="49"/>
  <c r="AV66" i="49"/>
  <c r="AN66" i="49"/>
  <c r="AD66" i="49"/>
  <c r="V66" i="49"/>
  <c r="L66" i="49"/>
  <c r="AT66" i="49"/>
  <c r="AJ66" i="49"/>
  <c r="X66" i="49"/>
  <c r="J66" i="49"/>
  <c r="AR66" i="49"/>
  <c r="AH66" i="49"/>
  <c r="T66" i="49"/>
  <c r="AZ66" i="49"/>
  <c r="AP66" i="49"/>
  <c r="AB66" i="49"/>
  <c r="R66" i="49"/>
  <c r="AX66" i="49"/>
  <c r="AL66" i="49"/>
  <c r="Z66" i="49"/>
  <c r="P66" i="49"/>
  <c r="AY234" i="50"/>
  <c r="AQ234" i="50"/>
  <c r="AI234" i="50"/>
  <c r="Y234" i="50"/>
  <c r="Q234" i="50"/>
  <c r="AW234" i="50"/>
  <c r="AO234" i="50"/>
  <c r="AE234" i="50"/>
  <c r="W234" i="50"/>
  <c r="M234" i="50"/>
  <c r="BA234" i="50"/>
  <c r="AS234" i="50"/>
  <c r="AK234" i="50"/>
  <c r="AA234" i="50"/>
  <c r="S234" i="50"/>
  <c r="AC234" i="50"/>
  <c r="U234" i="50"/>
  <c r="AU234" i="50"/>
  <c r="K234" i="50"/>
  <c r="AM234" i="50"/>
  <c r="AX225" i="50"/>
  <c r="AP225" i="50"/>
  <c r="AH225" i="50"/>
  <c r="X225" i="50"/>
  <c r="P225" i="50"/>
  <c r="AV225" i="50"/>
  <c r="AN225" i="50"/>
  <c r="AD225" i="50"/>
  <c r="V225" i="50"/>
  <c r="L225" i="50"/>
  <c r="AZ225" i="50"/>
  <c r="AJ225" i="50"/>
  <c r="R225" i="50"/>
  <c r="AT225" i="50"/>
  <c r="AB225" i="50"/>
  <c r="J225" i="50"/>
  <c r="AR225" i="50"/>
  <c r="Z225" i="50"/>
  <c r="AL225" i="50"/>
  <c r="T225" i="50"/>
  <c r="AY140" i="49"/>
  <c r="AQ140" i="49"/>
  <c r="AI140" i="49"/>
  <c r="Y140" i="49"/>
  <c r="Q140" i="49"/>
  <c r="AW140" i="49"/>
  <c r="AO140" i="49"/>
  <c r="AE140" i="49"/>
  <c r="W140" i="49"/>
  <c r="M140" i="49"/>
  <c r="AU140" i="49"/>
  <c r="AM140" i="49"/>
  <c r="AC140" i="49"/>
  <c r="U140" i="49"/>
  <c r="K140" i="49"/>
  <c r="BA140" i="49"/>
  <c r="AS140" i="49"/>
  <c r="AK140" i="49"/>
  <c r="AA140" i="49"/>
  <c r="S140" i="49"/>
  <c r="AX131" i="49"/>
  <c r="AP131" i="49"/>
  <c r="AH131" i="49"/>
  <c r="X131" i="49"/>
  <c r="P131" i="49"/>
  <c r="AV131" i="49"/>
  <c r="AN131" i="49"/>
  <c r="AD131" i="49"/>
  <c r="V131" i="49"/>
  <c r="L131" i="49"/>
  <c r="AT131" i="49"/>
  <c r="AL131" i="49"/>
  <c r="AB131" i="49"/>
  <c r="T131" i="49"/>
  <c r="J131" i="49"/>
  <c r="AZ131" i="49"/>
  <c r="AR131" i="49"/>
  <c r="AJ131" i="49"/>
  <c r="Z131" i="49"/>
  <c r="R131" i="49"/>
  <c r="AY76" i="49"/>
  <c r="AQ76" i="49"/>
  <c r="AI76" i="49"/>
  <c r="Y76" i="49"/>
  <c r="Q76" i="49"/>
  <c r="AW76" i="49"/>
  <c r="AO76" i="49"/>
  <c r="AE76" i="49"/>
  <c r="W76" i="49"/>
  <c r="M76" i="49"/>
  <c r="AU76" i="49"/>
  <c r="AM76" i="49"/>
  <c r="AC76" i="49"/>
  <c r="U76" i="49"/>
  <c r="K76" i="49"/>
  <c r="BA76" i="49"/>
  <c r="AS76" i="49"/>
  <c r="AK76" i="49"/>
  <c r="AA76" i="49"/>
  <c r="S76" i="49"/>
  <c r="AX67" i="49"/>
  <c r="AP67" i="49"/>
  <c r="AH67" i="49"/>
  <c r="X67" i="49"/>
  <c r="P67" i="49"/>
  <c r="AV67" i="49"/>
  <c r="AN67" i="49"/>
  <c r="AD67" i="49"/>
  <c r="V67" i="49"/>
  <c r="L67" i="49"/>
  <c r="AT67" i="49"/>
  <c r="AL67" i="49"/>
  <c r="AB67" i="49"/>
  <c r="T67" i="49"/>
  <c r="J67" i="49"/>
  <c r="AZ67" i="49"/>
  <c r="AR67" i="49"/>
  <c r="AJ67" i="49"/>
  <c r="Z67" i="49"/>
  <c r="R67" i="49"/>
  <c r="AY12" i="49"/>
  <c r="AQ12" i="49"/>
  <c r="AI12" i="49"/>
  <c r="Y12" i="49"/>
  <c r="Q12" i="49"/>
  <c r="AW12" i="49"/>
  <c r="AO12" i="49"/>
  <c r="AE12" i="49"/>
  <c r="W12" i="49"/>
  <c r="M12" i="49"/>
  <c r="BA12" i="49"/>
  <c r="AS12" i="49"/>
  <c r="AK12" i="49"/>
  <c r="AA12" i="49"/>
  <c r="S12" i="49"/>
  <c r="U12" i="49"/>
  <c r="AU12" i="49"/>
  <c r="K12" i="49"/>
  <c r="AM12" i="49"/>
  <c r="AC12" i="49"/>
  <c r="AV226" i="50"/>
  <c r="AN226" i="50"/>
  <c r="AD226" i="50"/>
  <c r="V226" i="50"/>
  <c r="L226" i="50"/>
  <c r="AT226" i="50"/>
  <c r="AL226" i="50"/>
  <c r="AB226" i="50"/>
  <c r="T226" i="50"/>
  <c r="J226" i="50"/>
  <c r="AX226" i="50"/>
  <c r="AP226" i="50"/>
  <c r="AH226" i="50"/>
  <c r="X226" i="50"/>
  <c r="P226" i="50"/>
  <c r="AJ226" i="50"/>
  <c r="Z226" i="50"/>
  <c r="AZ226" i="50"/>
  <c r="R226" i="50"/>
  <c r="AR226" i="50"/>
  <c r="BA25" i="48"/>
  <c r="AS25" i="48"/>
  <c r="AK25" i="48"/>
  <c r="AA25" i="48"/>
  <c r="S25" i="48"/>
  <c r="AY25" i="48"/>
  <c r="AQ25" i="48"/>
  <c r="AI25" i="48"/>
  <c r="Y25" i="48"/>
  <c r="Q25" i="48"/>
  <c r="AW25" i="48"/>
  <c r="AO25" i="48"/>
  <c r="AE25" i="48"/>
  <c r="W25" i="48"/>
  <c r="M25" i="48"/>
  <c r="AU25" i="48"/>
  <c r="AM25" i="48"/>
  <c r="AC25" i="48"/>
  <c r="U25" i="48"/>
  <c r="K25" i="48"/>
  <c r="AZ16" i="48"/>
  <c r="AR16" i="48"/>
  <c r="AJ16" i="48"/>
  <c r="Z16" i="48"/>
  <c r="R16" i="48"/>
  <c r="AX16" i="48"/>
  <c r="AP16" i="48"/>
  <c r="AH16" i="48"/>
  <c r="X16" i="48"/>
  <c r="P16" i="48"/>
  <c r="AV16" i="48"/>
  <c r="AN16" i="48"/>
  <c r="AD16" i="48"/>
  <c r="V16" i="48"/>
  <c r="L16" i="48"/>
  <c r="AT16" i="48"/>
  <c r="AL16" i="48"/>
  <c r="AB16" i="48"/>
  <c r="T16" i="48"/>
  <c r="J16" i="48"/>
  <c r="AW97" i="49"/>
  <c r="AO97" i="49"/>
  <c r="AE97" i="49"/>
  <c r="W97" i="49"/>
  <c r="M97" i="49"/>
  <c r="AU97" i="49"/>
  <c r="AM97" i="49"/>
  <c r="AC97" i="49"/>
  <c r="U97" i="49"/>
  <c r="K97" i="49"/>
  <c r="BA97" i="49"/>
  <c r="AS97" i="49"/>
  <c r="AK97" i="49"/>
  <c r="AA97" i="49"/>
  <c r="S97" i="49"/>
  <c r="AY97" i="49"/>
  <c r="AQ97" i="49"/>
  <c r="AI97" i="49"/>
  <c r="Y97" i="49"/>
  <c r="Q97" i="49"/>
  <c r="AV88" i="49"/>
  <c r="AN88" i="49"/>
  <c r="AD88" i="49"/>
  <c r="V88" i="49"/>
  <c r="L88" i="49"/>
  <c r="AT88" i="49"/>
  <c r="AL88" i="49"/>
  <c r="AB88" i="49"/>
  <c r="T88" i="49"/>
  <c r="J88" i="49"/>
  <c r="AZ88" i="49"/>
  <c r="AR88" i="49"/>
  <c r="AJ88" i="49"/>
  <c r="Z88" i="49"/>
  <c r="R88" i="49"/>
  <c r="AX88" i="49"/>
  <c r="AP88" i="49"/>
  <c r="AH88" i="49"/>
  <c r="X88" i="49"/>
  <c r="P88" i="49"/>
  <c r="AW33" i="49"/>
  <c r="AO33" i="49"/>
  <c r="AE33" i="49"/>
  <c r="W33" i="49"/>
  <c r="M33" i="49"/>
  <c r="AU33" i="49"/>
  <c r="AM33" i="49"/>
  <c r="AC33" i="49"/>
  <c r="U33" i="49"/>
  <c r="K33" i="49"/>
  <c r="BA33" i="49"/>
  <c r="AS33" i="49"/>
  <c r="AK33" i="49"/>
  <c r="AA33" i="49"/>
  <c r="S33" i="49"/>
  <c r="AY33" i="49"/>
  <c r="AQ33" i="49"/>
  <c r="AI33" i="49"/>
  <c r="Y33" i="49"/>
  <c r="Q33" i="49"/>
  <c r="AV24" i="49"/>
  <c r="AN24" i="49"/>
  <c r="AD24" i="49"/>
  <c r="V24" i="49"/>
  <c r="L24" i="49"/>
  <c r="AT24" i="49"/>
  <c r="AL24" i="49"/>
  <c r="AB24" i="49"/>
  <c r="T24" i="49"/>
  <c r="J24" i="49"/>
  <c r="AZ24" i="49"/>
  <c r="AR24" i="49"/>
  <c r="AJ24" i="49"/>
  <c r="Z24" i="49"/>
  <c r="R24" i="49"/>
  <c r="AX24" i="49"/>
  <c r="AP24" i="49"/>
  <c r="AH24" i="49"/>
  <c r="X24" i="49"/>
  <c r="P24" i="49"/>
  <c r="BA146" i="49"/>
  <c r="AS146" i="49"/>
  <c r="AK146" i="49"/>
  <c r="AA146" i="49"/>
  <c r="S146" i="49"/>
  <c r="AY146" i="49"/>
  <c r="AQ146" i="49"/>
  <c r="AI146" i="49"/>
  <c r="Y146" i="49"/>
  <c r="Q146" i="49"/>
  <c r="AW146" i="49"/>
  <c r="AO146" i="49"/>
  <c r="AE146" i="49"/>
  <c r="W146" i="49"/>
  <c r="M146" i="49"/>
  <c r="AU146" i="49"/>
  <c r="AM146" i="49"/>
  <c r="AC146" i="49"/>
  <c r="U146" i="49"/>
  <c r="K146" i="49"/>
  <c r="AZ137" i="49"/>
  <c r="AR137" i="49"/>
  <c r="AJ137" i="49"/>
  <c r="Z137" i="49"/>
  <c r="R137" i="49"/>
  <c r="AX137" i="49"/>
  <c r="AP137" i="49"/>
  <c r="AH137" i="49"/>
  <c r="X137" i="49"/>
  <c r="P137" i="49"/>
  <c r="AV137" i="49"/>
  <c r="AN137" i="49"/>
  <c r="AD137" i="49"/>
  <c r="V137" i="49"/>
  <c r="L137" i="49"/>
  <c r="AT137" i="49"/>
  <c r="AL137" i="49"/>
  <c r="AB137" i="49"/>
  <c r="T137" i="49"/>
  <c r="J137" i="49"/>
  <c r="BA82" i="49"/>
  <c r="AS82" i="49"/>
  <c r="AK82" i="49"/>
  <c r="AA82" i="49"/>
  <c r="S82" i="49"/>
  <c r="AY82" i="49"/>
  <c r="AQ82" i="49"/>
  <c r="AI82" i="49"/>
  <c r="Y82" i="49"/>
  <c r="Q82" i="49"/>
  <c r="AW82" i="49"/>
  <c r="AO82" i="49"/>
  <c r="AE82" i="49"/>
  <c r="W82" i="49"/>
  <c r="M82" i="49"/>
  <c r="AU82" i="49"/>
  <c r="AM82" i="49"/>
  <c r="AC82" i="49"/>
  <c r="U82" i="49"/>
  <c r="K82" i="49"/>
  <c r="AZ73" i="49"/>
  <c r="AR73" i="49"/>
  <c r="AJ73" i="49"/>
  <c r="Z73" i="49"/>
  <c r="R73" i="49"/>
  <c r="AX73" i="49"/>
  <c r="AP73" i="49"/>
  <c r="AH73" i="49"/>
  <c r="X73" i="49"/>
  <c r="P73" i="49"/>
  <c r="AV73" i="49"/>
  <c r="AN73" i="49"/>
  <c r="AD73" i="49"/>
  <c r="V73" i="49"/>
  <c r="L73" i="49"/>
  <c r="AT73" i="49"/>
  <c r="AL73" i="49"/>
  <c r="AB73" i="49"/>
  <c r="T73" i="49"/>
  <c r="J73" i="49"/>
  <c r="BA18" i="49"/>
  <c r="AS18" i="49"/>
  <c r="AK18" i="49"/>
  <c r="AA18" i="49"/>
  <c r="S18" i="49"/>
  <c r="AY18" i="49"/>
  <c r="AQ18" i="49"/>
  <c r="AI18" i="49"/>
  <c r="Y18" i="49"/>
  <c r="Q18" i="49"/>
  <c r="AW18" i="49"/>
  <c r="AO18" i="49"/>
  <c r="AE18" i="49"/>
  <c r="W18" i="49"/>
  <c r="M18" i="49"/>
  <c r="AU18" i="49"/>
  <c r="AM18" i="49"/>
  <c r="AC18" i="49"/>
  <c r="U18" i="49"/>
  <c r="K18" i="49"/>
  <c r="AX232" i="50"/>
  <c r="AP232" i="50"/>
  <c r="AH232" i="50"/>
  <c r="X232" i="50"/>
  <c r="P232" i="50"/>
  <c r="AV232" i="50"/>
  <c r="AN232" i="50"/>
  <c r="AD232" i="50"/>
  <c r="V232" i="50"/>
  <c r="L232" i="50"/>
  <c r="AT232" i="50"/>
  <c r="AL232" i="50"/>
  <c r="AB232" i="50"/>
  <c r="T232" i="50"/>
  <c r="J232" i="50"/>
  <c r="AZ232" i="50"/>
  <c r="AR232" i="50"/>
  <c r="AJ232" i="50"/>
  <c r="Z232" i="50"/>
  <c r="R232" i="50"/>
  <c r="AY160" i="50"/>
  <c r="AQ160" i="50"/>
  <c r="AI160" i="50"/>
  <c r="Y160" i="50"/>
  <c r="Q160" i="50"/>
  <c r="AW160" i="50"/>
  <c r="AO160" i="50"/>
  <c r="AE160" i="50"/>
  <c r="W160" i="50"/>
  <c r="M160" i="50"/>
  <c r="AU160" i="50"/>
  <c r="AM160" i="50"/>
  <c r="AC160" i="50"/>
  <c r="U160" i="50"/>
  <c r="K160" i="50"/>
  <c r="BA160" i="50"/>
  <c r="AS160" i="50"/>
  <c r="AK160" i="50"/>
  <c r="AA160" i="50"/>
  <c r="S160" i="50"/>
  <c r="AX151" i="50"/>
  <c r="AP151" i="50"/>
  <c r="AH151" i="50"/>
  <c r="X151" i="50"/>
  <c r="P151" i="50"/>
  <c r="AV151" i="50"/>
  <c r="AN151" i="50"/>
  <c r="AD151" i="50"/>
  <c r="V151" i="50"/>
  <c r="L151" i="50"/>
  <c r="AT151" i="50"/>
  <c r="AL151" i="50"/>
  <c r="AB151" i="50"/>
  <c r="T151" i="50"/>
  <c r="J151" i="50"/>
  <c r="AZ151" i="50"/>
  <c r="AR151" i="50"/>
  <c r="AJ151" i="50"/>
  <c r="Z151" i="50"/>
  <c r="R151" i="50"/>
  <c r="AY193" i="50"/>
  <c r="AQ193" i="50"/>
  <c r="AI193" i="50"/>
  <c r="Y193" i="50"/>
  <c r="Q193" i="50"/>
  <c r="AW193" i="50"/>
  <c r="AO193" i="50"/>
  <c r="AE193" i="50"/>
  <c r="W193" i="50"/>
  <c r="M193" i="50"/>
  <c r="AU193" i="50"/>
  <c r="AM193" i="50"/>
  <c r="AC193" i="50"/>
  <c r="U193" i="50"/>
  <c r="K193" i="50"/>
  <c r="BA193" i="50"/>
  <c r="AS193" i="50"/>
  <c r="AK193" i="50"/>
  <c r="AA193" i="50"/>
  <c r="S193" i="50"/>
  <c r="AV184" i="50"/>
  <c r="AN184" i="50"/>
  <c r="AD184" i="50"/>
  <c r="V184" i="50"/>
  <c r="L184" i="50"/>
  <c r="AT184" i="50"/>
  <c r="AL184" i="50"/>
  <c r="AB184" i="50"/>
  <c r="T184" i="50"/>
  <c r="J184" i="50"/>
  <c r="AZ184" i="50"/>
  <c r="AR184" i="50"/>
  <c r="AJ184" i="50"/>
  <c r="Z184" i="50"/>
  <c r="R184" i="50"/>
  <c r="AX184" i="50"/>
  <c r="AP184" i="50"/>
  <c r="AH184" i="50"/>
  <c r="X184" i="50"/>
  <c r="P184" i="50"/>
  <c r="AW129" i="50"/>
  <c r="AO129" i="50"/>
  <c r="AE129" i="50"/>
  <c r="W129" i="50"/>
  <c r="M129" i="50"/>
  <c r="AU129" i="50"/>
  <c r="AM129" i="50"/>
  <c r="AC129" i="50"/>
  <c r="U129" i="50"/>
  <c r="K129" i="50"/>
  <c r="BA129" i="50"/>
  <c r="AS129" i="50"/>
  <c r="AK129" i="50"/>
  <c r="AA129" i="50"/>
  <c r="S129" i="50"/>
  <c r="AY129" i="50"/>
  <c r="AQ129" i="50"/>
  <c r="AI129" i="50"/>
  <c r="Y129" i="50"/>
  <c r="Q129" i="50"/>
  <c r="AV120" i="50"/>
  <c r="AN120" i="50"/>
  <c r="AD120" i="50"/>
  <c r="V120" i="50"/>
  <c r="L120" i="50"/>
  <c r="AT120" i="50"/>
  <c r="AL120" i="50"/>
  <c r="AB120" i="50"/>
  <c r="T120" i="50"/>
  <c r="J120" i="50"/>
  <c r="AZ120" i="50"/>
  <c r="AR120" i="50"/>
  <c r="AJ120" i="50"/>
  <c r="Z120" i="50"/>
  <c r="R120" i="50"/>
  <c r="AX120" i="50"/>
  <c r="AP120" i="50"/>
  <c r="AH120" i="50"/>
  <c r="X120" i="50"/>
  <c r="P120" i="50"/>
  <c r="AQ190" i="50"/>
  <c r="Y190" i="50"/>
  <c r="BA190" i="50"/>
  <c r="AK190" i="50"/>
  <c r="S190" i="50"/>
  <c r="AM190" i="50"/>
  <c r="U190" i="50"/>
  <c r="AW190" i="50"/>
  <c r="AE190" i="50"/>
  <c r="M190" i="50"/>
  <c r="AU190" i="50"/>
  <c r="AC190" i="50"/>
  <c r="K190" i="50"/>
  <c r="AO190" i="50"/>
  <c r="W190" i="50"/>
  <c r="AI190" i="50"/>
  <c r="Q190" i="50"/>
  <c r="AS190" i="50"/>
  <c r="AY190" i="50"/>
  <c r="AA190" i="50"/>
  <c r="AR181" i="50"/>
  <c r="Z181" i="50"/>
  <c r="AX181" i="50"/>
  <c r="AH181" i="50"/>
  <c r="P181" i="50"/>
  <c r="AN181" i="50"/>
  <c r="V181" i="50"/>
  <c r="AT181" i="50"/>
  <c r="AB181" i="50"/>
  <c r="J181" i="50"/>
  <c r="AV181" i="50"/>
  <c r="AD181" i="50"/>
  <c r="L181" i="50"/>
  <c r="AL181" i="50"/>
  <c r="T181" i="50"/>
  <c r="AZ181" i="50"/>
  <c r="X181" i="50"/>
  <c r="AJ181" i="50"/>
  <c r="R181" i="50"/>
  <c r="AP181" i="50"/>
  <c r="AW126" i="50"/>
  <c r="AO126" i="50"/>
  <c r="AE126" i="50"/>
  <c r="W126" i="50"/>
  <c r="M126" i="50"/>
  <c r="AS126" i="50"/>
  <c r="AI126" i="50"/>
  <c r="U126" i="50"/>
  <c r="BA126" i="50"/>
  <c r="AQ126" i="50"/>
  <c r="AC126" i="50"/>
  <c r="S126" i="50"/>
  <c r="AY126" i="50"/>
  <c r="AM126" i="50"/>
  <c r="AA126" i="50"/>
  <c r="Q126" i="50"/>
  <c r="AU126" i="50"/>
  <c r="AK126" i="50"/>
  <c r="Y126" i="50"/>
  <c r="K126" i="50"/>
  <c r="AV117" i="50"/>
  <c r="AN117" i="50"/>
  <c r="AD117" i="50"/>
  <c r="V117" i="50"/>
  <c r="L117" i="50"/>
  <c r="AZ117" i="50"/>
  <c r="AP117" i="50"/>
  <c r="AB117" i="50"/>
  <c r="R117" i="50"/>
  <c r="AX117" i="50"/>
  <c r="AL117" i="50"/>
  <c r="Z117" i="50"/>
  <c r="P117" i="50"/>
  <c r="AT117" i="50"/>
  <c r="AJ117" i="50"/>
  <c r="X117" i="50"/>
  <c r="J117" i="50"/>
  <c r="AR117" i="50"/>
  <c r="AH117" i="50"/>
  <c r="T117" i="50"/>
  <c r="AY171" i="50"/>
  <c r="AQ171" i="50"/>
  <c r="AI171" i="50"/>
  <c r="Y171" i="50"/>
  <c r="Q171" i="50"/>
  <c r="AW171" i="50"/>
  <c r="AO171" i="50"/>
  <c r="AE171" i="50"/>
  <c r="W171" i="50"/>
  <c r="M171" i="50"/>
  <c r="AU171" i="50"/>
  <c r="AM171" i="50"/>
  <c r="AC171" i="50"/>
  <c r="U171" i="50"/>
  <c r="K171" i="50"/>
  <c r="BA171" i="50"/>
  <c r="AS171" i="50"/>
  <c r="AK171" i="50"/>
  <c r="AA171" i="50"/>
  <c r="S171" i="50"/>
  <c r="AX162" i="50"/>
  <c r="AP162" i="50"/>
  <c r="AH162" i="50"/>
  <c r="X162" i="50"/>
  <c r="P162" i="50"/>
  <c r="AV162" i="50"/>
  <c r="AN162" i="50"/>
  <c r="AD162" i="50"/>
  <c r="V162" i="50"/>
  <c r="L162" i="50"/>
  <c r="AT162" i="50"/>
  <c r="AL162" i="50"/>
  <c r="AB162" i="50"/>
  <c r="T162" i="50"/>
  <c r="J162" i="50"/>
  <c r="AZ162" i="50"/>
  <c r="AR162" i="50"/>
  <c r="AJ162" i="50"/>
  <c r="Z162" i="50"/>
  <c r="R162" i="50"/>
  <c r="AV108" i="50"/>
  <c r="AN108" i="50"/>
  <c r="AD108" i="50"/>
  <c r="V108" i="50"/>
  <c r="L108" i="50"/>
  <c r="AT108" i="50"/>
  <c r="AL108" i="50"/>
  <c r="AB108" i="50"/>
  <c r="T108" i="50"/>
  <c r="J108" i="50"/>
  <c r="AZ108" i="50"/>
  <c r="AR108" i="50"/>
  <c r="AJ108" i="50"/>
  <c r="Z108" i="50"/>
  <c r="R108" i="50"/>
  <c r="AX108" i="50"/>
  <c r="AP108" i="50"/>
  <c r="AH108" i="50"/>
  <c r="X108" i="50"/>
  <c r="P108" i="50"/>
  <c r="AY53" i="50"/>
  <c r="AQ53" i="50"/>
  <c r="AI53" i="50"/>
  <c r="Y53" i="50"/>
  <c r="Q53" i="50"/>
  <c r="AW53" i="50"/>
  <c r="AO53" i="50"/>
  <c r="AE53" i="50"/>
  <c r="W53" i="50"/>
  <c r="M53" i="50"/>
  <c r="AU53" i="50"/>
  <c r="AM53" i="50"/>
  <c r="AC53" i="50"/>
  <c r="U53" i="50"/>
  <c r="K53" i="50"/>
  <c r="BA53" i="50"/>
  <c r="AS53" i="50"/>
  <c r="AK53" i="50"/>
  <c r="AA53" i="50"/>
  <c r="S53" i="50"/>
  <c r="AX44" i="50"/>
  <c r="AP44" i="50"/>
  <c r="AH44" i="50"/>
  <c r="X44" i="50"/>
  <c r="P44" i="50"/>
  <c r="AV44" i="50"/>
  <c r="AN44" i="50"/>
  <c r="AD44" i="50"/>
  <c r="V44" i="50"/>
  <c r="L44" i="50"/>
  <c r="AT44" i="50"/>
  <c r="AL44" i="50"/>
  <c r="AB44" i="50"/>
  <c r="T44" i="50"/>
  <c r="J44" i="50"/>
  <c r="AZ44" i="50"/>
  <c r="AR44" i="50"/>
  <c r="AJ44" i="50"/>
  <c r="Z44" i="50"/>
  <c r="R44" i="50"/>
  <c r="AW58" i="50"/>
  <c r="AO58" i="50"/>
  <c r="AE58" i="50"/>
  <c r="W58" i="50"/>
  <c r="M58" i="50"/>
  <c r="AU58" i="50"/>
  <c r="AM58" i="50"/>
  <c r="AC58" i="50"/>
  <c r="U58" i="50"/>
  <c r="K58" i="50"/>
  <c r="BA58" i="50"/>
  <c r="AS58" i="50"/>
  <c r="AK58" i="50"/>
  <c r="AA58" i="50"/>
  <c r="S58" i="50"/>
  <c r="AY58" i="50"/>
  <c r="AQ58" i="50"/>
  <c r="AI58" i="50"/>
  <c r="Y58" i="50"/>
  <c r="Q58" i="50"/>
  <c r="AX49" i="50"/>
  <c r="AP49" i="50"/>
  <c r="AH49" i="50"/>
  <c r="X49" i="50"/>
  <c r="P49" i="50"/>
  <c r="AT49" i="50"/>
  <c r="AJ49" i="50"/>
  <c r="V49" i="50"/>
  <c r="J49" i="50"/>
  <c r="AR49" i="50"/>
  <c r="AD49" i="50"/>
  <c r="T49" i="50"/>
  <c r="AZ49" i="50"/>
  <c r="AN49" i="50"/>
  <c r="AB49" i="50"/>
  <c r="R49" i="50"/>
  <c r="AV49" i="50"/>
  <c r="AL49" i="50"/>
  <c r="Z49" i="50"/>
  <c r="L49" i="50"/>
  <c r="AY91" i="50"/>
  <c r="AQ91" i="50"/>
  <c r="AI91" i="50"/>
  <c r="Y91" i="50"/>
  <c r="Q91" i="50"/>
  <c r="AW91" i="50"/>
  <c r="AO91" i="50"/>
  <c r="AE91" i="50"/>
  <c r="W91" i="50"/>
  <c r="M91" i="50"/>
  <c r="BA91" i="50"/>
  <c r="AS91" i="50"/>
  <c r="AK91" i="50"/>
  <c r="AA91" i="50"/>
  <c r="S91" i="50"/>
  <c r="AU91" i="50"/>
  <c r="K91" i="50"/>
  <c r="AM91" i="50"/>
  <c r="AC91" i="50"/>
  <c r="U91" i="50"/>
  <c r="AX82" i="50"/>
  <c r="AP82" i="50"/>
  <c r="AH82" i="50"/>
  <c r="X82" i="50"/>
  <c r="P82" i="50"/>
  <c r="AV82" i="50"/>
  <c r="AN82" i="50"/>
  <c r="AD82" i="50"/>
  <c r="V82" i="50"/>
  <c r="L82" i="50"/>
  <c r="AZ82" i="50"/>
  <c r="AR82" i="50"/>
  <c r="AJ82" i="50"/>
  <c r="Z82" i="50"/>
  <c r="R82" i="50"/>
  <c r="T82" i="50"/>
  <c r="AT82" i="50"/>
  <c r="J82" i="50"/>
  <c r="AL82" i="50"/>
  <c r="AB82" i="50"/>
  <c r="AW27" i="50"/>
  <c r="AO27" i="50"/>
  <c r="AE27" i="50"/>
  <c r="W27" i="50"/>
  <c r="M27" i="50"/>
  <c r="AU27" i="50"/>
  <c r="AM27" i="50"/>
  <c r="AC27" i="50"/>
  <c r="U27" i="50"/>
  <c r="K27" i="50"/>
  <c r="AY27" i="50"/>
  <c r="AQ27" i="50"/>
  <c r="AI27" i="50"/>
  <c r="Y27" i="50"/>
  <c r="Q27" i="50"/>
  <c r="AS27" i="50"/>
  <c r="AK27" i="50"/>
  <c r="AA27" i="50"/>
  <c r="BA27" i="50"/>
  <c r="S27" i="50"/>
  <c r="AV18" i="50"/>
  <c r="AN18" i="50"/>
  <c r="AD18" i="50"/>
  <c r="V18" i="50"/>
  <c r="L18" i="50"/>
  <c r="AT18" i="50"/>
  <c r="AL18" i="50"/>
  <c r="AB18" i="50"/>
  <c r="T18" i="50"/>
  <c r="J18" i="50"/>
  <c r="AX18" i="50"/>
  <c r="AP18" i="50"/>
  <c r="AH18" i="50"/>
  <c r="X18" i="50"/>
  <c r="P18" i="50"/>
  <c r="AZ18" i="50"/>
  <c r="R18" i="50"/>
  <c r="AR18" i="50"/>
  <c r="AJ18" i="50"/>
  <c r="Z18" i="50"/>
  <c r="AY108" i="50"/>
  <c r="AQ108" i="50"/>
  <c r="AI108" i="50"/>
  <c r="Y108" i="50"/>
  <c r="Q108" i="50"/>
  <c r="AW108" i="50"/>
  <c r="AO108" i="50"/>
  <c r="AE108" i="50"/>
  <c r="W108" i="50"/>
  <c r="M108" i="50"/>
  <c r="AU108" i="50"/>
  <c r="AM108" i="50"/>
  <c r="AC108" i="50"/>
  <c r="U108" i="50"/>
  <c r="K108" i="50"/>
  <c r="BA108" i="50"/>
  <c r="AS108" i="50"/>
  <c r="AK108" i="50"/>
  <c r="AA108" i="50"/>
  <c r="S108" i="50"/>
  <c r="AX99" i="50"/>
  <c r="AP99" i="50"/>
  <c r="AH99" i="50"/>
  <c r="X99" i="50"/>
  <c r="P99" i="50"/>
  <c r="AV99" i="50"/>
  <c r="AN99" i="50"/>
  <c r="AD99" i="50"/>
  <c r="V99" i="50"/>
  <c r="L99" i="50"/>
  <c r="AT99" i="50"/>
  <c r="AL99" i="50"/>
  <c r="AB99" i="50"/>
  <c r="T99" i="50"/>
  <c r="J99" i="50"/>
  <c r="AZ99" i="50"/>
  <c r="AR99" i="50"/>
  <c r="AJ99" i="50"/>
  <c r="Z99" i="50"/>
  <c r="R99" i="50"/>
  <c r="AY44" i="50"/>
  <c r="AQ44" i="50"/>
  <c r="AI44" i="50"/>
  <c r="Y44" i="50"/>
  <c r="Q44" i="50"/>
  <c r="AW44" i="50"/>
  <c r="AO44" i="50"/>
  <c r="AE44" i="50"/>
  <c r="W44" i="50"/>
  <c r="M44" i="50"/>
  <c r="AU44" i="50"/>
  <c r="AM44" i="50"/>
  <c r="AC44" i="50"/>
  <c r="U44" i="50"/>
  <c r="K44" i="50"/>
  <c r="BA44" i="50"/>
  <c r="AS44" i="50"/>
  <c r="AK44" i="50"/>
  <c r="AA44" i="50"/>
  <c r="S44" i="50"/>
  <c r="AX35" i="50"/>
  <c r="AP35" i="50"/>
  <c r="AH35" i="50"/>
  <c r="X35" i="50"/>
  <c r="P35" i="50"/>
  <c r="AV35" i="50"/>
  <c r="AN35" i="50"/>
  <c r="AD35" i="50"/>
  <c r="V35" i="50"/>
  <c r="L35" i="50"/>
  <c r="AT35" i="50"/>
  <c r="AL35" i="50"/>
  <c r="AB35" i="50"/>
  <c r="T35" i="50"/>
  <c r="J35" i="50"/>
  <c r="AZ35" i="50"/>
  <c r="AR35" i="50"/>
  <c r="AJ35" i="50"/>
  <c r="Z35" i="50"/>
  <c r="R35" i="50"/>
  <c r="AM319" i="51"/>
  <c r="U319" i="51"/>
  <c r="AO319" i="51"/>
  <c r="BA319" i="51"/>
  <c r="S319" i="51"/>
  <c r="AY319" i="51"/>
  <c r="AI319" i="51"/>
  <c r="Q319" i="51"/>
  <c r="AE319" i="51"/>
  <c r="AS319" i="51"/>
  <c r="AU319" i="51"/>
  <c r="AC319" i="51"/>
  <c r="K319" i="51"/>
  <c r="W319" i="51"/>
  <c r="AK319" i="51"/>
  <c r="AQ319" i="51"/>
  <c r="Y319" i="51"/>
  <c r="AW319" i="51"/>
  <c r="M319" i="51"/>
  <c r="AA319" i="51"/>
  <c r="AN310" i="51"/>
  <c r="V310" i="51"/>
  <c r="T310" i="51"/>
  <c r="AB310" i="51"/>
  <c r="P310" i="51"/>
  <c r="AZ310" i="51"/>
  <c r="AJ310" i="51"/>
  <c r="R310" i="51"/>
  <c r="AP310" i="51"/>
  <c r="J310" i="51"/>
  <c r="AV310" i="51"/>
  <c r="AD310" i="51"/>
  <c r="L310" i="51"/>
  <c r="X310" i="51"/>
  <c r="AX310" i="51"/>
  <c r="AR310" i="51"/>
  <c r="Z310" i="51"/>
  <c r="AL310" i="51"/>
  <c r="AT310" i="51"/>
  <c r="AH310" i="51"/>
  <c r="M255" i="51"/>
  <c r="W255" i="51"/>
  <c r="AE255" i="51"/>
  <c r="AO255" i="51"/>
  <c r="AW255" i="51"/>
  <c r="Q255" i="51"/>
  <c r="Y255" i="51"/>
  <c r="AI255" i="51"/>
  <c r="AQ255" i="51"/>
  <c r="AY255" i="51"/>
  <c r="S255" i="51"/>
  <c r="AA255" i="51"/>
  <c r="AK255" i="51"/>
  <c r="AS255" i="51"/>
  <c r="BA255" i="51"/>
  <c r="K255" i="51"/>
  <c r="U255" i="51"/>
  <c r="AC255" i="51"/>
  <c r="AM255" i="51"/>
  <c r="AU255" i="51"/>
  <c r="AW332" i="51"/>
  <c r="AA332" i="51"/>
  <c r="AC332" i="51"/>
  <c r="U332" i="51"/>
  <c r="S332" i="51"/>
  <c r="AQ332" i="51"/>
  <c r="AE332" i="51"/>
  <c r="AU332" i="51"/>
  <c r="AK332" i="51"/>
  <c r="Q332" i="51"/>
  <c r="AY332" i="51"/>
  <c r="AO332" i="51"/>
  <c r="K332" i="51"/>
  <c r="BA332" i="51"/>
  <c r="Y332" i="51"/>
  <c r="M332" i="51"/>
  <c r="AS332" i="51"/>
  <c r="AM332" i="51"/>
  <c r="AI332" i="51"/>
  <c r="W332" i="51"/>
  <c r="AN323" i="51"/>
  <c r="V323" i="51"/>
  <c r="AP323" i="51"/>
  <c r="AT323" i="51"/>
  <c r="J323" i="51"/>
  <c r="AZ323" i="51"/>
  <c r="AJ323" i="51"/>
  <c r="R323" i="51"/>
  <c r="AH323" i="51"/>
  <c r="AL323" i="51"/>
  <c r="AV323" i="51"/>
  <c r="AD323" i="51"/>
  <c r="L323" i="51"/>
  <c r="X323" i="51"/>
  <c r="AB323" i="51"/>
  <c r="AR323" i="51"/>
  <c r="Z323" i="51"/>
  <c r="AX323" i="51"/>
  <c r="P323" i="51"/>
  <c r="T323" i="51"/>
  <c r="AS268" i="51"/>
  <c r="AA268" i="51"/>
  <c r="AU268" i="51"/>
  <c r="K268" i="51"/>
  <c r="Y268" i="51"/>
  <c r="AW268" i="51"/>
  <c r="W268" i="51"/>
  <c r="AC268" i="51"/>
  <c r="AI268" i="51"/>
  <c r="AO268" i="51"/>
  <c r="S268" i="51"/>
  <c r="U268" i="51"/>
  <c r="Q268" i="51"/>
  <c r="AK268" i="51"/>
  <c r="M268" i="51"/>
  <c r="AY268" i="51"/>
  <c r="BA268" i="51"/>
  <c r="AE268" i="51"/>
  <c r="AM268" i="51"/>
  <c r="AQ268" i="51"/>
  <c r="AB259" i="51"/>
  <c r="AR259" i="51"/>
  <c r="AV259" i="51"/>
  <c r="L259" i="51"/>
  <c r="X259" i="51"/>
  <c r="V259" i="51"/>
  <c r="Z259" i="51"/>
  <c r="T259" i="51"/>
  <c r="R259" i="51"/>
  <c r="J259" i="51"/>
  <c r="P259" i="51"/>
  <c r="AZ259" i="51"/>
  <c r="AT259" i="51"/>
  <c r="AX259" i="51"/>
  <c r="AL259" i="51"/>
  <c r="AP259" i="51"/>
  <c r="AN259" i="51"/>
  <c r="AH259" i="51"/>
  <c r="AD259" i="51"/>
  <c r="AJ259" i="51"/>
  <c r="AY309" i="51"/>
  <c r="Q309" i="51"/>
  <c r="U309" i="51"/>
  <c r="Y309" i="51"/>
  <c r="AK309" i="51"/>
  <c r="AO309" i="51"/>
  <c r="AS309" i="51"/>
  <c r="AW309" i="51"/>
  <c r="M309" i="51"/>
  <c r="AC309" i="51"/>
  <c r="AI309" i="51"/>
  <c r="AM309" i="51"/>
  <c r="AQ309" i="51"/>
  <c r="BA309" i="51"/>
  <c r="S309" i="51"/>
  <c r="W309" i="51"/>
  <c r="AA309" i="51"/>
  <c r="AE309" i="51"/>
  <c r="AU309" i="51"/>
  <c r="K309" i="51"/>
  <c r="AL300" i="51"/>
  <c r="T300" i="51"/>
  <c r="V300" i="51"/>
  <c r="AV300" i="51"/>
  <c r="Z300" i="51"/>
  <c r="AX300" i="51"/>
  <c r="AH300" i="51"/>
  <c r="P300" i="51"/>
  <c r="AZ300" i="51"/>
  <c r="AD300" i="51"/>
  <c r="AT300" i="51"/>
  <c r="AB300" i="51"/>
  <c r="J300" i="51"/>
  <c r="AJ300" i="51"/>
  <c r="L300" i="51"/>
  <c r="AP300" i="51"/>
  <c r="X300" i="51"/>
  <c r="AN300" i="51"/>
  <c r="R300" i="51"/>
  <c r="AR300" i="51"/>
  <c r="Y306" i="51"/>
  <c r="AC306" i="51"/>
  <c r="AO306" i="51"/>
  <c r="AM306" i="51"/>
  <c r="K306" i="51"/>
  <c r="AW306" i="51"/>
  <c r="BA306" i="51"/>
  <c r="S306" i="51"/>
  <c r="AI306" i="51"/>
  <c r="AA306" i="51"/>
  <c r="AQ306" i="51"/>
  <c r="AU306" i="51"/>
  <c r="M306" i="51"/>
  <c r="W306" i="51"/>
  <c r="U306" i="51"/>
  <c r="AE306" i="51"/>
  <c r="AK306" i="51"/>
  <c r="AY306" i="51"/>
  <c r="AS306" i="51"/>
  <c r="Q306" i="51"/>
  <c r="AL297" i="51"/>
  <c r="T297" i="51"/>
  <c r="AD297" i="51"/>
  <c r="AN297" i="51"/>
  <c r="R297" i="51"/>
  <c r="AX297" i="51"/>
  <c r="AH297" i="51"/>
  <c r="P297" i="51"/>
  <c r="L297" i="51"/>
  <c r="V297" i="51"/>
  <c r="AT297" i="51"/>
  <c r="AB297" i="51"/>
  <c r="J297" i="51"/>
  <c r="AR297" i="51"/>
  <c r="AZ297" i="51"/>
  <c r="AP297" i="51"/>
  <c r="X297" i="51"/>
  <c r="AV297" i="51"/>
  <c r="Z297" i="51"/>
  <c r="AJ297" i="51"/>
  <c r="AY234" i="51"/>
  <c r="AQ234" i="51"/>
  <c r="AI234" i="51"/>
  <c r="Y234" i="51"/>
  <c r="Q234" i="51"/>
  <c r="AU234" i="51"/>
  <c r="AK234" i="51"/>
  <c r="W234" i="51"/>
  <c r="K234" i="51"/>
  <c r="AS234" i="51"/>
  <c r="AE234" i="51"/>
  <c r="U234" i="51"/>
  <c r="BA234" i="51"/>
  <c r="AO234" i="51"/>
  <c r="AC234" i="51"/>
  <c r="S234" i="51"/>
  <c r="AW234" i="51"/>
  <c r="AM234" i="51"/>
  <c r="AA234" i="51"/>
  <c r="M234" i="51"/>
  <c r="AX225" i="51"/>
  <c r="AP225" i="51"/>
  <c r="AH225" i="51"/>
  <c r="X225" i="51"/>
  <c r="P225" i="51"/>
  <c r="AT225" i="51"/>
  <c r="AJ225" i="51"/>
  <c r="V225" i="51"/>
  <c r="J225" i="51"/>
  <c r="AR225" i="51"/>
  <c r="AD225" i="51"/>
  <c r="T225" i="51"/>
  <c r="AZ225" i="51"/>
  <c r="AN225" i="51"/>
  <c r="AB225" i="51"/>
  <c r="R225" i="51"/>
  <c r="AV225" i="51"/>
  <c r="AL225" i="51"/>
  <c r="Z225" i="51"/>
  <c r="L225" i="51"/>
  <c r="AY170" i="51"/>
  <c r="AQ170" i="51"/>
  <c r="AI170" i="51"/>
  <c r="Y170" i="51"/>
  <c r="Q170" i="51"/>
  <c r="AW170" i="51"/>
  <c r="AM170" i="51"/>
  <c r="AA170" i="51"/>
  <c r="M170" i="51"/>
  <c r="AU170" i="51"/>
  <c r="AK170" i="51"/>
  <c r="W170" i="51"/>
  <c r="K170" i="51"/>
  <c r="AS170" i="51"/>
  <c r="AE170" i="51"/>
  <c r="U170" i="51"/>
  <c r="BA170" i="51"/>
  <c r="AO170" i="51"/>
  <c r="AC170" i="51"/>
  <c r="S170" i="51"/>
  <c r="AX161" i="51"/>
  <c r="AP161" i="51"/>
  <c r="AH161" i="51"/>
  <c r="X161" i="51"/>
  <c r="P161" i="51"/>
  <c r="AT161" i="51"/>
  <c r="AJ161" i="51"/>
  <c r="V161" i="51"/>
  <c r="J161" i="51"/>
  <c r="AR161" i="51"/>
  <c r="AD161" i="51"/>
  <c r="T161" i="51"/>
  <c r="AZ161" i="51"/>
  <c r="AN161" i="51"/>
  <c r="AB161" i="51"/>
  <c r="R161" i="51"/>
  <c r="AV161" i="51"/>
  <c r="AL161" i="51"/>
  <c r="Z161" i="51"/>
  <c r="L161" i="51"/>
  <c r="M247" i="51"/>
  <c r="W247" i="51"/>
  <c r="AE247" i="51"/>
  <c r="AO247" i="51"/>
  <c r="AW247" i="51"/>
  <c r="Q247" i="51"/>
  <c r="Y247" i="51"/>
  <c r="AI247" i="51"/>
  <c r="AQ247" i="51"/>
  <c r="AY247" i="51"/>
  <c r="S247" i="51"/>
  <c r="AA247" i="51"/>
  <c r="AK247" i="51"/>
  <c r="AS247" i="51"/>
  <c r="BA247" i="51"/>
  <c r="K247" i="51"/>
  <c r="U247" i="51"/>
  <c r="AC247" i="51"/>
  <c r="AM247" i="51"/>
  <c r="AU247" i="51"/>
  <c r="AX238" i="51"/>
  <c r="AP238" i="51"/>
  <c r="AH238" i="51"/>
  <c r="X238" i="51"/>
  <c r="P238" i="51"/>
  <c r="AV238" i="51"/>
  <c r="AN238" i="51"/>
  <c r="AD238" i="51"/>
  <c r="V238" i="51"/>
  <c r="L238" i="51"/>
  <c r="AT238" i="51"/>
  <c r="AL238" i="51"/>
  <c r="AB238" i="51"/>
  <c r="T238" i="51"/>
  <c r="J238" i="51"/>
  <c r="AZ238" i="51"/>
  <c r="AR238" i="51"/>
  <c r="AJ238" i="51"/>
  <c r="Z238" i="51"/>
  <c r="R238" i="51"/>
  <c r="AY183" i="51"/>
  <c r="AQ183" i="51"/>
  <c r="AI183" i="51"/>
  <c r="Y183" i="51"/>
  <c r="Q183" i="51"/>
  <c r="AW183" i="51"/>
  <c r="AO183" i="51"/>
  <c r="AE183" i="51"/>
  <c r="W183" i="51"/>
  <c r="M183" i="51"/>
  <c r="AU183" i="51"/>
  <c r="AM183" i="51"/>
  <c r="AC183" i="51"/>
  <c r="U183" i="51"/>
  <c r="K183" i="51"/>
  <c r="BA183" i="51"/>
  <c r="AS183" i="51"/>
  <c r="AK183" i="51"/>
  <c r="AA183" i="51"/>
  <c r="S183" i="51"/>
  <c r="AX174" i="51"/>
  <c r="AP174" i="51"/>
  <c r="AH174" i="51"/>
  <c r="X174" i="51"/>
  <c r="P174" i="51"/>
  <c r="AV174" i="51"/>
  <c r="AN174" i="51"/>
  <c r="AD174" i="51"/>
  <c r="V174" i="51"/>
  <c r="L174" i="51"/>
  <c r="AT174" i="51"/>
  <c r="AL174" i="51"/>
  <c r="AB174" i="51"/>
  <c r="T174" i="51"/>
  <c r="J174" i="51"/>
  <c r="AZ174" i="51"/>
  <c r="AR174" i="51"/>
  <c r="AJ174" i="51"/>
  <c r="Z174" i="51"/>
  <c r="R174" i="51"/>
  <c r="AY224" i="51"/>
  <c r="AQ224" i="51"/>
  <c r="AI224" i="51"/>
  <c r="Y224" i="51"/>
  <c r="Q224" i="51"/>
  <c r="AW224" i="51"/>
  <c r="AM224" i="51"/>
  <c r="AA224" i="51"/>
  <c r="M224" i="51"/>
  <c r="AU224" i="51"/>
  <c r="AK224" i="51"/>
  <c r="W224" i="51"/>
  <c r="K224" i="51"/>
  <c r="AS224" i="51"/>
  <c r="AE224" i="51"/>
  <c r="U224" i="51"/>
  <c r="BA224" i="51"/>
  <c r="AO224" i="51"/>
  <c r="AC224" i="51"/>
  <c r="S224" i="51"/>
  <c r="AX215" i="51"/>
  <c r="AP215" i="51"/>
  <c r="AH215" i="51"/>
  <c r="X215" i="51"/>
  <c r="P215" i="51"/>
  <c r="AT215" i="51"/>
  <c r="AJ215" i="51"/>
  <c r="V215" i="51"/>
  <c r="J215" i="51"/>
  <c r="AR215" i="51"/>
  <c r="AD215" i="51"/>
  <c r="T215" i="51"/>
  <c r="AZ215" i="51"/>
  <c r="AN215" i="51"/>
  <c r="AB215" i="51"/>
  <c r="R215" i="51"/>
  <c r="AV215" i="51"/>
  <c r="AL215" i="51"/>
  <c r="Z215" i="51"/>
  <c r="L215" i="51"/>
  <c r="AY160" i="51"/>
  <c r="AQ160" i="51"/>
  <c r="AI160" i="51"/>
  <c r="Y160" i="51"/>
  <c r="Q160" i="51"/>
  <c r="AW160" i="51"/>
  <c r="AM160" i="51"/>
  <c r="AA160" i="51"/>
  <c r="M160" i="51"/>
  <c r="AU160" i="51"/>
  <c r="AK160" i="51"/>
  <c r="W160" i="51"/>
  <c r="K160" i="51"/>
  <c r="AS160" i="51"/>
  <c r="AE160" i="51"/>
  <c r="U160" i="51"/>
  <c r="BA160" i="51"/>
  <c r="AO160" i="51"/>
  <c r="AC160" i="51"/>
  <c r="S160" i="51"/>
  <c r="AY237" i="51"/>
  <c r="AQ237" i="51"/>
  <c r="AI237" i="51"/>
  <c r="Y237" i="51"/>
  <c r="Q237" i="51"/>
  <c r="AW237" i="51"/>
  <c r="AO237" i="51"/>
  <c r="AE237" i="51"/>
  <c r="W237" i="51"/>
  <c r="M237" i="51"/>
  <c r="AU237" i="51"/>
  <c r="AM237" i="51"/>
  <c r="AC237" i="51"/>
  <c r="U237" i="51"/>
  <c r="K237" i="51"/>
  <c r="BA237" i="51"/>
  <c r="AS237" i="51"/>
  <c r="AK237" i="51"/>
  <c r="AA237" i="51"/>
  <c r="S237" i="51"/>
  <c r="AV228" i="51"/>
  <c r="AD228" i="51"/>
  <c r="L228" i="51"/>
  <c r="AL228" i="51"/>
  <c r="T228" i="51"/>
  <c r="AR228" i="51"/>
  <c r="Z228" i="51"/>
  <c r="AX228" i="51"/>
  <c r="AH228" i="51"/>
  <c r="P228" i="51"/>
  <c r="AN228" i="51"/>
  <c r="V228" i="51"/>
  <c r="AT228" i="51"/>
  <c r="AB228" i="51"/>
  <c r="J228" i="51"/>
  <c r="AZ228" i="51"/>
  <c r="AJ228" i="51"/>
  <c r="R228" i="51"/>
  <c r="AP228" i="51"/>
  <c r="X228" i="51"/>
  <c r="AY173" i="51"/>
  <c r="AQ173" i="51"/>
  <c r="AI173" i="51"/>
  <c r="Y173" i="51"/>
  <c r="Q173" i="51"/>
  <c r="AW173" i="51"/>
  <c r="AO173" i="51"/>
  <c r="AE173" i="51"/>
  <c r="W173" i="51"/>
  <c r="M173" i="51"/>
  <c r="AU173" i="51"/>
  <c r="AM173" i="51"/>
  <c r="AC173" i="51"/>
  <c r="U173" i="51"/>
  <c r="K173" i="51"/>
  <c r="BA173" i="51"/>
  <c r="AS173" i="51"/>
  <c r="AK173" i="51"/>
  <c r="AA173" i="51"/>
  <c r="S173" i="51"/>
  <c r="AX164" i="51"/>
  <c r="AP164" i="51"/>
  <c r="AH164" i="51"/>
  <c r="X164" i="51"/>
  <c r="P164" i="51"/>
  <c r="AV164" i="51"/>
  <c r="AN164" i="51"/>
  <c r="AD164" i="51"/>
  <c r="V164" i="51"/>
  <c r="L164" i="51"/>
  <c r="AT164" i="51"/>
  <c r="AL164" i="51"/>
  <c r="AB164" i="51"/>
  <c r="T164" i="51"/>
  <c r="J164" i="51"/>
  <c r="AZ164" i="51"/>
  <c r="AR164" i="51"/>
  <c r="AJ164" i="51"/>
  <c r="Z164" i="51"/>
  <c r="R164" i="51"/>
  <c r="AY137" i="51"/>
  <c r="AQ137" i="51"/>
  <c r="AI137" i="51"/>
  <c r="Y137" i="51"/>
  <c r="Q137" i="51"/>
  <c r="AW137" i="51"/>
  <c r="AO137" i="51"/>
  <c r="AE137" i="51"/>
  <c r="W137" i="51"/>
  <c r="M137" i="51"/>
  <c r="AU137" i="51"/>
  <c r="AM137" i="51"/>
  <c r="AC137" i="51"/>
  <c r="U137" i="51"/>
  <c r="K137" i="51"/>
  <c r="BA137" i="51"/>
  <c r="AS137" i="51"/>
  <c r="AK137" i="51"/>
  <c r="AA137" i="51"/>
  <c r="S137" i="51"/>
  <c r="AX128" i="51"/>
  <c r="AP128" i="51"/>
  <c r="AH128" i="51"/>
  <c r="X128" i="51"/>
  <c r="P128" i="51"/>
  <c r="L128" i="51"/>
  <c r="AV128" i="51"/>
  <c r="AN128" i="51"/>
  <c r="AD128" i="51"/>
  <c r="V128" i="51"/>
  <c r="AT128" i="51"/>
  <c r="AL128" i="51"/>
  <c r="AB128" i="51"/>
  <c r="T128" i="51"/>
  <c r="J128" i="51"/>
  <c r="AZ128" i="51"/>
  <c r="AR128" i="51"/>
  <c r="AJ128" i="51"/>
  <c r="Z128" i="51"/>
  <c r="R128" i="51"/>
  <c r="AX149" i="51"/>
  <c r="AP149" i="51"/>
  <c r="AH149" i="51"/>
  <c r="X149" i="51"/>
  <c r="P149" i="51"/>
  <c r="AV149" i="51"/>
  <c r="AN149" i="51"/>
  <c r="AD149" i="51"/>
  <c r="V149" i="51"/>
  <c r="L149" i="51"/>
  <c r="AT149" i="51"/>
  <c r="AL149" i="51"/>
  <c r="AB149" i="51"/>
  <c r="T149" i="51"/>
  <c r="J149" i="51"/>
  <c r="AZ149" i="51"/>
  <c r="AR149" i="51"/>
  <c r="AJ149" i="51"/>
  <c r="Z149" i="51"/>
  <c r="R149" i="51"/>
  <c r="AY107" i="51"/>
  <c r="AQ107" i="51"/>
  <c r="AI107" i="51"/>
  <c r="Y107" i="51"/>
  <c r="Q107" i="51"/>
  <c r="AW107" i="51"/>
  <c r="AO107" i="51"/>
  <c r="AE107" i="51"/>
  <c r="W107" i="51"/>
  <c r="M107" i="51"/>
  <c r="AU107" i="51"/>
  <c r="AM107" i="51"/>
  <c r="AC107" i="51"/>
  <c r="U107" i="51"/>
  <c r="K107" i="51"/>
  <c r="BA107" i="51"/>
  <c r="AS107" i="51"/>
  <c r="AK107" i="51"/>
  <c r="AA107" i="51"/>
  <c r="S107" i="51"/>
  <c r="AY148" i="51"/>
  <c r="AQ148" i="51"/>
  <c r="AI148" i="51"/>
  <c r="Y148" i="51"/>
  <c r="Q148" i="51"/>
  <c r="AW148" i="51"/>
  <c r="AO148" i="51"/>
  <c r="AE148" i="51"/>
  <c r="W148" i="51"/>
  <c r="M148" i="51"/>
  <c r="AU148" i="51"/>
  <c r="AM148" i="51"/>
  <c r="AC148" i="51"/>
  <c r="U148" i="51"/>
  <c r="K148" i="51"/>
  <c r="BA148" i="51"/>
  <c r="AS148" i="51"/>
  <c r="AK148" i="51"/>
  <c r="AA148" i="51"/>
  <c r="S148" i="51"/>
  <c r="AX139" i="51"/>
  <c r="AP139" i="51"/>
  <c r="AH139" i="51"/>
  <c r="X139" i="51"/>
  <c r="P139" i="51"/>
  <c r="AV139" i="51"/>
  <c r="AN139" i="51"/>
  <c r="AD139" i="51"/>
  <c r="V139" i="51"/>
  <c r="L139" i="51"/>
  <c r="AT139" i="51"/>
  <c r="AL139" i="51"/>
  <c r="AB139" i="51"/>
  <c r="T139" i="51"/>
  <c r="J139" i="51"/>
  <c r="AZ139" i="51"/>
  <c r="AR139" i="51"/>
  <c r="AJ139" i="51"/>
  <c r="Z139" i="51"/>
  <c r="R139" i="51"/>
  <c r="AY75" i="51"/>
  <c r="AQ75" i="51"/>
  <c r="AI75" i="51"/>
  <c r="Y75" i="51"/>
  <c r="Q75" i="51"/>
  <c r="AW75" i="51"/>
  <c r="AO75" i="51"/>
  <c r="W75" i="51"/>
  <c r="M75" i="51"/>
  <c r="AE75" i="51"/>
  <c r="AU75" i="51"/>
  <c r="AM75" i="51"/>
  <c r="AC75" i="51"/>
  <c r="K75" i="51"/>
  <c r="U75" i="51"/>
  <c r="BA75" i="51"/>
  <c r="AS75" i="51"/>
  <c r="AK75" i="51"/>
  <c r="AA75" i="51"/>
  <c r="S75" i="51"/>
  <c r="AX66" i="51"/>
  <c r="AP66" i="51"/>
  <c r="AH66" i="51"/>
  <c r="X66" i="51"/>
  <c r="P66" i="51"/>
  <c r="AV66" i="51"/>
  <c r="AD66" i="51"/>
  <c r="L66" i="51"/>
  <c r="AN66" i="51"/>
  <c r="V66" i="51"/>
  <c r="AT66" i="51"/>
  <c r="AB66" i="51"/>
  <c r="AL66" i="51"/>
  <c r="J66" i="51"/>
  <c r="AZ66" i="51"/>
  <c r="AR66" i="51"/>
  <c r="AJ66" i="51"/>
  <c r="Z66" i="51"/>
  <c r="R66" i="51"/>
  <c r="T66" i="51"/>
  <c r="AY104" i="51"/>
  <c r="AQ104" i="51"/>
  <c r="AI104" i="51"/>
  <c r="Y104" i="51"/>
  <c r="Q104" i="51"/>
  <c r="AW104" i="51"/>
  <c r="AO104" i="51"/>
  <c r="AE104" i="51"/>
  <c r="W104" i="51"/>
  <c r="M104" i="51"/>
  <c r="AU104" i="51"/>
  <c r="AM104" i="51"/>
  <c r="AC104" i="51"/>
  <c r="U104" i="51"/>
  <c r="K104" i="51"/>
  <c r="BA104" i="51"/>
  <c r="AS104" i="51"/>
  <c r="AK104" i="51"/>
  <c r="AA104" i="51"/>
  <c r="S104" i="51"/>
  <c r="AX95" i="51"/>
  <c r="AP95" i="51"/>
  <c r="AH95" i="51"/>
  <c r="X95" i="51"/>
  <c r="P95" i="51"/>
  <c r="AV95" i="51"/>
  <c r="AN95" i="51"/>
  <c r="AD95" i="51"/>
  <c r="V95" i="51"/>
  <c r="L95" i="51"/>
  <c r="AT95" i="51"/>
  <c r="AL95" i="51"/>
  <c r="AB95" i="51"/>
  <c r="T95" i="51"/>
  <c r="J95" i="51"/>
  <c r="AZ95" i="51"/>
  <c r="AR95" i="51"/>
  <c r="AJ95" i="51"/>
  <c r="Z95" i="51"/>
  <c r="R95" i="51"/>
  <c r="AX56" i="51"/>
  <c r="AP56" i="51"/>
  <c r="AH56" i="51"/>
  <c r="X56" i="51"/>
  <c r="P56" i="51"/>
  <c r="AV56" i="51"/>
  <c r="AN56" i="51"/>
  <c r="AD56" i="51"/>
  <c r="V56" i="51"/>
  <c r="L56" i="51"/>
  <c r="AZ56" i="51"/>
  <c r="AR56" i="51"/>
  <c r="AJ56" i="51"/>
  <c r="Z56" i="51"/>
  <c r="R56" i="51"/>
  <c r="AL56" i="51"/>
  <c r="AB56" i="51"/>
  <c r="T56" i="51"/>
  <c r="AT56" i="51"/>
  <c r="J56" i="51"/>
  <c r="AY61" i="51"/>
  <c r="AQ61" i="51"/>
  <c r="AI61" i="51"/>
  <c r="Y61" i="51"/>
  <c r="Q61" i="51"/>
  <c r="AW61" i="51"/>
  <c r="AO61" i="51"/>
  <c r="AE61" i="51"/>
  <c r="W61" i="51"/>
  <c r="M61" i="51"/>
  <c r="BA61" i="51"/>
  <c r="AS61" i="51"/>
  <c r="AK61" i="51"/>
  <c r="AA61" i="51"/>
  <c r="S61" i="51"/>
  <c r="AU61" i="51"/>
  <c r="K61" i="51"/>
  <c r="AM61" i="51"/>
  <c r="AC61" i="51"/>
  <c r="U61" i="51"/>
  <c r="AX101" i="51"/>
  <c r="AP101" i="51"/>
  <c r="AH101" i="51"/>
  <c r="X101" i="51"/>
  <c r="P101" i="51"/>
  <c r="AV101" i="51"/>
  <c r="AN101" i="51"/>
  <c r="AD101" i="51"/>
  <c r="V101" i="51"/>
  <c r="L101" i="51"/>
  <c r="AT101" i="51"/>
  <c r="AL101" i="51"/>
  <c r="AB101" i="51"/>
  <c r="T101" i="51"/>
  <c r="J101" i="51"/>
  <c r="AZ101" i="51"/>
  <c r="AR101" i="51"/>
  <c r="AJ101" i="51"/>
  <c r="Z101" i="51"/>
  <c r="R101" i="51"/>
  <c r="AY20" i="51"/>
  <c r="AQ20" i="51"/>
  <c r="AI20" i="51"/>
  <c r="Y20" i="51"/>
  <c r="Q20" i="51"/>
  <c r="AW20" i="51"/>
  <c r="AE20" i="51"/>
  <c r="W20" i="51"/>
  <c r="M20" i="51"/>
  <c r="AO20" i="51"/>
  <c r="AU20" i="51"/>
  <c r="AM20" i="51"/>
  <c r="U20" i="51"/>
  <c r="AC20" i="51"/>
  <c r="K20" i="51"/>
  <c r="BA20" i="51"/>
  <c r="AS20" i="51"/>
  <c r="AK20" i="51"/>
  <c r="AA20" i="51"/>
  <c r="S20" i="51"/>
  <c r="AY59" i="51"/>
  <c r="AQ59" i="51"/>
  <c r="AI59" i="51"/>
  <c r="Y59" i="51"/>
  <c r="Q59" i="51"/>
  <c r="AW59" i="51"/>
  <c r="AE59" i="51"/>
  <c r="W59" i="51"/>
  <c r="AO59" i="51"/>
  <c r="M59" i="51"/>
  <c r="AU59" i="51"/>
  <c r="U59" i="51"/>
  <c r="AM59" i="51"/>
  <c r="BA59" i="51"/>
  <c r="AS59" i="51"/>
  <c r="AK59" i="51"/>
  <c r="AA59" i="51"/>
  <c r="S59" i="51"/>
  <c r="AC59" i="51"/>
  <c r="K59" i="51"/>
  <c r="AX50" i="51"/>
  <c r="AP50" i="51"/>
  <c r="AH50" i="51"/>
  <c r="X50" i="51"/>
  <c r="P50" i="51"/>
  <c r="AV50" i="51"/>
  <c r="AN50" i="51"/>
  <c r="V50" i="51"/>
  <c r="L50" i="51"/>
  <c r="AD50" i="51"/>
  <c r="AL50" i="51"/>
  <c r="T50" i="51"/>
  <c r="J50" i="51"/>
  <c r="AZ50" i="51"/>
  <c r="AR50" i="51"/>
  <c r="AJ50" i="51"/>
  <c r="Z50" i="51"/>
  <c r="R50" i="51"/>
  <c r="AT50" i="51"/>
  <c r="AB50" i="51"/>
  <c r="AX62" i="48"/>
  <c r="AP62" i="48"/>
  <c r="AH62" i="48"/>
  <c r="X62" i="48"/>
  <c r="P62" i="48"/>
  <c r="AV62" i="48"/>
  <c r="AN62" i="48"/>
  <c r="AD62" i="48"/>
  <c r="V62" i="48"/>
  <c r="L62" i="48"/>
  <c r="AT62" i="48"/>
  <c r="AL62" i="48"/>
  <c r="AB62" i="48"/>
  <c r="T62" i="48"/>
  <c r="J62" i="48"/>
  <c r="AZ62" i="48"/>
  <c r="AR62" i="48"/>
  <c r="AJ62" i="48"/>
  <c r="Z62" i="48"/>
  <c r="R62" i="48"/>
  <c r="BA56" i="48"/>
  <c r="AS56" i="48"/>
  <c r="AK56" i="48"/>
  <c r="AA56" i="48"/>
  <c r="S56" i="48"/>
  <c r="AY56" i="48"/>
  <c r="AQ56" i="48"/>
  <c r="AI56" i="48"/>
  <c r="Y56" i="48"/>
  <c r="Q56" i="48"/>
  <c r="AW56" i="48"/>
  <c r="AO56" i="48"/>
  <c r="AE56" i="48"/>
  <c r="W56" i="48"/>
  <c r="M56" i="48"/>
  <c r="AU56" i="48"/>
  <c r="AM56" i="48"/>
  <c r="AC56" i="48"/>
  <c r="U56" i="48"/>
  <c r="K56" i="48"/>
  <c r="AZ47" i="48"/>
  <c r="AR47" i="48"/>
  <c r="AJ47" i="48"/>
  <c r="Z47" i="48"/>
  <c r="R47" i="48"/>
  <c r="AX47" i="48"/>
  <c r="AP47" i="48"/>
  <c r="AH47" i="48"/>
  <c r="X47" i="48"/>
  <c r="P47" i="48"/>
  <c r="AV47" i="48"/>
  <c r="AN47" i="48"/>
  <c r="AD47" i="48"/>
  <c r="V47" i="48"/>
  <c r="L47" i="48"/>
  <c r="AT47" i="48"/>
  <c r="AL47" i="48"/>
  <c r="AB47" i="48"/>
  <c r="T47" i="48"/>
  <c r="J47" i="48"/>
  <c r="AS143" i="49"/>
  <c r="AA143" i="49"/>
  <c r="AY143" i="49"/>
  <c r="AI143" i="49"/>
  <c r="Q143" i="49"/>
  <c r="AO143" i="49"/>
  <c r="W143" i="49"/>
  <c r="AU143" i="49"/>
  <c r="AC143" i="49"/>
  <c r="K143" i="49"/>
  <c r="BA143" i="49"/>
  <c r="AK143" i="49"/>
  <c r="S143" i="49"/>
  <c r="AQ143" i="49"/>
  <c r="Y143" i="49"/>
  <c r="AW143" i="49"/>
  <c r="AE143" i="49"/>
  <c r="M143" i="49"/>
  <c r="AM143" i="49"/>
  <c r="U143" i="49"/>
  <c r="AP134" i="49"/>
  <c r="X134" i="49"/>
  <c r="AZ134" i="49"/>
  <c r="AJ134" i="49"/>
  <c r="R134" i="49"/>
  <c r="AL134" i="49"/>
  <c r="T134" i="49"/>
  <c r="AV134" i="49"/>
  <c r="AD134" i="49"/>
  <c r="L134" i="49"/>
  <c r="AX134" i="49"/>
  <c r="AH134" i="49"/>
  <c r="P134" i="49"/>
  <c r="AR134" i="49"/>
  <c r="Z134" i="49"/>
  <c r="AT134" i="49"/>
  <c r="AB134" i="49"/>
  <c r="J134" i="49"/>
  <c r="AN134" i="49"/>
  <c r="V134" i="49"/>
  <c r="AW79" i="49"/>
  <c r="AO79" i="49"/>
  <c r="AE79" i="49"/>
  <c r="W79" i="49"/>
  <c r="M79" i="49"/>
  <c r="AS79" i="49"/>
  <c r="AI79" i="49"/>
  <c r="U79" i="49"/>
  <c r="BA79" i="49"/>
  <c r="AQ79" i="49"/>
  <c r="AC79" i="49"/>
  <c r="S79" i="49"/>
  <c r="AY79" i="49"/>
  <c r="AM79" i="49"/>
  <c r="AA79" i="49"/>
  <c r="Q79" i="49"/>
  <c r="AU79" i="49"/>
  <c r="AK79" i="49"/>
  <c r="Y79" i="49"/>
  <c r="K79" i="49"/>
  <c r="AV70" i="49"/>
  <c r="AN70" i="49"/>
  <c r="AD70" i="49"/>
  <c r="V70" i="49"/>
  <c r="L70" i="49"/>
  <c r="AZ70" i="49"/>
  <c r="AP70" i="49"/>
  <c r="AB70" i="49"/>
  <c r="R70" i="49"/>
  <c r="AX70" i="49"/>
  <c r="AL70" i="49"/>
  <c r="Z70" i="49"/>
  <c r="P70" i="49"/>
  <c r="AT70" i="49"/>
  <c r="AJ70" i="49"/>
  <c r="X70" i="49"/>
  <c r="J70" i="49"/>
  <c r="AR70" i="49"/>
  <c r="AH70" i="49"/>
  <c r="T70" i="49"/>
  <c r="AY15" i="49"/>
  <c r="AQ15" i="49"/>
  <c r="AI15" i="49"/>
  <c r="Y15" i="49"/>
  <c r="Q15" i="49"/>
  <c r="AW15" i="49"/>
  <c r="AO15" i="49"/>
  <c r="AE15" i="49"/>
  <c r="W15" i="49"/>
  <c r="M15" i="49"/>
  <c r="AU15" i="49"/>
  <c r="AM15" i="49"/>
  <c r="AC15" i="49"/>
  <c r="U15" i="49"/>
  <c r="K15" i="49"/>
  <c r="BA15" i="49"/>
  <c r="AS15" i="49"/>
  <c r="AK15" i="49"/>
  <c r="AA15" i="49"/>
  <c r="S15" i="49"/>
  <c r="AX229" i="50"/>
  <c r="AP229" i="50"/>
  <c r="AH229" i="50"/>
  <c r="X229" i="50"/>
  <c r="P229" i="50"/>
  <c r="AV229" i="50"/>
  <c r="AN229" i="50"/>
  <c r="AD229" i="50"/>
  <c r="V229" i="50"/>
  <c r="L229" i="50"/>
  <c r="AZ229" i="50"/>
  <c r="AR229" i="50"/>
  <c r="AJ229" i="50"/>
  <c r="Z229" i="50"/>
  <c r="R229" i="50"/>
  <c r="T229" i="50"/>
  <c r="AT229" i="50"/>
  <c r="J229" i="50"/>
  <c r="AL229" i="50"/>
  <c r="AB229" i="50"/>
  <c r="AY144" i="49"/>
  <c r="AQ144" i="49"/>
  <c r="AI144" i="49"/>
  <c r="Y144" i="49"/>
  <c r="Q144" i="49"/>
  <c r="AW144" i="49"/>
  <c r="AO144" i="49"/>
  <c r="AE144" i="49"/>
  <c r="W144" i="49"/>
  <c r="M144" i="49"/>
  <c r="AU144" i="49"/>
  <c r="AM144" i="49"/>
  <c r="AC144" i="49"/>
  <c r="U144" i="49"/>
  <c r="K144" i="49"/>
  <c r="BA144" i="49"/>
  <c r="AS144" i="49"/>
  <c r="AK144" i="49"/>
  <c r="AA144" i="49"/>
  <c r="S144" i="49"/>
  <c r="AX135" i="49"/>
  <c r="AP135" i="49"/>
  <c r="AH135" i="49"/>
  <c r="X135" i="49"/>
  <c r="P135" i="49"/>
  <c r="AV135" i="49"/>
  <c r="AN135" i="49"/>
  <c r="AD135" i="49"/>
  <c r="V135" i="49"/>
  <c r="L135" i="49"/>
  <c r="AT135" i="49"/>
  <c r="AL135" i="49"/>
  <c r="AB135" i="49"/>
  <c r="T135" i="49"/>
  <c r="J135" i="49"/>
  <c r="AZ135" i="49"/>
  <c r="AR135" i="49"/>
  <c r="AJ135" i="49"/>
  <c r="Z135" i="49"/>
  <c r="R135" i="49"/>
  <c r="AY80" i="49"/>
  <c r="AQ80" i="49"/>
  <c r="AI80" i="49"/>
  <c r="Y80" i="49"/>
  <c r="Q80" i="49"/>
  <c r="AW80" i="49"/>
  <c r="AO80" i="49"/>
  <c r="AE80" i="49"/>
  <c r="W80" i="49"/>
  <c r="M80" i="49"/>
  <c r="AU80" i="49"/>
  <c r="AM80" i="49"/>
  <c r="AC80" i="49"/>
  <c r="U80" i="49"/>
  <c r="K80" i="49"/>
  <c r="BA80" i="49"/>
  <c r="AS80" i="49"/>
  <c r="AK80" i="49"/>
  <c r="AA80" i="49"/>
  <c r="S80" i="49"/>
  <c r="AX71" i="49"/>
  <c r="AP71" i="49"/>
  <c r="AH71" i="49"/>
  <c r="X71" i="49"/>
  <c r="P71" i="49"/>
  <c r="AV71" i="49"/>
  <c r="AN71" i="49"/>
  <c r="AD71" i="49"/>
  <c r="V71" i="49"/>
  <c r="L71" i="49"/>
  <c r="AT71" i="49"/>
  <c r="AL71" i="49"/>
  <c r="AB71" i="49"/>
  <c r="T71" i="49"/>
  <c r="J71" i="49"/>
  <c r="AZ71" i="49"/>
  <c r="AR71" i="49"/>
  <c r="AJ71" i="49"/>
  <c r="Z71" i="49"/>
  <c r="R71" i="49"/>
  <c r="AY16" i="49"/>
  <c r="AQ16" i="49"/>
  <c r="AI16" i="49"/>
  <c r="Y16" i="49"/>
  <c r="Q16" i="49"/>
  <c r="AW16" i="49"/>
  <c r="AO16" i="49"/>
  <c r="AE16" i="49"/>
  <c r="W16" i="49"/>
  <c r="M16" i="49"/>
  <c r="BA16" i="49"/>
  <c r="AS16" i="49"/>
  <c r="AK16" i="49"/>
  <c r="AA16" i="49"/>
  <c r="S16" i="49"/>
  <c r="AM16" i="49"/>
  <c r="AC16" i="49"/>
  <c r="U16" i="49"/>
  <c r="AU16" i="49"/>
  <c r="K16" i="49"/>
  <c r="AV230" i="50"/>
  <c r="AN230" i="50"/>
  <c r="AD230" i="50"/>
  <c r="V230" i="50"/>
  <c r="L230" i="50"/>
  <c r="AT230" i="50"/>
  <c r="AL230" i="50"/>
  <c r="AB230" i="50"/>
  <c r="T230" i="50"/>
  <c r="J230" i="50"/>
  <c r="AX230" i="50"/>
  <c r="AP230" i="50"/>
  <c r="AH230" i="50"/>
  <c r="X230" i="50"/>
  <c r="P230" i="50"/>
  <c r="AZ230" i="50"/>
  <c r="R230" i="50"/>
  <c r="AR230" i="50"/>
  <c r="AJ230" i="50"/>
  <c r="Z230" i="50"/>
  <c r="BA29" i="48"/>
  <c r="AS29" i="48"/>
  <c r="AK29" i="48"/>
  <c r="AA29" i="48"/>
  <c r="S29" i="48"/>
  <c r="AY29" i="48"/>
  <c r="AQ29" i="48"/>
  <c r="AI29" i="48"/>
  <c r="Y29" i="48"/>
  <c r="Q29" i="48"/>
  <c r="AW29" i="48"/>
  <c r="AO29" i="48"/>
  <c r="AE29" i="48"/>
  <c r="W29" i="48"/>
  <c r="M29" i="48"/>
  <c r="AU29" i="48"/>
  <c r="AM29" i="48"/>
  <c r="AC29" i="48"/>
  <c r="U29" i="48"/>
  <c r="K29" i="48"/>
  <c r="AZ20" i="48"/>
  <c r="AR20" i="48"/>
  <c r="AJ20" i="48"/>
  <c r="Z20" i="48"/>
  <c r="R20" i="48"/>
  <c r="AX20" i="48"/>
  <c r="AP20" i="48"/>
  <c r="AH20" i="48"/>
  <c r="X20" i="48"/>
  <c r="P20" i="48"/>
  <c r="AV20" i="48"/>
  <c r="AN20" i="48"/>
  <c r="AD20" i="48"/>
  <c r="V20" i="48"/>
  <c r="L20" i="48"/>
  <c r="AT20" i="48"/>
  <c r="AL20" i="48"/>
  <c r="AB20" i="48"/>
  <c r="T20" i="48"/>
  <c r="J20" i="48"/>
  <c r="AW101" i="49"/>
  <c r="AO101" i="49"/>
  <c r="AE101" i="49"/>
  <c r="W101" i="49"/>
  <c r="M101" i="49"/>
  <c r="AU101" i="49"/>
  <c r="AM101" i="49"/>
  <c r="AC101" i="49"/>
  <c r="U101" i="49"/>
  <c r="K101" i="49"/>
  <c r="BA101" i="49"/>
  <c r="AS101" i="49"/>
  <c r="AK101" i="49"/>
  <c r="AA101" i="49"/>
  <c r="S101" i="49"/>
  <c r="AY101" i="49"/>
  <c r="AQ101" i="49"/>
  <c r="AI101" i="49"/>
  <c r="Y101" i="49"/>
  <c r="Q101" i="49"/>
  <c r="AV92" i="49"/>
  <c r="AN92" i="49"/>
  <c r="AD92" i="49"/>
  <c r="V92" i="49"/>
  <c r="L92" i="49"/>
  <c r="AT92" i="49"/>
  <c r="AL92" i="49"/>
  <c r="AB92" i="49"/>
  <c r="T92" i="49"/>
  <c r="J92" i="49"/>
  <c r="AZ92" i="49"/>
  <c r="AR92" i="49"/>
  <c r="AJ92" i="49"/>
  <c r="Z92" i="49"/>
  <c r="R92" i="49"/>
  <c r="AX92" i="49"/>
  <c r="AP92" i="49"/>
  <c r="AH92" i="49"/>
  <c r="X92" i="49"/>
  <c r="P92" i="49"/>
  <c r="AW37" i="49"/>
  <c r="AO37" i="49"/>
  <c r="AE37" i="49"/>
  <c r="W37" i="49"/>
  <c r="M37" i="49"/>
  <c r="AU37" i="49"/>
  <c r="AM37" i="49"/>
  <c r="AC37" i="49"/>
  <c r="U37" i="49"/>
  <c r="K37" i="49"/>
  <c r="BA37" i="49"/>
  <c r="AS37" i="49"/>
  <c r="AK37" i="49"/>
  <c r="AA37" i="49"/>
  <c r="S37" i="49"/>
  <c r="AY37" i="49"/>
  <c r="AQ37" i="49"/>
  <c r="AI37" i="49"/>
  <c r="Y37" i="49"/>
  <c r="Q37" i="49"/>
  <c r="AV28" i="49"/>
  <c r="AN28" i="49"/>
  <c r="AD28" i="49"/>
  <c r="V28" i="49"/>
  <c r="L28" i="49"/>
  <c r="AT28" i="49"/>
  <c r="AL28" i="49"/>
  <c r="AB28" i="49"/>
  <c r="T28" i="49"/>
  <c r="J28" i="49"/>
  <c r="AZ28" i="49"/>
  <c r="AR28" i="49"/>
  <c r="AJ28" i="49"/>
  <c r="Z28" i="49"/>
  <c r="R28" i="49"/>
  <c r="AX28" i="49"/>
  <c r="AP28" i="49"/>
  <c r="AH28" i="49"/>
  <c r="X28" i="49"/>
  <c r="P28" i="49"/>
  <c r="AW14" i="48"/>
  <c r="AO14" i="48"/>
  <c r="AE14" i="48"/>
  <c r="W14" i="48"/>
  <c r="M14" i="48"/>
  <c r="AU14" i="48"/>
  <c r="AM14" i="48"/>
  <c r="AC14" i="48"/>
  <c r="U14" i="48"/>
  <c r="K14" i="48"/>
  <c r="BA14" i="48"/>
  <c r="AS14" i="48"/>
  <c r="AK14" i="48"/>
  <c r="AA14" i="48"/>
  <c r="S14" i="48"/>
  <c r="AY14" i="48"/>
  <c r="AQ14" i="48"/>
  <c r="AI14" i="48"/>
  <c r="Y14" i="48"/>
  <c r="Q14" i="48"/>
  <c r="AZ141" i="49"/>
  <c r="AR141" i="49"/>
  <c r="AJ141" i="49"/>
  <c r="Z141" i="49"/>
  <c r="R141" i="49"/>
  <c r="AX141" i="49"/>
  <c r="AP141" i="49"/>
  <c r="AH141" i="49"/>
  <c r="X141" i="49"/>
  <c r="P141" i="49"/>
  <c r="AV141" i="49"/>
  <c r="AN141" i="49"/>
  <c r="AD141" i="49"/>
  <c r="V141" i="49"/>
  <c r="L141" i="49"/>
  <c r="AT141" i="49"/>
  <c r="AL141" i="49"/>
  <c r="AB141" i="49"/>
  <c r="T141" i="49"/>
  <c r="J141" i="49"/>
  <c r="BA86" i="49"/>
  <c r="AS86" i="49"/>
  <c r="AK86" i="49"/>
  <c r="AA86" i="49"/>
  <c r="S86" i="49"/>
  <c r="AY86" i="49"/>
  <c r="AQ86" i="49"/>
  <c r="AI86" i="49"/>
  <c r="Y86" i="49"/>
  <c r="Q86" i="49"/>
  <c r="AW86" i="49"/>
  <c r="AO86" i="49"/>
  <c r="AE86" i="49"/>
  <c r="W86" i="49"/>
  <c r="M86" i="49"/>
  <c r="AU86" i="49"/>
  <c r="AM86" i="49"/>
  <c r="AC86" i="49"/>
  <c r="U86" i="49"/>
  <c r="K86" i="49"/>
  <c r="AZ77" i="49"/>
  <c r="AR77" i="49"/>
  <c r="AJ77" i="49"/>
  <c r="Z77" i="49"/>
  <c r="R77" i="49"/>
  <c r="AX77" i="49"/>
  <c r="AP77" i="49"/>
  <c r="AH77" i="49"/>
  <c r="X77" i="49"/>
  <c r="P77" i="49"/>
  <c r="AV77" i="49"/>
  <c r="AN77" i="49"/>
  <c r="AD77" i="49"/>
  <c r="V77" i="49"/>
  <c r="L77" i="49"/>
  <c r="AT77" i="49"/>
  <c r="AL77" i="49"/>
  <c r="AB77" i="49"/>
  <c r="T77" i="49"/>
  <c r="J77" i="49"/>
  <c r="BA22" i="49"/>
  <c r="AS22" i="49"/>
  <c r="AK22" i="49"/>
  <c r="AA22" i="49"/>
  <c r="S22" i="49"/>
  <c r="AY22" i="49"/>
  <c r="AQ22" i="49"/>
  <c r="AI22" i="49"/>
  <c r="Y22" i="49"/>
  <c r="Q22" i="49"/>
  <c r="AW22" i="49"/>
  <c r="AO22" i="49"/>
  <c r="AE22" i="49"/>
  <c r="W22" i="49"/>
  <c r="M22" i="49"/>
  <c r="AU22" i="49"/>
  <c r="AM22" i="49"/>
  <c r="AC22" i="49"/>
  <c r="U22" i="49"/>
  <c r="K22" i="49"/>
  <c r="AZ13" i="49"/>
  <c r="AR13" i="49"/>
  <c r="AJ13" i="49"/>
  <c r="Z13" i="49"/>
  <c r="R13" i="49"/>
  <c r="AX13" i="49"/>
  <c r="AP13" i="49"/>
  <c r="AH13" i="49"/>
  <c r="X13" i="49"/>
  <c r="P13" i="49"/>
  <c r="AV13" i="49"/>
  <c r="AN13" i="49"/>
  <c r="AD13" i="49"/>
  <c r="V13" i="49"/>
  <c r="L13" i="49"/>
  <c r="AT13" i="49"/>
  <c r="AL13" i="49"/>
  <c r="AB13" i="49"/>
  <c r="T13" i="49"/>
  <c r="J13" i="49"/>
  <c r="AY164" i="50"/>
  <c r="AQ164" i="50"/>
  <c r="AI164" i="50"/>
  <c r="Y164" i="50"/>
  <c r="Q164" i="50"/>
  <c r="AW164" i="50"/>
  <c r="AO164" i="50"/>
  <c r="AE164" i="50"/>
  <c r="W164" i="50"/>
  <c r="M164" i="50"/>
  <c r="AU164" i="50"/>
  <c r="AM164" i="50"/>
  <c r="AC164" i="50"/>
  <c r="U164" i="50"/>
  <c r="K164" i="50"/>
  <c r="BA164" i="50"/>
  <c r="AS164" i="50"/>
  <c r="AK164" i="50"/>
  <c r="AA164" i="50"/>
  <c r="S164" i="50"/>
  <c r="AX155" i="50"/>
  <c r="AP155" i="50"/>
  <c r="AH155" i="50"/>
  <c r="X155" i="50"/>
  <c r="P155" i="50"/>
  <c r="AV155" i="50"/>
  <c r="AN155" i="50"/>
  <c r="AD155" i="50"/>
  <c r="V155" i="50"/>
  <c r="L155" i="50"/>
  <c r="AT155" i="50"/>
  <c r="AL155" i="50"/>
  <c r="AB155" i="50"/>
  <c r="T155" i="50"/>
  <c r="J155" i="50"/>
  <c r="AZ155" i="50"/>
  <c r="AR155" i="50"/>
  <c r="AJ155" i="50"/>
  <c r="Z155" i="50"/>
  <c r="R155" i="50"/>
  <c r="AV109" i="50"/>
  <c r="AN109" i="50"/>
  <c r="AD109" i="50"/>
  <c r="V109" i="50"/>
  <c r="L109" i="50"/>
  <c r="AZ109" i="50"/>
  <c r="AP109" i="50"/>
  <c r="AB109" i="50"/>
  <c r="R109" i="50"/>
  <c r="AX109" i="50"/>
  <c r="AL109" i="50"/>
  <c r="Z109" i="50"/>
  <c r="P109" i="50"/>
  <c r="AT109" i="50"/>
  <c r="AJ109" i="50"/>
  <c r="X109" i="50"/>
  <c r="J109" i="50"/>
  <c r="AR109" i="50"/>
  <c r="AH109" i="50"/>
  <c r="T109" i="50"/>
  <c r="AY197" i="50"/>
  <c r="AQ197" i="50"/>
  <c r="AI197" i="50"/>
  <c r="Y197" i="50"/>
  <c r="Q197" i="50"/>
  <c r="AW197" i="50"/>
  <c r="AO197" i="50"/>
  <c r="AE197" i="50"/>
  <c r="W197" i="50"/>
  <c r="M197" i="50"/>
  <c r="AU197" i="50"/>
  <c r="AM197" i="50"/>
  <c r="AC197" i="50"/>
  <c r="U197" i="50"/>
  <c r="K197" i="50"/>
  <c r="BA197" i="50"/>
  <c r="AS197" i="50"/>
  <c r="AK197" i="50"/>
  <c r="AA197" i="50"/>
  <c r="S197" i="50"/>
  <c r="AV188" i="50"/>
  <c r="AN188" i="50"/>
  <c r="AD188" i="50"/>
  <c r="V188" i="50"/>
  <c r="L188" i="50"/>
  <c r="AT188" i="50"/>
  <c r="AL188" i="50"/>
  <c r="AB188" i="50"/>
  <c r="T188" i="50"/>
  <c r="J188" i="50"/>
  <c r="AZ188" i="50"/>
  <c r="AR188" i="50"/>
  <c r="AJ188" i="50"/>
  <c r="Z188" i="50"/>
  <c r="R188" i="50"/>
  <c r="AX188" i="50"/>
  <c r="AP188" i="50"/>
  <c r="AH188" i="50"/>
  <c r="X188" i="50"/>
  <c r="P188" i="50"/>
  <c r="AW133" i="50"/>
  <c r="AO133" i="50"/>
  <c r="AE133" i="50"/>
  <c r="W133" i="50"/>
  <c r="M133" i="50"/>
  <c r="AU133" i="50"/>
  <c r="AM133" i="50"/>
  <c r="AC133" i="50"/>
  <c r="U133" i="50"/>
  <c r="K133" i="50"/>
  <c r="BA133" i="50"/>
  <c r="AS133" i="50"/>
  <c r="AK133" i="50"/>
  <c r="AA133" i="50"/>
  <c r="S133" i="50"/>
  <c r="AY133" i="50"/>
  <c r="AQ133" i="50"/>
  <c r="AI133" i="50"/>
  <c r="Y133" i="50"/>
  <c r="Q133" i="50"/>
  <c r="AV124" i="50"/>
  <c r="AN124" i="50"/>
  <c r="AD124" i="50"/>
  <c r="V124" i="50"/>
  <c r="L124" i="50"/>
  <c r="AT124" i="50"/>
  <c r="AL124" i="50"/>
  <c r="AB124" i="50"/>
  <c r="T124" i="50"/>
  <c r="J124" i="50"/>
  <c r="AZ124" i="50"/>
  <c r="AR124" i="50"/>
  <c r="AJ124" i="50"/>
  <c r="Z124" i="50"/>
  <c r="R124" i="50"/>
  <c r="AX124" i="50"/>
  <c r="AP124" i="50"/>
  <c r="AH124" i="50"/>
  <c r="X124" i="50"/>
  <c r="P124" i="50"/>
  <c r="AU194" i="50"/>
  <c r="AC194" i="50"/>
  <c r="K194" i="50"/>
  <c r="AO194" i="50"/>
  <c r="W194" i="50"/>
  <c r="AM194" i="50"/>
  <c r="Q194" i="50"/>
  <c r="AK194" i="50"/>
  <c r="M194" i="50"/>
  <c r="AI194" i="50"/>
  <c r="BA194" i="50"/>
  <c r="AE194" i="50"/>
  <c r="AY194" i="50"/>
  <c r="Y194" i="50"/>
  <c r="AW194" i="50"/>
  <c r="AA194" i="50"/>
  <c r="AQ194" i="50"/>
  <c r="U194" i="50"/>
  <c r="AS194" i="50"/>
  <c r="S194" i="50"/>
  <c r="AR185" i="50"/>
  <c r="Z185" i="50"/>
  <c r="AX185" i="50"/>
  <c r="AH185" i="50"/>
  <c r="P185" i="50"/>
  <c r="AN185" i="50"/>
  <c r="V185" i="50"/>
  <c r="AT185" i="50"/>
  <c r="AB185" i="50"/>
  <c r="J185" i="50"/>
  <c r="AV185" i="50"/>
  <c r="AD185" i="50"/>
  <c r="L185" i="50"/>
  <c r="AL185" i="50"/>
  <c r="T185" i="50"/>
  <c r="R185" i="50"/>
  <c r="AP185" i="50"/>
  <c r="AZ185" i="50"/>
  <c r="X185" i="50"/>
  <c r="AJ185" i="50"/>
  <c r="AW130" i="50"/>
  <c r="AO130" i="50"/>
  <c r="AE130" i="50"/>
  <c r="W130" i="50"/>
  <c r="M130" i="50"/>
  <c r="AY130" i="50"/>
  <c r="AM130" i="50"/>
  <c r="AA130" i="50"/>
  <c r="Q130" i="50"/>
  <c r="AU130" i="50"/>
  <c r="AK130" i="50"/>
  <c r="Y130" i="50"/>
  <c r="K130" i="50"/>
  <c r="AS130" i="50"/>
  <c r="AI130" i="50"/>
  <c r="U130" i="50"/>
  <c r="BA130" i="50"/>
  <c r="AQ130" i="50"/>
  <c r="AC130" i="50"/>
  <c r="S130" i="50"/>
  <c r="AV121" i="50"/>
  <c r="AN121" i="50"/>
  <c r="AD121" i="50"/>
  <c r="V121" i="50"/>
  <c r="L121" i="50"/>
  <c r="AT121" i="50"/>
  <c r="AJ121" i="50"/>
  <c r="X121" i="50"/>
  <c r="J121" i="50"/>
  <c r="AR121" i="50"/>
  <c r="AH121" i="50"/>
  <c r="T121" i="50"/>
  <c r="AZ121" i="50"/>
  <c r="AP121" i="50"/>
  <c r="AB121" i="50"/>
  <c r="R121" i="50"/>
  <c r="AX121" i="50"/>
  <c r="AL121" i="50"/>
  <c r="Z121" i="50"/>
  <c r="P121" i="50"/>
  <c r="AY175" i="50"/>
  <c r="AQ175" i="50"/>
  <c r="AI175" i="50"/>
  <c r="Y175" i="50"/>
  <c r="Q175" i="50"/>
  <c r="AW175" i="50"/>
  <c r="AO175" i="50"/>
  <c r="AE175" i="50"/>
  <c r="W175" i="50"/>
  <c r="M175" i="50"/>
  <c r="AU175" i="50"/>
  <c r="AM175" i="50"/>
  <c r="AC175" i="50"/>
  <c r="U175" i="50"/>
  <c r="K175" i="50"/>
  <c r="BA175" i="50"/>
  <c r="AS175" i="50"/>
  <c r="AK175" i="50"/>
  <c r="AA175" i="50"/>
  <c r="S175" i="50"/>
  <c r="AX166" i="50"/>
  <c r="AP166" i="50"/>
  <c r="AH166" i="50"/>
  <c r="X166" i="50"/>
  <c r="P166" i="50"/>
  <c r="AV166" i="50"/>
  <c r="AN166" i="50"/>
  <c r="AD166" i="50"/>
  <c r="V166" i="50"/>
  <c r="L166" i="50"/>
  <c r="AT166" i="50"/>
  <c r="AL166" i="50"/>
  <c r="AB166" i="50"/>
  <c r="T166" i="50"/>
  <c r="J166" i="50"/>
  <c r="AZ166" i="50"/>
  <c r="AR166" i="50"/>
  <c r="AJ166" i="50"/>
  <c r="Z166" i="50"/>
  <c r="R166" i="50"/>
  <c r="AY111" i="50"/>
  <c r="AQ111" i="50"/>
  <c r="AI111" i="50"/>
  <c r="Y111" i="50"/>
  <c r="Q111" i="50"/>
  <c r="AW111" i="50"/>
  <c r="AO111" i="50"/>
  <c r="AE111" i="50"/>
  <c r="W111" i="50"/>
  <c r="M111" i="50"/>
  <c r="BA111" i="50"/>
  <c r="AS111" i="50"/>
  <c r="AK111" i="50"/>
  <c r="AA111" i="50"/>
  <c r="S111" i="50"/>
  <c r="AC111" i="50"/>
  <c r="U111" i="50"/>
  <c r="AU111" i="50"/>
  <c r="K111" i="50"/>
  <c r="AM111" i="50"/>
  <c r="AW57" i="50"/>
  <c r="AO57" i="50"/>
  <c r="AE57" i="50"/>
  <c r="W57" i="50"/>
  <c r="M57" i="50"/>
  <c r="AU57" i="50"/>
  <c r="AM57" i="50"/>
  <c r="AC57" i="50"/>
  <c r="U57" i="50"/>
  <c r="K57" i="50"/>
  <c r="BA57" i="50"/>
  <c r="AS57" i="50"/>
  <c r="AK57" i="50"/>
  <c r="AA57" i="50"/>
  <c r="S57" i="50"/>
  <c r="AY57" i="50"/>
  <c r="AQ57" i="50"/>
  <c r="AI57" i="50"/>
  <c r="Y57" i="50"/>
  <c r="Q57" i="50"/>
  <c r="AV48" i="50"/>
  <c r="AN48" i="50"/>
  <c r="AD48" i="50"/>
  <c r="V48" i="50"/>
  <c r="L48" i="50"/>
  <c r="AT48" i="50"/>
  <c r="AL48" i="50"/>
  <c r="AB48" i="50"/>
  <c r="T48" i="50"/>
  <c r="J48" i="50"/>
  <c r="AZ48" i="50"/>
  <c r="AR48" i="50"/>
  <c r="AJ48" i="50"/>
  <c r="Z48" i="50"/>
  <c r="R48" i="50"/>
  <c r="AX48" i="50"/>
  <c r="AP48" i="50"/>
  <c r="AH48" i="50"/>
  <c r="X48" i="50"/>
  <c r="P48" i="50"/>
  <c r="AW62" i="50"/>
  <c r="AO62" i="50"/>
  <c r="AE62" i="50"/>
  <c r="W62" i="50"/>
  <c r="M62" i="50"/>
  <c r="AU62" i="50"/>
  <c r="AM62" i="50"/>
  <c r="AC62" i="50"/>
  <c r="U62" i="50"/>
  <c r="K62" i="50"/>
  <c r="BA62" i="50"/>
  <c r="AS62" i="50"/>
  <c r="AK62" i="50"/>
  <c r="AA62" i="50"/>
  <c r="S62" i="50"/>
  <c r="AY62" i="50"/>
  <c r="AQ62" i="50"/>
  <c r="AI62" i="50"/>
  <c r="Y62" i="50"/>
  <c r="Q62" i="50"/>
  <c r="AX53" i="50"/>
  <c r="AP53" i="50"/>
  <c r="AH53" i="50"/>
  <c r="X53" i="50"/>
  <c r="P53" i="50"/>
  <c r="AZ53" i="50"/>
  <c r="AN53" i="50"/>
  <c r="AB53" i="50"/>
  <c r="R53" i="50"/>
  <c r="AV53" i="50"/>
  <c r="AL53" i="50"/>
  <c r="Z53" i="50"/>
  <c r="L53" i="50"/>
  <c r="AT53" i="50"/>
  <c r="AJ53" i="50"/>
  <c r="V53" i="50"/>
  <c r="J53" i="50"/>
  <c r="AR53" i="50"/>
  <c r="AD53" i="50"/>
  <c r="T53" i="50"/>
  <c r="AY95" i="50"/>
  <c r="AQ95" i="50"/>
  <c r="AI95" i="50"/>
  <c r="Y95" i="50"/>
  <c r="Q95" i="50"/>
  <c r="AW95" i="50"/>
  <c r="AO95" i="50"/>
  <c r="AE95" i="50"/>
  <c r="W95" i="50"/>
  <c r="M95" i="50"/>
  <c r="BA95" i="50"/>
  <c r="AS95" i="50"/>
  <c r="AK95" i="50"/>
  <c r="AA95" i="50"/>
  <c r="S95" i="50"/>
  <c r="AC95" i="50"/>
  <c r="U95" i="50"/>
  <c r="AU95" i="50"/>
  <c r="K95" i="50"/>
  <c r="AM95" i="50"/>
  <c r="AX86" i="50"/>
  <c r="AP86" i="50"/>
  <c r="AH86" i="50"/>
  <c r="X86" i="50"/>
  <c r="P86" i="50"/>
  <c r="AV86" i="50"/>
  <c r="AN86" i="50"/>
  <c r="AD86" i="50"/>
  <c r="V86" i="50"/>
  <c r="L86" i="50"/>
  <c r="AZ86" i="50"/>
  <c r="AR86" i="50"/>
  <c r="AJ86" i="50"/>
  <c r="Z86" i="50"/>
  <c r="R86" i="50"/>
  <c r="AL86" i="50"/>
  <c r="AB86" i="50"/>
  <c r="T86" i="50"/>
  <c r="AT86" i="50"/>
  <c r="J86" i="50"/>
  <c r="AW31" i="50"/>
  <c r="AO31" i="50"/>
  <c r="AE31" i="50"/>
  <c r="W31" i="50"/>
  <c r="M31" i="50"/>
  <c r="AU31" i="50"/>
  <c r="AM31" i="50"/>
  <c r="AC31" i="50"/>
  <c r="U31" i="50"/>
  <c r="K31" i="50"/>
  <c r="AY31" i="50"/>
  <c r="AQ31" i="50"/>
  <c r="AI31" i="50"/>
  <c r="Y31" i="50"/>
  <c r="Q31" i="50"/>
  <c r="AA31" i="50"/>
  <c r="BA31" i="50"/>
  <c r="S31" i="50"/>
  <c r="AS31" i="50"/>
  <c r="AK31" i="50"/>
  <c r="AV22" i="50"/>
  <c r="AN22" i="50"/>
  <c r="AD22" i="50"/>
  <c r="V22" i="50"/>
  <c r="L22" i="50"/>
  <c r="AT22" i="50"/>
  <c r="AL22" i="50"/>
  <c r="AB22" i="50"/>
  <c r="T22" i="50"/>
  <c r="J22" i="50"/>
  <c r="AX22" i="50"/>
  <c r="AP22" i="50"/>
  <c r="AH22" i="50"/>
  <c r="X22" i="50"/>
  <c r="P22" i="50"/>
  <c r="AJ22" i="50"/>
  <c r="Z22" i="50"/>
  <c r="AZ22" i="50"/>
  <c r="R22" i="50"/>
  <c r="AR22" i="50"/>
  <c r="AX103" i="50"/>
  <c r="AP103" i="50"/>
  <c r="AH103" i="50"/>
  <c r="X103" i="50"/>
  <c r="P103" i="50"/>
  <c r="AV103" i="50"/>
  <c r="AN103" i="50"/>
  <c r="AD103" i="50"/>
  <c r="V103" i="50"/>
  <c r="L103" i="50"/>
  <c r="AT103" i="50"/>
  <c r="AL103" i="50"/>
  <c r="AB103" i="50"/>
  <c r="T103" i="50"/>
  <c r="J103" i="50"/>
  <c r="AZ103" i="50"/>
  <c r="AR103" i="50"/>
  <c r="AJ103" i="50"/>
  <c r="Z103" i="50"/>
  <c r="R103" i="50"/>
  <c r="AY48" i="50"/>
  <c r="AQ48" i="50"/>
  <c r="AI48" i="50"/>
  <c r="Y48" i="50"/>
  <c r="Q48" i="50"/>
  <c r="AW48" i="50"/>
  <c r="AO48" i="50"/>
  <c r="AE48" i="50"/>
  <c r="W48" i="50"/>
  <c r="M48" i="50"/>
  <c r="AU48" i="50"/>
  <c r="AM48" i="50"/>
  <c r="AC48" i="50"/>
  <c r="U48" i="50"/>
  <c r="K48" i="50"/>
  <c r="BA48" i="50"/>
  <c r="AS48" i="50"/>
  <c r="AK48" i="50"/>
  <c r="AA48" i="50"/>
  <c r="S48" i="50"/>
  <c r="AX39" i="50"/>
  <c r="AP39" i="50"/>
  <c r="AH39" i="50"/>
  <c r="X39" i="50"/>
  <c r="P39" i="50"/>
  <c r="AV39" i="50"/>
  <c r="AN39" i="50"/>
  <c r="AD39" i="50"/>
  <c r="V39" i="50"/>
  <c r="L39" i="50"/>
  <c r="AT39" i="50"/>
  <c r="AL39" i="50"/>
  <c r="AB39" i="50"/>
  <c r="T39" i="50"/>
  <c r="J39" i="50"/>
  <c r="AZ39" i="50"/>
  <c r="AR39" i="50"/>
  <c r="AJ39" i="50"/>
  <c r="Z39" i="50"/>
  <c r="R39" i="50"/>
  <c r="AO323" i="51"/>
  <c r="W323" i="51"/>
  <c r="AQ323" i="51"/>
  <c r="AU323" i="51"/>
  <c r="K323" i="51"/>
  <c r="BA323" i="51"/>
  <c r="AK323" i="51"/>
  <c r="S323" i="51"/>
  <c r="AI323" i="51"/>
  <c r="AM323" i="51"/>
  <c r="AW323" i="51"/>
  <c r="AE323" i="51"/>
  <c r="M323" i="51"/>
  <c r="Y323" i="51"/>
  <c r="AC323" i="51"/>
  <c r="AS323" i="51"/>
  <c r="AA323" i="51"/>
  <c r="AY323" i="51"/>
  <c r="Q323" i="51"/>
  <c r="U323" i="51"/>
  <c r="AN314" i="51"/>
  <c r="V314" i="51"/>
  <c r="AP314" i="51"/>
  <c r="AT314" i="51"/>
  <c r="J314" i="51"/>
  <c r="AZ314" i="51"/>
  <c r="AJ314" i="51"/>
  <c r="R314" i="51"/>
  <c r="AH314" i="51"/>
  <c r="AL314" i="51"/>
  <c r="AV314" i="51"/>
  <c r="AD314" i="51"/>
  <c r="L314" i="51"/>
  <c r="X314" i="51"/>
  <c r="AB314" i="51"/>
  <c r="AR314" i="51"/>
  <c r="Z314" i="51"/>
  <c r="AX314" i="51"/>
  <c r="P314" i="51"/>
  <c r="T314" i="51"/>
  <c r="AO259" i="51"/>
  <c r="W259" i="51"/>
  <c r="AI259" i="51"/>
  <c r="AQ259" i="51"/>
  <c r="K259" i="51"/>
  <c r="BA259" i="51"/>
  <c r="AK259" i="51"/>
  <c r="S259" i="51"/>
  <c r="Q259" i="51"/>
  <c r="Y259" i="51"/>
  <c r="AW259" i="51"/>
  <c r="AE259" i="51"/>
  <c r="M259" i="51"/>
  <c r="AM259" i="51"/>
  <c r="AU259" i="51"/>
  <c r="AS259" i="51"/>
  <c r="AA259" i="51"/>
  <c r="AY259" i="51"/>
  <c r="U259" i="51"/>
  <c r="AC259" i="51"/>
  <c r="AW336" i="51"/>
  <c r="AE336" i="51"/>
  <c r="M336" i="51"/>
  <c r="AM336" i="51"/>
  <c r="U336" i="51"/>
  <c r="AS336" i="51"/>
  <c r="AA336" i="51"/>
  <c r="AY336" i="51"/>
  <c r="AI336" i="51"/>
  <c r="Q336" i="51"/>
  <c r="AO336" i="51"/>
  <c r="W336" i="51"/>
  <c r="AU336" i="51"/>
  <c r="AC336" i="51"/>
  <c r="K336" i="51"/>
  <c r="BA336" i="51"/>
  <c r="AK336" i="51"/>
  <c r="S336" i="51"/>
  <c r="AQ336" i="51"/>
  <c r="Y336" i="51"/>
  <c r="AT327" i="51"/>
  <c r="AH327" i="51"/>
  <c r="AV327" i="51"/>
  <c r="AJ327" i="51"/>
  <c r="AN327" i="51"/>
  <c r="AZ327" i="51"/>
  <c r="Z327" i="51"/>
  <c r="AX327" i="51"/>
  <c r="T327" i="51"/>
  <c r="X327" i="51"/>
  <c r="J327" i="51"/>
  <c r="AR327" i="51"/>
  <c r="L327" i="51"/>
  <c r="AL327" i="51"/>
  <c r="AP327" i="51"/>
  <c r="AB327" i="51"/>
  <c r="P327" i="51"/>
  <c r="AD327" i="51"/>
  <c r="R327" i="51"/>
  <c r="V327" i="51"/>
  <c r="AO272" i="51"/>
  <c r="W272" i="51"/>
  <c r="Y272" i="51"/>
  <c r="AI272" i="51"/>
  <c r="K272" i="51"/>
  <c r="BA272" i="51"/>
  <c r="AK272" i="51"/>
  <c r="S272" i="51"/>
  <c r="AM272" i="51"/>
  <c r="Q272" i="51"/>
  <c r="AW272" i="51"/>
  <c r="AE272" i="51"/>
  <c r="M272" i="51"/>
  <c r="U272" i="51"/>
  <c r="AU272" i="51"/>
  <c r="AS272" i="51"/>
  <c r="AA272" i="51"/>
  <c r="AQ272" i="51"/>
  <c r="AY272" i="51"/>
  <c r="AC272" i="51"/>
  <c r="AL263" i="51"/>
  <c r="T263" i="51"/>
  <c r="AR263" i="51"/>
  <c r="AV263" i="51"/>
  <c r="L263" i="51"/>
  <c r="AX263" i="51"/>
  <c r="AH263" i="51"/>
  <c r="P263" i="51"/>
  <c r="AJ263" i="51"/>
  <c r="AN263" i="51"/>
  <c r="AT263" i="51"/>
  <c r="AB263" i="51"/>
  <c r="J263" i="51"/>
  <c r="Z263" i="51"/>
  <c r="AD263" i="51"/>
  <c r="AP263" i="51"/>
  <c r="X263" i="51"/>
  <c r="AZ263" i="51"/>
  <c r="R263" i="51"/>
  <c r="V263" i="51"/>
  <c r="AU313" i="51"/>
  <c r="W313" i="51"/>
  <c r="AA313" i="51"/>
  <c r="M313" i="51"/>
  <c r="AC313" i="51"/>
  <c r="AQ313" i="51"/>
  <c r="Q313" i="51"/>
  <c r="U313" i="51"/>
  <c r="BA313" i="51"/>
  <c r="S313" i="51"/>
  <c r="AM313" i="51"/>
  <c r="AW313" i="51"/>
  <c r="AE313" i="51"/>
  <c r="AS313" i="51"/>
  <c r="K313" i="51"/>
  <c r="AY313" i="51"/>
  <c r="AI313" i="51"/>
  <c r="AO313" i="51"/>
  <c r="Y313" i="51"/>
  <c r="AK313" i="51"/>
  <c r="AT304" i="51"/>
  <c r="AB304" i="51"/>
  <c r="J304" i="51"/>
  <c r="AN304" i="51"/>
  <c r="V304" i="51"/>
  <c r="AP304" i="51"/>
  <c r="X304" i="51"/>
  <c r="AZ304" i="51"/>
  <c r="AJ304" i="51"/>
  <c r="R304" i="51"/>
  <c r="AL304" i="51"/>
  <c r="T304" i="51"/>
  <c r="AV304" i="51"/>
  <c r="AD304" i="51"/>
  <c r="L304" i="51"/>
  <c r="AX304" i="51"/>
  <c r="AH304" i="51"/>
  <c r="P304" i="51"/>
  <c r="AR304" i="51"/>
  <c r="Z304" i="51"/>
  <c r="AQ310" i="51"/>
  <c r="BA310" i="51"/>
  <c r="S310" i="51"/>
  <c r="AI310" i="51"/>
  <c r="AM310" i="51"/>
  <c r="AE310" i="51"/>
  <c r="AU310" i="51"/>
  <c r="K310" i="51"/>
  <c r="W310" i="51"/>
  <c r="AA310" i="51"/>
  <c r="Y310" i="51"/>
  <c r="AK310" i="51"/>
  <c r="AY310" i="51"/>
  <c r="Q310" i="51"/>
  <c r="U310" i="51"/>
  <c r="AW310" i="51"/>
  <c r="M310" i="51"/>
  <c r="AC310" i="51"/>
  <c r="AO310" i="51"/>
  <c r="AS310" i="51"/>
  <c r="AT301" i="51"/>
  <c r="AB301" i="51"/>
  <c r="J301" i="51"/>
  <c r="AN301" i="51"/>
  <c r="Z301" i="51"/>
  <c r="AP301" i="51"/>
  <c r="X301" i="51"/>
  <c r="AZ301" i="51"/>
  <c r="AJ301" i="51"/>
  <c r="V301" i="51"/>
  <c r="AL301" i="51"/>
  <c r="T301" i="51"/>
  <c r="AV301" i="51"/>
  <c r="AD301" i="51"/>
  <c r="R301" i="51"/>
  <c r="AX301" i="51"/>
  <c r="AH301" i="51"/>
  <c r="P301" i="51"/>
  <c r="AR301" i="51"/>
  <c r="L301" i="51"/>
  <c r="AY238" i="51"/>
  <c r="AQ238" i="51"/>
  <c r="AI238" i="51"/>
  <c r="Y238" i="51"/>
  <c r="Q238" i="51"/>
  <c r="BA238" i="51"/>
  <c r="AO238" i="51"/>
  <c r="AC238" i="51"/>
  <c r="S238" i="51"/>
  <c r="AW238" i="51"/>
  <c r="AM238" i="51"/>
  <c r="AA238" i="51"/>
  <c r="M238" i="51"/>
  <c r="AU238" i="51"/>
  <c r="AK238" i="51"/>
  <c r="W238" i="51"/>
  <c r="K238" i="51"/>
  <c r="AS238" i="51"/>
  <c r="AE238" i="51"/>
  <c r="U238" i="51"/>
  <c r="AX229" i="51"/>
  <c r="AP229" i="51"/>
  <c r="AH229" i="51"/>
  <c r="X229" i="51"/>
  <c r="P229" i="51"/>
  <c r="AZ229" i="51"/>
  <c r="AN229" i="51"/>
  <c r="AB229" i="51"/>
  <c r="R229" i="51"/>
  <c r="AV229" i="51"/>
  <c r="AL229" i="51"/>
  <c r="Z229" i="51"/>
  <c r="L229" i="51"/>
  <c r="AT229" i="51"/>
  <c r="AJ229" i="51"/>
  <c r="V229" i="51"/>
  <c r="J229" i="51"/>
  <c r="AR229" i="51"/>
  <c r="AD229" i="51"/>
  <c r="T229" i="51"/>
  <c r="AY174" i="51"/>
  <c r="AQ174" i="51"/>
  <c r="AI174" i="51"/>
  <c r="Y174" i="51"/>
  <c r="Q174" i="51"/>
  <c r="AS174" i="51"/>
  <c r="AE174" i="51"/>
  <c r="U174" i="51"/>
  <c r="BA174" i="51"/>
  <c r="AO174" i="51"/>
  <c r="AC174" i="51"/>
  <c r="S174" i="51"/>
  <c r="AW174" i="51"/>
  <c r="AM174" i="51"/>
  <c r="AA174" i="51"/>
  <c r="M174" i="51"/>
  <c r="AU174" i="51"/>
  <c r="AK174" i="51"/>
  <c r="W174" i="51"/>
  <c r="K174" i="51"/>
  <c r="AX165" i="51"/>
  <c r="AP165" i="51"/>
  <c r="AH165" i="51"/>
  <c r="X165" i="51"/>
  <c r="P165" i="51"/>
  <c r="AZ165" i="51"/>
  <c r="AN165" i="51"/>
  <c r="AB165" i="51"/>
  <c r="R165" i="51"/>
  <c r="AV165" i="51"/>
  <c r="AL165" i="51"/>
  <c r="Z165" i="51"/>
  <c r="L165" i="51"/>
  <c r="AT165" i="51"/>
  <c r="AJ165" i="51"/>
  <c r="V165" i="51"/>
  <c r="J165" i="51"/>
  <c r="AR165" i="51"/>
  <c r="AD165" i="51"/>
  <c r="T165" i="51"/>
  <c r="M251" i="51"/>
  <c r="W251" i="51"/>
  <c r="AE251" i="51"/>
  <c r="AO251" i="51"/>
  <c r="AW251" i="51"/>
  <c r="Q251" i="51"/>
  <c r="Y251" i="51"/>
  <c r="AI251" i="51"/>
  <c r="AQ251" i="51"/>
  <c r="AY251" i="51"/>
  <c r="S251" i="51"/>
  <c r="AA251" i="51"/>
  <c r="AK251" i="51"/>
  <c r="AS251" i="51"/>
  <c r="BA251" i="51"/>
  <c r="K251" i="51"/>
  <c r="U251" i="51"/>
  <c r="AC251" i="51"/>
  <c r="AM251" i="51"/>
  <c r="AU251" i="51"/>
  <c r="L242" i="51"/>
  <c r="V242" i="51"/>
  <c r="AD242" i="51"/>
  <c r="AN242" i="51"/>
  <c r="AV242" i="51"/>
  <c r="P242" i="51"/>
  <c r="X242" i="51"/>
  <c r="AH242" i="51"/>
  <c r="AP242" i="51"/>
  <c r="AX242" i="51"/>
  <c r="R242" i="51"/>
  <c r="Z242" i="51"/>
  <c r="AJ242" i="51"/>
  <c r="AR242" i="51"/>
  <c r="AZ242" i="51"/>
  <c r="J242" i="51"/>
  <c r="T242" i="51"/>
  <c r="AB242" i="51"/>
  <c r="AL242" i="51"/>
  <c r="AT242" i="51"/>
  <c r="AY187" i="51"/>
  <c r="AQ187" i="51"/>
  <c r="AI187" i="51"/>
  <c r="Y187" i="51"/>
  <c r="Q187" i="51"/>
  <c r="AW187" i="51"/>
  <c r="AO187" i="51"/>
  <c r="AE187" i="51"/>
  <c r="W187" i="51"/>
  <c r="M187" i="51"/>
  <c r="AU187" i="51"/>
  <c r="AM187" i="51"/>
  <c r="AC187" i="51"/>
  <c r="U187" i="51"/>
  <c r="K187" i="51"/>
  <c r="BA187" i="51"/>
  <c r="AS187" i="51"/>
  <c r="AK187" i="51"/>
  <c r="AA187" i="51"/>
  <c r="S187" i="51"/>
  <c r="AX178" i="51"/>
  <c r="AP178" i="51"/>
  <c r="AH178" i="51"/>
  <c r="X178" i="51"/>
  <c r="P178" i="51"/>
  <c r="AV178" i="51"/>
  <c r="AN178" i="51"/>
  <c r="AD178" i="51"/>
  <c r="V178" i="51"/>
  <c r="L178" i="51"/>
  <c r="AT178" i="51"/>
  <c r="AL178" i="51"/>
  <c r="AB178" i="51"/>
  <c r="T178" i="51"/>
  <c r="J178" i="51"/>
  <c r="AZ178" i="51"/>
  <c r="AR178" i="51"/>
  <c r="AJ178" i="51"/>
  <c r="Z178" i="51"/>
  <c r="R178" i="51"/>
  <c r="AY228" i="51"/>
  <c r="AQ228" i="51"/>
  <c r="AI228" i="51"/>
  <c r="Y228" i="51"/>
  <c r="Q228" i="51"/>
  <c r="AS228" i="51"/>
  <c r="AE228" i="51"/>
  <c r="U228" i="51"/>
  <c r="BA228" i="51"/>
  <c r="AO228" i="51"/>
  <c r="AC228" i="51"/>
  <c r="S228" i="51"/>
  <c r="AW228" i="51"/>
  <c r="AM228" i="51"/>
  <c r="AA228" i="51"/>
  <c r="M228" i="51"/>
  <c r="AU228" i="51"/>
  <c r="AK228" i="51"/>
  <c r="W228" i="51"/>
  <c r="K228" i="51"/>
  <c r="AX219" i="51"/>
  <c r="AP219" i="51"/>
  <c r="AH219" i="51"/>
  <c r="X219" i="51"/>
  <c r="P219" i="51"/>
  <c r="AZ219" i="51"/>
  <c r="AN219" i="51"/>
  <c r="AB219" i="51"/>
  <c r="R219" i="51"/>
  <c r="AV219" i="51"/>
  <c r="AL219" i="51"/>
  <c r="Z219" i="51"/>
  <c r="L219" i="51"/>
  <c r="AT219" i="51"/>
  <c r="AJ219" i="51"/>
  <c r="V219" i="51"/>
  <c r="J219" i="51"/>
  <c r="AR219" i="51"/>
  <c r="AD219" i="51"/>
  <c r="T219" i="51"/>
  <c r="AY164" i="51"/>
  <c r="AQ164" i="51"/>
  <c r="AI164" i="51"/>
  <c r="Y164" i="51"/>
  <c r="Q164" i="51"/>
  <c r="AS164" i="51"/>
  <c r="AE164" i="51"/>
  <c r="U164" i="51"/>
  <c r="BA164" i="51"/>
  <c r="AO164" i="51"/>
  <c r="AC164" i="51"/>
  <c r="S164" i="51"/>
  <c r="AW164" i="51"/>
  <c r="AM164" i="51"/>
  <c r="AA164" i="51"/>
  <c r="M164" i="51"/>
  <c r="AU164" i="51"/>
  <c r="AK164" i="51"/>
  <c r="W164" i="51"/>
  <c r="K164" i="51"/>
  <c r="M241" i="51"/>
  <c r="W241" i="51"/>
  <c r="AE241" i="51"/>
  <c r="AO241" i="51"/>
  <c r="AW241" i="51"/>
  <c r="Q241" i="51"/>
  <c r="Y241" i="51"/>
  <c r="AI241" i="51"/>
  <c r="AQ241" i="51"/>
  <c r="AY241" i="51"/>
  <c r="S241" i="51"/>
  <c r="AA241" i="51"/>
  <c r="AK241" i="51"/>
  <c r="AS241" i="51"/>
  <c r="BA241" i="51"/>
  <c r="K241" i="51"/>
  <c r="U241" i="51"/>
  <c r="AC241" i="51"/>
  <c r="AM241" i="51"/>
  <c r="AU241" i="51"/>
  <c r="AX232" i="51"/>
  <c r="AP232" i="51"/>
  <c r="AH232" i="51"/>
  <c r="X232" i="51"/>
  <c r="P232" i="51"/>
  <c r="AV232" i="51"/>
  <c r="AN232" i="51"/>
  <c r="AD232" i="51"/>
  <c r="V232" i="51"/>
  <c r="L232" i="51"/>
  <c r="AT232" i="51"/>
  <c r="AL232" i="51"/>
  <c r="AB232" i="51"/>
  <c r="T232" i="51"/>
  <c r="J232" i="51"/>
  <c r="AZ232" i="51"/>
  <c r="AR232" i="51"/>
  <c r="AJ232" i="51"/>
  <c r="Z232" i="51"/>
  <c r="R232" i="51"/>
  <c r="AY177" i="51"/>
  <c r="AQ177" i="51"/>
  <c r="AI177" i="51"/>
  <c r="Y177" i="51"/>
  <c r="Q177" i="51"/>
  <c r="AW177" i="51"/>
  <c r="AO177" i="51"/>
  <c r="AE177" i="51"/>
  <c r="W177" i="51"/>
  <c r="M177" i="51"/>
  <c r="AU177" i="51"/>
  <c r="AM177" i="51"/>
  <c r="AC177" i="51"/>
  <c r="U177" i="51"/>
  <c r="K177" i="51"/>
  <c r="BA177" i="51"/>
  <c r="AS177" i="51"/>
  <c r="AK177" i="51"/>
  <c r="AA177" i="51"/>
  <c r="S177" i="51"/>
  <c r="AX168" i="51"/>
  <c r="AP168" i="51"/>
  <c r="AH168" i="51"/>
  <c r="X168" i="51"/>
  <c r="P168" i="51"/>
  <c r="AV168" i="51"/>
  <c r="AN168" i="51"/>
  <c r="AD168" i="51"/>
  <c r="V168" i="51"/>
  <c r="L168" i="51"/>
  <c r="AT168" i="51"/>
  <c r="AL168" i="51"/>
  <c r="AB168" i="51"/>
  <c r="T168" i="51"/>
  <c r="J168" i="51"/>
  <c r="AZ168" i="51"/>
  <c r="AR168" i="51"/>
  <c r="AJ168" i="51"/>
  <c r="Z168" i="51"/>
  <c r="R168" i="51"/>
  <c r="AY141" i="51"/>
  <c r="AQ141" i="51"/>
  <c r="AI141" i="51"/>
  <c r="Y141" i="51"/>
  <c r="Q141" i="51"/>
  <c r="AW141" i="51"/>
  <c r="AO141" i="51"/>
  <c r="AE141" i="51"/>
  <c r="W141" i="51"/>
  <c r="M141" i="51"/>
  <c r="AU141" i="51"/>
  <c r="AM141" i="51"/>
  <c r="AC141" i="51"/>
  <c r="U141" i="51"/>
  <c r="K141" i="51"/>
  <c r="BA141" i="51"/>
  <c r="AS141" i="51"/>
  <c r="AK141" i="51"/>
  <c r="AA141" i="51"/>
  <c r="S141" i="51"/>
  <c r="AX132" i="51"/>
  <c r="AP132" i="51"/>
  <c r="AH132" i="51"/>
  <c r="X132" i="51"/>
  <c r="P132" i="51"/>
  <c r="AV132" i="51"/>
  <c r="AN132" i="51"/>
  <c r="AD132" i="51"/>
  <c r="V132" i="51"/>
  <c r="L132" i="51"/>
  <c r="AT132" i="51"/>
  <c r="AL132" i="51"/>
  <c r="AB132" i="51"/>
  <c r="T132" i="51"/>
  <c r="J132" i="51"/>
  <c r="AZ132" i="51"/>
  <c r="AR132" i="51"/>
  <c r="AJ132" i="51"/>
  <c r="Z132" i="51"/>
  <c r="R132" i="51"/>
  <c r="AX153" i="51"/>
  <c r="AP153" i="51"/>
  <c r="AH153" i="51"/>
  <c r="X153" i="51"/>
  <c r="P153" i="51"/>
  <c r="AV153" i="51"/>
  <c r="AN153" i="51"/>
  <c r="AD153" i="51"/>
  <c r="V153" i="51"/>
  <c r="L153" i="51"/>
  <c r="AT153" i="51"/>
  <c r="AL153" i="51"/>
  <c r="AB153" i="51"/>
  <c r="T153" i="51"/>
  <c r="J153" i="51"/>
  <c r="AZ153" i="51"/>
  <c r="AR153" i="51"/>
  <c r="AJ153" i="51"/>
  <c r="Z153" i="51"/>
  <c r="R153" i="51"/>
  <c r="AY111" i="51"/>
  <c r="AQ111" i="51"/>
  <c r="AI111" i="51"/>
  <c r="Y111" i="51"/>
  <c r="Q111" i="51"/>
  <c r="AW111" i="51"/>
  <c r="AO111" i="51"/>
  <c r="AE111" i="51"/>
  <c r="W111" i="51"/>
  <c r="M111" i="51"/>
  <c r="AU111" i="51"/>
  <c r="AM111" i="51"/>
  <c r="AC111" i="51"/>
  <c r="U111" i="51"/>
  <c r="K111" i="51"/>
  <c r="BA111" i="51"/>
  <c r="AS111" i="51"/>
  <c r="AK111" i="51"/>
  <c r="AA111" i="51"/>
  <c r="S111" i="51"/>
  <c r="AY152" i="51"/>
  <c r="AQ152" i="51"/>
  <c r="AI152" i="51"/>
  <c r="Y152" i="51"/>
  <c r="Q152" i="51"/>
  <c r="AW152" i="51"/>
  <c r="AO152" i="51"/>
  <c r="AE152" i="51"/>
  <c r="W152" i="51"/>
  <c r="M152" i="51"/>
  <c r="AU152" i="51"/>
  <c r="AM152" i="51"/>
  <c r="AC152" i="51"/>
  <c r="U152" i="51"/>
  <c r="K152" i="51"/>
  <c r="BA152" i="51"/>
  <c r="AS152" i="51"/>
  <c r="AK152" i="51"/>
  <c r="AA152" i="51"/>
  <c r="S152" i="51"/>
  <c r="AX143" i="51"/>
  <c r="AP143" i="51"/>
  <c r="AH143" i="51"/>
  <c r="X143" i="51"/>
  <c r="P143" i="51"/>
  <c r="AV143" i="51"/>
  <c r="AN143" i="51"/>
  <c r="AD143" i="51"/>
  <c r="V143" i="51"/>
  <c r="L143" i="51"/>
  <c r="AT143" i="51"/>
  <c r="AL143" i="51"/>
  <c r="AB143" i="51"/>
  <c r="T143" i="51"/>
  <c r="J143" i="51"/>
  <c r="AZ143" i="51"/>
  <c r="AR143" i="51"/>
  <c r="AJ143" i="51"/>
  <c r="Z143" i="51"/>
  <c r="R143" i="51"/>
  <c r="AY79" i="51"/>
  <c r="AQ79" i="51"/>
  <c r="AI79" i="51"/>
  <c r="Y79" i="51"/>
  <c r="Q79" i="51"/>
  <c r="AW79" i="51"/>
  <c r="AE79" i="51"/>
  <c r="M79" i="51"/>
  <c r="AO79" i="51"/>
  <c r="W79" i="51"/>
  <c r="AU79" i="51"/>
  <c r="AC79" i="51"/>
  <c r="U79" i="51"/>
  <c r="AM79" i="51"/>
  <c r="K79" i="51"/>
  <c r="BA79" i="51"/>
  <c r="AS79" i="51"/>
  <c r="AK79" i="51"/>
  <c r="AA79" i="51"/>
  <c r="S79" i="51"/>
  <c r="AX70" i="51"/>
  <c r="AP70" i="51"/>
  <c r="AH70" i="51"/>
  <c r="X70" i="51"/>
  <c r="P70" i="51"/>
  <c r="AV70" i="51"/>
  <c r="AN70" i="51"/>
  <c r="V70" i="51"/>
  <c r="L70" i="51"/>
  <c r="AD70" i="51"/>
  <c r="AL70" i="51"/>
  <c r="T70" i="51"/>
  <c r="AT70" i="51"/>
  <c r="AB70" i="51"/>
  <c r="J70" i="51"/>
  <c r="AZ70" i="51"/>
  <c r="AR70" i="51"/>
  <c r="AJ70" i="51"/>
  <c r="Z70" i="51"/>
  <c r="R70" i="51"/>
  <c r="AX99" i="51"/>
  <c r="AP99" i="51"/>
  <c r="AH99" i="51"/>
  <c r="X99" i="51"/>
  <c r="P99" i="51"/>
  <c r="AV99" i="51"/>
  <c r="AN99" i="51"/>
  <c r="AD99" i="51"/>
  <c r="V99" i="51"/>
  <c r="L99" i="51"/>
  <c r="AT99" i="51"/>
  <c r="AL99" i="51"/>
  <c r="AB99" i="51"/>
  <c r="T99" i="51"/>
  <c r="J99" i="51"/>
  <c r="AZ99" i="51"/>
  <c r="AR99" i="51"/>
  <c r="AJ99" i="51"/>
  <c r="Z99" i="51"/>
  <c r="R99" i="51"/>
  <c r="AY65" i="51"/>
  <c r="AQ65" i="51"/>
  <c r="AI65" i="51"/>
  <c r="Y65" i="51"/>
  <c r="Q65" i="51"/>
  <c r="AW65" i="51"/>
  <c r="AO65" i="51"/>
  <c r="AE65" i="51"/>
  <c r="W65" i="51"/>
  <c r="M65" i="51"/>
  <c r="BA65" i="51"/>
  <c r="AS65" i="51"/>
  <c r="AK65" i="51"/>
  <c r="AA65" i="51"/>
  <c r="S65" i="51"/>
  <c r="AC65" i="51"/>
  <c r="U65" i="51"/>
  <c r="AU65" i="51"/>
  <c r="K65" i="51"/>
  <c r="AM65" i="51"/>
  <c r="AX105" i="51"/>
  <c r="AP105" i="51"/>
  <c r="AH105" i="51"/>
  <c r="X105" i="51"/>
  <c r="P105" i="51"/>
  <c r="AV105" i="51"/>
  <c r="AN105" i="51"/>
  <c r="AD105" i="51"/>
  <c r="V105" i="51"/>
  <c r="L105" i="51"/>
  <c r="AT105" i="51"/>
  <c r="AL105" i="51"/>
  <c r="AB105" i="51"/>
  <c r="T105" i="51"/>
  <c r="J105" i="51"/>
  <c r="AZ105" i="51"/>
  <c r="AR105" i="51"/>
  <c r="AJ105" i="51"/>
  <c r="Z105" i="51"/>
  <c r="R105" i="51"/>
  <c r="AY24" i="51"/>
  <c r="AQ24" i="51"/>
  <c r="AI24" i="51"/>
  <c r="Y24" i="51"/>
  <c r="Q24" i="51"/>
  <c r="AW24" i="51"/>
  <c r="AO24" i="51"/>
  <c r="W24" i="51"/>
  <c r="M24" i="51"/>
  <c r="AE24" i="51"/>
  <c r="AM24" i="51"/>
  <c r="AC24" i="51"/>
  <c r="K24" i="51"/>
  <c r="AU24" i="51"/>
  <c r="U24" i="51"/>
  <c r="BA24" i="51"/>
  <c r="AS24" i="51"/>
  <c r="AK24" i="51"/>
  <c r="AA24" i="51"/>
  <c r="S24" i="51"/>
  <c r="AX15" i="51"/>
  <c r="AP15" i="51"/>
  <c r="AH15" i="51"/>
  <c r="X15" i="51"/>
  <c r="P15" i="51"/>
  <c r="AN15" i="51"/>
  <c r="AD15" i="51"/>
  <c r="L15" i="51"/>
  <c r="AV15" i="51"/>
  <c r="V15" i="51"/>
  <c r="AT15" i="51"/>
  <c r="AL15" i="51"/>
  <c r="T15" i="51"/>
  <c r="J15" i="51"/>
  <c r="AB15" i="51"/>
  <c r="AZ15" i="51"/>
  <c r="AR15" i="51"/>
  <c r="AJ15" i="51"/>
  <c r="Z15" i="51"/>
  <c r="R15" i="51"/>
  <c r="AY13" i="51"/>
  <c r="AQ13" i="51"/>
  <c r="AI13" i="51"/>
  <c r="Y13" i="51"/>
  <c r="Q13" i="51"/>
  <c r="AW13" i="51"/>
  <c r="AO13" i="51"/>
  <c r="AE13" i="51"/>
  <c r="W13" i="51"/>
  <c r="M13" i="51"/>
  <c r="BA13" i="51"/>
  <c r="AK13" i="51"/>
  <c r="S13" i="51"/>
  <c r="AU13" i="51"/>
  <c r="AC13" i="51"/>
  <c r="K13" i="51"/>
  <c r="AS13" i="51"/>
  <c r="AA13" i="51"/>
  <c r="AM13" i="51"/>
  <c r="U13" i="51"/>
  <c r="AY14" i="51"/>
  <c r="AQ14" i="51"/>
  <c r="AI14" i="51"/>
  <c r="Y14" i="51"/>
  <c r="Q14" i="51"/>
  <c r="AW14" i="51"/>
  <c r="AO14" i="51"/>
  <c r="AE14" i="51"/>
  <c r="W14" i="51"/>
  <c r="M14" i="51"/>
  <c r="BA14" i="51"/>
  <c r="AS14" i="51"/>
  <c r="AK14" i="51"/>
  <c r="AA14" i="51"/>
  <c r="S14" i="51"/>
  <c r="AU14" i="51"/>
  <c r="K14" i="51"/>
  <c r="AM14" i="51"/>
  <c r="AC14" i="51"/>
  <c r="U14" i="51"/>
  <c r="AX54" i="51"/>
  <c r="AP54" i="51"/>
  <c r="AH54" i="51"/>
  <c r="X54" i="51"/>
  <c r="P54" i="51"/>
  <c r="AV54" i="51"/>
  <c r="AN54" i="51"/>
  <c r="V54" i="51"/>
  <c r="L54" i="51"/>
  <c r="AD54" i="51"/>
  <c r="AL54" i="51"/>
  <c r="T54" i="51"/>
  <c r="AT54" i="51"/>
  <c r="J54" i="51"/>
  <c r="AZ54" i="51"/>
  <c r="AR54" i="51"/>
  <c r="AJ54" i="51"/>
  <c r="Z54" i="51"/>
  <c r="R54" i="51"/>
  <c r="AB54" i="51"/>
  <c r="AX65" i="48"/>
  <c r="AP65" i="48"/>
  <c r="AH65" i="48"/>
  <c r="X65" i="48"/>
  <c r="P65" i="48"/>
  <c r="AV65" i="48"/>
  <c r="AL65" i="48"/>
  <c r="Z65" i="48"/>
  <c r="L65" i="48"/>
  <c r="AT65" i="48"/>
  <c r="AJ65" i="48"/>
  <c r="V65" i="48"/>
  <c r="J65" i="48"/>
  <c r="AR65" i="48"/>
  <c r="AD65" i="48"/>
  <c r="T65" i="48"/>
  <c r="AZ65" i="48"/>
  <c r="AN65" i="48"/>
  <c r="AB65" i="48"/>
  <c r="R65" i="48"/>
  <c r="AY59" i="48"/>
  <c r="AQ59" i="48"/>
  <c r="AI59" i="48"/>
  <c r="Y59" i="48"/>
  <c r="Q59" i="48"/>
  <c r="AW59" i="48"/>
  <c r="AO59" i="48"/>
  <c r="AE59" i="48"/>
  <c r="W59" i="48"/>
  <c r="M59" i="48"/>
  <c r="AU59" i="48"/>
  <c r="AM59" i="48"/>
  <c r="AC59" i="48"/>
  <c r="U59" i="48"/>
  <c r="K59" i="48"/>
  <c r="BA59" i="48"/>
  <c r="AS59" i="48"/>
  <c r="AK59" i="48"/>
  <c r="AA59" i="48"/>
  <c r="S59" i="48"/>
  <c r="AX50" i="48"/>
  <c r="AP50" i="48"/>
  <c r="AH50" i="48"/>
  <c r="X50" i="48"/>
  <c r="P50" i="48"/>
  <c r="AV50" i="48"/>
  <c r="AN50" i="48"/>
  <c r="AD50" i="48"/>
  <c r="V50" i="48"/>
  <c r="L50" i="48"/>
  <c r="AT50" i="48"/>
  <c r="AL50" i="48"/>
  <c r="AB50" i="48"/>
  <c r="T50" i="48"/>
  <c r="J50" i="48"/>
  <c r="AZ50" i="48"/>
  <c r="AR50" i="48"/>
  <c r="AJ50" i="48"/>
  <c r="Z50" i="48"/>
  <c r="R50" i="48"/>
  <c r="BA44" i="48"/>
  <c r="AS44" i="48"/>
  <c r="AK44" i="48"/>
  <c r="AA44" i="48"/>
  <c r="S44" i="48"/>
  <c r="AY44" i="48"/>
  <c r="AQ44" i="48"/>
  <c r="AI44" i="48"/>
  <c r="Y44" i="48"/>
  <c r="Q44" i="48"/>
  <c r="AW44" i="48"/>
  <c r="AO44" i="48"/>
  <c r="AE44" i="48"/>
  <c r="W44" i="48"/>
  <c r="M44" i="48"/>
  <c r="AU44" i="48"/>
  <c r="AM44" i="48"/>
  <c r="AC44" i="48"/>
  <c r="U44" i="48"/>
  <c r="K44" i="48"/>
  <c r="AS131" i="49"/>
  <c r="AA131" i="49"/>
  <c r="AY131" i="49"/>
  <c r="AI131" i="49"/>
  <c r="Q131" i="49"/>
  <c r="AO131" i="49"/>
  <c r="W131" i="49"/>
  <c r="AU131" i="49"/>
  <c r="AC131" i="49"/>
  <c r="K131" i="49"/>
  <c r="BA131" i="49"/>
  <c r="AK131" i="49"/>
  <c r="S131" i="49"/>
  <c r="AQ131" i="49"/>
  <c r="Y131" i="49"/>
  <c r="AW131" i="49"/>
  <c r="AE131" i="49"/>
  <c r="M131" i="49"/>
  <c r="AM131" i="49"/>
  <c r="U131" i="49"/>
  <c r="AV122" i="49"/>
  <c r="AN122" i="49"/>
  <c r="AD122" i="49"/>
  <c r="V122" i="49"/>
  <c r="L122" i="49"/>
  <c r="AT122" i="49"/>
  <c r="AL122" i="49"/>
  <c r="AB122" i="49"/>
  <c r="T122" i="49"/>
  <c r="J122" i="49"/>
  <c r="AZ122" i="49"/>
  <c r="AR122" i="49"/>
  <c r="AJ122" i="49"/>
  <c r="Z122" i="49"/>
  <c r="R122" i="49"/>
  <c r="AX122" i="49"/>
  <c r="AP122" i="49"/>
  <c r="AH122" i="49"/>
  <c r="X122" i="49"/>
  <c r="P122" i="49"/>
  <c r="AW67" i="49"/>
  <c r="AO67" i="49"/>
  <c r="AE67" i="49"/>
  <c r="W67" i="49"/>
  <c r="M67" i="49"/>
  <c r="AY67" i="49"/>
  <c r="AM67" i="49"/>
  <c r="AA67" i="49"/>
  <c r="Q67" i="49"/>
  <c r="AU67" i="49"/>
  <c r="AK67" i="49"/>
  <c r="Y67" i="49"/>
  <c r="K67" i="49"/>
  <c r="AS67" i="49"/>
  <c r="AI67" i="49"/>
  <c r="U67" i="49"/>
  <c r="BA67" i="49"/>
  <c r="AQ67" i="49"/>
  <c r="AC67" i="49"/>
  <c r="S67" i="49"/>
  <c r="AV58" i="49"/>
  <c r="AN58" i="49"/>
  <c r="AD58" i="49"/>
  <c r="V58" i="49"/>
  <c r="L58" i="49"/>
  <c r="AT58" i="49"/>
  <c r="AJ58" i="49"/>
  <c r="X58" i="49"/>
  <c r="J58" i="49"/>
  <c r="AR58" i="49"/>
  <c r="AH58" i="49"/>
  <c r="T58" i="49"/>
  <c r="AZ58" i="49"/>
  <c r="AP58" i="49"/>
  <c r="AB58" i="49"/>
  <c r="R58" i="49"/>
  <c r="AX58" i="49"/>
  <c r="AL58" i="49"/>
  <c r="Z58" i="49"/>
  <c r="P58" i="49"/>
  <c r="AY226" i="50"/>
  <c r="AQ226" i="50"/>
  <c r="AI226" i="50"/>
  <c r="Y226" i="50"/>
  <c r="Q226" i="50"/>
  <c r="AW226" i="50"/>
  <c r="AO226" i="50"/>
  <c r="AE226" i="50"/>
  <c r="W226" i="50"/>
  <c r="M226" i="50"/>
  <c r="BA226" i="50"/>
  <c r="AS226" i="50"/>
  <c r="AK226" i="50"/>
  <c r="AA226" i="50"/>
  <c r="AC226" i="50"/>
  <c r="U226" i="50"/>
  <c r="AU226" i="50"/>
  <c r="S226" i="50"/>
  <c r="AM226" i="50"/>
  <c r="K226" i="50"/>
  <c r="AX217" i="50"/>
  <c r="AP217" i="50"/>
  <c r="AH217" i="50"/>
  <c r="X217" i="50"/>
  <c r="P217" i="50"/>
  <c r="AV217" i="50"/>
  <c r="AN217" i="50"/>
  <c r="AD217" i="50"/>
  <c r="V217" i="50"/>
  <c r="L217" i="50"/>
  <c r="AZ217" i="50"/>
  <c r="AJ217" i="50"/>
  <c r="R217" i="50"/>
  <c r="AT217" i="50"/>
  <c r="AB217" i="50"/>
  <c r="J217" i="50"/>
  <c r="AR217" i="50"/>
  <c r="Z217" i="50"/>
  <c r="AL217" i="50"/>
  <c r="T217" i="50"/>
  <c r="AY132" i="49"/>
  <c r="AQ132" i="49"/>
  <c r="AI132" i="49"/>
  <c r="Y132" i="49"/>
  <c r="Q132" i="49"/>
  <c r="AW132" i="49"/>
  <c r="AO132" i="49"/>
  <c r="AE132" i="49"/>
  <c r="W132" i="49"/>
  <c r="M132" i="49"/>
  <c r="AU132" i="49"/>
  <c r="AM132" i="49"/>
  <c r="AC132" i="49"/>
  <c r="U132" i="49"/>
  <c r="K132" i="49"/>
  <c r="BA132" i="49"/>
  <c r="AS132" i="49"/>
  <c r="AK132" i="49"/>
  <c r="AA132" i="49"/>
  <c r="S132" i="49"/>
  <c r="AX123" i="49"/>
  <c r="AP123" i="49"/>
  <c r="AH123" i="49"/>
  <c r="X123" i="49"/>
  <c r="P123" i="49"/>
  <c r="AV123" i="49"/>
  <c r="AN123" i="49"/>
  <c r="AD123" i="49"/>
  <c r="V123" i="49"/>
  <c r="L123" i="49"/>
  <c r="AT123" i="49"/>
  <c r="AL123" i="49"/>
  <c r="AB123" i="49"/>
  <c r="T123" i="49"/>
  <c r="J123" i="49"/>
  <c r="AZ123" i="49"/>
  <c r="AR123" i="49"/>
  <c r="AJ123" i="49"/>
  <c r="Z123" i="49"/>
  <c r="R123" i="49"/>
  <c r="AY68" i="49"/>
  <c r="AQ68" i="49"/>
  <c r="AI68" i="49"/>
  <c r="Y68" i="49"/>
  <c r="Q68" i="49"/>
  <c r="AW68" i="49"/>
  <c r="AO68" i="49"/>
  <c r="AE68" i="49"/>
  <c r="W68" i="49"/>
  <c r="M68" i="49"/>
  <c r="AU68" i="49"/>
  <c r="AM68" i="49"/>
  <c r="AC68" i="49"/>
  <c r="U68" i="49"/>
  <c r="K68" i="49"/>
  <c r="BA68" i="49"/>
  <c r="AS68" i="49"/>
  <c r="AK68" i="49"/>
  <c r="AA68" i="49"/>
  <c r="S68" i="49"/>
  <c r="AX59" i="49"/>
  <c r="AP59" i="49"/>
  <c r="AH59" i="49"/>
  <c r="X59" i="49"/>
  <c r="P59" i="49"/>
  <c r="AV59" i="49"/>
  <c r="AN59" i="49"/>
  <c r="AD59" i="49"/>
  <c r="V59" i="49"/>
  <c r="L59" i="49"/>
  <c r="AZ59" i="49"/>
  <c r="AR59" i="49"/>
  <c r="AJ59" i="49"/>
  <c r="Z59" i="49"/>
  <c r="R59" i="49"/>
  <c r="AB59" i="49"/>
  <c r="T59" i="49"/>
  <c r="AT59" i="49"/>
  <c r="J59" i="49"/>
  <c r="AL59" i="49"/>
  <c r="AW227" i="50"/>
  <c r="AO227" i="50"/>
  <c r="AE227" i="50"/>
  <c r="W227" i="50"/>
  <c r="M227" i="50"/>
  <c r="AU227" i="50"/>
  <c r="AM227" i="50"/>
  <c r="AC227" i="50"/>
  <c r="U227" i="50"/>
  <c r="K227" i="50"/>
  <c r="AY227" i="50"/>
  <c r="AQ227" i="50"/>
  <c r="AI227" i="50"/>
  <c r="Y227" i="50"/>
  <c r="Q227" i="50"/>
  <c r="AA227" i="50"/>
  <c r="BA227" i="50"/>
  <c r="S227" i="50"/>
  <c r="AS227" i="50"/>
  <c r="AK227" i="50"/>
  <c r="AV218" i="50"/>
  <c r="AN218" i="50"/>
  <c r="AD218" i="50"/>
  <c r="V218" i="50"/>
  <c r="L218" i="50"/>
  <c r="AT218" i="50"/>
  <c r="AL218" i="50"/>
  <c r="AB218" i="50"/>
  <c r="T218" i="50"/>
  <c r="J218" i="50"/>
  <c r="AX218" i="50"/>
  <c r="AP218" i="50"/>
  <c r="AH218" i="50"/>
  <c r="X218" i="50"/>
  <c r="P218" i="50"/>
  <c r="AJ218" i="50"/>
  <c r="Z218" i="50"/>
  <c r="AZ218" i="50"/>
  <c r="R218" i="50"/>
  <c r="AR218" i="50"/>
  <c r="BA17" i="48"/>
  <c r="AS17" i="48"/>
  <c r="AK17" i="48"/>
  <c r="AA17" i="48"/>
  <c r="S17" i="48"/>
  <c r="AY17" i="48"/>
  <c r="AQ17" i="48"/>
  <c r="AI17" i="48"/>
  <c r="Y17" i="48"/>
  <c r="Q17" i="48"/>
  <c r="AW17" i="48"/>
  <c r="AO17" i="48"/>
  <c r="AE17" i="48"/>
  <c r="W17" i="48"/>
  <c r="M17" i="48"/>
  <c r="AU17" i="48"/>
  <c r="AM17" i="48"/>
  <c r="AC17" i="48"/>
  <c r="U17" i="48"/>
  <c r="K17" i="48"/>
  <c r="AV144" i="49"/>
  <c r="AD144" i="49"/>
  <c r="L144" i="49"/>
  <c r="AL144" i="49"/>
  <c r="T144" i="49"/>
  <c r="AR144" i="49"/>
  <c r="Z144" i="49"/>
  <c r="AX144" i="49"/>
  <c r="AH144" i="49"/>
  <c r="P144" i="49"/>
  <c r="AN144" i="49"/>
  <c r="V144" i="49"/>
  <c r="AT144" i="49"/>
  <c r="AB144" i="49"/>
  <c r="J144" i="49"/>
  <c r="AZ144" i="49"/>
  <c r="AJ144" i="49"/>
  <c r="R144" i="49"/>
  <c r="AP144" i="49"/>
  <c r="X144" i="49"/>
  <c r="AW89" i="49"/>
  <c r="AO89" i="49"/>
  <c r="AE89" i="49"/>
  <c r="W89" i="49"/>
  <c r="M89" i="49"/>
  <c r="AU89" i="49"/>
  <c r="AM89" i="49"/>
  <c r="AC89" i="49"/>
  <c r="U89" i="49"/>
  <c r="K89" i="49"/>
  <c r="BA89" i="49"/>
  <c r="AS89" i="49"/>
  <c r="AK89" i="49"/>
  <c r="AA89" i="49"/>
  <c r="S89" i="49"/>
  <c r="AY89" i="49"/>
  <c r="AQ89" i="49"/>
  <c r="AI89" i="49"/>
  <c r="Y89" i="49"/>
  <c r="Q89" i="49"/>
  <c r="AV80" i="49"/>
  <c r="AN80" i="49"/>
  <c r="AD80" i="49"/>
  <c r="V80" i="49"/>
  <c r="L80" i="49"/>
  <c r="AT80" i="49"/>
  <c r="AL80" i="49"/>
  <c r="AB80" i="49"/>
  <c r="T80" i="49"/>
  <c r="J80" i="49"/>
  <c r="AZ80" i="49"/>
  <c r="AR80" i="49"/>
  <c r="AJ80" i="49"/>
  <c r="Z80" i="49"/>
  <c r="R80" i="49"/>
  <c r="AX80" i="49"/>
  <c r="AP80" i="49"/>
  <c r="AH80" i="49"/>
  <c r="X80" i="49"/>
  <c r="P80" i="49"/>
  <c r="AW25" i="49"/>
  <c r="AO25" i="49"/>
  <c r="AE25" i="49"/>
  <c r="W25" i="49"/>
  <c r="M25" i="49"/>
  <c r="AU25" i="49"/>
  <c r="AM25" i="49"/>
  <c r="AC25" i="49"/>
  <c r="U25" i="49"/>
  <c r="K25" i="49"/>
  <c r="BA25" i="49"/>
  <c r="AS25" i="49"/>
  <c r="AK25" i="49"/>
  <c r="AA25" i="49"/>
  <c r="S25" i="49"/>
  <c r="AY25" i="49"/>
  <c r="AQ25" i="49"/>
  <c r="AI25" i="49"/>
  <c r="Y25" i="49"/>
  <c r="Q25" i="49"/>
  <c r="AV16" i="49"/>
  <c r="AN16" i="49"/>
  <c r="AD16" i="49"/>
  <c r="V16" i="49"/>
  <c r="L16" i="49"/>
  <c r="AT16" i="49"/>
  <c r="AL16" i="49"/>
  <c r="AB16" i="49"/>
  <c r="T16" i="49"/>
  <c r="J16" i="49"/>
  <c r="AZ16" i="49"/>
  <c r="AX16" i="49"/>
  <c r="AP16" i="49"/>
  <c r="AH16" i="49"/>
  <c r="X16" i="49"/>
  <c r="P16" i="49"/>
  <c r="AR16" i="49"/>
  <c r="AJ16" i="49"/>
  <c r="Z16" i="49"/>
  <c r="R16" i="49"/>
  <c r="BA138" i="49"/>
  <c r="AS138" i="49"/>
  <c r="AK138" i="49"/>
  <c r="AA138" i="49"/>
  <c r="S138" i="49"/>
  <c r="AY138" i="49"/>
  <c r="AQ138" i="49"/>
  <c r="AI138" i="49"/>
  <c r="Y138" i="49"/>
  <c r="Q138" i="49"/>
  <c r="AW138" i="49"/>
  <c r="AO138" i="49"/>
  <c r="AE138" i="49"/>
  <c r="W138" i="49"/>
  <c r="M138" i="49"/>
  <c r="AU138" i="49"/>
  <c r="AM138" i="49"/>
  <c r="AC138" i="49"/>
  <c r="U138" i="49"/>
  <c r="K138" i="49"/>
  <c r="AZ129" i="49"/>
  <c r="AR129" i="49"/>
  <c r="AJ129" i="49"/>
  <c r="Z129" i="49"/>
  <c r="R129" i="49"/>
  <c r="AX129" i="49"/>
  <c r="AP129" i="49"/>
  <c r="AH129" i="49"/>
  <c r="X129" i="49"/>
  <c r="P129" i="49"/>
  <c r="AV129" i="49"/>
  <c r="AN129" i="49"/>
  <c r="AD129" i="49"/>
  <c r="V129" i="49"/>
  <c r="L129" i="49"/>
  <c r="AT129" i="49"/>
  <c r="AL129" i="49"/>
  <c r="AB129" i="49"/>
  <c r="T129" i="49"/>
  <c r="J129" i="49"/>
  <c r="BA74" i="49"/>
  <c r="AS74" i="49"/>
  <c r="AK74" i="49"/>
  <c r="AA74" i="49"/>
  <c r="S74" i="49"/>
  <c r="AY74" i="49"/>
  <c r="AQ74" i="49"/>
  <c r="AI74" i="49"/>
  <c r="Y74" i="49"/>
  <c r="Q74" i="49"/>
  <c r="AW74" i="49"/>
  <c r="AO74" i="49"/>
  <c r="AE74" i="49"/>
  <c r="W74" i="49"/>
  <c r="M74" i="49"/>
  <c r="AU74" i="49"/>
  <c r="AM74" i="49"/>
  <c r="AC74" i="49"/>
  <c r="U74" i="49"/>
  <c r="K74" i="49"/>
  <c r="AZ65" i="49"/>
  <c r="AR65" i="49"/>
  <c r="AJ65" i="49"/>
  <c r="Z65" i="49"/>
  <c r="R65" i="49"/>
  <c r="AX65" i="49"/>
  <c r="AP65" i="49"/>
  <c r="AH65" i="49"/>
  <c r="X65" i="49"/>
  <c r="P65" i="49"/>
  <c r="AV65" i="49"/>
  <c r="AN65" i="49"/>
  <c r="AD65" i="49"/>
  <c r="V65" i="49"/>
  <c r="L65" i="49"/>
  <c r="AT65" i="49"/>
  <c r="AL65" i="49"/>
  <c r="AB65" i="49"/>
  <c r="T65" i="49"/>
  <c r="J65" i="49"/>
  <c r="AY233" i="50"/>
  <c r="AQ233" i="50"/>
  <c r="AI233" i="50"/>
  <c r="Y233" i="50"/>
  <c r="Q233" i="50"/>
  <c r="AW233" i="50"/>
  <c r="AO233" i="50"/>
  <c r="AE233" i="50"/>
  <c r="W233" i="50"/>
  <c r="M233" i="50"/>
  <c r="AU233" i="50"/>
  <c r="AM233" i="50"/>
  <c r="AC233" i="50"/>
  <c r="U233" i="50"/>
  <c r="K233" i="50"/>
  <c r="BA233" i="50"/>
  <c r="AS233" i="50"/>
  <c r="AK233" i="50"/>
  <c r="AA233" i="50"/>
  <c r="S233" i="50"/>
  <c r="AX224" i="50"/>
  <c r="AP224" i="50"/>
  <c r="AH224" i="50"/>
  <c r="X224" i="50"/>
  <c r="P224" i="50"/>
  <c r="AV224" i="50"/>
  <c r="AN224" i="50"/>
  <c r="AD224" i="50"/>
  <c r="V224" i="50"/>
  <c r="L224" i="50"/>
  <c r="AT224" i="50"/>
  <c r="AL224" i="50"/>
  <c r="AB224" i="50"/>
  <c r="T224" i="50"/>
  <c r="J224" i="50"/>
  <c r="AZ224" i="50"/>
  <c r="AR224" i="50"/>
  <c r="AJ224" i="50"/>
  <c r="Z224" i="50"/>
  <c r="R224" i="50"/>
  <c r="AZ207" i="50"/>
  <c r="AR207" i="50"/>
  <c r="AJ207" i="50"/>
  <c r="T207" i="50"/>
  <c r="Z207" i="50"/>
  <c r="AX207" i="50"/>
  <c r="AP207" i="50"/>
  <c r="AH207" i="50"/>
  <c r="P207" i="50"/>
  <c r="V207" i="50"/>
  <c r="AV207" i="50"/>
  <c r="AN207" i="50"/>
  <c r="AB207" i="50"/>
  <c r="J207" i="50"/>
  <c r="R207" i="50"/>
  <c r="AT207" i="50"/>
  <c r="AL207" i="50"/>
  <c r="X207" i="50"/>
  <c r="AD207" i="50"/>
  <c r="L207" i="50"/>
  <c r="AY152" i="50"/>
  <c r="AQ152" i="50"/>
  <c r="AI152" i="50"/>
  <c r="Y152" i="50"/>
  <c r="Q152" i="50"/>
  <c r="AW152" i="50"/>
  <c r="AO152" i="50"/>
  <c r="AE152" i="50"/>
  <c r="W152" i="50"/>
  <c r="M152" i="50"/>
  <c r="AU152" i="50"/>
  <c r="AM152" i="50"/>
  <c r="AC152" i="50"/>
  <c r="U152" i="50"/>
  <c r="K152" i="50"/>
  <c r="BA152" i="50"/>
  <c r="AS152" i="50"/>
  <c r="AK152" i="50"/>
  <c r="AA152" i="50"/>
  <c r="S152" i="50"/>
  <c r="AX143" i="50"/>
  <c r="AP143" i="50"/>
  <c r="AH143" i="50"/>
  <c r="X143" i="50"/>
  <c r="P143" i="50"/>
  <c r="AV143" i="50"/>
  <c r="AN143" i="50"/>
  <c r="AD143" i="50"/>
  <c r="V143" i="50"/>
  <c r="L143" i="50"/>
  <c r="AT143" i="50"/>
  <c r="AL143" i="50"/>
  <c r="AB143" i="50"/>
  <c r="T143" i="50"/>
  <c r="J143" i="50"/>
  <c r="AZ143" i="50"/>
  <c r="AR143" i="50"/>
  <c r="AJ143" i="50"/>
  <c r="Z143" i="50"/>
  <c r="R143" i="50"/>
  <c r="AW185" i="50"/>
  <c r="AO185" i="50"/>
  <c r="AE185" i="50"/>
  <c r="W185" i="50"/>
  <c r="M185" i="50"/>
  <c r="AU185" i="50"/>
  <c r="AM185" i="50"/>
  <c r="AC185" i="50"/>
  <c r="U185" i="50"/>
  <c r="K185" i="50"/>
  <c r="BA185" i="50"/>
  <c r="AS185" i="50"/>
  <c r="AK185" i="50"/>
  <c r="AA185" i="50"/>
  <c r="S185" i="50"/>
  <c r="AY185" i="50"/>
  <c r="AQ185" i="50"/>
  <c r="AI185" i="50"/>
  <c r="Y185" i="50"/>
  <c r="Q185" i="50"/>
  <c r="AV176" i="50"/>
  <c r="AN176" i="50"/>
  <c r="AD176" i="50"/>
  <c r="V176" i="50"/>
  <c r="L176" i="50"/>
  <c r="AT176" i="50"/>
  <c r="AL176" i="50"/>
  <c r="AB176" i="50"/>
  <c r="T176" i="50"/>
  <c r="J176" i="50"/>
  <c r="AZ176" i="50"/>
  <c r="AR176" i="50"/>
  <c r="AJ176" i="50"/>
  <c r="Z176" i="50"/>
  <c r="R176" i="50"/>
  <c r="AX176" i="50"/>
  <c r="AP176" i="50"/>
  <c r="AH176" i="50"/>
  <c r="X176" i="50"/>
  <c r="P176" i="50"/>
  <c r="AW121" i="50"/>
  <c r="AO121" i="50"/>
  <c r="AE121" i="50"/>
  <c r="W121" i="50"/>
  <c r="M121" i="50"/>
  <c r="AU121" i="50"/>
  <c r="AM121" i="50"/>
  <c r="AC121" i="50"/>
  <c r="U121" i="50"/>
  <c r="K121" i="50"/>
  <c r="BA121" i="50"/>
  <c r="AS121" i="50"/>
  <c r="AK121" i="50"/>
  <c r="AA121" i="50"/>
  <c r="S121" i="50"/>
  <c r="AY121" i="50"/>
  <c r="AQ121" i="50"/>
  <c r="AI121" i="50"/>
  <c r="Y121" i="50"/>
  <c r="Q121" i="50"/>
  <c r="AV112" i="50"/>
  <c r="AN112" i="50"/>
  <c r="AD112" i="50"/>
  <c r="V112" i="50"/>
  <c r="L112" i="50"/>
  <c r="AT112" i="50"/>
  <c r="AL112" i="50"/>
  <c r="AB112" i="50"/>
  <c r="T112" i="50"/>
  <c r="J112" i="50"/>
  <c r="AZ112" i="50"/>
  <c r="AR112" i="50"/>
  <c r="AJ112" i="50"/>
  <c r="Z112" i="50"/>
  <c r="R112" i="50"/>
  <c r="AX112" i="50"/>
  <c r="AP112" i="50"/>
  <c r="AH112" i="50"/>
  <c r="X112" i="50"/>
  <c r="P112" i="50"/>
  <c r="AQ182" i="50"/>
  <c r="Y182" i="50"/>
  <c r="BA182" i="50"/>
  <c r="AK182" i="50"/>
  <c r="S182" i="50"/>
  <c r="AM182" i="50"/>
  <c r="U182" i="50"/>
  <c r="AW182" i="50"/>
  <c r="AE182" i="50"/>
  <c r="M182" i="50"/>
  <c r="AU182" i="50"/>
  <c r="AC182" i="50"/>
  <c r="K182" i="50"/>
  <c r="AO182" i="50"/>
  <c r="W182" i="50"/>
  <c r="AI182" i="50"/>
  <c r="Q182" i="50"/>
  <c r="AS182" i="50"/>
  <c r="AY182" i="50"/>
  <c r="AA182" i="50"/>
  <c r="AV173" i="50"/>
  <c r="AN173" i="50"/>
  <c r="AD173" i="50"/>
  <c r="V173" i="50"/>
  <c r="L173" i="50"/>
  <c r="AT173" i="50"/>
  <c r="AL173" i="50"/>
  <c r="AB173" i="50"/>
  <c r="T173" i="50"/>
  <c r="J173" i="50"/>
  <c r="AP173" i="50"/>
  <c r="X173" i="50"/>
  <c r="AZ173" i="50"/>
  <c r="AJ173" i="50"/>
  <c r="R173" i="50"/>
  <c r="AX173" i="50"/>
  <c r="AH173" i="50"/>
  <c r="P173" i="50"/>
  <c r="AR173" i="50"/>
  <c r="Z173" i="50"/>
  <c r="AW118" i="50"/>
  <c r="AO118" i="50"/>
  <c r="AE118" i="50"/>
  <c r="W118" i="50"/>
  <c r="M118" i="50"/>
  <c r="AS118" i="50"/>
  <c r="AI118" i="50"/>
  <c r="U118" i="50"/>
  <c r="BA118" i="50"/>
  <c r="AQ118" i="50"/>
  <c r="AC118" i="50"/>
  <c r="S118" i="50"/>
  <c r="AY118" i="50"/>
  <c r="AM118" i="50"/>
  <c r="AA118" i="50"/>
  <c r="Q118" i="50"/>
  <c r="AU118" i="50"/>
  <c r="AK118" i="50"/>
  <c r="Y118" i="50"/>
  <c r="K118" i="50"/>
  <c r="AY163" i="50"/>
  <c r="AQ163" i="50"/>
  <c r="AI163" i="50"/>
  <c r="Y163" i="50"/>
  <c r="Q163" i="50"/>
  <c r="AW163" i="50"/>
  <c r="AO163" i="50"/>
  <c r="AE163" i="50"/>
  <c r="W163" i="50"/>
  <c r="M163" i="50"/>
  <c r="AU163" i="50"/>
  <c r="AM163" i="50"/>
  <c r="AC163" i="50"/>
  <c r="U163" i="50"/>
  <c r="K163" i="50"/>
  <c r="BA163" i="50"/>
  <c r="AS163" i="50"/>
  <c r="AK163" i="50"/>
  <c r="AA163" i="50"/>
  <c r="S163" i="50"/>
  <c r="AX154" i="50"/>
  <c r="AP154" i="50"/>
  <c r="AH154" i="50"/>
  <c r="X154" i="50"/>
  <c r="P154" i="50"/>
  <c r="AV154" i="50"/>
  <c r="AN154" i="50"/>
  <c r="AD154" i="50"/>
  <c r="V154" i="50"/>
  <c r="L154" i="50"/>
  <c r="AT154" i="50"/>
  <c r="AL154" i="50"/>
  <c r="AB154" i="50"/>
  <c r="T154" i="50"/>
  <c r="J154" i="50"/>
  <c r="AZ154" i="50"/>
  <c r="AR154" i="50"/>
  <c r="AJ154" i="50"/>
  <c r="Z154" i="50"/>
  <c r="R154" i="50"/>
  <c r="AW109" i="50"/>
  <c r="AO109" i="50"/>
  <c r="AE109" i="50"/>
  <c r="W109" i="50"/>
  <c r="M109" i="50"/>
  <c r="AU109" i="50"/>
  <c r="AM109" i="50"/>
  <c r="AC109" i="50"/>
  <c r="U109" i="50"/>
  <c r="K109" i="50"/>
  <c r="BA109" i="50"/>
  <c r="AS109" i="50"/>
  <c r="AK109" i="50"/>
  <c r="AA109" i="50"/>
  <c r="S109" i="50"/>
  <c r="AY109" i="50"/>
  <c r="AQ109" i="50"/>
  <c r="AI109" i="50"/>
  <c r="Y109" i="50"/>
  <c r="Q109" i="50"/>
  <c r="AV100" i="50"/>
  <c r="AN100" i="50"/>
  <c r="AD100" i="50"/>
  <c r="V100" i="50"/>
  <c r="L100" i="50"/>
  <c r="AT100" i="50"/>
  <c r="AL100" i="50"/>
  <c r="AB100" i="50"/>
  <c r="T100" i="50"/>
  <c r="J100" i="50"/>
  <c r="AZ100" i="50"/>
  <c r="AR100" i="50"/>
  <c r="AJ100" i="50"/>
  <c r="Z100" i="50"/>
  <c r="R100" i="50"/>
  <c r="AX100" i="50"/>
  <c r="AP100" i="50"/>
  <c r="AH100" i="50"/>
  <c r="X100" i="50"/>
  <c r="P100" i="50"/>
  <c r="AY45" i="50"/>
  <c r="AQ45" i="50"/>
  <c r="AI45" i="50"/>
  <c r="Y45" i="50"/>
  <c r="Q45" i="50"/>
  <c r="AW45" i="50"/>
  <c r="AO45" i="50"/>
  <c r="AE45" i="50"/>
  <c r="W45" i="50"/>
  <c r="M45" i="50"/>
  <c r="AU45" i="50"/>
  <c r="AM45" i="50"/>
  <c r="AC45" i="50"/>
  <c r="U45" i="50"/>
  <c r="K45" i="50"/>
  <c r="BA45" i="50"/>
  <c r="AS45" i="50"/>
  <c r="AK45" i="50"/>
  <c r="AA45" i="50"/>
  <c r="S45" i="50"/>
  <c r="AX36" i="50"/>
  <c r="AP36" i="50"/>
  <c r="AH36" i="50"/>
  <c r="X36" i="50"/>
  <c r="P36" i="50"/>
  <c r="AV36" i="50"/>
  <c r="AN36" i="50"/>
  <c r="AD36" i="50"/>
  <c r="V36" i="50"/>
  <c r="L36" i="50"/>
  <c r="AT36" i="50"/>
  <c r="AL36" i="50"/>
  <c r="AB36" i="50"/>
  <c r="T36" i="50"/>
  <c r="J36" i="50"/>
  <c r="AZ36" i="50"/>
  <c r="AR36" i="50"/>
  <c r="AJ36" i="50"/>
  <c r="Z36" i="50"/>
  <c r="R36" i="50"/>
  <c r="AV105" i="50"/>
  <c r="AN105" i="50"/>
  <c r="AD105" i="50"/>
  <c r="V105" i="50"/>
  <c r="L105" i="50"/>
  <c r="AT105" i="50"/>
  <c r="AJ105" i="50"/>
  <c r="X105" i="50"/>
  <c r="J105" i="50"/>
  <c r="AR105" i="50"/>
  <c r="AH105" i="50"/>
  <c r="T105" i="50"/>
  <c r="AZ105" i="50"/>
  <c r="AP105" i="50"/>
  <c r="AB105" i="50"/>
  <c r="R105" i="50"/>
  <c r="AX105" i="50"/>
  <c r="AL105" i="50"/>
  <c r="Z105" i="50"/>
  <c r="P105" i="50"/>
  <c r="AY50" i="50"/>
  <c r="AQ50" i="50"/>
  <c r="AI50" i="50"/>
  <c r="Y50" i="50"/>
  <c r="Q50" i="50"/>
  <c r="AW50" i="50"/>
  <c r="AM50" i="50"/>
  <c r="AA50" i="50"/>
  <c r="M50" i="50"/>
  <c r="AU50" i="50"/>
  <c r="AK50" i="50"/>
  <c r="W50" i="50"/>
  <c r="K50" i="50"/>
  <c r="AS50" i="50"/>
  <c r="AE50" i="50"/>
  <c r="U50" i="50"/>
  <c r="BA50" i="50"/>
  <c r="AO50" i="50"/>
  <c r="AC50" i="50"/>
  <c r="S50" i="50"/>
  <c r="AX41" i="50"/>
  <c r="AP41" i="50"/>
  <c r="AH41" i="50"/>
  <c r="AT41" i="50"/>
  <c r="AJ41" i="50"/>
  <c r="X41" i="50"/>
  <c r="P41" i="50"/>
  <c r="AR41" i="50"/>
  <c r="AD41" i="50"/>
  <c r="V41" i="50"/>
  <c r="L41" i="50"/>
  <c r="AZ41" i="50"/>
  <c r="AN41" i="50"/>
  <c r="AB41" i="50"/>
  <c r="T41" i="50"/>
  <c r="J41" i="50"/>
  <c r="AV41" i="50"/>
  <c r="AL41" i="50"/>
  <c r="Z41" i="50"/>
  <c r="R41" i="50"/>
  <c r="AY83" i="50"/>
  <c r="AQ83" i="50"/>
  <c r="AI83" i="50"/>
  <c r="Y83" i="50"/>
  <c r="Q83" i="50"/>
  <c r="AW83" i="50"/>
  <c r="AO83" i="50"/>
  <c r="AE83" i="50"/>
  <c r="W83" i="50"/>
  <c r="M83" i="50"/>
  <c r="BA83" i="50"/>
  <c r="AS83" i="50"/>
  <c r="AK83" i="50"/>
  <c r="AA83" i="50"/>
  <c r="S83" i="50"/>
  <c r="AU83" i="50"/>
  <c r="K83" i="50"/>
  <c r="AM83" i="50"/>
  <c r="AC83" i="50"/>
  <c r="U83" i="50"/>
  <c r="AX74" i="50"/>
  <c r="AP74" i="50"/>
  <c r="AH74" i="50"/>
  <c r="X74" i="50"/>
  <c r="P74" i="50"/>
  <c r="AV74" i="50"/>
  <c r="AN74" i="50"/>
  <c r="AD74" i="50"/>
  <c r="V74" i="50"/>
  <c r="L74" i="50"/>
  <c r="AZ74" i="50"/>
  <c r="AR74" i="50"/>
  <c r="AJ74" i="50"/>
  <c r="Z74" i="50"/>
  <c r="R74" i="50"/>
  <c r="T74" i="50"/>
  <c r="AT74" i="50"/>
  <c r="J74" i="50"/>
  <c r="AL74" i="50"/>
  <c r="AB74" i="50"/>
  <c r="AW19" i="50"/>
  <c r="AO19" i="50"/>
  <c r="AE19" i="50"/>
  <c r="W19" i="50"/>
  <c r="M19" i="50"/>
  <c r="AU19" i="50"/>
  <c r="AM19" i="50"/>
  <c r="AC19" i="50"/>
  <c r="U19" i="50"/>
  <c r="K19" i="50"/>
  <c r="AY19" i="50"/>
  <c r="AQ19" i="50"/>
  <c r="AI19" i="50"/>
  <c r="Y19" i="50"/>
  <c r="Q19" i="50"/>
  <c r="AS19" i="50"/>
  <c r="AK19" i="50"/>
  <c r="AA19" i="50"/>
  <c r="BA19" i="50"/>
  <c r="S19" i="50"/>
  <c r="AY100" i="50"/>
  <c r="AQ100" i="50"/>
  <c r="AI100" i="50"/>
  <c r="Y100" i="50"/>
  <c r="Q100" i="50"/>
  <c r="AW100" i="50"/>
  <c r="AO100" i="50"/>
  <c r="AE100" i="50"/>
  <c r="W100" i="50"/>
  <c r="M100" i="50"/>
  <c r="AU100" i="50"/>
  <c r="AM100" i="50"/>
  <c r="AC100" i="50"/>
  <c r="U100" i="50"/>
  <c r="K100" i="50"/>
  <c r="BA100" i="50"/>
  <c r="AS100" i="50"/>
  <c r="AK100" i="50"/>
  <c r="AA100" i="50"/>
  <c r="S100" i="50"/>
  <c r="AX91" i="50"/>
  <c r="AP91" i="50"/>
  <c r="AH91" i="50"/>
  <c r="X91" i="50"/>
  <c r="P91" i="50"/>
  <c r="AV91" i="50"/>
  <c r="AN91" i="50"/>
  <c r="AD91" i="50"/>
  <c r="V91" i="50"/>
  <c r="L91" i="50"/>
  <c r="AT91" i="50"/>
  <c r="AL91" i="50"/>
  <c r="AB91" i="50"/>
  <c r="T91" i="50"/>
  <c r="J91" i="50"/>
  <c r="AZ91" i="50"/>
  <c r="AR91" i="50"/>
  <c r="AJ91" i="50"/>
  <c r="Z91" i="50"/>
  <c r="R91" i="50"/>
  <c r="AY36" i="50"/>
  <c r="AQ36" i="50"/>
  <c r="AI36" i="50"/>
  <c r="Y36" i="50"/>
  <c r="Q36" i="50"/>
  <c r="AW36" i="50"/>
  <c r="AO36" i="50"/>
  <c r="AE36" i="50"/>
  <c r="W36" i="50"/>
  <c r="M36" i="50"/>
  <c r="AU36" i="50"/>
  <c r="AM36" i="50"/>
  <c r="AC36" i="50"/>
  <c r="U36" i="50"/>
  <c r="K36" i="50"/>
  <c r="BA36" i="50"/>
  <c r="AS36" i="50"/>
  <c r="AK36" i="50"/>
  <c r="AA36" i="50"/>
  <c r="S36" i="50"/>
  <c r="AX27" i="50"/>
  <c r="AP27" i="50"/>
  <c r="AH27" i="50"/>
  <c r="X27" i="50"/>
  <c r="P27" i="50"/>
  <c r="AV27" i="50"/>
  <c r="AN27" i="50"/>
  <c r="AD27" i="50"/>
  <c r="V27" i="50"/>
  <c r="L27" i="50"/>
  <c r="AT27" i="50"/>
  <c r="AL27" i="50"/>
  <c r="AB27" i="50"/>
  <c r="T27" i="50"/>
  <c r="J27" i="50"/>
  <c r="AZ27" i="50"/>
  <c r="AR27" i="50"/>
  <c r="AJ27" i="50"/>
  <c r="Z27" i="50"/>
  <c r="R27" i="50"/>
  <c r="AO311" i="51"/>
  <c r="AS311" i="51"/>
  <c r="AW311" i="51"/>
  <c r="M311" i="51"/>
  <c r="AC311" i="51"/>
  <c r="AI311" i="51"/>
  <c r="AM311" i="51"/>
  <c r="AQ311" i="51"/>
  <c r="BA311" i="51"/>
  <c r="S311" i="51"/>
  <c r="W311" i="51"/>
  <c r="AA311" i="51"/>
  <c r="AE311" i="51"/>
  <c r="AU311" i="51"/>
  <c r="K311" i="51"/>
  <c r="AY311" i="51"/>
  <c r="Q311" i="51"/>
  <c r="U311" i="51"/>
  <c r="Y311" i="51"/>
  <c r="AK311" i="51"/>
  <c r="AT302" i="51"/>
  <c r="AB302" i="51"/>
  <c r="J302" i="51"/>
  <c r="AN302" i="51"/>
  <c r="V302" i="51"/>
  <c r="AP302" i="51"/>
  <c r="X302" i="51"/>
  <c r="AZ302" i="51"/>
  <c r="AJ302" i="51"/>
  <c r="R302" i="51"/>
  <c r="AL302" i="51"/>
  <c r="T302" i="51"/>
  <c r="AV302" i="51"/>
  <c r="AD302" i="51"/>
  <c r="L302" i="51"/>
  <c r="AX302" i="51"/>
  <c r="AH302" i="51"/>
  <c r="P302" i="51"/>
  <c r="AR302" i="51"/>
  <c r="Z302" i="51"/>
  <c r="AM324" i="51"/>
  <c r="Q324" i="51"/>
  <c r="AS324" i="51"/>
  <c r="S324" i="51"/>
  <c r="AA324" i="51"/>
  <c r="BA324" i="51"/>
  <c r="U324" i="51"/>
  <c r="AU324" i="51"/>
  <c r="M324" i="51"/>
  <c r="AK324" i="51"/>
  <c r="AQ324" i="51"/>
  <c r="AC324" i="51"/>
  <c r="K324" i="51"/>
  <c r="AE324" i="51"/>
  <c r="W324" i="51"/>
  <c r="Y324" i="51"/>
  <c r="AY324" i="51"/>
  <c r="AI324" i="51"/>
  <c r="AW324" i="51"/>
  <c r="AO324" i="51"/>
  <c r="AN315" i="51"/>
  <c r="V315" i="51"/>
  <c r="AP315" i="51"/>
  <c r="AT315" i="51"/>
  <c r="J315" i="51"/>
  <c r="AZ315" i="51"/>
  <c r="AJ315" i="51"/>
  <c r="R315" i="51"/>
  <c r="AH315" i="51"/>
  <c r="AL315" i="51"/>
  <c r="AV315" i="51"/>
  <c r="AD315" i="51"/>
  <c r="L315" i="51"/>
  <c r="X315" i="51"/>
  <c r="AB315" i="51"/>
  <c r="AR315" i="51"/>
  <c r="Z315" i="51"/>
  <c r="AX315" i="51"/>
  <c r="P315" i="51"/>
  <c r="T315" i="51"/>
  <c r="AO260" i="51"/>
  <c r="W260" i="51"/>
  <c r="Y260" i="51"/>
  <c r="AY260" i="51"/>
  <c r="U260" i="51"/>
  <c r="BA260" i="51"/>
  <c r="AK260" i="51"/>
  <c r="S260" i="51"/>
  <c r="AU260" i="51"/>
  <c r="AI260" i="51"/>
  <c r="AW260" i="51"/>
  <c r="AE260" i="51"/>
  <c r="M260" i="51"/>
  <c r="AC260" i="51"/>
  <c r="Q260" i="51"/>
  <c r="AS260" i="51"/>
  <c r="AA260" i="51"/>
  <c r="AQ260" i="51"/>
  <c r="K260" i="51"/>
  <c r="AM260" i="51"/>
  <c r="AO301" i="51"/>
  <c r="W301" i="51"/>
  <c r="AU301" i="51"/>
  <c r="AC301" i="51"/>
  <c r="K301" i="51"/>
  <c r="BA301" i="51"/>
  <c r="AK301" i="51"/>
  <c r="S301" i="51"/>
  <c r="AQ301" i="51"/>
  <c r="Y301" i="51"/>
  <c r="AW301" i="51"/>
  <c r="AE301" i="51"/>
  <c r="M301" i="51"/>
  <c r="AM301" i="51"/>
  <c r="U301" i="51"/>
  <c r="AS301" i="51"/>
  <c r="AA301" i="51"/>
  <c r="AY301" i="51"/>
  <c r="AI301" i="51"/>
  <c r="Q301" i="51"/>
  <c r="AP292" i="51"/>
  <c r="X292" i="51"/>
  <c r="AZ292" i="51"/>
  <c r="R292" i="51"/>
  <c r="V292" i="51"/>
  <c r="AH292" i="51"/>
  <c r="J292" i="51"/>
  <c r="AV292" i="51"/>
  <c r="AX292" i="51"/>
  <c r="AB292" i="51"/>
  <c r="AR292" i="51"/>
  <c r="AN292" i="51"/>
  <c r="AT292" i="51"/>
  <c r="T292" i="51"/>
  <c r="AJ292" i="51"/>
  <c r="AD292" i="51"/>
  <c r="AL292" i="51"/>
  <c r="P292" i="51"/>
  <c r="Z292" i="51"/>
  <c r="L292" i="51"/>
  <c r="AS298" i="51"/>
  <c r="AA298" i="51"/>
  <c r="AY298" i="51"/>
  <c r="AI298" i="51"/>
  <c r="Q298" i="51"/>
  <c r="AO298" i="51"/>
  <c r="W298" i="51"/>
  <c r="AU298" i="51"/>
  <c r="AC298" i="51"/>
  <c r="K298" i="51"/>
  <c r="AW298" i="51"/>
  <c r="AE298" i="51"/>
  <c r="M298" i="51"/>
  <c r="AM298" i="51"/>
  <c r="U298" i="51"/>
  <c r="BA298" i="51"/>
  <c r="Y298" i="51"/>
  <c r="AK298" i="51"/>
  <c r="S298" i="51"/>
  <c r="AQ298" i="51"/>
  <c r="AP289" i="51"/>
  <c r="X289" i="51"/>
  <c r="AZ289" i="51"/>
  <c r="R289" i="51"/>
  <c r="V289" i="51"/>
  <c r="AL289" i="51"/>
  <c r="T289" i="51"/>
  <c r="AR289" i="51"/>
  <c r="AV289" i="51"/>
  <c r="L289" i="51"/>
  <c r="AT289" i="51"/>
  <c r="AB289" i="51"/>
  <c r="J289" i="51"/>
  <c r="Z289" i="51"/>
  <c r="AD289" i="51"/>
  <c r="AJ289" i="51"/>
  <c r="AX289" i="51"/>
  <c r="AN289" i="51"/>
  <c r="AH289" i="51"/>
  <c r="P289" i="51"/>
  <c r="Q252" i="51"/>
  <c r="Y252" i="51"/>
  <c r="AI252" i="51"/>
  <c r="AQ252" i="51"/>
  <c r="AY252" i="51"/>
  <c r="S252" i="51"/>
  <c r="AA252" i="51"/>
  <c r="AK252" i="51"/>
  <c r="AS252" i="51"/>
  <c r="BA252" i="51"/>
  <c r="M252" i="51"/>
  <c r="W252" i="51"/>
  <c r="AE252" i="51"/>
  <c r="AO252" i="51"/>
  <c r="AW252" i="51"/>
  <c r="AM252" i="51"/>
  <c r="K252" i="51"/>
  <c r="AU252" i="51"/>
  <c r="U252" i="51"/>
  <c r="AC252" i="51"/>
  <c r="AY226" i="51"/>
  <c r="AQ226" i="51"/>
  <c r="AI226" i="51"/>
  <c r="Y226" i="51"/>
  <c r="Q226" i="51"/>
  <c r="AW226" i="51"/>
  <c r="AM226" i="51"/>
  <c r="AA226" i="51"/>
  <c r="M226" i="51"/>
  <c r="AU226" i="51"/>
  <c r="AK226" i="51"/>
  <c r="W226" i="51"/>
  <c r="K226" i="51"/>
  <c r="AS226" i="51"/>
  <c r="AE226" i="51"/>
  <c r="U226" i="51"/>
  <c r="BA226" i="51"/>
  <c r="AO226" i="51"/>
  <c r="AC226" i="51"/>
  <c r="S226" i="51"/>
  <c r="AX217" i="51"/>
  <c r="AP217" i="51"/>
  <c r="AH217" i="51"/>
  <c r="X217" i="51"/>
  <c r="P217" i="51"/>
  <c r="AT217" i="51"/>
  <c r="AJ217" i="51"/>
  <c r="V217" i="51"/>
  <c r="J217" i="51"/>
  <c r="AR217" i="51"/>
  <c r="AD217" i="51"/>
  <c r="T217" i="51"/>
  <c r="AZ217" i="51"/>
  <c r="AN217" i="51"/>
  <c r="AB217" i="51"/>
  <c r="R217" i="51"/>
  <c r="AV217" i="51"/>
  <c r="AL217" i="51"/>
  <c r="Z217" i="51"/>
  <c r="L217" i="51"/>
  <c r="AY162" i="51"/>
  <c r="AQ162" i="51"/>
  <c r="AI162" i="51"/>
  <c r="Y162" i="51"/>
  <c r="Q162" i="51"/>
  <c r="AW162" i="51"/>
  <c r="AM162" i="51"/>
  <c r="AA162" i="51"/>
  <c r="M162" i="51"/>
  <c r="AU162" i="51"/>
  <c r="AK162" i="51"/>
  <c r="W162" i="51"/>
  <c r="K162" i="51"/>
  <c r="AS162" i="51"/>
  <c r="AE162" i="51"/>
  <c r="U162" i="51"/>
  <c r="BA162" i="51"/>
  <c r="AO162" i="51"/>
  <c r="AC162" i="51"/>
  <c r="S162" i="51"/>
  <c r="AY239" i="51"/>
  <c r="AQ239" i="51"/>
  <c r="AI239" i="51"/>
  <c r="Y239" i="51"/>
  <c r="Q239" i="51"/>
  <c r="AW239" i="51"/>
  <c r="AO239" i="51"/>
  <c r="AE239" i="51"/>
  <c r="W239" i="51"/>
  <c r="M239" i="51"/>
  <c r="AU239" i="51"/>
  <c r="AM239" i="51"/>
  <c r="AC239" i="51"/>
  <c r="U239" i="51"/>
  <c r="K239" i="51"/>
  <c r="BA239" i="51"/>
  <c r="AS239" i="51"/>
  <c r="AK239" i="51"/>
  <c r="AA239" i="51"/>
  <c r="S239" i="51"/>
  <c r="AX230" i="51"/>
  <c r="AP230" i="51"/>
  <c r="AH230" i="51"/>
  <c r="X230" i="51"/>
  <c r="P230" i="51"/>
  <c r="AV230" i="51"/>
  <c r="AN230" i="51"/>
  <c r="AD230" i="51"/>
  <c r="V230" i="51"/>
  <c r="L230" i="51"/>
  <c r="AT230" i="51"/>
  <c r="AL230" i="51"/>
  <c r="AB230" i="51"/>
  <c r="T230" i="51"/>
  <c r="J230" i="51"/>
  <c r="AZ230" i="51"/>
  <c r="AR230" i="51"/>
  <c r="AJ230" i="51"/>
  <c r="Z230" i="51"/>
  <c r="R230" i="51"/>
  <c r="AY175" i="51"/>
  <c r="AQ175" i="51"/>
  <c r="AI175" i="51"/>
  <c r="Y175" i="51"/>
  <c r="Q175" i="51"/>
  <c r="AW175" i="51"/>
  <c r="AO175" i="51"/>
  <c r="AE175" i="51"/>
  <c r="W175" i="51"/>
  <c r="M175" i="51"/>
  <c r="AU175" i="51"/>
  <c r="AM175" i="51"/>
  <c r="AC175" i="51"/>
  <c r="U175" i="51"/>
  <c r="K175" i="51"/>
  <c r="BA175" i="51"/>
  <c r="AS175" i="51"/>
  <c r="AK175" i="51"/>
  <c r="AA175" i="51"/>
  <c r="S175" i="51"/>
  <c r="AX166" i="51"/>
  <c r="AP166" i="51"/>
  <c r="AH166" i="51"/>
  <c r="X166" i="51"/>
  <c r="P166" i="51"/>
  <c r="AV166" i="51"/>
  <c r="AN166" i="51"/>
  <c r="AD166" i="51"/>
  <c r="V166" i="51"/>
  <c r="L166" i="51"/>
  <c r="AT166" i="51"/>
  <c r="AL166" i="51"/>
  <c r="AB166" i="51"/>
  <c r="T166" i="51"/>
  <c r="J166" i="51"/>
  <c r="AZ166" i="51"/>
  <c r="AR166" i="51"/>
  <c r="AJ166" i="51"/>
  <c r="Z166" i="51"/>
  <c r="R166" i="51"/>
  <c r="AY216" i="51"/>
  <c r="AQ216" i="51"/>
  <c r="AI216" i="51"/>
  <c r="Y216" i="51"/>
  <c r="Q216" i="51"/>
  <c r="AW216" i="51"/>
  <c r="AM216" i="51"/>
  <c r="AA216" i="51"/>
  <c r="M216" i="51"/>
  <c r="AU216" i="51"/>
  <c r="AK216" i="51"/>
  <c r="W216" i="51"/>
  <c r="K216" i="51"/>
  <c r="AS216" i="51"/>
  <c r="AE216" i="51"/>
  <c r="U216" i="51"/>
  <c r="BA216" i="51"/>
  <c r="AO216" i="51"/>
  <c r="AC216" i="51"/>
  <c r="S216" i="51"/>
  <c r="AX207" i="51"/>
  <c r="AP207" i="51"/>
  <c r="AH207" i="51"/>
  <c r="X207" i="51"/>
  <c r="P207" i="51"/>
  <c r="AT207" i="51"/>
  <c r="AJ207" i="51"/>
  <c r="V207" i="51"/>
  <c r="J207" i="51"/>
  <c r="AR207" i="51"/>
  <c r="AD207" i="51"/>
  <c r="T207" i="51"/>
  <c r="AZ207" i="51"/>
  <c r="AN207" i="51"/>
  <c r="AB207" i="51"/>
  <c r="R207" i="51"/>
  <c r="AV207" i="51"/>
  <c r="AL207" i="51"/>
  <c r="Z207" i="51"/>
  <c r="L207" i="51"/>
  <c r="AY229" i="51"/>
  <c r="AQ229" i="51"/>
  <c r="AI229" i="51"/>
  <c r="Y229" i="51"/>
  <c r="W229" i="51"/>
  <c r="AW229" i="51"/>
  <c r="AO229" i="51"/>
  <c r="AE229" i="51"/>
  <c r="U229" i="51"/>
  <c r="S229" i="51"/>
  <c r="AU229" i="51"/>
  <c r="AM229" i="51"/>
  <c r="AC229" i="51"/>
  <c r="Q229" i="51"/>
  <c r="M229" i="51"/>
  <c r="BA229" i="51"/>
  <c r="AS229" i="51"/>
  <c r="AK229" i="51"/>
  <c r="AA229" i="51"/>
  <c r="K229" i="51"/>
  <c r="AV220" i="51"/>
  <c r="AD220" i="51"/>
  <c r="L220" i="51"/>
  <c r="AL220" i="51"/>
  <c r="T220" i="51"/>
  <c r="AR220" i="51"/>
  <c r="Z220" i="51"/>
  <c r="AX220" i="51"/>
  <c r="AH220" i="51"/>
  <c r="P220" i="51"/>
  <c r="AN220" i="51"/>
  <c r="V220" i="51"/>
  <c r="AT220" i="51"/>
  <c r="AB220" i="51"/>
  <c r="J220" i="51"/>
  <c r="AZ220" i="51"/>
  <c r="AJ220" i="51"/>
  <c r="R220" i="51"/>
  <c r="AP220" i="51"/>
  <c r="X220" i="51"/>
  <c r="AY165" i="51"/>
  <c r="AQ165" i="51"/>
  <c r="AI165" i="51"/>
  <c r="Y165" i="51"/>
  <c r="Q165" i="51"/>
  <c r="AW165" i="51"/>
  <c r="AO165" i="51"/>
  <c r="AE165" i="51"/>
  <c r="W165" i="51"/>
  <c r="M165" i="51"/>
  <c r="AU165" i="51"/>
  <c r="AM165" i="51"/>
  <c r="AC165" i="51"/>
  <c r="U165" i="51"/>
  <c r="K165" i="51"/>
  <c r="BA165" i="51"/>
  <c r="AS165" i="51"/>
  <c r="AK165" i="51"/>
  <c r="AA165" i="51"/>
  <c r="S165" i="51"/>
  <c r="AY129" i="51"/>
  <c r="AQ129" i="51"/>
  <c r="AI129" i="51"/>
  <c r="Y129" i="51"/>
  <c r="Q129" i="51"/>
  <c r="AW129" i="51"/>
  <c r="AO129" i="51"/>
  <c r="AE129" i="51"/>
  <c r="W129" i="51"/>
  <c r="M129" i="51"/>
  <c r="AU129" i="51"/>
  <c r="AM129" i="51"/>
  <c r="AC129" i="51"/>
  <c r="U129" i="51"/>
  <c r="K129" i="51"/>
  <c r="BA129" i="51"/>
  <c r="AS129" i="51"/>
  <c r="AK129" i="51"/>
  <c r="AA129" i="51"/>
  <c r="S129" i="51"/>
  <c r="AX120" i="51"/>
  <c r="AP120" i="51"/>
  <c r="AH120" i="51"/>
  <c r="X120" i="51"/>
  <c r="P120" i="51"/>
  <c r="AV120" i="51"/>
  <c r="AN120" i="51"/>
  <c r="AD120" i="51"/>
  <c r="V120" i="51"/>
  <c r="L120" i="51"/>
  <c r="AT120" i="51"/>
  <c r="AL120" i="51"/>
  <c r="AB120" i="51"/>
  <c r="T120" i="51"/>
  <c r="J120" i="51"/>
  <c r="AZ120" i="51"/>
  <c r="AR120" i="51"/>
  <c r="AJ120" i="51"/>
  <c r="Z120" i="51"/>
  <c r="R120" i="51"/>
  <c r="AY150" i="51"/>
  <c r="AQ150" i="51"/>
  <c r="AI150" i="51"/>
  <c r="Y150" i="51"/>
  <c r="Q150" i="51"/>
  <c r="AW150" i="51"/>
  <c r="AO150" i="51"/>
  <c r="AE150" i="51"/>
  <c r="W150" i="51"/>
  <c r="M150" i="51"/>
  <c r="AU150" i="51"/>
  <c r="AM150" i="51"/>
  <c r="AC150" i="51"/>
  <c r="U150" i="51"/>
  <c r="K150" i="51"/>
  <c r="BA150" i="51"/>
  <c r="AS150" i="51"/>
  <c r="AK150" i="51"/>
  <c r="AA150" i="51"/>
  <c r="S150" i="51"/>
  <c r="AX141" i="51"/>
  <c r="AP141" i="51"/>
  <c r="AH141" i="51"/>
  <c r="X141" i="51"/>
  <c r="P141" i="51"/>
  <c r="AV141" i="51"/>
  <c r="AN141" i="51"/>
  <c r="AD141" i="51"/>
  <c r="V141" i="51"/>
  <c r="L141" i="51"/>
  <c r="AT141" i="51"/>
  <c r="AL141" i="51"/>
  <c r="AB141" i="51"/>
  <c r="T141" i="51"/>
  <c r="J141" i="51"/>
  <c r="AZ141" i="51"/>
  <c r="AR141" i="51"/>
  <c r="AJ141" i="51"/>
  <c r="Z141" i="51"/>
  <c r="R141" i="51"/>
  <c r="AX154" i="51"/>
  <c r="AP154" i="51"/>
  <c r="AH154" i="51"/>
  <c r="X154" i="51"/>
  <c r="P154" i="51"/>
  <c r="AV154" i="51"/>
  <c r="AN154" i="51"/>
  <c r="AD154" i="51"/>
  <c r="V154" i="51"/>
  <c r="L154" i="51"/>
  <c r="AT154" i="51"/>
  <c r="AL154" i="51"/>
  <c r="AB154" i="51"/>
  <c r="T154" i="51"/>
  <c r="J154" i="51"/>
  <c r="AZ154" i="51"/>
  <c r="AR154" i="51"/>
  <c r="AJ154" i="51"/>
  <c r="Z154" i="51"/>
  <c r="R154" i="51"/>
  <c r="AY140" i="51"/>
  <c r="AQ140" i="51"/>
  <c r="AI140" i="51"/>
  <c r="Y140" i="51"/>
  <c r="Q140" i="51"/>
  <c r="AW140" i="51"/>
  <c r="AO140" i="51"/>
  <c r="AE140" i="51"/>
  <c r="W140" i="51"/>
  <c r="M140" i="51"/>
  <c r="AU140" i="51"/>
  <c r="AM140" i="51"/>
  <c r="AC140" i="51"/>
  <c r="U140" i="51"/>
  <c r="K140" i="51"/>
  <c r="BA140" i="51"/>
  <c r="AS140" i="51"/>
  <c r="AK140" i="51"/>
  <c r="AA140" i="51"/>
  <c r="S140" i="51"/>
  <c r="AX131" i="51"/>
  <c r="AP131" i="51"/>
  <c r="AH131" i="51"/>
  <c r="X131" i="51"/>
  <c r="P131" i="51"/>
  <c r="AV131" i="51"/>
  <c r="AN131" i="51"/>
  <c r="AD131" i="51"/>
  <c r="V131" i="51"/>
  <c r="L131" i="51"/>
  <c r="AT131" i="51"/>
  <c r="AL131" i="51"/>
  <c r="AB131" i="51"/>
  <c r="T131" i="51"/>
  <c r="J131" i="51"/>
  <c r="AZ131" i="51"/>
  <c r="AR131" i="51"/>
  <c r="AJ131" i="51"/>
  <c r="Z131" i="51"/>
  <c r="R131" i="51"/>
  <c r="AY67" i="51"/>
  <c r="AQ67" i="51"/>
  <c r="AI67" i="51"/>
  <c r="Y67" i="51"/>
  <c r="Q67" i="51"/>
  <c r="AO67" i="51"/>
  <c r="W67" i="51"/>
  <c r="M67" i="51"/>
  <c r="AW67" i="51"/>
  <c r="AE67" i="51"/>
  <c r="AU67" i="51"/>
  <c r="AM67" i="51"/>
  <c r="U67" i="51"/>
  <c r="AC67" i="51"/>
  <c r="K67" i="51"/>
  <c r="BA67" i="51"/>
  <c r="AS67" i="51"/>
  <c r="AK67" i="51"/>
  <c r="AA67" i="51"/>
  <c r="S67" i="51"/>
  <c r="AY96" i="51"/>
  <c r="AQ96" i="51"/>
  <c r="AI96" i="51"/>
  <c r="Y96" i="51"/>
  <c r="Q96" i="51"/>
  <c r="AW96" i="51"/>
  <c r="AO96" i="51"/>
  <c r="AE96" i="51"/>
  <c r="W96" i="51"/>
  <c r="M96" i="51"/>
  <c r="AU96" i="51"/>
  <c r="AM96" i="51"/>
  <c r="AC96" i="51"/>
  <c r="U96" i="51"/>
  <c r="K96" i="51"/>
  <c r="BA96" i="51"/>
  <c r="AS96" i="51"/>
  <c r="AK96" i="51"/>
  <c r="AA96" i="51"/>
  <c r="S96" i="51"/>
  <c r="AX87" i="51"/>
  <c r="AP87" i="51"/>
  <c r="AH87" i="51"/>
  <c r="X87" i="51"/>
  <c r="P87" i="51"/>
  <c r="AV87" i="51"/>
  <c r="AN87" i="51"/>
  <c r="AD87" i="51"/>
  <c r="V87" i="51"/>
  <c r="L87" i="51"/>
  <c r="AT87" i="51"/>
  <c r="AL87" i="51"/>
  <c r="AB87" i="51"/>
  <c r="T87" i="51"/>
  <c r="J87" i="51"/>
  <c r="AZ87" i="51"/>
  <c r="AR87" i="51"/>
  <c r="AJ87" i="51"/>
  <c r="Z87" i="51"/>
  <c r="R87" i="51"/>
  <c r="AY102" i="51"/>
  <c r="AQ102" i="51"/>
  <c r="AI102" i="51"/>
  <c r="Y102" i="51"/>
  <c r="Q102" i="51"/>
  <c r="AW102" i="51"/>
  <c r="AO102" i="51"/>
  <c r="AE102" i="51"/>
  <c r="W102" i="51"/>
  <c r="M102" i="51"/>
  <c r="AU102" i="51"/>
  <c r="AM102" i="51"/>
  <c r="AC102" i="51"/>
  <c r="U102" i="51"/>
  <c r="K102" i="51"/>
  <c r="BA102" i="51"/>
  <c r="AS102" i="51"/>
  <c r="AK102" i="51"/>
  <c r="AA102" i="51"/>
  <c r="S102" i="51"/>
  <c r="AX93" i="51"/>
  <c r="AP93" i="51"/>
  <c r="AH93" i="51"/>
  <c r="X93" i="51"/>
  <c r="P93" i="51"/>
  <c r="AV93" i="51"/>
  <c r="AN93" i="51"/>
  <c r="AD93" i="51"/>
  <c r="V93" i="51"/>
  <c r="L93" i="51"/>
  <c r="AT93" i="51"/>
  <c r="AL93" i="51"/>
  <c r="AB93" i="51"/>
  <c r="T93" i="51"/>
  <c r="J93" i="51"/>
  <c r="AZ93" i="51"/>
  <c r="AR93" i="51"/>
  <c r="AJ93" i="51"/>
  <c r="Z93" i="51"/>
  <c r="R93" i="51"/>
  <c r="AY12" i="51"/>
  <c r="AQ12" i="51"/>
  <c r="AI12" i="51"/>
  <c r="Y12" i="51"/>
  <c r="Q12" i="51"/>
  <c r="AW12" i="51"/>
  <c r="AE12" i="51"/>
  <c r="W12" i="51"/>
  <c r="M12" i="51"/>
  <c r="AO12" i="51"/>
  <c r="AM12" i="51"/>
  <c r="AC12" i="51"/>
  <c r="K12" i="51"/>
  <c r="AU12" i="51"/>
  <c r="U12" i="51"/>
  <c r="BA12" i="51"/>
  <c r="AS12" i="51"/>
  <c r="AK12" i="51"/>
  <c r="AA12" i="51"/>
  <c r="S12" i="51"/>
  <c r="AX57" i="51"/>
  <c r="AP57" i="51"/>
  <c r="AH57" i="51"/>
  <c r="X57" i="51"/>
  <c r="P57" i="51"/>
  <c r="AV57" i="51"/>
  <c r="AN57" i="51"/>
  <c r="AD57" i="51"/>
  <c r="V57" i="51"/>
  <c r="L57" i="51"/>
  <c r="AZ57" i="51"/>
  <c r="AR57" i="51"/>
  <c r="AJ57" i="51"/>
  <c r="Z57" i="51"/>
  <c r="R57" i="51"/>
  <c r="AL57" i="51"/>
  <c r="AB57" i="51"/>
  <c r="T57" i="51"/>
  <c r="AT57" i="51"/>
  <c r="J57" i="51"/>
  <c r="AY51" i="51"/>
  <c r="AQ51" i="51"/>
  <c r="AI51" i="51"/>
  <c r="Y51" i="51"/>
  <c r="Q51" i="51"/>
  <c r="AO51" i="51"/>
  <c r="AE51" i="51"/>
  <c r="M51" i="51"/>
  <c r="AW51" i="51"/>
  <c r="W51" i="51"/>
  <c r="AM51" i="51"/>
  <c r="U51" i="51"/>
  <c r="K51" i="51"/>
  <c r="BA51" i="51"/>
  <c r="AS51" i="51"/>
  <c r="AK51" i="51"/>
  <c r="AA51" i="51"/>
  <c r="S51" i="51"/>
  <c r="AU51" i="51"/>
  <c r="AC51" i="51"/>
  <c r="AX42" i="51"/>
  <c r="AP42" i="51"/>
  <c r="AH42" i="51"/>
  <c r="X42" i="51"/>
  <c r="P42" i="51"/>
  <c r="AV42" i="51"/>
  <c r="AD42" i="51"/>
  <c r="V42" i="51"/>
  <c r="AN42" i="51"/>
  <c r="L42" i="51"/>
  <c r="AT42" i="51"/>
  <c r="J42" i="51"/>
  <c r="AB42" i="51"/>
  <c r="AZ42" i="51"/>
  <c r="AR42" i="51"/>
  <c r="AJ42" i="51"/>
  <c r="Z42" i="51"/>
  <c r="R42" i="51"/>
  <c r="AL42" i="51"/>
  <c r="T42" i="51"/>
  <c r="AY62" i="48"/>
  <c r="AQ62" i="48"/>
  <c r="AI62" i="48"/>
  <c r="Y62" i="48"/>
  <c r="Q62" i="48"/>
  <c r="AU62" i="48"/>
  <c r="AK62" i="48"/>
  <c r="W62" i="48"/>
  <c r="K62" i="48"/>
  <c r="AS62" i="48"/>
  <c r="AE62" i="48"/>
  <c r="U62" i="48"/>
  <c r="BA62" i="48"/>
  <c r="AO62" i="48"/>
  <c r="AC62" i="48"/>
  <c r="S62" i="48"/>
  <c r="AW62" i="48"/>
  <c r="AM62" i="48"/>
  <c r="AA62" i="48"/>
  <c r="M62" i="48"/>
  <c r="AX53" i="48"/>
  <c r="AP53" i="48"/>
  <c r="AH53" i="48"/>
  <c r="X53" i="48"/>
  <c r="P53" i="48"/>
  <c r="AR53" i="48"/>
  <c r="AD53" i="48"/>
  <c r="T53" i="48"/>
  <c r="AZ53" i="48"/>
  <c r="AN53" i="48"/>
  <c r="AB53" i="48"/>
  <c r="R53" i="48"/>
  <c r="AV53" i="48"/>
  <c r="AL53" i="48"/>
  <c r="Z53" i="48"/>
  <c r="L53" i="48"/>
  <c r="AT53" i="48"/>
  <c r="AJ53" i="48"/>
  <c r="V53" i="48"/>
  <c r="J53" i="48"/>
  <c r="AY47" i="48"/>
  <c r="AQ47" i="48"/>
  <c r="AI47" i="48"/>
  <c r="Y47" i="48"/>
  <c r="Q47" i="48"/>
  <c r="AW47" i="48"/>
  <c r="AO47" i="48"/>
  <c r="AE47" i="48"/>
  <c r="W47" i="48"/>
  <c r="M47" i="48"/>
  <c r="AU47" i="48"/>
  <c r="AM47" i="48"/>
  <c r="AC47" i="48"/>
  <c r="U47" i="48"/>
  <c r="K47" i="48"/>
  <c r="BA47" i="48"/>
  <c r="AS47" i="48"/>
  <c r="AK47" i="48"/>
  <c r="AA47" i="48"/>
  <c r="S47" i="48"/>
  <c r="BA64" i="48"/>
  <c r="AS64" i="48"/>
  <c r="AK64" i="48"/>
  <c r="AA64" i="48"/>
  <c r="S64" i="48"/>
  <c r="AY64" i="48"/>
  <c r="AQ64" i="48"/>
  <c r="AI64" i="48"/>
  <c r="Y64" i="48"/>
  <c r="Q64" i="48"/>
  <c r="AW64" i="48"/>
  <c r="AO64" i="48"/>
  <c r="AE64" i="48"/>
  <c r="W64" i="48"/>
  <c r="M64" i="48"/>
  <c r="AU64" i="48"/>
  <c r="AM64" i="48"/>
  <c r="AC64" i="48"/>
  <c r="U64" i="48"/>
  <c r="K64" i="48"/>
  <c r="AZ56" i="48"/>
  <c r="AR56" i="48"/>
  <c r="AJ56" i="48"/>
  <c r="Z56" i="48"/>
  <c r="R56" i="48"/>
  <c r="AX56" i="48"/>
  <c r="AP56" i="48"/>
  <c r="AH56" i="48"/>
  <c r="X56" i="48"/>
  <c r="P56" i="48"/>
  <c r="AV56" i="48"/>
  <c r="AN56" i="48"/>
  <c r="AD56" i="48"/>
  <c r="V56" i="48"/>
  <c r="L56" i="48"/>
  <c r="AT56" i="48"/>
  <c r="AL56" i="48"/>
  <c r="AB56" i="48"/>
  <c r="T56" i="48"/>
  <c r="J56" i="48"/>
  <c r="AX38" i="48"/>
  <c r="AP38" i="48"/>
  <c r="AH38" i="48"/>
  <c r="X38" i="48"/>
  <c r="P38" i="48"/>
  <c r="AV38" i="48"/>
  <c r="AN38" i="48"/>
  <c r="AD38" i="48"/>
  <c r="V38" i="48"/>
  <c r="L38" i="48"/>
  <c r="AT38" i="48"/>
  <c r="AL38" i="48"/>
  <c r="AB38" i="48"/>
  <c r="T38" i="48"/>
  <c r="J38" i="48"/>
  <c r="AZ38" i="48"/>
  <c r="AR38" i="48"/>
  <c r="AJ38" i="48"/>
  <c r="Z38" i="48"/>
  <c r="R38" i="48"/>
  <c r="AW119" i="49"/>
  <c r="AO119" i="49"/>
  <c r="AE119" i="49"/>
  <c r="W119" i="49"/>
  <c r="M119" i="49"/>
  <c r="AU119" i="49"/>
  <c r="AM119" i="49"/>
  <c r="AC119" i="49"/>
  <c r="U119" i="49"/>
  <c r="K119" i="49"/>
  <c r="BA119" i="49"/>
  <c r="AS119" i="49"/>
  <c r="AK119" i="49"/>
  <c r="AA119" i="49"/>
  <c r="S119" i="49"/>
  <c r="AY119" i="49"/>
  <c r="AQ119" i="49"/>
  <c r="AI119" i="49"/>
  <c r="Y119" i="49"/>
  <c r="Q119" i="49"/>
  <c r="AV110" i="49"/>
  <c r="AN110" i="49"/>
  <c r="AD110" i="49"/>
  <c r="V110" i="49"/>
  <c r="L110" i="49"/>
  <c r="AT110" i="49"/>
  <c r="AL110" i="49"/>
  <c r="AB110" i="49"/>
  <c r="T110" i="49"/>
  <c r="J110" i="49"/>
  <c r="AX110" i="49"/>
  <c r="AP110" i="49"/>
  <c r="AH110" i="49"/>
  <c r="X110" i="49"/>
  <c r="P110" i="49"/>
  <c r="AJ110" i="49"/>
  <c r="Z110" i="49"/>
  <c r="AZ110" i="49"/>
  <c r="R110" i="49"/>
  <c r="AR110" i="49"/>
  <c r="AW55" i="49"/>
  <c r="AO55" i="49"/>
  <c r="AE55" i="49"/>
  <c r="W55" i="49"/>
  <c r="M55" i="49"/>
  <c r="AS55" i="49"/>
  <c r="AI55" i="49"/>
  <c r="U55" i="49"/>
  <c r="BA55" i="49"/>
  <c r="AQ55" i="49"/>
  <c r="AC55" i="49"/>
  <c r="S55" i="49"/>
  <c r="AY55" i="49"/>
  <c r="AM55" i="49"/>
  <c r="AA55" i="49"/>
  <c r="Q55" i="49"/>
  <c r="AU55" i="49"/>
  <c r="AK55" i="49"/>
  <c r="Y55" i="49"/>
  <c r="K55" i="49"/>
  <c r="AV46" i="49"/>
  <c r="AN46" i="49"/>
  <c r="AD46" i="49"/>
  <c r="V46" i="49"/>
  <c r="L46" i="49"/>
  <c r="AZ46" i="49"/>
  <c r="AP46" i="49"/>
  <c r="AB46" i="49"/>
  <c r="R46" i="49"/>
  <c r="AX46" i="49"/>
  <c r="AL46" i="49"/>
  <c r="Z46" i="49"/>
  <c r="P46" i="49"/>
  <c r="AT46" i="49"/>
  <c r="AJ46" i="49"/>
  <c r="X46" i="49"/>
  <c r="J46" i="49"/>
  <c r="AR46" i="49"/>
  <c r="AH46" i="49"/>
  <c r="T46" i="49"/>
  <c r="AY214" i="50"/>
  <c r="AQ214" i="50"/>
  <c r="AI214" i="50"/>
  <c r="Y214" i="50"/>
  <c r="Q214" i="50"/>
  <c r="AW214" i="50"/>
  <c r="AO214" i="50"/>
  <c r="AE214" i="50"/>
  <c r="W214" i="50"/>
  <c r="M214" i="50"/>
  <c r="AS214" i="50"/>
  <c r="AA214" i="50"/>
  <c r="AM214" i="50"/>
  <c r="U214" i="50"/>
  <c r="BA214" i="50"/>
  <c r="AK214" i="50"/>
  <c r="S214" i="50"/>
  <c r="AU214" i="50"/>
  <c r="AC214" i="50"/>
  <c r="K214" i="50"/>
  <c r="AZ39" i="48"/>
  <c r="AR39" i="48"/>
  <c r="AJ39" i="48"/>
  <c r="Z39" i="48"/>
  <c r="R39" i="48"/>
  <c r="AX39" i="48"/>
  <c r="AP39" i="48"/>
  <c r="AH39" i="48"/>
  <c r="X39" i="48"/>
  <c r="P39" i="48"/>
  <c r="AT39" i="48"/>
  <c r="AL39" i="48"/>
  <c r="AB39" i="48"/>
  <c r="T39" i="48"/>
  <c r="J39" i="48"/>
  <c r="V39" i="48"/>
  <c r="AV39" i="48"/>
  <c r="L39" i="48"/>
  <c r="AN39" i="48"/>
  <c r="AD39" i="48"/>
  <c r="AY120" i="49"/>
  <c r="AQ120" i="49"/>
  <c r="AI120" i="49"/>
  <c r="Y120" i="49"/>
  <c r="Q120" i="49"/>
  <c r="AW120" i="49"/>
  <c r="AO120" i="49"/>
  <c r="AE120" i="49"/>
  <c r="W120" i="49"/>
  <c r="M120" i="49"/>
  <c r="AU120" i="49"/>
  <c r="AM120" i="49"/>
  <c r="AC120" i="49"/>
  <c r="U120" i="49"/>
  <c r="K120" i="49"/>
  <c r="BA120" i="49"/>
  <c r="AS120" i="49"/>
  <c r="AK120" i="49"/>
  <c r="AA120" i="49"/>
  <c r="S120" i="49"/>
  <c r="AX111" i="49"/>
  <c r="AP111" i="49"/>
  <c r="AH111" i="49"/>
  <c r="X111" i="49"/>
  <c r="P111" i="49"/>
  <c r="AV111" i="49"/>
  <c r="AN111" i="49"/>
  <c r="AD111" i="49"/>
  <c r="V111" i="49"/>
  <c r="L111" i="49"/>
  <c r="AT111" i="49"/>
  <c r="AL111" i="49"/>
  <c r="AB111" i="49"/>
  <c r="T111" i="49"/>
  <c r="J111" i="49"/>
  <c r="AZ111" i="49"/>
  <c r="AR111" i="49"/>
  <c r="AJ111" i="49"/>
  <c r="Z111" i="49"/>
  <c r="R111" i="49"/>
  <c r="AY56" i="49"/>
  <c r="AQ56" i="49"/>
  <c r="AI56" i="49"/>
  <c r="Y56" i="49"/>
  <c r="Q56" i="49"/>
  <c r="AW56" i="49"/>
  <c r="AO56" i="49"/>
  <c r="AE56" i="49"/>
  <c r="W56" i="49"/>
  <c r="M56" i="49"/>
  <c r="BA56" i="49"/>
  <c r="AS56" i="49"/>
  <c r="AK56" i="49"/>
  <c r="AA56" i="49"/>
  <c r="S56" i="49"/>
  <c r="AM56" i="49"/>
  <c r="AC56" i="49"/>
  <c r="U56" i="49"/>
  <c r="AU56" i="49"/>
  <c r="K56" i="49"/>
  <c r="AX47" i="49"/>
  <c r="AP47" i="49"/>
  <c r="AH47" i="49"/>
  <c r="X47" i="49"/>
  <c r="P47" i="49"/>
  <c r="AV47" i="49"/>
  <c r="AN47" i="49"/>
  <c r="AD47" i="49"/>
  <c r="V47" i="49"/>
  <c r="L47" i="49"/>
  <c r="AZ47" i="49"/>
  <c r="AR47" i="49"/>
  <c r="AJ47" i="49"/>
  <c r="Z47" i="49"/>
  <c r="R47" i="49"/>
  <c r="AT47" i="49"/>
  <c r="J47" i="49"/>
  <c r="AL47" i="49"/>
  <c r="AB47" i="49"/>
  <c r="T47" i="49"/>
  <c r="AW215" i="50"/>
  <c r="AO215" i="50"/>
  <c r="AE215" i="50"/>
  <c r="W215" i="50"/>
  <c r="M215" i="50"/>
  <c r="AU215" i="50"/>
  <c r="AM215" i="50"/>
  <c r="AC215" i="50"/>
  <c r="U215" i="50"/>
  <c r="K215" i="50"/>
  <c r="AY215" i="50"/>
  <c r="AQ215" i="50"/>
  <c r="AI215" i="50"/>
  <c r="Y215" i="50"/>
  <c r="Q215" i="50"/>
  <c r="AS215" i="50"/>
  <c r="AK215" i="50"/>
  <c r="AA215" i="50"/>
  <c r="BA215" i="50"/>
  <c r="S215" i="50"/>
  <c r="AU141" i="49"/>
  <c r="AC141" i="49"/>
  <c r="K141" i="49"/>
  <c r="AO141" i="49"/>
  <c r="W141" i="49"/>
  <c r="AQ141" i="49"/>
  <c r="Y141" i="49"/>
  <c r="BA141" i="49"/>
  <c r="AK141" i="49"/>
  <c r="S141" i="49"/>
  <c r="AM141" i="49"/>
  <c r="U141" i="49"/>
  <c r="AW141" i="49"/>
  <c r="AE141" i="49"/>
  <c r="M141" i="49"/>
  <c r="AY141" i="49"/>
  <c r="AI141" i="49"/>
  <c r="Q141" i="49"/>
  <c r="AS141" i="49"/>
  <c r="AA141" i="49"/>
  <c r="AV132" i="49"/>
  <c r="AD132" i="49"/>
  <c r="L132" i="49"/>
  <c r="AL132" i="49"/>
  <c r="T132" i="49"/>
  <c r="AR132" i="49"/>
  <c r="Z132" i="49"/>
  <c r="AX132" i="49"/>
  <c r="AH132" i="49"/>
  <c r="P132" i="49"/>
  <c r="AN132" i="49"/>
  <c r="V132" i="49"/>
  <c r="AT132" i="49"/>
  <c r="AB132" i="49"/>
  <c r="J132" i="49"/>
  <c r="AZ132" i="49"/>
  <c r="AJ132" i="49"/>
  <c r="R132" i="49"/>
  <c r="AP132" i="49"/>
  <c r="X132" i="49"/>
  <c r="AW77" i="49"/>
  <c r="AO77" i="49"/>
  <c r="AE77" i="49"/>
  <c r="W77" i="49"/>
  <c r="M77" i="49"/>
  <c r="AU77" i="49"/>
  <c r="AM77" i="49"/>
  <c r="AC77" i="49"/>
  <c r="U77" i="49"/>
  <c r="K77" i="49"/>
  <c r="BA77" i="49"/>
  <c r="AS77" i="49"/>
  <c r="AK77" i="49"/>
  <c r="AA77" i="49"/>
  <c r="S77" i="49"/>
  <c r="AY77" i="49"/>
  <c r="AQ77" i="49"/>
  <c r="AI77" i="49"/>
  <c r="Y77" i="49"/>
  <c r="Q77" i="49"/>
  <c r="AV68" i="49"/>
  <c r="AN68" i="49"/>
  <c r="AD68" i="49"/>
  <c r="V68" i="49"/>
  <c r="L68" i="49"/>
  <c r="AT68" i="49"/>
  <c r="AL68" i="49"/>
  <c r="AB68" i="49"/>
  <c r="T68" i="49"/>
  <c r="J68" i="49"/>
  <c r="AZ68" i="49"/>
  <c r="AR68" i="49"/>
  <c r="AJ68" i="49"/>
  <c r="Z68" i="49"/>
  <c r="R68" i="49"/>
  <c r="AX68" i="49"/>
  <c r="AP68" i="49"/>
  <c r="AH68" i="49"/>
  <c r="X68" i="49"/>
  <c r="P68" i="49"/>
  <c r="AW13" i="49"/>
  <c r="AO13" i="49"/>
  <c r="AE13" i="49"/>
  <c r="W13" i="49"/>
  <c r="M13" i="49"/>
  <c r="AU13" i="49"/>
  <c r="AM13" i="49"/>
  <c r="AC13" i="49"/>
  <c r="U13" i="49"/>
  <c r="K13" i="49"/>
  <c r="AY13" i="49"/>
  <c r="AQ13" i="49"/>
  <c r="AI13" i="49"/>
  <c r="Y13" i="49"/>
  <c r="Q13" i="49"/>
  <c r="BA13" i="49"/>
  <c r="S13" i="49"/>
  <c r="AS13" i="49"/>
  <c r="AK13" i="49"/>
  <c r="AA13" i="49"/>
  <c r="AZ227" i="50"/>
  <c r="AR227" i="50"/>
  <c r="AJ227" i="50"/>
  <c r="Z227" i="50"/>
  <c r="R227" i="50"/>
  <c r="AX227" i="50"/>
  <c r="AP227" i="50"/>
  <c r="AH227" i="50"/>
  <c r="X227" i="50"/>
  <c r="P227" i="50"/>
  <c r="AV227" i="50"/>
  <c r="AN227" i="50"/>
  <c r="AD227" i="50"/>
  <c r="V227" i="50"/>
  <c r="L227" i="50"/>
  <c r="AT227" i="50"/>
  <c r="AL227" i="50"/>
  <c r="AB227" i="50"/>
  <c r="T227" i="50"/>
  <c r="J227" i="50"/>
  <c r="BA126" i="49"/>
  <c r="AS126" i="49"/>
  <c r="AK126" i="49"/>
  <c r="AA126" i="49"/>
  <c r="S126" i="49"/>
  <c r="AY126" i="49"/>
  <c r="AQ126" i="49"/>
  <c r="AI126" i="49"/>
  <c r="Y126" i="49"/>
  <c r="Q126" i="49"/>
  <c r="AW126" i="49"/>
  <c r="AO126" i="49"/>
  <c r="AE126" i="49"/>
  <c r="W126" i="49"/>
  <c r="M126" i="49"/>
  <c r="AU126" i="49"/>
  <c r="AM126" i="49"/>
  <c r="AC126" i="49"/>
  <c r="U126" i="49"/>
  <c r="K126" i="49"/>
  <c r="AZ117" i="49"/>
  <c r="AR117" i="49"/>
  <c r="AJ117" i="49"/>
  <c r="Z117" i="49"/>
  <c r="R117" i="49"/>
  <c r="AX117" i="49"/>
  <c r="AP117" i="49"/>
  <c r="AH117" i="49"/>
  <c r="X117" i="49"/>
  <c r="P117" i="49"/>
  <c r="AV117" i="49"/>
  <c r="AN117" i="49"/>
  <c r="AD117" i="49"/>
  <c r="V117" i="49"/>
  <c r="L117" i="49"/>
  <c r="AT117" i="49"/>
  <c r="AL117" i="49"/>
  <c r="AB117" i="49"/>
  <c r="T117" i="49"/>
  <c r="J117" i="49"/>
  <c r="BA62" i="49"/>
  <c r="AS62" i="49"/>
  <c r="AK62" i="49"/>
  <c r="AA62" i="49"/>
  <c r="S62" i="49"/>
  <c r="AY62" i="49"/>
  <c r="AQ62" i="49"/>
  <c r="AI62" i="49"/>
  <c r="Y62" i="49"/>
  <c r="Q62" i="49"/>
  <c r="AW62" i="49"/>
  <c r="AO62" i="49"/>
  <c r="AE62" i="49"/>
  <c r="W62" i="49"/>
  <c r="M62" i="49"/>
  <c r="AU62" i="49"/>
  <c r="AM62" i="49"/>
  <c r="AC62" i="49"/>
  <c r="U62" i="49"/>
  <c r="K62" i="49"/>
  <c r="AZ53" i="49"/>
  <c r="AR53" i="49"/>
  <c r="AJ53" i="49"/>
  <c r="Z53" i="49"/>
  <c r="R53" i="49"/>
  <c r="AX53" i="49"/>
  <c r="AP53" i="49"/>
  <c r="AH53" i="49"/>
  <c r="X53" i="49"/>
  <c r="P53" i="49"/>
  <c r="AV53" i="49"/>
  <c r="AN53" i="49"/>
  <c r="AD53" i="49"/>
  <c r="V53" i="49"/>
  <c r="L53" i="49"/>
  <c r="AT53" i="49"/>
  <c r="AL53" i="49"/>
  <c r="AB53" i="49"/>
  <c r="T53" i="49"/>
  <c r="J53" i="49"/>
  <c r="AY221" i="50"/>
  <c r="AQ221" i="50"/>
  <c r="AI221" i="50"/>
  <c r="Y221" i="50"/>
  <c r="Q221" i="50"/>
  <c r="AW221" i="50"/>
  <c r="AO221" i="50"/>
  <c r="AE221" i="50"/>
  <c r="W221" i="50"/>
  <c r="M221" i="50"/>
  <c r="AU221" i="50"/>
  <c r="AM221" i="50"/>
  <c r="AC221" i="50"/>
  <c r="U221" i="50"/>
  <c r="K221" i="50"/>
  <c r="BA221" i="50"/>
  <c r="AS221" i="50"/>
  <c r="AK221" i="50"/>
  <c r="AA221" i="50"/>
  <c r="S221" i="50"/>
  <c r="AX212" i="50"/>
  <c r="AP212" i="50"/>
  <c r="AH212" i="50"/>
  <c r="X212" i="50"/>
  <c r="P212" i="50"/>
  <c r="AV212" i="50"/>
  <c r="AN212" i="50"/>
  <c r="AD212" i="50"/>
  <c r="V212" i="50"/>
  <c r="L212" i="50"/>
  <c r="AT212" i="50"/>
  <c r="AL212" i="50"/>
  <c r="AB212" i="50"/>
  <c r="T212" i="50"/>
  <c r="J212" i="50"/>
  <c r="AZ212" i="50"/>
  <c r="AR212" i="50"/>
  <c r="AJ212" i="50"/>
  <c r="Z212" i="50"/>
  <c r="R212" i="50"/>
  <c r="BA204" i="50"/>
  <c r="AK204" i="50"/>
  <c r="S204" i="50"/>
  <c r="AQ204" i="50"/>
  <c r="Y204" i="50"/>
  <c r="AW204" i="50"/>
  <c r="AE204" i="50"/>
  <c r="M204" i="50"/>
  <c r="AM204" i="50"/>
  <c r="U204" i="50"/>
  <c r="AS204" i="50"/>
  <c r="AA204" i="50"/>
  <c r="AY204" i="50"/>
  <c r="AI204" i="50"/>
  <c r="Q204" i="50"/>
  <c r="AO204" i="50"/>
  <c r="W204" i="50"/>
  <c r="AU204" i="50"/>
  <c r="AC204" i="50"/>
  <c r="K204" i="50"/>
  <c r="AX195" i="50"/>
  <c r="AH195" i="50"/>
  <c r="P195" i="50"/>
  <c r="AR195" i="50"/>
  <c r="Z195" i="50"/>
  <c r="AT195" i="50"/>
  <c r="AB195" i="50"/>
  <c r="J195" i="50"/>
  <c r="AN195" i="50"/>
  <c r="V195" i="50"/>
  <c r="AP195" i="50"/>
  <c r="X195" i="50"/>
  <c r="AZ195" i="50"/>
  <c r="AJ195" i="50"/>
  <c r="R195" i="50"/>
  <c r="AL195" i="50"/>
  <c r="T195" i="50"/>
  <c r="AV195" i="50"/>
  <c r="AD195" i="50"/>
  <c r="L195" i="50"/>
  <c r="AY140" i="50"/>
  <c r="AQ140" i="50"/>
  <c r="AI140" i="50"/>
  <c r="Y140" i="50"/>
  <c r="Q140" i="50"/>
  <c r="AW140" i="50"/>
  <c r="AO140" i="50"/>
  <c r="AE140" i="50"/>
  <c r="W140" i="50"/>
  <c r="M140" i="50"/>
  <c r="AU140" i="50"/>
  <c r="AM140" i="50"/>
  <c r="AC140" i="50"/>
  <c r="U140" i="50"/>
  <c r="K140" i="50"/>
  <c r="BA140" i="50"/>
  <c r="AS140" i="50"/>
  <c r="AK140" i="50"/>
  <c r="AA140" i="50"/>
  <c r="S140" i="50"/>
  <c r="AX131" i="50"/>
  <c r="AP131" i="50"/>
  <c r="AH131" i="50"/>
  <c r="X131" i="50"/>
  <c r="P131" i="50"/>
  <c r="AV131" i="50"/>
  <c r="AN131" i="50"/>
  <c r="AD131" i="50"/>
  <c r="V131" i="50"/>
  <c r="L131" i="50"/>
  <c r="AT131" i="50"/>
  <c r="AL131" i="50"/>
  <c r="AB131" i="50"/>
  <c r="T131" i="50"/>
  <c r="J131" i="50"/>
  <c r="AZ131" i="50"/>
  <c r="AR131" i="50"/>
  <c r="AJ131" i="50"/>
  <c r="Z131" i="50"/>
  <c r="R131" i="50"/>
  <c r="AW173" i="50"/>
  <c r="AO173" i="50"/>
  <c r="AE173" i="50"/>
  <c r="W173" i="50"/>
  <c r="M173" i="50"/>
  <c r="AU173" i="50"/>
  <c r="AM173" i="50"/>
  <c r="AC173" i="50"/>
  <c r="U173" i="50"/>
  <c r="K173" i="50"/>
  <c r="BA173" i="50"/>
  <c r="AS173" i="50"/>
  <c r="AK173" i="50"/>
  <c r="AA173" i="50"/>
  <c r="S173" i="50"/>
  <c r="AY173" i="50"/>
  <c r="AQ173" i="50"/>
  <c r="AI173" i="50"/>
  <c r="Y173" i="50"/>
  <c r="Q173" i="50"/>
  <c r="AV164" i="50"/>
  <c r="AN164" i="50"/>
  <c r="AD164" i="50"/>
  <c r="V164" i="50"/>
  <c r="L164" i="50"/>
  <c r="AT164" i="50"/>
  <c r="AL164" i="50"/>
  <c r="AB164" i="50"/>
  <c r="T164" i="50"/>
  <c r="J164" i="50"/>
  <c r="AZ164" i="50"/>
  <c r="AR164" i="50"/>
  <c r="AJ164" i="50"/>
  <c r="Z164" i="50"/>
  <c r="R164" i="50"/>
  <c r="AX164" i="50"/>
  <c r="AP164" i="50"/>
  <c r="AH164" i="50"/>
  <c r="X164" i="50"/>
  <c r="P164" i="50"/>
  <c r="AW170" i="50"/>
  <c r="AO170" i="50"/>
  <c r="AE170" i="50"/>
  <c r="W170" i="50"/>
  <c r="M170" i="50"/>
  <c r="AU170" i="50"/>
  <c r="AM170" i="50"/>
  <c r="AC170" i="50"/>
  <c r="U170" i="50"/>
  <c r="K170" i="50"/>
  <c r="AY170" i="50"/>
  <c r="AI170" i="50"/>
  <c r="Q170" i="50"/>
  <c r="AS170" i="50"/>
  <c r="AA170" i="50"/>
  <c r="AQ170" i="50"/>
  <c r="Y170" i="50"/>
  <c r="BA170" i="50"/>
  <c r="AK170" i="50"/>
  <c r="S170" i="50"/>
  <c r="AV161" i="50"/>
  <c r="AN161" i="50"/>
  <c r="AD161" i="50"/>
  <c r="V161" i="50"/>
  <c r="L161" i="50"/>
  <c r="AT161" i="50"/>
  <c r="AJ161" i="50"/>
  <c r="X161" i="50"/>
  <c r="J161" i="50"/>
  <c r="AR161" i="50"/>
  <c r="AH161" i="50"/>
  <c r="T161" i="50"/>
  <c r="AZ161" i="50"/>
  <c r="AP161" i="50"/>
  <c r="AB161" i="50"/>
  <c r="R161" i="50"/>
  <c r="AX161" i="50"/>
  <c r="AL161" i="50"/>
  <c r="Z161" i="50"/>
  <c r="P161" i="50"/>
  <c r="AV206" i="50"/>
  <c r="AN206" i="50"/>
  <c r="AD206" i="50"/>
  <c r="V206" i="50"/>
  <c r="L206" i="50"/>
  <c r="AT206" i="50"/>
  <c r="AL206" i="50"/>
  <c r="AB206" i="50"/>
  <c r="T206" i="50"/>
  <c r="J206" i="50"/>
  <c r="AX206" i="50"/>
  <c r="AP206" i="50"/>
  <c r="AH206" i="50"/>
  <c r="X206" i="50"/>
  <c r="P206" i="50"/>
  <c r="AZ206" i="50"/>
  <c r="R206" i="50"/>
  <c r="AR206" i="50"/>
  <c r="AJ206" i="50"/>
  <c r="Z206" i="50"/>
  <c r="AY151" i="50"/>
  <c r="AQ151" i="50"/>
  <c r="AI151" i="50"/>
  <c r="Y151" i="50"/>
  <c r="Q151" i="50"/>
  <c r="AW151" i="50"/>
  <c r="AO151" i="50"/>
  <c r="AE151" i="50"/>
  <c r="W151" i="50"/>
  <c r="M151" i="50"/>
  <c r="AU151" i="50"/>
  <c r="AM151" i="50"/>
  <c r="AC151" i="50"/>
  <c r="U151" i="50"/>
  <c r="K151" i="50"/>
  <c r="BA151" i="50"/>
  <c r="AS151" i="50"/>
  <c r="AK151" i="50"/>
  <c r="AA151" i="50"/>
  <c r="S151" i="50"/>
  <c r="AX142" i="50"/>
  <c r="AP142" i="50"/>
  <c r="AH142" i="50"/>
  <c r="X142" i="50"/>
  <c r="P142" i="50"/>
  <c r="AV142" i="50"/>
  <c r="AN142" i="50"/>
  <c r="AD142" i="50"/>
  <c r="V142" i="50"/>
  <c r="L142" i="50"/>
  <c r="AZ142" i="50"/>
  <c r="AR142" i="50"/>
  <c r="AJ142" i="50"/>
  <c r="Z142" i="50"/>
  <c r="R142" i="50"/>
  <c r="AL142" i="50"/>
  <c r="AB142" i="50"/>
  <c r="T142" i="50"/>
  <c r="AT142" i="50"/>
  <c r="J142" i="50"/>
  <c r="AW97" i="50"/>
  <c r="AO97" i="50"/>
  <c r="AE97" i="50"/>
  <c r="W97" i="50"/>
  <c r="M97" i="50"/>
  <c r="AU97" i="50"/>
  <c r="AM97" i="50"/>
  <c r="AC97" i="50"/>
  <c r="U97" i="50"/>
  <c r="K97" i="50"/>
  <c r="BA97" i="50"/>
  <c r="AS97" i="50"/>
  <c r="AK97" i="50"/>
  <c r="AA97" i="50"/>
  <c r="S97" i="50"/>
  <c r="AY97" i="50"/>
  <c r="AQ97" i="50"/>
  <c r="AI97" i="50"/>
  <c r="Y97" i="50"/>
  <c r="Q97" i="50"/>
  <c r="AV88" i="50"/>
  <c r="AN88" i="50"/>
  <c r="AD88" i="50"/>
  <c r="V88" i="50"/>
  <c r="L88" i="50"/>
  <c r="AT88" i="50"/>
  <c r="AL88" i="50"/>
  <c r="AB88" i="50"/>
  <c r="T88" i="50"/>
  <c r="J88" i="50"/>
  <c r="AZ88" i="50"/>
  <c r="AR88" i="50"/>
  <c r="AJ88" i="50"/>
  <c r="Z88" i="50"/>
  <c r="R88" i="50"/>
  <c r="AX88" i="50"/>
  <c r="AP88" i="50"/>
  <c r="AH88" i="50"/>
  <c r="X88" i="50"/>
  <c r="P88" i="50"/>
  <c r="AY33" i="50"/>
  <c r="AQ33" i="50"/>
  <c r="AI33" i="50"/>
  <c r="Y33" i="50"/>
  <c r="Q33" i="50"/>
  <c r="AW33" i="50"/>
  <c r="AO33" i="50"/>
  <c r="AE33" i="50"/>
  <c r="W33" i="50"/>
  <c r="M33" i="50"/>
  <c r="AU33" i="50"/>
  <c r="AC33" i="50"/>
  <c r="K33" i="50"/>
  <c r="AS33" i="50"/>
  <c r="AA33" i="50"/>
  <c r="AM33" i="50"/>
  <c r="U33" i="50"/>
  <c r="BA33" i="50"/>
  <c r="AK33" i="50"/>
  <c r="S33" i="50"/>
  <c r="AX24" i="50"/>
  <c r="AP24" i="50"/>
  <c r="AH24" i="50"/>
  <c r="X24" i="50"/>
  <c r="P24" i="50"/>
  <c r="AV24" i="50"/>
  <c r="AN24" i="50"/>
  <c r="AD24" i="50"/>
  <c r="V24" i="50"/>
  <c r="L24" i="50"/>
  <c r="AL24" i="50"/>
  <c r="T24" i="50"/>
  <c r="AZ24" i="50"/>
  <c r="AJ24" i="50"/>
  <c r="R24" i="50"/>
  <c r="AT24" i="50"/>
  <c r="AB24" i="50"/>
  <c r="J24" i="50"/>
  <c r="AR24" i="50"/>
  <c r="Z24" i="50"/>
  <c r="AW102" i="50"/>
  <c r="AO102" i="50"/>
  <c r="AE102" i="50"/>
  <c r="W102" i="50"/>
  <c r="M102" i="50"/>
  <c r="AS102" i="50"/>
  <c r="AI102" i="50"/>
  <c r="U102" i="50"/>
  <c r="BA102" i="50"/>
  <c r="AQ102" i="50"/>
  <c r="AC102" i="50"/>
  <c r="S102" i="50"/>
  <c r="AY102" i="50"/>
  <c r="AM102" i="50"/>
  <c r="AA102" i="50"/>
  <c r="Q102" i="50"/>
  <c r="AU102" i="50"/>
  <c r="AK102" i="50"/>
  <c r="Y102" i="50"/>
  <c r="K102" i="50"/>
  <c r="AV93" i="50"/>
  <c r="AN93" i="50"/>
  <c r="AD93" i="50"/>
  <c r="V93" i="50"/>
  <c r="L93" i="50"/>
  <c r="AT93" i="50"/>
  <c r="AL93" i="50"/>
  <c r="AB93" i="50"/>
  <c r="T93" i="50"/>
  <c r="J93" i="50"/>
  <c r="AZ93" i="50"/>
  <c r="AR93" i="50"/>
  <c r="AJ93" i="50"/>
  <c r="Z93" i="50"/>
  <c r="R93" i="50"/>
  <c r="AX93" i="50"/>
  <c r="AP93" i="50"/>
  <c r="AH93" i="50"/>
  <c r="X93" i="50"/>
  <c r="P93" i="50"/>
  <c r="AY38" i="50"/>
  <c r="AQ38" i="50"/>
  <c r="AI38" i="50"/>
  <c r="Y38" i="50"/>
  <c r="Q38" i="50"/>
  <c r="AW38" i="50"/>
  <c r="AO38" i="50"/>
  <c r="AE38" i="50"/>
  <c r="W38" i="50"/>
  <c r="M38" i="50"/>
  <c r="AU38" i="50"/>
  <c r="AM38" i="50"/>
  <c r="AC38" i="50"/>
  <c r="U38" i="50"/>
  <c r="K38" i="50"/>
  <c r="BA38" i="50"/>
  <c r="AS38" i="50"/>
  <c r="AK38" i="50"/>
  <c r="AA38" i="50"/>
  <c r="S38" i="50"/>
  <c r="AX29" i="50"/>
  <c r="AP29" i="50"/>
  <c r="AH29" i="50"/>
  <c r="X29" i="50"/>
  <c r="P29" i="50"/>
  <c r="AV29" i="50"/>
  <c r="AN29" i="50"/>
  <c r="AD29" i="50"/>
  <c r="V29" i="50"/>
  <c r="L29" i="50"/>
  <c r="AT29" i="50"/>
  <c r="AL29" i="50"/>
  <c r="AB29" i="50"/>
  <c r="T29" i="50"/>
  <c r="J29" i="50"/>
  <c r="AZ29" i="50"/>
  <c r="AR29" i="50"/>
  <c r="AJ29" i="50"/>
  <c r="Z29" i="50"/>
  <c r="R29" i="50"/>
  <c r="AX348" i="51"/>
  <c r="X348" i="51"/>
  <c r="AH348" i="51"/>
  <c r="AT348" i="51"/>
  <c r="AN348" i="51"/>
  <c r="Z348" i="51"/>
  <c r="AZ348" i="51"/>
  <c r="AV348" i="51"/>
  <c r="T348" i="51"/>
  <c r="AJ348" i="51"/>
  <c r="V348" i="51"/>
  <c r="AL348" i="51"/>
  <c r="J348" i="51"/>
  <c r="L348" i="51"/>
  <c r="AR348" i="51"/>
  <c r="AP348" i="51"/>
  <c r="R348" i="51"/>
  <c r="AD348" i="51"/>
  <c r="AB348" i="51"/>
  <c r="P348" i="51"/>
  <c r="AY71" i="50"/>
  <c r="AQ71" i="50"/>
  <c r="AI71" i="50"/>
  <c r="Y71" i="50"/>
  <c r="Q71" i="50"/>
  <c r="AW71" i="50"/>
  <c r="AO71" i="50"/>
  <c r="AE71" i="50"/>
  <c r="W71" i="50"/>
  <c r="M71" i="50"/>
  <c r="BA71" i="50"/>
  <c r="AS71" i="50"/>
  <c r="AK71" i="50"/>
  <c r="AA71" i="50"/>
  <c r="S71" i="50"/>
  <c r="AC71" i="50"/>
  <c r="U71" i="50"/>
  <c r="AU71" i="50"/>
  <c r="K71" i="50"/>
  <c r="AM71" i="50"/>
  <c r="AX62" i="50"/>
  <c r="AP62" i="50"/>
  <c r="AH62" i="50"/>
  <c r="X62" i="50"/>
  <c r="P62" i="50"/>
  <c r="AV62" i="50"/>
  <c r="AN62" i="50"/>
  <c r="AD62" i="50"/>
  <c r="V62" i="50"/>
  <c r="L62" i="50"/>
  <c r="AZ62" i="50"/>
  <c r="AR62" i="50"/>
  <c r="AJ62" i="50"/>
  <c r="Z62" i="50"/>
  <c r="R62" i="50"/>
  <c r="AL62" i="50"/>
  <c r="AB62" i="50"/>
  <c r="T62" i="50"/>
  <c r="AT62" i="50"/>
  <c r="J62" i="50"/>
  <c r="AY88" i="50"/>
  <c r="AQ88" i="50"/>
  <c r="AI88" i="50"/>
  <c r="Y88" i="50"/>
  <c r="Q88" i="50"/>
  <c r="AW88" i="50"/>
  <c r="AO88" i="50"/>
  <c r="AE88" i="50"/>
  <c r="W88" i="50"/>
  <c r="M88" i="50"/>
  <c r="AU88" i="50"/>
  <c r="AM88" i="50"/>
  <c r="AC88" i="50"/>
  <c r="U88" i="50"/>
  <c r="K88" i="50"/>
  <c r="BA88" i="50"/>
  <c r="AS88" i="50"/>
  <c r="AK88" i="50"/>
  <c r="AA88" i="50"/>
  <c r="S88" i="50"/>
  <c r="AX79" i="50"/>
  <c r="AP79" i="50"/>
  <c r="AH79" i="50"/>
  <c r="X79" i="50"/>
  <c r="P79" i="50"/>
  <c r="AV79" i="50"/>
  <c r="AN79" i="50"/>
  <c r="AD79" i="50"/>
  <c r="V79" i="50"/>
  <c r="L79" i="50"/>
  <c r="AT79" i="50"/>
  <c r="AL79" i="50"/>
  <c r="AB79" i="50"/>
  <c r="T79" i="50"/>
  <c r="J79" i="50"/>
  <c r="AZ79" i="50"/>
  <c r="AR79" i="50"/>
  <c r="AJ79" i="50"/>
  <c r="Z79" i="50"/>
  <c r="R79" i="50"/>
  <c r="AY24" i="50"/>
  <c r="AQ24" i="50"/>
  <c r="AI24" i="50"/>
  <c r="Y24" i="50"/>
  <c r="Q24" i="50"/>
  <c r="AW24" i="50"/>
  <c r="AO24" i="50"/>
  <c r="AE24" i="50"/>
  <c r="W24" i="50"/>
  <c r="M24" i="50"/>
  <c r="AU24" i="50"/>
  <c r="AM24" i="50"/>
  <c r="AC24" i="50"/>
  <c r="U24" i="50"/>
  <c r="K24" i="50"/>
  <c r="BA24" i="50"/>
  <c r="AS24" i="50"/>
  <c r="AK24" i="50"/>
  <c r="AA24" i="50"/>
  <c r="S24" i="50"/>
  <c r="AX15" i="50"/>
  <c r="AP15" i="50"/>
  <c r="AH15" i="50"/>
  <c r="X15" i="50"/>
  <c r="P15" i="50"/>
  <c r="AV15" i="50"/>
  <c r="AN15" i="50"/>
  <c r="AD15" i="50"/>
  <c r="V15" i="50"/>
  <c r="L15" i="50"/>
  <c r="AT15" i="50"/>
  <c r="AL15" i="50"/>
  <c r="AB15" i="50"/>
  <c r="T15" i="50"/>
  <c r="J15" i="50"/>
  <c r="AZ15" i="50"/>
  <c r="AR15" i="50"/>
  <c r="AJ15" i="50"/>
  <c r="Z15" i="50"/>
  <c r="R15" i="50"/>
  <c r="AS299" i="51"/>
  <c r="AA299" i="51"/>
  <c r="AY299" i="51"/>
  <c r="AI299" i="51"/>
  <c r="Q299" i="51"/>
  <c r="AO299" i="51"/>
  <c r="W299" i="51"/>
  <c r="AU299" i="51"/>
  <c r="AC299" i="51"/>
  <c r="K299" i="51"/>
  <c r="AW299" i="51"/>
  <c r="AE299" i="51"/>
  <c r="M299" i="51"/>
  <c r="AM299" i="51"/>
  <c r="U299" i="51"/>
  <c r="S299" i="51"/>
  <c r="AQ299" i="51"/>
  <c r="BA299" i="51"/>
  <c r="Y299" i="51"/>
  <c r="AK299" i="51"/>
  <c r="AP290" i="51"/>
  <c r="X290" i="51"/>
  <c r="AZ290" i="51"/>
  <c r="R290" i="51"/>
  <c r="V290" i="51"/>
  <c r="AL290" i="51"/>
  <c r="T290" i="51"/>
  <c r="AR290" i="51"/>
  <c r="AV290" i="51"/>
  <c r="L290" i="51"/>
  <c r="AT290" i="51"/>
  <c r="AB290" i="51"/>
  <c r="J290" i="51"/>
  <c r="Z290" i="51"/>
  <c r="AD290" i="51"/>
  <c r="AH290" i="51"/>
  <c r="P290" i="51"/>
  <c r="AJ290" i="51"/>
  <c r="AX290" i="51"/>
  <c r="AN290" i="51"/>
  <c r="AQ312" i="51"/>
  <c r="BA312" i="51"/>
  <c r="S312" i="51"/>
  <c r="AI312" i="51"/>
  <c r="AM312" i="51"/>
  <c r="AE312" i="51"/>
  <c r="AU312" i="51"/>
  <c r="K312" i="51"/>
  <c r="W312" i="51"/>
  <c r="AA312" i="51"/>
  <c r="Y312" i="51"/>
  <c r="AK312" i="51"/>
  <c r="AY312" i="51"/>
  <c r="Q312" i="51"/>
  <c r="U312" i="51"/>
  <c r="AW312" i="51"/>
  <c r="M312" i="51"/>
  <c r="AC312" i="51"/>
  <c r="AO312" i="51"/>
  <c r="AS312" i="51"/>
  <c r="AT303" i="51"/>
  <c r="AB303" i="51"/>
  <c r="J303" i="51"/>
  <c r="AN303" i="51"/>
  <c r="V303" i="51"/>
  <c r="AP303" i="51"/>
  <c r="X303" i="51"/>
  <c r="AZ303" i="51"/>
  <c r="AJ303" i="51"/>
  <c r="R303" i="51"/>
  <c r="AL303" i="51"/>
  <c r="T303" i="51"/>
  <c r="AV303" i="51"/>
  <c r="AD303" i="51"/>
  <c r="L303" i="51"/>
  <c r="AX303" i="51"/>
  <c r="AH303" i="51"/>
  <c r="P303" i="51"/>
  <c r="AR303" i="51"/>
  <c r="Z303" i="51"/>
  <c r="AT344" i="51"/>
  <c r="Z344" i="51"/>
  <c r="P344" i="51"/>
  <c r="X344" i="51"/>
  <c r="AZ344" i="51"/>
  <c r="V344" i="51"/>
  <c r="T344" i="51"/>
  <c r="AR344" i="51"/>
  <c r="AP344" i="51"/>
  <c r="L344" i="51"/>
  <c r="AD344" i="51"/>
  <c r="AB344" i="51"/>
  <c r="AH344" i="51"/>
  <c r="R344" i="51"/>
  <c r="AN344" i="51"/>
  <c r="AL344" i="51"/>
  <c r="AX344" i="51"/>
  <c r="AJ344" i="51"/>
  <c r="J344" i="51"/>
  <c r="AV344" i="51"/>
  <c r="AM289" i="51"/>
  <c r="U289" i="51"/>
  <c r="AS289" i="51"/>
  <c r="AW289" i="51"/>
  <c r="M289" i="51"/>
  <c r="AY289" i="51"/>
  <c r="AI289" i="51"/>
  <c r="Q289" i="51"/>
  <c r="AK289" i="51"/>
  <c r="AO289" i="51"/>
  <c r="AU289" i="51"/>
  <c r="AC289" i="51"/>
  <c r="K289" i="51"/>
  <c r="AA289" i="51"/>
  <c r="AE289" i="51"/>
  <c r="AQ289" i="51"/>
  <c r="Y289" i="51"/>
  <c r="BA289" i="51"/>
  <c r="S289" i="51"/>
  <c r="W289" i="51"/>
  <c r="AN280" i="51"/>
  <c r="V280" i="51"/>
  <c r="AT280" i="51"/>
  <c r="AB280" i="51"/>
  <c r="J280" i="51"/>
  <c r="AZ280" i="51"/>
  <c r="AJ280" i="51"/>
  <c r="R280" i="51"/>
  <c r="AP280" i="51"/>
  <c r="X280" i="51"/>
  <c r="AV280" i="51"/>
  <c r="AD280" i="51"/>
  <c r="L280" i="51"/>
  <c r="AL280" i="51"/>
  <c r="T280" i="51"/>
  <c r="AR280" i="51"/>
  <c r="Z280" i="51"/>
  <c r="AX280" i="51"/>
  <c r="AH280" i="51"/>
  <c r="P280" i="51"/>
  <c r="AX341" i="51"/>
  <c r="AZ341" i="51"/>
  <c r="AN341" i="51"/>
  <c r="AL341" i="51"/>
  <c r="AV341" i="51"/>
  <c r="AR341" i="51"/>
  <c r="AT341" i="51"/>
  <c r="L341" i="51"/>
  <c r="R341" i="51"/>
  <c r="P341" i="51"/>
  <c r="X341" i="51"/>
  <c r="T341" i="51"/>
  <c r="J341" i="51"/>
  <c r="V341" i="51"/>
  <c r="AH341" i="51"/>
  <c r="AD341" i="51"/>
  <c r="Z341" i="51"/>
  <c r="AB341" i="51"/>
  <c r="AJ341" i="51"/>
  <c r="AP341" i="51"/>
  <c r="W286" i="51"/>
  <c r="AI286" i="51"/>
  <c r="AM286" i="51"/>
  <c r="BA286" i="51"/>
  <c r="S286" i="51"/>
  <c r="AU286" i="51"/>
  <c r="K286" i="51"/>
  <c r="AA286" i="51"/>
  <c r="AE286" i="51"/>
  <c r="AQ286" i="51"/>
  <c r="AO286" i="51"/>
  <c r="AY286" i="51"/>
  <c r="Q286" i="51"/>
  <c r="U286" i="51"/>
  <c r="AK286" i="51"/>
  <c r="AC286" i="51"/>
  <c r="AS286" i="51"/>
  <c r="AW286" i="51"/>
  <c r="M286" i="51"/>
  <c r="Y286" i="51"/>
  <c r="AN277" i="51"/>
  <c r="V277" i="51"/>
  <c r="AT277" i="51"/>
  <c r="AB277" i="51"/>
  <c r="J277" i="51"/>
  <c r="AZ277" i="51"/>
  <c r="AJ277" i="51"/>
  <c r="R277" i="51"/>
  <c r="AP277" i="51"/>
  <c r="X277" i="51"/>
  <c r="AV277" i="51"/>
  <c r="AD277" i="51"/>
  <c r="L277" i="51"/>
  <c r="AL277" i="51"/>
  <c r="T277" i="51"/>
  <c r="AR277" i="51"/>
  <c r="Z277" i="51"/>
  <c r="AX277" i="51"/>
  <c r="AH277" i="51"/>
  <c r="P277" i="51"/>
  <c r="AY214" i="51"/>
  <c r="AQ214" i="51"/>
  <c r="AI214" i="51"/>
  <c r="Y214" i="51"/>
  <c r="Q214" i="51"/>
  <c r="AS214" i="51"/>
  <c r="AE214" i="51"/>
  <c r="U214" i="51"/>
  <c r="BA214" i="51"/>
  <c r="AO214" i="51"/>
  <c r="AC214" i="51"/>
  <c r="S214" i="51"/>
  <c r="AW214" i="51"/>
  <c r="AM214" i="51"/>
  <c r="AA214" i="51"/>
  <c r="M214" i="51"/>
  <c r="AU214" i="51"/>
  <c r="AK214" i="51"/>
  <c r="W214" i="51"/>
  <c r="K214" i="51"/>
  <c r="AX205" i="51"/>
  <c r="AP205" i="51"/>
  <c r="AH205" i="51"/>
  <c r="X205" i="51"/>
  <c r="P205" i="51"/>
  <c r="AZ205" i="51"/>
  <c r="AN205" i="51"/>
  <c r="AB205" i="51"/>
  <c r="R205" i="51"/>
  <c r="AV205" i="51"/>
  <c r="AL205" i="51"/>
  <c r="Z205" i="51"/>
  <c r="L205" i="51"/>
  <c r="AT205" i="51"/>
  <c r="AJ205" i="51"/>
  <c r="V205" i="51"/>
  <c r="J205" i="51"/>
  <c r="AR205" i="51"/>
  <c r="AD205" i="51"/>
  <c r="T205" i="51"/>
  <c r="AW227" i="51"/>
  <c r="AE227" i="51"/>
  <c r="M227" i="51"/>
  <c r="AM227" i="51"/>
  <c r="U227" i="51"/>
  <c r="AS227" i="51"/>
  <c r="AA227" i="51"/>
  <c r="AY227" i="51"/>
  <c r="AI227" i="51"/>
  <c r="Q227" i="51"/>
  <c r="AO227" i="51"/>
  <c r="W227" i="51"/>
  <c r="AU227" i="51"/>
  <c r="AC227" i="51"/>
  <c r="K227" i="51"/>
  <c r="BA227" i="51"/>
  <c r="AK227" i="51"/>
  <c r="S227" i="51"/>
  <c r="AQ227" i="51"/>
  <c r="Y227" i="51"/>
  <c r="AT218" i="51"/>
  <c r="AB218" i="51"/>
  <c r="J218" i="51"/>
  <c r="AN218" i="51"/>
  <c r="V218" i="51"/>
  <c r="AP218" i="51"/>
  <c r="X218" i="51"/>
  <c r="AZ218" i="51"/>
  <c r="AJ218" i="51"/>
  <c r="R218" i="51"/>
  <c r="AL218" i="51"/>
  <c r="T218" i="51"/>
  <c r="AV218" i="51"/>
  <c r="AD218" i="51"/>
  <c r="L218" i="51"/>
  <c r="AX218" i="51"/>
  <c r="AH218" i="51"/>
  <c r="P218" i="51"/>
  <c r="AR218" i="51"/>
  <c r="Z218" i="51"/>
  <c r="AY163" i="51"/>
  <c r="AQ163" i="51"/>
  <c r="AI163" i="51"/>
  <c r="Y163" i="51"/>
  <c r="Q163" i="51"/>
  <c r="AW163" i="51"/>
  <c r="AO163" i="51"/>
  <c r="AE163" i="51"/>
  <c r="W163" i="51"/>
  <c r="M163" i="51"/>
  <c r="AU163" i="51"/>
  <c r="AM163" i="51"/>
  <c r="AC163" i="51"/>
  <c r="U163" i="51"/>
  <c r="K163" i="51"/>
  <c r="BA163" i="51"/>
  <c r="AS163" i="51"/>
  <c r="AK163" i="51"/>
  <c r="AA163" i="51"/>
  <c r="S163" i="51"/>
  <c r="AY204" i="51"/>
  <c r="AQ204" i="51"/>
  <c r="AI204" i="51"/>
  <c r="Y204" i="51"/>
  <c r="Q204" i="51"/>
  <c r="AS204" i="51"/>
  <c r="AE204" i="51"/>
  <c r="U204" i="51"/>
  <c r="BA204" i="51"/>
  <c r="AO204" i="51"/>
  <c r="AC204" i="51"/>
  <c r="S204" i="51"/>
  <c r="AW204" i="51"/>
  <c r="AM204" i="51"/>
  <c r="AA204" i="51"/>
  <c r="M204" i="51"/>
  <c r="AU204" i="51"/>
  <c r="AK204" i="51"/>
  <c r="W204" i="51"/>
  <c r="K204" i="51"/>
  <c r="AX195" i="51"/>
  <c r="AP195" i="51"/>
  <c r="AH195" i="51"/>
  <c r="X195" i="51"/>
  <c r="P195" i="51"/>
  <c r="AZ195" i="51"/>
  <c r="AN195" i="51"/>
  <c r="AB195" i="51"/>
  <c r="R195" i="51"/>
  <c r="AV195" i="51"/>
  <c r="AL195" i="51"/>
  <c r="Z195" i="51"/>
  <c r="L195" i="51"/>
  <c r="AT195" i="51"/>
  <c r="AJ195" i="51"/>
  <c r="V195" i="51"/>
  <c r="J195" i="51"/>
  <c r="AR195" i="51"/>
  <c r="AD195" i="51"/>
  <c r="T195" i="51"/>
  <c r="AU217" i="51"/>
  <c r="AC217" i="51"/>
  <c r="K217" i="51"/>
  <c r="AO217" i="51"/>
  <c r="W217" i="51"/>
  <c r="AQ217" i="51"/>
  <c r="Y217" i="51"/>
  <c r="BA217" i="51"/>
  <c r="AK217" i="51"/>
  <c r="S217" i="51"/>
  <c r="AM217" i="51"/>
  <c r="U217" i="51"/>
  <c r="AW217" i="51"/>
  <c r="AE217" i="51"/>
  <c r="M217" i="51"/>
  <c r="AY217" i="51"/>
  <c r="AI217" i="51"/>
  <c r="Q217" i="51"/>
  <c r="AS217" i="51"/>
  <c r="AA217" i="51"/>
  <c r="AV208" i="51"/>
  <c r="AD208" i="51"/>
  <c r="L208" i="51"/>
  <c r="AL208" i="51"/>
  <c r="T208" i="51"/>
  <c r="AR208" i="51"/>
  <c r="Z208" i="51"/>
  <c r="AX208" i="51"/>
  <c r="AH208" i="51"/>
  <c r="P208" i="51"/>
  <c r="AN208" i="51"/>
  <c r="V208" i="51"/>
  <c r="AT208" i="51"/>
  <c r="AB208" i="51"/>
  <c r="J208" i="51"/>
  <c r="AZ208" i="51"/>
  <c r="AJ208" i="51"/>
  <c r="R208" i="51"/>
  <c r="AP208" i="51"/>
  <c r="X208" i="51"/>
  <c r="AY117" i="51"/>
  <c r="AQ117" i="51"/>
  <c r="AI117" i="51"/>
  <c r="Y117" i="51"/>
  <c r="Q117" i="51"/>
  <c r="AW117" i="51"/>
  <c r="AO117" i="51"/>
  <c r="AE117" i="51"/>
  <c r="W117" i="51"/>
  <c r="M117" i="51"/>
  <c r="AU117" i="51"/>
  <c r="AM117" i="51"/>
  <c r="AC117" i="51"/>
  <c r="U117" i="51"/>
  <c r="K117" i="51"/>
  <c r="BA117" i="51"/>
  <c r="AS117" i="51"/>
  <c r="AK117" i="51"/>
  <c r="AA117" i="51"/>
  <c r="S117" i="51"/>
  <c r="AX108" i="51"/>
  <c r="AP108" i="51"/>
  <c r="AH108" i="51"/>
  <c r="X108" i="51"/>
  <c r="P108" i="51"/>
  <c r="AV108" i="51"/>
  <c r="AN108" i="51"/>
  <c r="AD108" i="51"/>
  <c r="V108" i="51"/>
  <c r="L108" i="51"/>
  <c r="AT108" i="51"/>
  <c r="AB108" i="51"/>
  <c r="T108" i="51"/>
  <c r="AL108" i="51"/>
  <c r="J108" i="51"/>
  <c r="AZ108" i="51"/>
  <c r="AR108" i="51"/>
  <c r="AJ108" i="51"/>
  <c r="Z108" i="51"/>
  <c r="R108" i="51"/>
  <c r="AY138" i="51"/>
  <c r="AQ138" i="51"/>
  <c r="AI138" i="51"/>
  <c r="Y138" i="51"/>
  <c r="Q138" i="51"/>
  <c r="AW138" i="51"/>
  <c r="AO138" i="51"/>
  <c r="AE138" i="51"/>
  <c r="W138" i="51"/>
  <c r="M138" i="51"/>
  <c r="AU138" i="51"/>
  <c r="AM138" i="51"/>
  <c r="AC138" i="51"/>
  <c r="U138" i="51"/>
  <c r="K138" i="51"/>
  <c r="BA138" i="51"/>
  <c r="AS138" i="51"/>
  <c r="AK138" i="51"/>
  <c r="AA138" i="51"/>
  <c r="S138" i="51"/>
  <c r="AX129" i="51"/>
  <c r="AP129" i="51"/>
  <c r="AH129" i="51"/>
  <c r="X129" i="51"/>
  <c r="P129" i="51"/>
  <c r="AV129" i="51"/>
  <c r="AN129" i="51"/>
  <c r="AD129" i="51"/>
  <c r="V129" i="51"/>
  <c r="L129" i="51"/>
  <c r="AT129" i="51"/>
  <c r="AL129" i="51"/>
  <c r="AB129" i="51"/>
  <c r="T129" i="51"/>
  <c r="J129" i="51"/>
  <c r="AZ129" i="51"/>
  <c r="AR129" i="51"/>
  <c r="AJ129" i="51"/>
  <c r="Z129" i="51"/>
  <c r="R129" i="51"/>
  <c r="AY151" i="51"/>
  <c r="AQ151" i="51"/>
  <c r="AI151" i="51"/>
  <c r="Y151" i="51"/>
  <c r="Q151" i="51"/>
  <c r="AW151" i="51"/>
  <c r="AO151" i="51"/>
  <c r="AE151" i="51"/>
  <c r="W151" i="51"/>
  <c r="M151" i="51"/>
  <c r="AU151" i="51"/>
  <c r="AM151" i="51"/>
  <c r="AC151" i="51"/>
  <c r="U151" i="51"/>
  <c r="K151" i="51"/>
  <c r="BA151" i="51"/>
  <c r="AS151" i="51"/>
  <c r="AK151" i="51"/>
  <c r="AA151" i="51"/>
  <c r="S151" i="51"/>
  <c r="AX142" i="51"/>
  <c r="AP142" i="51"/>
  <c r="AH142" i="51"/>
  <c r="X142" i="51"/>
  <c r="P142" i="51"/>
  <c r="AV142" i="51"/>
  <c r="AN142" i="51"/>
  <c r="AD142" i="51"/>
  <c r="V142" i="51"/>
  <c r="L142" i="51"/>
  <c r="AT142" i="51"/>
  <c r="AL142" i="51"/>
  <c r="AB142" i="51"/>
  <c r="T142" i="51"/>
  <c r="J142" i="51"/>
  <c r="AZ142" i="51"/>
  <c r="AR142" i="51"/>
  <c r="AJ142" i="51"/>
  <c r="Z142" i="51"/>
  <c r="R142" i="51"/>
  <c r="AY128" i="51"/>
  <c r="AQ128" i="51"/>
  <c r="AI128" i="51"/>
  <c r="Y128" i="51"/>
  <c r="Q128" i="51"/>
  <c r="AW128" i="51"/>
  <c r="AO128" i="51"/>
  <c r="AE128" i="51"/>
  <c r="W128" i="51"/>
  <c r="M128" i="51"/>
  <c r="AU128" i="51"/>
  <c r="AM128" i="51"/>
  <c r="AC128" i="51"/>
  <c r="U128" i="51"/>
  <c r="K128" i="51"/>
  <c r="BA128" i="51"/>
  <c r="AS128" i="51"/>
  <c r="AK128" i="51"/>
  <c r="AA128" i="51"/>
  <c r="S128" i="51"/>
  <c r="AX119" i="51"/>
  <c r="AP119" i="51"/>
  <c r="AH119" i="51"/>
  <c r="X119" i="51"/>
  <c r="P119" i="51"/>
  <c r="AV119" i="51"/>
  <c r="AN119" i="51"/>
  <c r="AD119" i="51"/>
  <c r="V119" i="51"/>
  <c r="L119" i="51"/>
  <c r="AT119" i="51"/>
  <c r="AL119" i="51"/>
  <c r="AB119" i="51"/>
  <c r="T119" i="51"/>
  <c r="J119" i="51"/>
  <c r="AZ119" i="51"/>
  <c r="AR119" i="51"/>
  <c r="AJ119" i="51"/>
  <c r="Z119" i="51"/>
  <c r="R119" i="51"/>
  <c r="AY84" i="51"/>
  <c r="AQ84" i="51"/>
  <c r="AI84" i="51"/>
  <c r="Y84" i="51"/>
  <c r="Q84" i="51"/>
  <c r="AW84" i="51"/>
  <c r="AE84" i="51"/>
  <c r="W84" i="51"/>
  <c r="M84" i="51"/>
  <c r="AO84" i="51"/>
  <c r="AM84" i="51"/>
  <c r="AC84" i="51"/>
  <c r="K84" i="51"/>
  <c r="AU84" i="51"/>
  <c r="U84" i="51"/>
  <c r="BA84" i="51"/>
  <c r="AS84" i="51"/>
  <c r="AK84" i="51"/>
  <c r="AA84" i="51"/>
  <c r="S84" i="51"/>
  <c r="AX75" i="51"/>
  <c r="AP75" i="51"/>
  <c r="AH75" i="51"/>
  <c r="X75" i="51"/>
  <c r="P75" i="51"/>
  <c r="AV75" i="51"/>
  <c r="AN75" i="51"/>
  <c r="V75" i="51"/>
  <c r="L75" i="51"/>
  <c r="AD75" i="51"/>
  <c r="AT75" i="51"/>
  <c r="AB75" i="51"/>
  <c r="T75" i="51"/>
  <c r="AL75" i="51"/>
  <c r="J75" i="51"/>
  <c r="AZ75" i="51"/>
  <c r="AR75" i="51"/>
  <c r="AJ75" i="51"/>
  <c r="Z75" i="51"/>
  <c r="R75" i="51"/>
  <c r="AY105" i="51"/>
  <c r="AQ105" i="51"/>
  <c r="AI105" i="51"/>
  <c r="Y105" i="51"/>
  <c r="Q105" i="51"/>
  <c r="AW105" i="51"/>
  <c r="AO105" i="51"/>
  <c r="AE105" i="51"/>
  <c r="W105" i="51"/>
  <c r="M105" i="51"/>
  <c r="AU105" i="51"/>
  <c r="AC105" i="51"/>
  <c r="U105" i="51"/>
  <c r="AM105" i="51"/>
  <c r="K105" i="51"/>
  <c r="BA105" i="51"/>
  <c r="AS105" i="51"/>
  <c r="AK105" i="51"/>
  <c r="AA105" i="51"/>
  <c r="S105" i="51"/>
  <c r="AX96" i="51"/>
  <c r="AP96" i="51"/>
  <c r="AH96" i="51"/>
  <c r="X96" i="51"/>
  <c r="P96" i="51"/>
  <c r="AV96" i="51"/>
  <c r="AD96" i="51"/>
  <c r="V96" i="51"/>
  <c r="AN96" i="51"/>
  <c r="L96" i="51"/>
  <c r="AL96" i="51"/>
  <c r="AB96" i="51"/>
  <c r="J96" i="51"/>
  <c r="AT96" i="51"/>
  <c r="T96" i="51"/>
  <c r="AZ96" i="51"/>
  <c r="AR96" i="51"/>
  <c r="AJ96" i="51"/>
  <c r="Z96" i="51"/>
  <c r="R96" i="51"/>
  <c r="AY90" i="51"/>
  <c r="AQ90" i="51"/>
  <c r="AI90" i="51"/>
  <c r="Y90" i="51"/>
  <c r="Q90" i="51"/>
  <c r="AW90" i="51"/>
  <c r="AO90" i="51"/>
  <c r="AE90" i="51"/>
  <c r="W90" i="51"/>
  <c r="M90" i="51"/>
  <c r="AU90" i="51"/>
  <c r="AM90" i="51"/>
  <c r="AC90" i="51"/>
  <c r="U90" i="51"/>
  <c r="K90" i="51"/>
  <c r="BA90" i="51"/>
  <c r="AS90" i="51"/>
  <c r="AK90" i="51"/>
  <c r="AA90" i="51"/>
  <c r="S90" i="51"/>
  <c r="AX81" i="51"/>
  <c r="AP81" i="51"/>
  <c r="AH81" i="51"/>
  <c r="X81" i="51"/>
  <c r="P81" i="51"/>
  <c r="AV81" i="51"/>
  <c r="AN81" i="51"/>
  <c r="AD81" i="51"/>
  <c r="V81" i="51"/>
  <c r="L81" i="51"/>
  <c r="AT81" i="51"/>
  <c r="AL81" i="51"/>
  <c r="AB81" i="51"/>
  <c r="T81" i="51"/>
  <c r="J81" i="51"/>
  <c r="AZ81" i="51"/>
  <c r="AR81" i="51"/>
  <c r="AJ81" i="51"/>
  <c r="Z81" i="51"/>
  <c r="R81" i="51"/>
  <c r="AX55" i="51"/>
  <c r="AP55" i="51"/>
  <c r="AH55" i="51"/>
  <c r="X55" i="51"/>
  <c r="P55" i="51"/>
  <c r="AV55" i="51"/>
  <c r="AD55" i="51"/>
  <c r="V55" i="51"/>
  <c r="AN55" i="51"/>
  <c r="L55" i="51"/>
  <c r="AT55" i="51"/>
  <c r="AL55" i="51"/>
  <c r="AB55" i="51"/>
  <c r="J55" i="51"/>
  <c r="T55" i="51"/>
  <c r="AZ55" i="51"/>
  <c r="AR55" i="51"/>
  <c r="AJ55" i="51"/>
  <c r="Z55" i="51"/>
  <c r="R55" i="51"/>
  <c r="AY53" i="51"/>
  <c r="AQ53" i="51"/>
  <c r="AI53" i="51"/>
  <c r="Y53" i="51"/>
  <c r="Q53" i="51"/>
  <c r="AW53" i="51"/>
  <c r="AO53" i="51"/>
  <c r="AE53" i="51"/>
  <c r="W53" i="51"/>
  <c r="M53" i="51"/>
  <c r="BA53" i="51"/>
  <c r="AS53" i="51"/>
  <c r="AK53" i="51"/>
  <c r="AA53" i="51"/>
  <c r="S53" i="51"/>
  <c r="AU53" i="51"/>
  <c r="K53" i="51"/>
  <c r="AM53" i="51"/>
  <c r="AC53" i="51"/>
  <c r="U53" i="51"/>
  <c r="AX44" i="51"/>
  <c r="AP44" i="51"/>
  <c r="AH44" i="51"/>
  <c r="X44" i="51"/>
  <c r="P44" i="51"/>
  <c r="AV44" i="51"/>
  <c r="AN44" i="51"/>
  <c r="AD44" i="51"/>
  <c r="V44" i="51"/>
  <c r="L44" i="51"/>
  <c r="AZ44" i="51"/>
  <c r="AR44" i="51"/>
  <c r="AJ44" i="51"/>
  <c r="Z44" i="51"/>
  <c r="R44" i="51"/>
  <c r="T44" i="51"/>
  <c r="AT44" i="51"/>
  <c r="J44" i="51"/>
  <c r="AL44" i="51"/>
  <c r="AB44" i="51"/>
  <c r="AY54" i="51"/>
  <c r="AQ54" i="51"/>
  <c r="AI54" i="51"/>
  <c r="Y54" i="51"/>
  <c r="Q54" i="51"/>
  <c r="AW54" i="51"/>
  <c r="AO54" i="51"/>
  <c r="AE54" i="51"/>
  <c r="W54" i="51"/>
  <c r="M54" i="51"/>
  <c r="BA54" i="51"/>
  <c r="AS54" i="51"/>
  <c r="AK54" i="51"/>
  <c r="AA54" i="51"/>
  <c r="S54" i="51"/>
  <c r="AU54" i="51"/>
  <c r="K54" i="51"/>
  <c r="AM54" i="51"/>
  <c r="AC54" i="51"/>
  <c r="U54" i="51"/>
  <c r="AX45" i="51"/>
  <c r="AP45" i="51"/>
  <c r="AH45" i="51"/>
  <c r="X45" i="51"/>
  <c r="P45" i="51"/>
  <c r="AV45" i="51"/>
  <c r="AN45" i="51"/>
  <c r="AD45" i="51"/>
  <c r="V45" i="51"/>
  <c r="L45" i="51"/>
  <c r="AZ45" i="51"/>
  <c r="AR45" i="51"/>
  <c r="AJ45" i="51"/>
  <c r="Z45" i="51"/>
  <c r="R45" i="51"/>
  <c r="T45" i="51"/>
  <c r="AT45" i="51"/>
  <c r="J45" i="51"/>
  <c r="AL45" i="51"/>
  <c r="AB45" i="51"/>
  <c r="AY39" i="51"/>
  <c r="AQ39" i="51"/>
  <c r="AI39" i="51"/>
  <c r="Y39" i="51"/>
  <c r="Q39" i="51"/>
  <c r="AW39" i="51"/>
  <c r="AO39" i="51"/>
  <c r="AE39" i="51"/>
  <c r="M39" i="51"/>
  <c r="W39" i="51"/>
  <c r="AC39" i="51"/>
  <c r="U39" i="51"/>
  <c r="AU39" i="51"/>
  <c r="BA39" i="51"/>
  <c r="AS39" i="51"/>
  <c r="AK39" i="51"/>
  <c r="AA39" i="51"/>
  <c r="S39" i="51"/>
  <c r="AM39" i="51"/>
  <c r="K39" i="51"/>
  <c r="AX30" i="51"/>
  <c r="AP30" i="51"/>
  <c r="AH30" i="51"/>
  <c r="X30" i="51"/>
  <c r="P30" i="51"/>
  <c r="AV30" i="51"/>
  <c r="AN30" i="51"/>
  <c r="V30" i="51"/>
  <c r="L30" i="51"/>
  <c r="AD30" i="51"/>
  <c r="AL30" i="51"/>
  <c r="T30" i="51"/>
  <c r="AT30" i="51"/>
  <c r="AZ30" i="51"/>
  <c r="AR30" i="51"/>
  <c r="AJ30" i="51"/>
  <c r="Z30" i="51"/>
  <c r="R30" i="51"/>
  <c r="AB30" i="51"/>
  <c r="J30" i="51"/>
  <c r="AL11" i="50"/>
  <c r="AR11" i="50"/>
  <c r="P11" i="50"/>
  <c r="P243" i="50" s="1"/>
  <c r="V11" i="50"/>
  <c r="AN11" i="50"/>
  <c r="J11" i="50"/>
  <c r="AH11" i="50"/>
  <c r="AX11" i="50"/>
  <c r="T11" i="50"/>
  <c r="L11" i="50"/>
  <c r="AD11" i="50"/>
  <c r="AV11" i="50"/>
  <c r="X11" i="50"/>
  <c r="AP11" i="50"/>
  <c r="R11" i="50"/>
  <c r="AJ11" i="50"/>
  <c r="AZ11" i="50"/>
  <c r="AB11" i="50"/>
  <c r="A347" i="51" a="1"/>
  <c r="A347" i="51" s="1"/>
  <c r="I347" i="51" s="1"/>
  <c r="A345" i="51" a="1"/>
  <c r="A345" i="51" s="1"/>
  <c r="I345" i="51" s="1"/>
  <c r="A346" i="51" a="1"/>
  <c r="A346" i="51" s="1"/>
  <c r="I346" i="51" s="1"/>
  <c r="A340" i="51" a="1"/>
  <c r="A340" i="51" s="1"/>
  <c r="I340" i="51" s="1"/>
  <c r="A343" i="51" a="1"/>
  <c r="A343" i="51" s="1"/>
  <c r="I343" i="51" s="1"/>
  <c r="A342" i="51" a="1"/>
  <c r="A342" i="51" s="1"/>
  <c r="I342" i="51" s="1"/>
  <c r="A344" i="51" a="1"/>
  <c r="A344" i="51" s="1"/>
  <c r="I344" i="51" s="1"/>
  <c r="A339" i="51" a="1"/>
  <c r="A339" i="51" s="1"/>
  <c r="I339" i="51" s="1"/>
  <c r="A337" i="51" a="1"/>
  <c r="A337" i="51" s="1"/>
  <c r="I337" i="51" s="1"/>
  <c r="A336" i="51" a="1"/>
  <c r="A336" i="51" s="1"/>
  <c r="I336" i="51" s="1"/>
  <c r="A335" i="51" a="1"/>
  <c r="A335" i="51" s="1"/>
  <c r="I335" i="51" s="1"/>
  <c r="A334" i="51" a="1"/>
  <c r="A334" i="51" s="1"/>
  <c r="I334" i="51" s="1"/>
  <c r="A338" i="51" a="1"/>
  <c r="A338" i="51" s="1"/>
  <c r="I338" i="51" s="1"/>
  <c r="A333" i="51" a="1"/>
  <c r="A333" i="51" s="1"/>
  <c r="I333" i="51" s="1"/>
  <c r="A332" i="51" a="1"/>
  <c r="A332" i="51" s="1"/>
  <c r="I332" i="51" s="1"/>
  <c r="A341" i="51" a="1"/>
  <c r="A341" i="51" s="1"/>
  <c r="I341" i="51" s="1"/>
  <c r="A354" i="51" a="1"/>
  <c r="A354" i="51" s="1"/>
  <c r="I354" i="51" s="1"/>
  <c r="A348" i="51" a="1"/>
  <c r="A348" i="51" s="1"/>
  <c r="I348" i="51" s="1"/>
  <c r="L11" i="49"/>
  <c r="J11" i="51"/>
  <c r="AO11" i="50"/>
  <c r="M11" i="48"/>
  <c r="Y11" i="49"/>
  <c r="A351" i="51" a="1"/>
  <c r="A351" i="51" s="1"/>
  <c r="I351" i="51" s="1"/>
  <c r="A352" i="51" a="1"/>
  <c r="A352" i="51" s="1"/>
  <c r="I352" i="51" s="1"/>
  <c r="A353" i="51" a="1"/>
  <c r="A353" i="51" s="1"/>
  <c r="I353" i="51" s="1"/>
  <c r="P11" i="49"/>
  <c r="R11" i="51"/>
  <c r="AC11" i="51"/>
  <c r="AV11" i="49"/>
  <c r="AT11" i="51"/>
  <c r="A329" i="51" a="1"/>
  <c r="A329" i="51" s="1"/>
  <c r="I329" i="51" s="1"/>
  <c r="A326" i="51" a="1"/>
  <c r="A326" i="51" s="1"/>
  <c r="I326" i="51" s="1"/>
  <c r="A323" i="51" a="1"/>
  <c r="A323" i="51" s="1"/>
  <c r="I323" i="51" s="1"/>
  <c r="A316" i="51" a="1"/>
  <c r="A316" i="51" s="1"/>
  <c r="I316" i="51" s="1"/>
  <c r="A313" i="51" a="1"/>
  <c r="A313" i="51" s="1"/>
  <c r="I313" i="51" s="1"/>
  <c r="A310" i="51" a="1"/>
  <c r="A310" i="51" s="1"/>
  <c r="I310" i="51" s="1"/>
  <c r="A307" i="51" a="1"/>
  <c r="A307" i="51" s="1"/>
  <c r="I307" i="51" s="1"/>
  <c r="A300" i="51" a="1"/>
  <c r="A300" i="51" s="1"/>
  <c r="I300" i="51" s="1"/>
  <c r="A297" i="51" a="1"/>
  <c r="A297" i="51" s="1"/>
  <c r="I297" i="51" s="1"/>
  <c r="A294" i="51" a="1"/>
  <c r="A294" i="51" s="1"/>
  <c r="I294" i="51" s="1"/>
  <c r="A291" i="51" a="1"/>
  <c r="A291" i="51" s="1"/>
  <c r="I291" i="51" s="1"/>
  <c r="A284" i="51" a="1"/>
  <c r="A284" i="51" s="1"/>
  <c r="I284" i="51" s="1"/>
  <c r="A281" i="51" a="1"/>
  <c r="A281" i="51" s="1"/>
  <c r="I281" i="51" s="1"/>
  <c r="A278" i="51" a="1"/>
  <c r="A278" i="51" s="1"/>
  <c r="I278" i="51" s="1"/>
  <c r="A276" i="51" a="1"/>
  <c r="A276" i="51" s="1"/>
  <c r="I276" i="51" s="1"/>
  <c r="A273" i="51" a="1"/>
  <c r="A273" i="51" s="1"/>
  <c r="I273" i="51" s="1"/>
  <c r="A267" i="51" a="1"/>
  <c r="A267" i="51" s="1"/>
  <c r="I267" i="51" s="1"/>
  <c r="A260" i="51" a="1"/>
  <c r="A260" i="51" s="1"/>
  <c r="I260" i="51" s="1"/>
  <c r="A257" i="51" a="1"/>
  <c r="A257" i="51" s="1"/>
  <c r="I257" i="51" s="1"/>
  <c r="A328" i="51" a="1"/>
  <c r="A328" i="51" s="1"/>
  <c r="I328" i="51" s="1"/>
  <c r="A324" i="51" a="1"/>
  <c r="A324" i="51" s="1"/>
  <c r="I324" i="51" s="1"/>
  <c r="A320" i="51" a="1"/>
  <c r="A320" i="51" s="1"/>
  <c r="I320" i="51" s="1"/>
  <c r="A303" i="51" a="1"/>
  <c r="A303" i="51" s="1"/>
  <c r="I303" i="51" s="1"/>
  <c r="A299" i="51" a="1"/>
  <c r="A299" i="51" s="1"/>
  <c r="I299" i="51" s="1"/>
  <c r="A295" i="51" a="1"/>
  <c r="A295" i="51" s="1"/>
  <c r="I295" i="51" s="1"/>
  <c r="A290" i="51" a="1"/>
  <c r="A290" i="51" s="1"/>
  <c r="I290" i="51" s="1"/>
  <c r="A286" i="51" a="1"/>
  <c r="A286" i="51" s="1"/>
  <c r="I286" i="51" s="1"/>
  <c r="A282" i="51" a="1"/>
  <c r="A282" i="51" s="1"/>
  <c r="I282" i="51" s="1"/>
  <c r="A277" i="51" a="1"/>
  <c r="A277" i="51" s="1"/>
  <c r="I277" i="51" s="1"/>
  <c r="A275" i="51" a="1"/>
  <c r="A275" i="51" s="1"/>
  <c r="I275" i="51" s="1"/>
  <c r="A272" i="51" a="1"/>
  <c r="A272" i="51" s="1"/>
  <c r="I272" i="51" s="1"/>
  <c r="A265" i="51" a="1"/>
  <c r="A265" i="51" s="1"/>
  <c r="I265" i="51" s="1"/>
  <c r="A261" i="51" a="1"/>
  <c r="A261" i="51" s="1"/>
  <c r="I261" i="51" s="1"/>
  <c r="A319" i="51" a="1"/>
  <c r="A319" i="51" s="1"/>
  <c r="I319" i="51" s="1"/>
  <c r="A315" i="51" a="1"/>
  <c r="A315" i="51" s="1"/>
  <c r="I315" i="51" s="1"/>
  <c r="A311" i="51" a="1"/>
  <c r="A311" i="51" s="1"/>
  <c r="I311" i="51" s="1"/>
  <c r="A306" i="51" a="1"/>
  <c r="A306" i="51" s="1"/>
  <c r="I306" i="51" s="1"/>
  <c r="A302" i="51" a="1"/>
  <c r="A302" i="51" s="1"/>
  <c r="I302" i="51" s="1"/>
  <c r="A298" i="51" a="1"/>
  <c r="A298" i="51" s="1"/>
  <c r="I298" i="51" s="1"/>
  <c r="A293" i="51" a="1"/>
  <c r="A293" i="51" s="1"/>
  <c r="I293" i="51" s="1"/>
  <c r="A289" i="51" a="1"/>
  <c r="A289" i="51" s="1"/>
  <c r="I289" i="51" s="1"/>
  <c r="A285" i="51" a="1"/>
  <c r="A285" i="51" s="1"/>
  <c r="I285" i="51" s="1"/>
  <c r="A280" i="51" a="1"/>
  <c r="A280" i="51" s="1"/>
  <c r="I280" i="51" s="1"/>
  <c r="A274" i="51" a="1"/>
  <c r="A274" i="51" s="1"/>
  <c r="I274" i="51" s="1"/>
  <c r="A271" i="51" a="1"/>
  <c r="A271" i="51" s="1"/>
  <c r="I271" i="51" s="1"/>
  <c r="A268" i="51" a="1"/>
  <c r="A268" i="51" s="1"/>
  <c r="I268" i="51" s="1"/>
  <c r="A264" i="51" a="1"/>
  <c r="A264" i="51" s="1"/>
  <c r="I264" i="51" s="1"/>
  <c r="A331" i="51" a="1"/>
  <c r="A331" i="51" s="1"/>
  <c r="I331" i="51" s="1"/>
  <c r="A327" i="51" a="1"/>
  <c r="A327" i="51" s="1"/>
  <c r="I327" i="51" s="1"/>
  <c r="A322" i="51" a="1"/>
  <c r="A322" i="51" s="1"/>
  <c r="I322" i="51" s="1"/>
  <c r="A318" i="51" a="1"/>
  <c r="A318" i="51" s="1"/>
  <c r="I318" i="51" s="1"/>
  <c r="A314" i="51" a="1"/>
  <c r="A314" i="51" s="1"/>
  <c r="I314" i="51" s="1"/>
  <c r="A309" i="51" a="1"/>
  <c r="A309" i="51" s="1"/>
  <c r="I309" i="51" s="1"/>
  <c r="A305" i="51" a="1"/>
  <c r="A305" i="51" s="1"/>
  <c r="I305" i="51" s="1"/>
  <c r="A301" i="51" a="1"/>
  <c r="A301" i="51" s="1"/>
  <c r="I301" i="51" s="1"/>
  <c r="A296" i="51" a="1"/>
  <c r="A296" i="51" s="1"/>
  <c r="I296" i="51" s="1"/>
  <c r="A292" i="51" a="1"/>
  <c r="A292" i="51" s="1"/>
  <c r="I292" i="51" s="1"/>
  <c r="A288" i="51" a="1"/>
  <c r="A288" i="51" s="1"/>
  <c r="I288" i="51" s="1"/>
  <c r="A270" i="51" a="1"/>
  <c r="A270" i="51" s="1"/>
  <c r="I270" i="51" s="1"/>
  <c r="A263" i="51" a="1"/>
  <c r="A263" i="51" s="1"/>
  <c r="I263" i="51" s="1"/>
  <c r="A259" i="51" a="1"/>
  <c r="A259" i="51" s="1"/>
  <c r="I259" i="51" s="1"/>
  <c r="A330" i="51" a="1"/>
  <c r="A330" i="51" s="1"/>
  <c r="I330" i="51" s="1"/>
  <c r="A325" i="51" a="1"/>
  <c r="A325" i="51" s="1"/>
  <c r="I325" i="51" s="1"/>
  <c r="A321" i="51" a="1"/>
  <c r="A321" i="51" s="1"/>
  <c r="I321" i="51" s="1"/>
  <c r="A317" i="51" a="1"/>
  <c r="A317" i="51" s="1"/>
  <c r="I317" i="51" s="1"/>
  <c r="A312" i="51" a="1"/>
  <c r="A312" i="51" s="1"/>
  <c r="I312" i="51" s="1"/>
  <c r="A308" i="51" a="1"/>
  <c r="A308" i="51" s="1"/>
  <c r="I308" i="51" s="1"/>
  <c r="A304" i="51" a="1"/>
  <c r="A304" i="51" s="1"/>
  <c r="I304" i="51" s="1"/>
  <c r="A287" i="51" a="1"/>
  <c r="A287" i="51" s="1"/>
  <c r="I287" i="51" s="1"/>
  <c r="A283" i="51" a="1"/>
  <c r="A283" i="51" s="1"/>
  <c r="I283" i="51" s="1"/>
  <c r="A279" i="51" a="1"/>
  <c r="A279" i="51" s="1"/>
  <c r="I279" i="51" s="1"/>
  <c r="A269" i="51" a="1"/>
  <c r="A269" i="51" s="1"/>
  <c r="I269" i="51" s="1"/>
  <c r="A266" i="51" a="1"/>
  <c r="A266" i="51" s="1"/>
  <c r="I266" i="51" s="1"/>
  <c r="A262" i="51" a="1"/>
  <c r="A262" i="51" s="1"/>
  <c r="I262" i="51" s="1"/>
  <c r="A258" i="51" a="1"/>
  <c r="A258" i="51" s="1"/>
  <c r="I258" i="51" s="1"/>
  <c r="A255" i="51" a="1"/>
  <c r="A255" i="51" s="1"/>
  <c r="I255" i="51" s="1"/>
  <c r="A239" i="51" a="1"/>
  <c r="A239" i="51" s="1"/>
  <c r="I239" i="51" s="1"/>
  <c r="A249" i="51" a="1"/>
  <c r="A249" i="51" s="1"/>
  <c r="I249" i="51" s="1"/>
  <c r="A227" i="51" a="1"/>
  <c r="A227" i="51" s="1"/>
  <c r="I227" i="51" s="1"/>
  <c r="A211" i="51" a="1"/>
  <c r="A211" i="51" s="1"/>
  <c r="I211" i="51" s="1"/>
  <c r="A195" i="51" a="1"/>
  <c r="A195" i="51" s="1"/>
  <c r="I195" i="51" s="1"/>
  <c r="A179" i="51" a="1"/>
  <c r="A179" i="51" s="1"/>
  <c r="I179" i="51" s="1"/>
  <c r="A163" i="51" a="1"/>
  <c r="A163" i="51" s="1"/>
  <c r="I163" i="51" s="1"/>
  <c r="A246" i="51" a="1"/>
  <c r="A246" i="51" s="1"/>
  <c r="I246" i="51" s="1"/>
  <c r="A230" i="51" a="1"/>
  <c r="A230" i="51" s="1"/>
  <c r="I230" i="51" s="1"/>
  <c r="A214" i="51" a="1"/>
  <c r="A214" i="51" s="1"/>
  <c r="I214" i="51" s="1"/>
  <c r="A198" i="51" a="1"/>
  <c r="A198" i="51" s="1"/>
  <c r="I198" i="51" s="1"/>
  <c r="A182" i="51" a="1"/>
  <c r="A182" i="51" s="1"/>
  <c r="I182" i="51" s="1"/>
  <c r="A166" i="51" a="1"/>
  <c r="A166" i="51" s="1"/>
  <c r="I166" i="51" s="1"/>
  <c r="A151" i="51" a="1"/>
  <c r="A151" i="51" s="1"/>
  <c r="I151" i="51" s="1"/>
  <c r="A135" i="51" a="1"/>
  <c r="A135" i="51" s="1"/>
  <c r="I135" i="51" s="1"/>
  <c r="A119" i="51" a="1"/>
  <c r="A119" i="51" s="1"/>
  <c r="I119" i="51" s="1"/>
  <c r="A103" i="51" a="1"/>
  <c r="A103" i="51" s="1"/>
  <c r="I103" i="51" s="1"/>
  <c r="A87" i="51" a="1"/>
  <c r="A87" i="51" s="1"/>
  <c r="I87" i="51" s="1"/>
  <c r="A142" i="51" a="1"/>
  <c r="A142" i="51" s="1"/>
  <c r="I142" i="51" s="1"/>
  <c r="A126" i="51" a="1"/>
  <c r="A126" i="51" s="1"/>
  <c r="I126" i="51" s="1"/>
  <c r="A110" i="51" a="1"/>
  <c r="A110" i="51" s="1"/>
  <c r="I110" i="51" s="1"/>
  <c r="A94" i="51" a="1"/>
  <c r="A94" i="51" s="1"/>
  <c r="I94" i="51" s="1"/>
  <c r="A77" i="51" a="1"/>
  <c r="A77" i="51" s="1"/>
  <c r="I77" i="51" s="1"/>
  <c r="A61" i="51" a="1"/>
  <c r="A61" i="51" s="1"/>
  <c r="I61" i="51" s="1"/>
  <c r="A45" i="51" a="1"/>
  <c r="A45" i="51" s="1"/>
  <c r="I45" i="51" s="1"/>
  <c r="A29" i="51" a="1"/>
  <c r="A29" i="51" s="1"/>
  <c r="I29" i="51" s="1"/>
  <c r="A13" i="51" a="1"/>
  <c r="A13" i="51" s="1"/>
  <c r="I13" i="51" s="1"/>
  <c r="A68" i="51" a="1"/>
  <c r="A68" i="51" s="1"/>
  <c r="I68" i="51" s="1"/>
  <c r="A52" i="51" a="1"/>
  <c r="A52" i="51" s="1"/>
  <c r="I52" i="51" s="1"/>
  <c r="A36" i="51" a="1"/>
  <c r="A36" i="51" s="1"/>
  <c r="I36" i="51" s="1"/>
  <c r="A20" i="51" a="1"/>
  <c r="A20" i="51" s="1"/>
  <c r="I20" i="51" s="1"/>
  <c r="A229" i="51" a="1"/>
  <c r="A229" i="51" s="1"/>
  <c r="I229" i="51" s="1"/>
  <c r="A213" i="51" a="1"/>
  <c r="A213" i="51" s="1"/>
  <c r="I213" i="51" s="1"/>
  <c r="A197" i="51" a="1"/>
  <c r="A197" i="51" s="1"/>
  <c r="I197" i="51" s="1"/>
  <c r="A181" i="51" a="1"/>
  <c r="A181" i="51" s="1"/>
  <c r="I181" i="51" s="1"/>
  <c r="A165" i="51" a="1"/>
  <c r="A165" i="51" s="1"/>
  <c r="I165" i="51" s="1"/>
  <c r="A248" i="51" a="1"/>
  <c r="A248" i="51" s="1"/>
  <c r="I248" i="51" s="1"/>
  <c r="A232" i="51" a="1"/>
  <c r="A232" i="51" s="1"/>
  <c r="I232" i="51" s="1"/>
  <c r="A216" i="51" a="1"/>
  <c r="A216" i="51" s="1"/>
  <c r="I216" i="51" s="1"/>
  <c r="A200" i="51" a="1"/>
  <c r="A200" i="51" s="1"/>
  <c r="I200" i="51" s="1"/>
  <c r="A184" i="51" a="1"/>
  <c r="A184" i="51" s="1"/>
  <c r="I184" i="51" s="1"/>
  <c r="A168" i="51" a="1"/>
  <c r="A168" i="51" s="1"/>
  <c r="I168" i="51" s="1"/>
  <c r="A153" i="51" a="1"/>
  <c r="A153" i="51" s="1"/>
  <c r="I153" i="51" s="1"/>
  <c r="A137" i="51" a="1"/>
  <c r="A137" i="51" s="1"/>
  <c r="I137" i="51" s="1"/>
  <c r="A121" i="51" a="1"/>
  <c r="A121" i="51" s="1"/>
  <c r="I121" i="51" s="1"/>
  <c r="A105" i="51" a="1"/>
  <c r="A105" i="51" s="1"/>
  <c r="I105" i="51" s="1"/>
  <c r="A89" i="51" a="1"/>
  <c r="A89" i="51" s="1"/>
  <c r="I89" i="51" s="1"/>
  <c r="A152" i="51" a="1"/>
  <c r="A152" i="51" s="1"/>
  <c r="I152" i="51" s="1"/>
  <c r="A136" i="51" a="1"/>
  <c r="A136" i="51" s="1"/>
  <c r="I136" i="51" s="1"/>
  <c r="A120" i="51" a="1"/>
  <c r="A120" i="51" s="1"/>
  <c r="I120" i="51" s="1"/>
  <c r="A104" i="51" a="1"/>
  <c r="A104" i="51" s="1"/>
  <c r="I104" i="51" s="1"/>
  <c r="A88" i="51" a="1"/>
  <c r="A88" i="51" s="1"/>
  <c r="I88" i="51" s="1"/>
  <c r="A71" i="51" a="1"/>
  <c r="A71" i="51" s="1"/>
  <c r="I71" i="51" s="1"/>
  <c r="A55" i="51" a="1"/>
  <c r="A55" i="51" s="1"/>
  <c r="I55" i="51" s="1"/>
  <c r="A39" i="51" a="1"/>
  <c r="A39" i="51" s="1"/>
  <c r="I39" i="51" s="1"/>
  <c r="A23" i="51" a="1"/>
  <c r="A23" i="51" s="1"/>
  <c r="I23" i="51" s="1"/>
  <c r="A78" i="51" a="1"/>
  <c r="A78" i="51" s="1"/>
  <c r="I78" i="51" s="1"/>
  <c r="A62" i="51" a="1"/>
  <c r="A62" i="51" s="1"/>
  <c r="I62" i="51" s="1"/>
  <c r="A46" i="51" a="1"/>
  <c r="A46" i="51" s="1"/>
  <c r="I46" i="51" s="1"/>
  <c r="A30" i="51" a="1"/>
  <c r="A30" i="51" s="1"/>
  <c r="I30" i="51" s="1"/>
  <c r="A14" i="51" a="1"/>
  <c r="A14" i="51" s="1"/>
  <c r="I14" i="51" s="1"/>
  <c r="A177" i="51" a="1"/>
  <c r="A177" i="51" s="1"/>
  <c r="I177" i="51" s="1"/>
  <c r="A244" i="51" a="1"/>
  <c r="A244" i="51" s="1"/>
  <c r="I244" i="51" s="1"/>
  <c r="A212" i="51" a="1"/>
  <c r="A212" i="51" s="1"/>
  <c r="I212" i="51" s="1"/>
  <c r="A180" i="51" a="1"/>
  <c r="A180" i="51" s="1"/>
  <c r="I180" i="51" s="1"/>
  <c r="A149" i="51" a="1"/>
  <c r="A149" i="51" s="1"/>
  <c r="I149" i="51" s="1"/>
  <c r="A117" i="51" a="1"/>
  <c r="A117" i="51" s="1"/>
  <c r="I117" i="51" s="1"/>
  <c r="A85" i="51" a="1"/>
  <c r="A85" i="51" s="1"/>
  <c r="I85" i="51" s="1"/>
  <c r="A132" i="51" a="1"/>
  <c r="A132" i="51" s="1"/>
  <c r="I132" i="51" s="1"/>
  <c r="A116" i="51" a="1"/>
  <c r="A116" i="51" s="1"/>
  <c r="I116" i="51" s="1"/>
  <c r="A83" i="51" a="1"/>
  <c r="A83" i="51" s="1"/>
  <c r="I83" i="51" s="1"/>
  <c r="A35" i="51" a="1"/>
  <c r="A35" i="51" s="1"/>
  <c r="I35" i="51" s="1"/>
  <c r="A19" i="51" a="1"/>
  <c r="A19" i="51" s="1"/>
  <c r="I19" i="51" s="1"/>
  <c r="A58" i="51" a="1"/>
  <c r="A58" i="51" s="1"/>
  <c r="I58" i="51" s="1"/>
  <c r="A42" i="51" a="1"/>
  <c r="A42" i="51" s="1"/>
  <c r="I42" i="51" s="1"/>
  <c r="A256" i="51" a="1"/>
  <c r="A256" i="51" s="1"/>
  <c r="I256" i="51" s="1"/>
  <c r="A208" i="51" a="1"/>
  <c r="A208" i="51" s="1"/>
  <c r="I208" i="51" s="1"/>
  <c r="A145" i="51" a="1"/>
  <c r="A145" i="51" s="1"/>
  <c r="I145" i="51" s="1"/>
  <c r="A113" i="51" a="1"/>
  <c r="A113" i="51" s="1"/>
  <c r="I113" i="51" s="1"/>
  <c r="A128" i="51" a="1"/>
  <c r="A128" i="51" s="1"/>
  <c r="I128" i="51" s="1"/>
  <c r="A96" i="51" a="1"/>
  <c r="A96" i="51" s="1"/>
  <c r="I96" i="51" s="1"/>
  <c r="A31" i="51" a="1"/>
  <c r="A31" i="51" s="1"/>
  <c r="I31" i="51" s="1"/>
  <c r="A54" i="51" a="1"/>
  <c r="A54" i="51" s="1"/>
  <c r="I54" i="51" s="1"/>
  <c r="A22" i="51" a="1"/>
  <c r="A22" i="51" s="1"/>
  <c r="I22" i="51" s="1"/>
  <c r="A251" i="51" a="1"/>
  <c r="A251" i="51" s="1"/>
  <c r="I251" i="51" s="1"/>
  <c r="A235" i="51" a="1"/>
  <c r="A235" i="51" s="1"/>
  <c r="I235" i="51" s="1"/>
  <c r="A245" i="51" a="1"/>
  <c r="A245" i="51" s="1"/>
  <c r="I245" i="51" s="1"/>
  <c r="A223" i="51" a="1"/>
  <c r="A223" i="51" s="1"/>
  <c r="I223" i="51" s="1"/>
  <c r="A207" i="51" a="1"/>
  <c r="A207" i="51" s="1"/>
  <c r="I207" i="51" s="1"/>
  <c r="A191" i="51" a="1"/>
  <c r="A191" i="51" s="1"/>
  <c r="I191" i="51" s="1"/>
  <c r="A175" i="51" a="1"/>
  <c r="A175" i="51" s="1"/>
  <c r="I175" i="51" s="1"/>
  <c r="A159" i="51" a="1"/>
  <c r="A159" i="51" s="1"/>
  <c r="I159" i="51" s="1"/>
  <c r="A242" i="51" a="1"/>
  <c r="A242" i="51" s="1"/>
  <c r="I242" i="51" s="1"/>
  <c r="A226" i="51" a="1"/>
  <c r="A226" i="51" s="1"/>
  <c r="I226" i="51" s="1"/>
  <c r="A210" i="51" a="1"/>
  <c r="A210" i="51" s="1"/>
  <c r="I210" i="51" s="1"/>
  <c r="A194" i="51" a="1"/>
  <c r="A194" i="51" s="1"/>
  <c r="I194" i="51" s="1"/>
  <c r="A178" i="51" a="1"/>
  <c r="A178" i="51" s="1"/>
  <c r="I178" i="51" s="1"/>
  <c r="A162" i="51" a="1"/>
  <c r="A162" i="51" s="1"/>
  <c r="I162" i="51" s="1"/>
  <c r="A147" i="51" a="1"/>
  <c r="A147" i="51" s="1"/>
  <c r="I147" i="51" s="1"/>
  <c r="A131" i="51" a="1"/>
  <c r="A131" i="51" s="1"/>
  <c r="I131" i="51" s="1"/>
  <c r="A115" i="51" a="1"/>
  <c r="A115" i="51" s="1"/>
  <c r="I115" i="51" s="1"/>
  <c r="A99" i="51" a="1"/>
  <c r="A99" i="51" s="1"/>
  <c r="I99" i="51" s="1"/>
  <c r="A154" i="51" a="1"/>
  <c r="A154" i="51" s="1"/>
  <c r="I154" i="51" s="1"/>
  <c r="A138" i="51" a="1"/>
  <c r="A138" i="51" s="1"/>
  <c r="I138" i="51" s="1"/>
  <c r="A122" i="51" a="1"/>
  <c r="A122" i="51" s="1"/>
  <c r="I122" i="51" s="1"/>
  <c r="A106" i="51" a="1"/>
  <c r="A106" i="51" s="1"/>
  <c r="I106" i="51" s="1"/>
  <c r="A90" i="51" a="1"/>
  <c r="A90" i="51" s="1"/>
  <c r="I90" i="51" s="1"/>
  <c r="A73" i="51" a="1"/>
  <c r="A73" i="51" s="1"/>
  <c r="I73" i="51" s="1"/>
  <c r="A57" i="51" a="1"/>
  <c r="A57" i="51" s="1"/>
  <c r="I57" i="51" s="1"/>
  <c r="A41" i="51" a="1"/>
  <c r="A41" i="51" s="1"/>
  <c r="I41" i="51" s="1"/>
  <c r="A25" i="51" a="1"/>
  <c r="A25" i="51" s="1"/>
  <c r="I25" i="51" s="1"/>
  <c r="A80" i="51" a="1"/>
  <c r="A80" i="51" s="1"/>
  <c r="I80" i="51" s="1"/>
  <c r="A64" i="51" a="1"/>
  <c r="A64" i="51" s="1"/>
  <c r="I64" i="51" s="1"/>
  <c r="A48" i="51" a="1"/>
  <c r="A48" i="51" s="1"/>
  <c r="I48" i="51" s="1"/>
  <c r="A32" i="51" a="1"/>
  <c r="A32" i="51" s="1"/>
  <c r="I32" i="51" s="1"/>
  <c r="A16" i="51" a="1"/>
  <c r="A16" i="51" s="1"/>
  <c r="I16" i="51" s="1"/>
  <c r="A225" i="51" a="1"/>
  <c r="A225" i="51" s="1"/>
  <c r="I225" i="51" s="1"/>
  <c r="A209" i="51" a="1"/>
  <c r="A209" i="51" s="1"/>
  <c r="I209" i="51" s="1"/>
  <c r="A193" i="51" a="1"/>
  <c r="A193" i="51" s="1"/>
  <c r="I193" i="51" s="1"/>
  <c r="A161" i="51" a="1"/>
  <c r="A161" i="51" s="1"/>
  <c r="I161" i="51" s="1"/>
  <c r="A228" i="51" a="1"/>
  <c r="A228" i="51" s="1"/>
  <c r="I228" i="51" s="1"/>
  <c r="A196" i="51" a="1"/>
  <c r="A196" i="51" s="1"/>
  <c r="I196" i="51" s="1"/>
  <c r="A164" i="51" a="1"/>
  <c r="A164" i="51" s="1"/>
  <c r="I164" i="51" s="1"/>
  <c r="A133" i="51" a="1"/>
  <c r="A133" i="51" s="1"/>
  <c r="I133" i="51" s="1"/>
  <c r="A101" i="51" a="1"/>
  <c r="A101" i="51" s="1"/>
  <c r="I101" i="51" s="1"/>
  <c r="A148" i="51" a="1"/>
  <c r="A148" i="51" s="1"/>
  <c r="I148" i="51" s="1"/>
  <c r="A100" i="51" a="1"/>
  <c r="A100" i="51" s="1"/>
  <c r="I100" i="51" s="1"/>
  <c r="A67" i="51" a="1"/>
  <c r="A67" i="51" s="1"/>
  <c r="I67" i="51" s="1"/>
  <c r="A51" i="51" a="1"/>
  <c r="A51" i="51" s="1"/>
  <c r="I51" i="51" s="1"/>
  <c r="A74" i="51" a="1"/>
  <c r="A74" i="51" s="1"/>
  <c r="I74" i="51" s="1"/>
  <c r="A26" i="51" a="1"/>
  <c r="A26" i="51" s="1"/>
  <c r="I26" i="51" s="1"/>
  <c r="A240" i="51" a="1"/>
  <c r="A240" i="51" s="1"/>
  <c r="I240" i="51" s="1"/>
  <c r="A192" i="51" a="1"/>
  <c r="A192" i="51" s="1"/>
  <c r="I192" i="51" s="1"/>
  <c r="A160" i="51" a="1"/>
  <c r="A160" i="51" s="1"/>
  <c r="I160" i="51" s="1"/>
  <c r="A97" i="51" a="1"/>
  <c r="A97" i="51" s="1"/>
  <c r="I97" i="51" s="1"/>
  <c r="A144" i="51" a="1"/>
  <c r="A144" i="51" s="1"/>
  <c r="I144" i="51" s="1"/>
  <c r="A79" i="51" a="1"/>
  <c r="A79" i="51" s="1"/>
  <c r="I79" i="51" s="1"/>
  <c r="A47" i="51" a="1"/>
  <c r="A47" i="51" s="1"/>
  <c r="I47" i="51" s="1"/>
  <c r="A38" i="51" a="1"/>
  <c r="A38" i="51" s="1"/>
  <c r="I38" i="51" s="1"/>
  <c r="A125" i="51" a="1"/>
  <c r="A125" i="51" s="1"/>
  <c r="I125" i="51" s="1"/>
  <c r="A247" i="51" a="1"/>
  <c r="A247" i="51" s="1"/>
  <c r="I247" i="51" s="1"/>
  <c r="A231" i="51" a="1"/>
  <c r="A231" i="51" s="1"/>
  <c r="I231" i="51" s="1"/>
  <c r="A241" i="51" a="1"/>
  <c r="A241" i="51" s="1"/>
  <c r="I241" i="51" s="1"/>
  <c r="A219" i="51" a="1"/>
  <c r="A219" i="51" s="1"/>
  <c r="I219" i="51" s="1"/>
  <c r="A203" i="51" a="1"/>
  <c r="A203" i="51" s="1"/>
  <c r="I203" i="51" s="1"/>
  <c r="A187" i="51" a="1"/>
  <c r="A187" i="51" s="1"/>
  <c r="I187" i="51" s="1"/>
  <c r="A171" i="51" a="1"/>
  <c r="A171" i="51" s="1"/>
  <c r="I171" i="51" s="1"/>
  <c r="A254" i="51" a="1"/>
  <c r="A254" i="51" s="1"/>
  <c r="I254" i="51" s="1"/>
  <c r="A238" i="51" a="1"/>
  <c r="A238" i="51" s="1"/>
  <c r="I238" i="51" s="1"/>
  <c r="A222" i="51" a="1"/>
  <c r="A222" i="51" s="1"/>
  <c r="I222" i="51" s="1"/>
  <c r="A206" i="51" a="1"/>
  <c r="A206" i="51" s="1"/>
  <c r="I206" i="51" s="1"/>
  <c r="A190" i="51" a="1"/>
  <c r="A190" i="51" s="1"/>
  <c r="I190" i="51" s="1"/>
  <c r="A174" i="51" a="1"/>
  <c r="A174" i="51" s="1"/>
  <c r="I174" i="51" s="1"/>
  <c r="A158" i="51" a="1"/>
  <c r="A158" i="51" s="1"/>
  <c r="I158" i="51" s="1"/>
  <c r="A143" i="51" a="1"/>
  <c r="A143" i="51" s="1"/>
  <c r="I143" i="51" s="1"/>
  <c r="A127" i="51" a="1"/>
  <c r="A127" i="51" s="1"/>
  <c r="I127" i="51" s="1"/>
  <c r="A111" i="51" a="1"/>
  <c r="A111" i="51" s="1"/>
  <c r="I111" i="51" s="1"/>
  <c r="A95" i="51" a="1"/>
  <c r="A95" i="51" s="1"/>
  <c r="I95" i="51" s="1"/>
  <c r="A150" i="51" a="1"/>
  <c r="A150" i="51" s="1"/>
  <c r="I150" i="51" s="1"/>
  <c r="A134" i="51" a="1"/>
  <c r="A134" i="51" s="1"/>
  <c r="I134" i="51" s="1"/>
  <c r="A118" i="51" a="1"/>
  <c r="A118" i="51" s="1"/>
  <c r="I118" i="51" s="1"/>
  <c r="A102" i="51" a="1"/>
  <c r="A102" i="51" s="1"/>
  <c r="I102" i="51" s="1"/>
  <c r="A86" i="51" a="1"/>
  <c r="A86" i="51" s="1"/>
  <c r="I86" i="51" s="1"/>
  <c r="A69" i="51" a="1"/>
  <c r="A69" i="51" s="1"/>
  <c r="I69" i="51" s="1"/>
  <c r="A53" i="51" a="1"/>
  <c r="A53" i="51" s="1"/>
  <c r="I53" i="51" s="1"/>
  <c r="A37" i="51" a="1"/>
  <c r="A37" i="51" s="1"/>
  <c r="I37" i="51" s="1"/>
  <c r="A21" i="51" a="1"/>
  <c r="A21" i="51" s="1"/>
  <c r="I21" i="51" s="1"/>
  <c r="A76" i="51" a="1"/>
  <c r="A76" i="51" s="1"/>
  <c r="I76" i="51" s="1"/>
  <c r="A60" i="51" a="1"/>
  <c r="A60" i="51" s="1"/>
  <c r="I60" i="51" s="1"/>
  <c r="A44" i="51" a="1"/>
  <c r="A44" i="51" s="1"/>
  <c r="I44" i="51" s="1"/>
  <c r="A28" i="51" a="1"/>
  <c r="A28" i="51" s="1"/>
  <c r="I28" i="51" s="1"/>
  <c r="A12" i="51" a="1"/>
  <c r="A12" i="51" s="1"/>
  <c r="I12" i="51" s="1"/>
  <c r="A221" i="51" a="1"/>
  <c r="A221" i="51" s="1"/>
  <c r="I221" i="51" s="1"/>
  <c r="A205" i="51" a="1"/>
  <c r="A205" i="51" s="1"/>
  <c r="I205" i="51" s="1"/>
  <c r="A189" i="51" a="1"/>
  <c r="A189" i="51" s="1"/>
  <c r="I189" i="51" s="1"/>
  <c r="A173" i="51" a="1"/>
  <c r="A173" i="51" s="1"/>
  <c r="I173" i="51" s="1"/>
  <c r="A224" i="51" a="1"/>
  <c r="A224" i="51" s="1"/>
  <c r="I224" i="51" s="1"/>
  <c r="A176" i="51" a="1"/>
  <c r="A176" i="51" s="1"/>
  <c r="I176" i="51" s="1"/>
  <c r="A129" i="51" a="1"/>
  <c r="A129" i="51" s="1"/>
  <c r="I129" i="51" s="1"/>
  <c r="A84" i="51" a="1"/>
  <c r="A84" i="51" s="1"/>
  <c r="I84" i="51" s="1"/>
  <c r="A112" i="51" a="1"/>
  <c r="A112" i="51" s="1"/>
  <c r="I112" i="51" s="1"/>
  <c r="A63" i="51" a="1"/>
  <c r="A63" i="51" s="1"/>
  <c r="I63" i="51" s="1"/>
  <c r="A15" i="51" a="1"/>
  <c r="A15" i="51" s="1"/>
  <c r="I15" i="51" s="1"/>
  <c r="A70" i="51" a="1"/>
  <c r="A70" i="51" s="1"/>
  <c r="I70" i="51" s="1"/>
  <c r="A109" i="51" a="1"/>
  <c r="A109" i="51" s="1"/>
  <c r="I109" i="51" s="1"/>
  <c r="A243" i="51" a="1"/>
  <c r="A243" i="51" s="1"/>
  <c r="I243" i="51" s="1"/>
  <c r="A253" i="51" a="1"/>
  <c r="A253" i="51" s="1"/>
  <c r="I253" i="51" s="1"/>
  <c r="A237" i="51" a="1"/>
  <c r="A237" i="51" s="1"/>
  <c r="I237" i="51" s="1"/>
  <c r="A215" i="51" a="1"/>
  <c r="A215" i="51" s="1"/>
  <c r="I215" i="51" s="1"/>
  <c r="A199" i="51" a="1"/>
  <c r="A199" i="51" s="1"/>
  <c r="I199" i="51" s="1"/>
  <c r="A183" i="51" a="1"/>
  <c r="A183" i="51" s="1"/>
  <c r="I183" i="51" s="1"/>
  <c r="A167" i="51" a="1"/>
  <c r="A167" i="51" s="1"/>
  <c r="I167" i="51" s="1"/>
  <c r="A250" i="51" a="1"/>
  <c r="A250" i="51" s="1"/>
  <c r="I250" i="51" s="1"/>
  <c r="A234" i="51" a="1"/>
  <c r="A234" i="51" s="1"/>
  <c r="I234" i="51" s="1"/>
  <c r="A218" i="51" a="1"/>
  <c r="A218" i="51" s="1"/>
  <c r="I218" i="51" s="1"/>
  <c r="A202" i="51" a="1"/>
  <c r="A202" i="51" s="1"/>
  <c r="I202" i="51" s="1"/>
  <c r="A186" i="51" a="1"/>
  <c r="A186" i="51" s="1"/>
  <c r="I186" i="51" s="1"/>
  <c r="A170" i="51" a="1"/>
  <c r="A170" i="51" s="1"/>
  <c r="I170" i="51" s="1"/>
  <c r="A155" i="51" a="1"/>
  <c r="A155" i="51" s="1"/>
  <c r="I155" i="51" s="1"/>
  <c r="A139" i="51" a="1"/>
  <c r="A139" i="51" s="1"/>
  <c r="I139" i="51" s="1"/>
  <c r="A123" i="51" a="1"/>
  <c r="A123" i="51" s="1"/>
  <c r="I123" i="51" s="1"/>
  <c r="A107" i="51" a="1"/>
  <c r="A107" i="51" s="1"/>
  <c r="I107" i="51" s="1"/>
  <c r="A91" i="51" a="1"/>
  <c r="A91" i="51" s="1"/>
  <c r="I91" i="51" s="1"/>
  <c r="A146" i="51" a="1"/>
  <c r="A146" i="51" s="1"/>
  <c r="I146" i="51" s="1"/>
  <c r="A130" i="51" a="1"/>
  <c r="A130" i="51" s="1"/>
  <c r="I130" i="51" s="1"/>
  <c r="A114" i="51" a="1"/>
  <c r="A114" i="51" s="1"/>
  <c r="I114" i="51" s="1"/>
  <c r="A98" i="51" a="1"/>
  <c r="A98" i="51" s="1"/>
  <c r="I98" i="51" s="1"/>
  <c r="A81" i="51" a="1"/>
  <c r="A81" i="51" s="1"/>
  <c r="I81" i="51" s="1"/>
  <c r="A65" i="51" a="1"/>
  <c r="A65" i="51" s="1"/>
  <c r="I65" i="51" s="1"/>
  <c r="A49" i="51" a="1"/>
  <c r="A49" i="51" s="1"/>
  <c r="I49" i="51" s="1"/>
  <c r="A33" i="51" a="1"/>
  <c r="A33" i="51" s="1"/>
  <c r="I33" i="51" s="1"/>
  <c r="A17" i="51" a="1"/>
  <c r="A17" i="51" s="1"/>
  <c r="I17" i="51" s="1"/>
  <c r="A72" i="51" a="1"/>
  <c r="A72" i="51" s="1"/>
  <c r="I72" i="51" s="1"/>
  <c r="A56" i="51" a="1"/>
  <c r="A56" i="51" s="1"/>
  <c r="I56" i="51" s="1"/>
  <c r="A40" i="51" a="1"/>
  <c r="A40" i="51" s="1"/>
  <c r="I40" i="51" s="1"/>
  <c r="A24" i="51" a="1"/>
  <c r="A24" i="51" s="1"/>
  <c r="I24" i="51" s="1"/>
  <c r="A233" i="51" a="1"/>
  <c r="A233" i="51" s="1"/>
  <c r="I233" i="51" s="1"/>
  <c r="A217" i="51" a="1"/>
  <c r="A217" i="51" s="1"/>
  <c r="I217" i="51" s="1"/>
  <c r="A201" i="51" a="1"/>
  <c r="A201" i="51" s="1"/>
  <c r="I201" i="51" s="1"/>
  <c r="A185" i="51" a="1"/>
  <c r="A185" i="51" s="1"/>
  <c r="I185" i="51" s="1"/>
  <c r="A169" i="51" a="1"/>
  <c r="A169" i="51" s="1"/>
  <c r="I169" i="51" s="1"/>
  <c r="A252" i="51" a="1"/>
  <c r="A252" i="51" s="1"/>
  <c r="I252" i="51" s="1"/>
  <c r="A236" i="51" a="1"/>
  <c r="A236" i="51" s="1"/>
  <c r="I236" i="51" s="1"/>
  <c r="A220" i="51" a="1"/>
  <c r="A220" i="51" s="1"/>
  <c r="I220" i="51" s="1"/>
  <c r="A204" i="51" a="1"/>
  <c r="A204" i="51" s="1"/>
  <c r="I204" i="51" s="1"/>
  <c r="A188" i="51" a="1"/>
  <c r="A188" i="51" s="1"/>
  <c r="I188" i="51" s="1"/>
  <c r="A172" i="51" a="1"/>
  <c r="A172" i="51" s="1"/>
  <c r="I172" i="51" s="1"/>
  <c r="A157" i="51" a="1"/>
  <c r="A157" i="51" s="1"/>
  <c r="I157" i="51" s="1"/>
  <c r="A141" i="51" a="1"/>
  <c r="A141" i="51" s="1"/>
  <c r="I141" i="51" s="1"/>
  <c r="A93" i="51" a="1"/>
  <c r="A93" i="51" s="1"/>
  <c r="I93" i="51" s="1"/>
  <c r="A108" i="51" a="1"/>
  <c r="A108" i="51" s="1"/>
  <c r="I108" i="51" s="1"/>
  <c r="A156" i="51" a="1"/>
  <c r="A156" i="51" s="1"/>
  <c r="I156" i="51" s="1"/>
  <c r="A92" i="51" a="1"/>
  <c r="A92" i="51" s="1"/>
  <c r="I92" i="51" s="1"/>
  <c r="A27" i="51" a="1"/>
  <c r="A27" i="51" s="1"/>
  <c r="I27" i="51" s="1"/>
  <c r="A34" i="51" a="1"/>
  <c r="A34" i="51" s="1"/>
  <c r="I34" i="51" s="1"/>
  <c r="A140" i="51" a="1"/>
  <c r="A140" i="51" s="1"/>
  <c r="I140" i="51" s="1"/>
  <c r="A75" i="51" a="1"/>
  <c r="A75" i="51" s="1"/>
  <c r="I75" i="51" s="1"/>
  <c r="A82" i="51" a="1"/>
  <c r="A82" i="51" s="1"/>
  <c r="I82" i="51" s="1"/>
  <c r="A18" i="51" a="1"/>
  <c r="A18" i="51" s="1"/>
  <c r="I18" i="51" s="1"/>
  <c r="A50" i="51" a="1"/>
  <c r="A50" i="51" s="1"/>
  <c r="I50" i="51" s="1"/>
  <c r="A124" i="51" a="1"/>
  <c r="A124" i="51" s="1"/>
  <c r="I124" i="51" s="1"/>
  <c r="A59" i="51" a="1"/>
  <c r="A59" i="51" s="1"/>
  <c r="I59" i="51" s="1"/>
  <c r="A66" i="51" a="1"/>
  <c r="A66" i="51" s="1"/>
  <c r="I66" i="51" s="1"/>
  <c r="A43" i="51" a="1"/>
  <c r="A43" i="51" s="1"/>
  <c r="I43" i="51" s="1"/>
  <c r="A240" i="50" a="1"/>
  <c r="A240" i="50" s="1"/>
  <c r="I240" i="50" s="1"/>
  <c r="A195" i="50" a="1"/>
  <c r="A195" i="50" s="1"/>
  <c r="I195" i="50" s="1"/>
  <c r="A223" i="50" a="1"/>
  <c r="A223" i="50" s="1"/>
  <c r="I223" i="50" s="1"/>
  <c r="A207" i="50" a="1"/>
  <c r="A207" i="50" s="1"/>
  <c r="I207" i="50" s="1"/>
  <c r="A233" i="50" a="1"/>
  <c r="A233" i="50" s="1"/>
  <c r="I233" i="50" s="1"/>
  <c r="A217" i="50" a="1"/>
  <c r="A217" i="50" s="1"/>
  <c r="I217" i="50" s="1"/>
  <c r="A201" i="50" a="1"/>
  <c r="A201" i="50" s="1"/>
  <c r="I201" i="50" s="1"/>
  <c r="A230" i="50" a="1"/>
  <c r="A230" i="50" s="1"/>
  <c r="I230" i="50" s="1"/>
  <c r="A214" i="50" a="1"/>
  <c r="A214" i="50" s="1"/>
  <c r="I214" i="50" s="1"/>
  <c r="A198" i="50" a="1"/>
  <c r="A198" i="50" s="1"/>
  <c r="I198" i="50" s="1"/>
  <c r="A181" i="50" a="1"/>
  <c r="A181" i="50" s="1"/>
  <c r="I181" i="50" s="1"/>
  <c r="A165" i="50" a="1"/>
  <c r="A165" i="50" s="1"/>
  <c r="I165" i="50" s="1"/>
  <c r="A149" i="50" a="1"/>
  <c r="A149" i="50" s="1"/>
  <c r="I149" i="50" s="1"/>
  <c r="A133" i="50" a="1"/>
  <c r="A133" i="50" s="1"/>
  <c r="I133" i="50" s="1"/>
  <c r="A117" i="50" a="1"/>
  <c r="A117" i="50" s="1"/>
  <c r="I117" i="50" s="1"/>
  <c r="A101" i="50" a="1"/>
  <c r="A101" i="50" s="1"/>
  <c r="I101" i="50" s="1"/>
  <c r="A85" i="50" a="1"/>
  <c r="A85" i="50" s="1"/>
  <c r="I85" i="50" s="1"/>
  <c r="A69" i="50" a="1"/>
  <c r="A69" i="50" s="1"/>
  <c r="I69" i="50" s="1"/>
  <c r="A44" i="50" a="1"/>
  <c r="A44" i="50" s="1"/>
  <c r="I44" i="50" s="1"/>
  <c r="A184" i="50" a="1"/>
  <c r="A184" i="50" s="1"/>
  <c r="I184" i="50" s="1"/>
  <c r="A168" i="50" a="1"/>
  <c r="A168" i="50" s="1"/>
  <c r="I168" i="50" s="1"/>
  <c r="A152" i="50" a="1"/>
  <c r="A152" i="50" s="1"/>
  <c r="I152" i="50" s="1"/>
  <c r="A136" i="50" a="1"/>
  <c r="A136" i="50" s="1"/>
  <c r="I136" i="50" s="1"/>
  <c r="A120" i="50" a="1"/>
  <c r="A120" i="50" s="1"/>
  <c r="I120" i="50" s="1"/>
  <c r="A104" i="50" a="1"/>
  <c r="A104" i="50" s="1"/>
  <c r="I104" i="50" s="1"/>
  <c r="A88" i="50" a="1"/>
  <c r="A88" i="50" s="1"/>
  <c r="I88" i="50" s="1"/>
  <c r="A72" i="50" a="1"/>
  <c r="A72" i="50" s="1"/>
  <c r="I72" i="50" s="1"/>
  <c r="A50" i="50" a="1"/>
  <c r="A50" i="50" s="1"/>
  <c r="I50" i="50" s="1"/>
  <c r="A26" i="50" a="1"/>
  <c r="A26" i="50" s="1"/>
  <c r="I26" i="50" s="1"/>
  <c r="A220" i="50" a="1"/>
  <c r="A220" i="50" s="1"/>
  <c r="I220" i="50" s="1"/>
  <c r="A204" i="50" a="1"/>
  <c r="A204" i="50" s="1"/>
  <c r="I204" i="50" s="1"/>
  <c r="A191" i="50" a="1"/>
  <c r="A191" i="50" s="1"/>
  <c r="I191" i="50" s="1"/>
  <c r="A175" i="50" a="1"/>
  <c r="A175" i="50" s="1"/>
  <c r="I175" i="50" s="1"/>
  <c r="A159" i="50" a="1"/>
  <c r="A159" i="50" s="1"/>
  <c r="I159" i="50" s="1"/>
  <c r="A143" i="50" a="1"/>
  <c r="A143" i="50" s="1"/>
  <c r="I143" i="50" s="1"/>
  <c r="A127" i="50" a="1"/>
  <c r="A127" i="50" s="1"/>
  <c r="I127" i="50" s="1"/>
  <c r="A111" i="50" a="1"/>
  <c r="A111" i="50" s="1"/>
  <c r="I111" i="50" s="1"/>
  <c r="A95" i="50" a="1"/>
  <c r="A95" i="50" s="1"/>
  <c r="I95" i="50" s="1"/>
  <c r="A79" i="50" a="1"/>
  <c r="A79" i="50" s="1"/>
  <c r="I79" i="50" s="1"/>
  <c r="A63" i="50" a="1"/>
  <c r="A63" i="50" s="1"/>
  <c r="I63" i="50" s="1"/>
  <c r="A40" i="50" a="1"/>
  <c r="A40" i="50" s="1"/>
  <c r="I40" i="50" s="1"/>
  <c r="A178" i="50" a="1"/>
  <c r="A178" i="50" s="1"/>
  <c r="I178" i="50" s="1"/>
  <c r="A162" i="50" a="1"/>
  <c r="A162" i="50" s="1"/>
  <c r="I162" i="50" s="1"/>
  <c r="A146" i="50" a="1"/>
  <c r="A146" i="50" s="1"/>
  <c r="I146" i="50" s="1"/>
  <c r="A130" i="50" a="1"/>
  <c r="A130" i="50" s="1"/>
  <c r="I130" i="50" s="1"/>
  <c r="A114" i="50" a="1"/>
  <c r="A114" i="50" s="1"/>
  <c r="I114" i="50" s="1"/>
  <c r="A98" i="50" a="1"/>
  <c r="A98" i="50" s="1"/>
  <c r="I98" i="50" s="1"/>
  <c r="A82" i="50" a="1"/>
  <c r="A82" i="50" s="1"/>
  <c r="I82" i="50" s="1"/>
  <c r="A66" i="50" a="1"/>
  <c r="A66" i="50" s="1"/>
  <c r="I66" i="50" s="1"/>
  <c r="A46" i="50" a="1"/>
  <c r="A46" i="50" s="1"/>
  <c r="I46" i="50" s="1"/>
  <c r="A24" i="50" a="1"/>
  <c r="A24" i="50" s="1"/>
  <c r="I24" i="50" s="1"/>
  <c r="A53" i="50" a="1"/>
  <c r="A53" i="50" s="1"/>
  <c r="I53" i="50" s="1"/>
  <c r="A37" i="50" a="1"/>
  <c r="A37" i="50" s="1"/>
  <c r="I37" i="50" s="1"/>
  <c r="A21" i="50" a="1"/>
  <c r="A21" i="50" s="1"/>
  <c r="I21" i="50" s="1"/>
  <c r="A51" i="50" a="1"/>
  <c r="A51" i="50" s="1"/>
  <c r="I51" i="50" s="1"/>
  <c r="A35" i="50" a="1"/>
  <c r="A35" i="50" s="1"/>
  <c r="I35" i="50" s="1"/>
  <c r="A19" i="50" a="1"/>
  <c r="A19" i="50" s="1"/>
  <c r="I19" i="50" s="1"/>
  <c r="A31" i="50" a="1"/>
  <c r="A31" i="50" s="1"/>
  <c r="I31" i="50" s="1"/>
  <c r="A224" i="50" a="1"/>
  <c r="A224" i="50" s="1"/>
  <c r="I224" i="50" s="1"/>
  <c r="A208" i="50" a="1"/>
  <c r="A208" i="50" s="1"/>
  <c r="I208" i="50" s="1"/>
  <c r="A163" i="50" a="1"/>
  <c r="A163" i="50" s="1"/>
  <c r="I163" i="50" s="1"/>
  <c r="A83" i="50" a="1"/>
  <c r="A83" i="50" s="1"/>
  <c r="I83" i="50" s="1"/>
  <c r="A67" i="50" a="1"/>
  <c r="A67" i="50" s="1"/>
  <c r="I67" i="50" s="1"/>
  <c r="A150" i="50" a="1"/>
  <c r="A150" i="50" s="1"/>
  <c r="I150" i="50" s="1"/>
  <c r="A118" i="50" a="1"/>
  <c r="A118" i="50" s="1"/>
  <c r="I118" i="50" s="1"/>
  <c r="A54" i="50" a="1"/>
  <c r="A54" i="50" s="1"/>
  <c r="I54" i="50" s="1"/>
  <c r="A28" i="50" a="1"/>
  <c r="A28" i="50" s="1"/>
  <c r="I28" i="50" s="1"/>
  <c r="A25" i="50" a="1"/>
  <c r="A25" i="50" s="1"/>
  <c r="I25" i="50" s="1"/>
  <c r="A55" i="50" a="1"/>
  <c r="A55" i="50" s="1"/>
  <c r="I55" i="50" s="1"/>
  <c r="A219" i="50" a="1"/>
  <c r="A219" i="50" s="1"/>
  <c r="I219" i="50" s="1"/>
  <c r="A203" i="50" a="1"/>
  <c r="A203" i="50" s="1"/>
  <c r="I203" i="50" s="1"/>
  <c r="A229" i="50" a="1"/>
  <c r="A229" i="50" s="1"/>
  <c r="I229" i="50" s="1"/>
  <c r="A213" i="50" a="1"/>
  <c r="A213" i="50" s="1"/>
  <c r="I213" i="50" s="1"/>
  <c r="A197" i="50" a="1"/>
  <c r="A197" i="50" s="1"/>
  <c r="I197" i="50" s="1"/>
  <c r="A226" i="50" a="1"/>
  <c r="A226" i="50" s="1"/>
  <c r="I226" i="50" s="1"/>
  <c r="A210" i="50" a="1"/>
  <c r="A210" i="50" s="1"/>
  <c r="I210" i="50" s="1"/>
  <c r="A194" i="50" a="1"/>
  <c r="A194" i="50" s="1"/>
  <c r="I194" i="50" s="1"/>
  <c r="A177" i="50" a="1"/>
  <c r="A177" i="50" s="1"/>
  <c r="I177" i="50" s="1"/>
  <c r="A161" i="50" a="1"/>
  <c r="A161" i="50" s="1"/>
  <c r="I161" i="50" s="1"/>
  <c r="A145" i="50" a="1"/>
  <c r="A145" i="50" s="1"/>
  <c r="I145" i="50" s="1"/>
  <c r="A129" i="50" a="1"/>
  <c r="A129" i="50" s="1"/>
  <c r="I129" i="50" s="1"/>
  <c r="A113" i="50" a="1"/>
  <c r="A113" i="50" s="1"/>
  <c r="I113" i="50" s="1"/>
  <c r="A97" i="50" a="1"/>
  <c r="A97" i="50" s="1"/>
  <c r="I97" i="50" s="1"/>
  <c r="A81" i="50" a="1"/>
  <c r="A81" i="50" s="1"/>
  <c r="I81" i="50" s="1"/>
  <c r="A65" i="50" a="1"/>
  <c r="A65" i="50" s="1"/>
  <c r="I65" i="50" s="1"/>
  <c r="A36" i="50" a="1"/>
  <c r="A36" i="50" s="1"/>
  <c r="I36" i="50" s="1"/>
  <c r="A180" i="50" a="1"/>
  <c r="A180" i="50" s="1"/>
  <c r="I180" i="50" s="1"/>
  <c r="A164" i="50" a="1"/>
  <c r="A164" i="50" s="1"/>
  <c r="I164" i="50" s="1"/>
  <c r="A148" i="50" a="1"/>
  <c r="A148" i="50" s="1"/>
  <c r="I148" i="50" s="1"/>
  <c r="A132" i="50" a="1"/>
  <c r="A132" i="50" s="1"/>
  <c r="I132" i="50" s="1"/>
  <c r="A116" i="50" a="1"/>
  <c r="A116" i="50" s="1"/>
  <c r="I116" i="50" s="1"/>
  <c r="A100" i="50" a="1"/>
  <c r="A100" i="50" s="1"/>
  <c r="I100" i="50" s="1"/>
  <c r="A84" i="50" a="1"/>
  <c r="A84" i="50" s="1"/>
  <c r="I84" i="50" s="1"/>
  <c r="A68" i="50" a="1"/>
  <c r="A68" i="50" s="1"/>
  <c r="I68" i="50" s="1"/>
  <c r="A42" i="50" a="1"/>
  <c r="A42" i="50" s="1"/>
  <c r="I42" i="50" s="1"/>
  <c r="A22" i="50" a="1"/>
  <c r="A22" i="50" s="1"/>
  <c r="I22" i="50" s="1"/>
  <c r="A232" i="50" a="1"/>
  <c r="A232" i="50" s="1"/>
  <c r="I232" i="50" s="1"/>
  <c r="A216" i="50" a="1"/>
  <c r="A216" i="50" s="1"/>
  <c r="I216" i="50" s="1"/>
  <c r="A200" i="50" a="1"/>
  <c r="A200" i="50" s="1"/>
  <c r="I200" i="50" s="1"/>
  <c r="A187" i="50" a="1"/>
  <c r="A187" i="50" s="1"/>
  <c r="I187" i="50" s="1"/>
  <c r="A171" i="50" a="1"/>
  <c r="A171" i="50" s="1"/>
  <c r="I171" i="50" s="1"/>
  <c r="A155" i="50" a="1"/>
  <c r="A155" i="50" s="1"/>
  <c r="I155" i="50" s="1"/>
  <c r="A139" i="50" a="1"/>
  <c r="A139" i="50" s="1"/>
  <c r="I139" i="50" s="1"/>
  <c r="A123" i="50" a="1"/>
  <c r="A123" i="50" s="1"/>
  <c r="I123" i="50" s="1"/>
  <c r="A107" i="50" a="1"/>
  <c r="A107" i="50" s="1"/>
  <c r="I107" i="50" s="1"/>
  <c r="A91" i="50" a="1"/>
  <c r="A91" i="50" s="1"/>
  <c r="I91" i="50" s="1"/>
  <c r="A75" i="50" a="1"/>
  <c r="A75" i="50" s="1"/>
  <c r="I75" i="50" s="1"/>
  <c r="A59" i="50" a="1"/>
  <c r="A59" i="50" s="1"/>
  <c r="I59" i="50" s="1"/>
  <c r="A190" i="50" a="1"/>
  <c r="A190" i="50" s="1"/>
  <c r="I190" i="50" s="1"/>
  <c r="A174" i="50" a="1"/>
  <c r="A174" i="50" s="1"/>
  <c r="I174" i="50" s="1"/>
  <c r="A158" i="50" a="1"/>
  <c r="A158" i="50" s="1"/>
  <c r="I158" i="50" s="1"/>
  <c r="A142" i="50" a="1"/>
  <c r="A142" i="50" s="1"/>
  <c r="I142" i="50" s="1"/>
  <c r="A126" i="50" a="1"/>
  <c r="A126" i="50" s="1"/>
  <c r="I126" i="50" s="1"/>
  <c r="A110" i="50" a="1"/>
  <c r="A110" i="50" s="1"/>
  <c r="I110" i="50" s="1"/>
  <c r="A94" i="50" a="1"/>
  <c r="A94" i="50" s="1"/>
  <c r="I94" i="50" s="1"/>
  <c r="A78" i="50" a="1"/>
  <c r="A78" i="50" s="1"/>
  <c r="I78" i="50" s="1"/>
  <c r="A62" i="50" a="1"/>
  <c r="A62" i="50" s="1"/>
  <c r="I62" i="50" s="1"/>
  <c r="A38" i="50" a="1"/>
  <c r="A38" i="50" s="1"/>
  <c r="I38" i="50" s="1"/>
  <c r="A20" i="50" a="1"/>
  <c r="A20" i="50" s="1"/>
  <c r="I20" i="50" s="1"/>
  <c r="A49" i="50" a="1"/>
  <c r="A49" i="50" s="1"/>
  <c r="I49" i="50" s="1"/>
  <c r="A33" i="50" a="1"/>
  <c r="A33" i="50" s="1"/>
  <c r="I33" i="50" s="1"/>
  <c r="A17" i="50" a="1"/>
  <c r="A17" i="50" s="1"/>
  <c r="I17" i="50" s="1"/>
  <c r="A47" i="50" a="1"/>
  <c r="A47" i="50" s="1"/>
  <c r="I47" i="50" s="1"/>
  <c r="A15" i="50" a="1"/>
  <c r="A15" i="50" s="1"/>
  <c r="I15" i="50" s="1"/>
  <c r="A27" i="50" a="1"/>
  <c r="A27" i="50" s="1"/>
  <c r="I27" i="50" s="1"/>
  <c r="A193" i="50" a="1"/>
  <c r="A193" i="50" s="1"/>
  <c r="I193" i="50" s="1"/>
  <c r="A147" i="50" a="1"/>
  <c r="A147" i="50" s="1"/>
  <c r="I147" i="50" s="1"/>
  <c r="A99" i="50" a="1"/>
  <c r="A99" i="50" s="1"/>
  <c r="I99" i="50" s="1"/>
  <c r="A182" i="50" a="1"/>
  <c r="A182" i="50" s="1"/>
  <c r="I182" i="50" s="1"/>
  <c r="A134" i="50" a="1"/>
  <c r="A134" i="50" s="1"/>
  <c r="I134" i="50" s="1"/>
  <c r="A86" i="50" a="1"/>
  <c r="A86" i="50" s="1"/>
  <c r="I86" i="50" s="1"/>
  <c r="A57" i="50" a="1"/>
  <c r="A57" i="50" s="1"/>
  <c r="I57" i="50" s="1"/>
  <c r="A23" i="50" a="1"/>
  <c r="A23" i="50" s="1"/>
  <c r="I23" i="50" s="1"/>
  <c r="A231" i="50" a="1"/>
  <c r="A231" i="50" s="1"/>
  <c r="I231" i="50" s="1"/>
  <c r="A215" i="50" a="1"/>
  <c r="A215" i="50" s="1"/>
  <c r="I215" i="50" s="1"/>
  <c r="A199" i="50" a="1"/>
  <c r="A199" i="50" s="1"/>
  <c r="I199" i="50" s="1"/>
  <c r="A225" i="50" a="1"/>
  <c r="A225" i="50" s="1"/>
  <c r="I225" i="50" s="1"/>
  <c r="A209" i="50" a="1"/>
  <c r="A209" i="50" s="1"/>
  <c r="I209" i="50" s="1"/>
  <c r="A222" i="50" a="1"/>
  <c r="A222" i="50" s="1"/>
  <c r="I222" i="50" s="1"/>
  <c r="A206" i="50" a="1"/>
  <c r="A206" i="50" s="1"/>
  <c r="I206" i="50" s="1"/>
  <c r="A189" i="50" a="1"/>
  <c r="A189" i="50" s="1"/>
  <c r="I189" i="50" s="1"/>
  <c r="A173" i="50" a="1"/>
  <c r="A173" i="50" s="1"/>
  <c r="I173" i="50" s="1"/>
  <c r="A157" i="50" a="1"/>
  <c r="A157" i="50" s="1"/>
  <c r="I157" i="50" s="1"/>
  <c r="A141" i="50" a="1"/>
  <c r="A141" i="50" s="1"/>
  <c r="I141" i="50" s="1"/>
  <c r="A125" i="50" a="1"/>
  <c r="A125" i="50" s="1"/>
  <c r="I125" i="50" s="1"/>
  <c r="A109" i="50" a="1"/>
  <c r="A109" i="50" s="1"/>
  <c r="I109" i="50" s="1"/>
  <c r="A93" i="50" a="1"/>
  <c r="A93" i="50" s="1"/>
  <c r="I93" i="50" s="1"/>
  <c r="A77" i="50" a="1"/>
  <c r="A77" i="50" s="1"/>
  <c r="I77" i="50" s="1"/>
  <c r="A61" i="50" a="1"/>
  <c r="A61" i="50" s="1"/>
  <c r="I61" i="50" s="1"/>
  <c r="A192" i="50" a="1"/>
  <c r="A192" i="50" s="1"/>
  <c r="I192" i="50" s="1"/>
  <c r="A176" i="50" a="1"/>
  <c r="A176" i="50" s="1"/>
  <c r="I176" i="50" s="1"/>
  <c r="A160" i="50" a="1"/>
  <c r="A160" i="50" s="1"/>
  <c r="I160" i="50" s="1"/>
  <c r="A144" i="50" a="1"/>
  <c r="A144" i="50" s="1"/>
  <c r="I144" i="50" s="1"/>
  <c r="A128" i="50" a="1"/>
  <c r="A128" i="50" s="1"/>
  <c r="I128" i="50" s="1"/>
  <c r="A112" i="50" a="1"/>
  <c r="A112" i="50" s="1"/>
  <c r="I112" i="50" s="1"/>
  <c r="A96" i="50" a="1"/>
  <c r="A96" i="50" s="1"/>
  <c r="I96" i="50" s="1"/>
  <c r="A80" i="50" a="1"/>
  <c r="A80" i="50" s="1"/>
  <c r="I80" i="50" s="1"/>
  <c r="A64" i="50" a="1"/>
  <c r="A64" i="50" s="1"/>
  <c r="I64" i="50" s="1"/>
  <c r="A34" i="50" a="1"/>
  <c r="A34" i="50" s="1"/>
  <c r="I34" i="50" s="1"/>
  <c r="A18" i="50" a="1"/>
  <c r="A18" i="50" s="1"/>
  <c r="I18" i="50" s="1"/>
  <c r="A228" i="50" a="1"/>
  <c r="A228" i="50" s="1"/>
  <c r="I228" i="50" s="1"/>
  <c r="A212" i="50" a="1"/>
  <c r="A212" i="50" s="1"/>
  <c r="I212" i="50" s="1"/>
  <c r="A196" i="50" a="1"/>
  <c r="A196" i="50" s="1"/>
  <c r="I196" i="50" s="1"/>
  <c r="A183" i="50" a="1"/>
  <c r="A183" i="50" s="1"/>
  <c r="I183" i="50" s="1"/>
  <c r="A167" i="50" a="1"/>
  <c r="A167" i="50" s="1"/>
  <c r="I167" i="50" s="1"/>
  <c r="A151" i="50" a="1"/>
  <c r="A151" i="50" s="1"/>
  <c r="I151" i="50" s="1"/>
  <c r="A135" i="50" a="1"/>
  <c r="A135" i="50" s="1"/>
  <c r="I135" i="50" s="1"/>
  <c r="A119" i="50" a="1"/>
  <c r="A119" i="50" s="1"/>
  <c r="I119" i="50" s="1"/>
  <c r="A103" i="50" a="1"/>
  <c r="A103" i="50" s="1"/>
  <c r="I103" i="50" s="1"/>
  <c r="A87" i="50" a="1"/>
  <c r="A87" i="50" s="1"/>
  <c r="I87" i="50" s="1"/>
  <c r="A71" i="50" a="1"/>
  <c r="A71" i="50" s="1"/>
  <c r="I71" i="50" s="1"/>
  <c r="A56" i="50" a="1"/>
  <c r="A56" i="50" s="1"/>
  <c r="I56" i="50" s="1"/>
  <c r="A186" i="50" a="1"/>
  <c r="A186" i="50" s="1"/>
  <c r="I186" i="50" s="1"/>
  <c r="A170" i="50" a="1"/>
  <c r="A170" i="50" s="1"/>
  <c r="I170" i="50" s="1"/>
  <c r="A154" i="50" a="1"/>
  <c r="A154" i="50" s="1"/>
  <c r="I154" i="50" s="1"/>
  <c r="A138" i="50" a="1"/>
  <c r="A138" i="50" s="1"/>
  <c r="I138" i="50" s="1"/>
  <c r="A122" i="50" a="1"/>
  <c r="A122" i="50" s="1"/>
  <c r="I122" i="50" s="1"/>
  <c r="A106" i="50" a="1"/>
  <c r="A106" i="50" s="1"/>
  <c r="I106" i="50" s="1"/>
  <c r="A90" i="50" a="1"/>
  <c r="A90" i="50" s="1"/>
  <c r="I90" i="50" s="1"/>
  <c r="A74" i="50" a="1"/>
  <c r="A74" i="50" s="1"/>
  <c r="I74" i="50" s="1"/>
  <c r="A58" i="50" a="1"/>
  <c r="A58" i="50" s="1"/>
  <c r="I58" i="50" s="1"/>
  <c r="A32" i="50" a="1"/>
  <c r="A32" i="50" s="1"/>
  <c r="I32" i="50" s="1"/>
  <c r="A16" i="50" a="1"/>
  <c r="A16" i="50" s="1"/>
  <c r="I16" i="50" s="1"/>
  <c r="A45" i="50" a="1"/>
  <c r="A45" i="50" s="1"/>
  <c r="I45" i="50" s="1"/>
  <c r="A29" i="50" a="1"/>
  <c r="A29" i="50" s="1"/>
  <c r="I29" i="50" s="1"/>
  <c r="A13" i="50" a="1"/>
  <c r="A13" i="50" s="1"/>
  <c r="I13" i="50" s="1"/>
  <c r="A43" i="50" a="1"/>
  <c r="A43" i="50" s="1"/>
  <c r="I43" i="50" s="1"/>
  <c r="A179" i="50" a="1"/>
  <c r="A179" i="50" s="1"/>
  <c r="I179" i="50" s="1"/>
  <c r="A131" i="50" a="1"/>
  <c r="A131" i="50" s="1"/>
  <c r="I131" i="50" s="1"/>
  <c r="A115" i="50" a="1"/>
  <c r="A115" i="50" s="1"/>
  <c r="I115" i="50" s="1"/>
  <c r="A48" i="50" a="1"/>
  <c r="A48" i="50" s="1"/>
  <c r="I48" i="50" s="1"/>
  <c r="A166" i="50" a="1"/>
  <c r="A166" i="50" s="1"/>
  <c r="I166" i="50" s="1"/>
  <c r="A102" i="50" a="1"/>
  <c r="A102" i="50" s="1"/>
  <c r="I102" i="50" s="1"/>
  <c r="A70" i="50" a="1"/>
  <c r="A70" i="50" s="1"/>
  <c r="I70" i="50" s="1"/>
  <c r="A12" i="50" a="1"/>
  <c r="A12" i="50" s="1"/>
  <c r="I12" i="50" s="1"/>
  <c r="A41" i="50" a="1"/>
  <c r="A41" i="50" s="1"/>
  <c r="I41" i="50" s="1"/>
  <c r="A39" i="50" a="1"/>
  <c r="A39" i="50" s="1"/>
  <c r="I39" i="50" s="1"/>
  <c r="A227" i="50" a="1"/>
  <c r="A227" i="50" s="1"/>
  <c r="I227" i="50" s="1"/>
  <c r="A211" i="50" a="1"/>
  <c r="A211" i="50" s="1"/>
  <c r="I211" i="50" s="1"/>
  <c r="A221" i="50" a="1"/>
  <c r="A221" i="50" s="1"/>
  <c r="I221" i="50" s="1"/>
  <c r="A205" i="50" a="1"/>
  <c r="A205" i="50" s="1"/>
  <c r="I205" i="50" s="1"/>
  <c r="A234" i="50" a="1"/>
  <c r="A234" i="50" s="1"/>
  <c r="I234" i="50" s="1"/>
  <c r="A218" i="50" a="1"/>
  <c r="A218" i="50" s="1"/>
  <c r="I218" i="50" s="1"/>
  <c r="A202" i="50" a="1"/>
  <c r="A202" i="50" s="1"/>
  <c r="I202" i="50" s="1"/>
  <c r="A185" i="50" a="1"/>
  <c r="A185" i="50" s="1"/>
  <c r="I185" i="50" s="1"/>
  <c r="A169" i="50" a="1"/>
  <c r="A169" i="50" s="1"/>
  <c r="I169" i="50" s="1"/>
  <c r="A153" i="50" a="1"/>
  <c r="A153" i="50" s="1"/>
  <c r="I153" i="50" s="1"/>
  <c r="A137" i="50" a="1"/>
  <c r="A137" i="50" s="1"/>
  <c r="I137" i="50" s="1"/>
  <c r="A121" i="50" a="1"/>
  <c r="A121" i="50" s="1"/>
  <c r="I121" i="50" s="1"/>
  <c r="A105" i="50" a="1"/>
  <c r="A105" i="50" s="1"/>
  <c r="I105" i="50" s="1"/>
  <c r="A89" i="50" a="1"/>
  <c r="A89" i="50" s="1"/>
  <c r="I89" i="50" s="1"/>
  <c r="A73" i="50" a="1"/>
  <c r="A73" i="50" s="1"/>
  <c r="I73" i="50" s="1"/>
  <c r="A52" i="50" a="1"/>
  <c r="A52" i="50" s="1"/>
  <c r="I52" i="50" s="1"/>
  <c r="A188" i="50" a="1"/>
  <c r="A188" i="50" s="1"/>
  <c r="I188" i="50" s="1"/>
  <c r="A172" i="50" a="1"/>
  <c r="A172" i="50" s="1"/>
  <c r="I172" i="50" s="1"/>
  <c r="A156" i="50" a="1"/>
  <c r="A156" i="50" s="1"/>
  <c r="I156" i="50" s="1"/>
  <c r="A140" i="50" a="1"/>
  <c r="A140" i="50" s="1"/>
  <c r="I140" i="50" s="1"/>
  <c r="A124" i="50" a="1"/>
  <c r="A124" i="50" s="1"/>
  <c r="I124" i="50" s="1"/>
  <c r="A108" i="50" a="1"/>
  <c r="A108" i="50" s="1"/>
  <c r="I108" i="50" s="1"/>
  <c r="A92" i="50" a="1"/>
  <c r="A92" i="50" s="1"/>
  <c r="I92" i="50" s="1"/>
  <c r="A76" i="50" a="1"/>
  <c r="A76" i="50" s="1"/>
  <c r="I76" i="50" s="1"/>
  <c r="A60" i="50" a="1"/>
  <c r="A60" i="50" s="1"/>
  <c r="I60" i="50" s="1"/>
  <c r="A30" i="50" a="1"/>
  <c r="A30" i="50" s="1"/>
  <c r="I30" i="50" s="1"/>
  <c r="A14" i="50" a="1"/>
  <c r="A14" i="50" s="1"/>
  <c r="I14" i="50" s="1"/>
  <c r="A151" i="49" a="1"/>
  <c r="A151" i="49" s="1"/>
  <c r="I151" i="49" s="1"/>
  <c r="A13" i="49" a="1"/>
  <c r="A13" i="49" s="1"/>
  <c r="I13" i="49" s="1"/>
  <c r="A145" i="49" a="1"/>
  <c r="A145" i="49" s="1"/>
  <c r="I145" i="49" s="1"/>
  <c r="A129" i="49" a="1"/>
  <c r="A129" i="49" s="1"/>
  <c r="I129" i="49" s="1"/>
  <c r="A113" i="49" a="1"/>
  <c r="A113" i="49" s="1"/>
  <c r="I113" i="49" s="1"/>
  <c r="A97" i="49" a="1"/>
  <c r="A97" i="49" s="1"/>
  <c r="I97" i="49" s="1"/>
  <c r="A81" i="49" a="1"/>
  <c r="A81" i="49" s="1"/>
  <c r="I81" i="49" s="1"/>
  <c r="A65" i="49" a="1"/>
  <c r="A65" i="49" s="1"/>
  <c r="I65" i="49" s="1"/>
  <c r="A49" i="49" a="1"/>
  <c r="A49" i="49" s="1"/>
  <c r="I49" i="49" s="1"/>
  <c r="A33" i="49" a="1"/>
  <c r="A33" i="49" s="1"/>
  <c r="I33" i="49" s="1"/>
  <c r="A17" i="49" a="1"/>
  <c r="A17" i="49" s="1"/>
  <c r="I17" i="49" s="1"/>
  <c r="A144" i="49" a="1"/>
  <c r="A144" i="49" s="1"/>
  <c r="I144" i="49" s="1"/>
  <c r="A128" i="49" a="1"/>
  <c r="A128" i="49" s="1"/>
  <c r="I128" i="49" s="1"/>
  <c r="A112" i="49" a="1"/>
  <c r="A112" i="49" s="1"/>
  <c r="I112" i="49" s="1"/>
  <c r="A135" i="49" a="1"/>
  <c r="A135" i="49" s="1"/>
  <c r="I135" i="49" s="1"/>
  <c r="A119" i="49" a="1"/>
  <c r="A119" i="49" s="1"/>
  <c r="I119" i="49" s="1"/>
  <c r="A103" i="49" a="1"/>
  <c r="A103" i="49" s="1"/>
  <c r="I103" i="49" s="1"/>
  <c r="A87" i="49" a="1"/>
  <c r="A87" i="49" s="1"/>
  <c r="I87" i="49" s="1"/>
  <c r="A71" i="49" a="1"/>
  <c r="A71" i="49" s="1"/>
  <c r="I71" i="49" s="1"/>
  <c r="A55" i="49" a="1"/>
  <c r="A55" i="49" s="1"/>
  <c r="I55" i="49" s="1"/>
  <c r="A39" i="49" a="1"/>
  <c r="A39" i="49" s="1"/>
  <c r="I39" i="49" s="1"/>
  <c r="A23" i="49" a="1"/>
  <c r="A23" i="49" s="1"/>
  <c r="I23" i="49" s="1"/>
  <c r="A138" i="49" a="1"/>
  <c r="A138" i="49" s="1"/>
  <c r="I138" i="49" s="1"/>
  <c r="A122" i="49" a="1"/>
  <c r="A122" i="49" s="1"/>
  <c r="I122" i="49" s="1"/>
  <c r="A104" i="49" a="1"/>
  <c r="A104" i="49" s="1"/>
  <c r="I104" i="49" s="1"/>
  <c r="A88" i="49" a="1"/>
  <c r="A88" i="49" s="1"/>
  <c r="I88" i="49" s="1"/>
  <c r="A72" i="49" a="1"/>
  <c r="A72" i="49" s="1"/>
  <c r="I72" i="49" s="1"/>
  <c r="A56" i="49" a="1"/>
  <c r="A56" i="49" s="1"/>
  <c r="I56" i="49" s="1"/>
  <c r="A40" i="49" a="1"/>
  <c r="A40" i="49" s="1"/>
  <c r="I40" i="49" s="1"/>
  <c r="A24" i="49" a="1"/>
  <c r="A24" i="49" s="1"/>
  <c r="I24" i="49" s="1"/>
  <c r="A98" i="49" a="1"/>
  <c r="A98" i="49" s="1"/>
  <c r="I98" i="49" s="1"/>
  <c r="A82" i="49" a="1"/>
  <c r="A82" i="49" s="1"/>
  <c r="I82" i="49" s="1"/>
  <c r="A66" i="49" a="1"/>
  <c r="A66" i="49" s="1"/>
  <c r="I66" i="49" s="1"/>
  <c r="A50" i="49" a="1"/>
  <c r="A50" i="49" s="1"/>
  <c r="I50" i="49" s="1"/>
  <c r="A34" i="49" a="1"/>
  <c r="A34" i="49" s="1"/>
  <c r="I34" i="49" s="1"/>
  <c r="A18" i="49" a="1"/>
  <c r="A18" i="49" s="1"/>
  <c r="I18" i="49" s="1"/>
  <c r="A141" i="49" a="1"/>
  <c r="A141" i="49" s="1"/>
  <c r="I141" i="49" s="1"/>
  <c r="A125" i="49" a="1"/>
  <c r="A125" i="49" s="1"/>
  <c r="I125" i="49" s="1"/>
  <c r="A109" i="49" a="1"/>
  <c r="A109" i="49" s="1"/>
  <c r="I109" i="49" s="1"/>
  <c r="A93" i="49" a="1"/>
  <c r="A93" i="49" s="1"/>
  <c r="I93" i="49" s="1"/>
  <c r="A77" i="49" a="1"/>
  <c r="A77" i="49" s="1"/>
  <c r="I77" i="49" s="1"/>
  <c r="A61" i="49" a="1"/>
  <c r="A61" i="49" s="1"/>
  <c r="I61" i="49" s="1"/>
  <c r="A45" i="49" a="1"/>
  <c r="A45" i="49" s="1"/>
  <c r="I45" i="49" s="1"/>
  <c r="A29" i="49" a="1"/>
  <c r="A29" i="49" s="1"/>
  <c r="I29" i="49" s="1"/>
  <c r="A140" i="49" a="1"/>
  <c r="A140" i="49" s="1"/>
  <c r="I140" i="49" s="1"/>
  <c r="A124" i="49" a="1"/>
  <c r="A124" i="49" s="1"/>
  <c r="I124" i="49" s="1"/>
  <c r="A147" i="49" a="1"/>
  <c r="A147" i="49" s="1"/>
  <c r="I147" i="49" s="1"/>
  <c r="A131" i="49" a="1"/>
  <c r="A131" i="49" s="1"/>
  <c r="I131" i="49" s="1"/>
  <c r="A115" i="49" a="1"/>
  <c r="A115" i="49" s="1"/>
  <c r="I115" i="49" s="1"/>
  <c r="A99" i="49" a="1"/>
  <c r="A99" i="49" s="1"/>
  <c r="I99" i="49" s="1"/>
  <c r="A83" i="49" a="1"/>
  <c r="A83" i="49" s="1"/>
  <c r="I83" i="49" s="1"/>
  <c r="A67" i="49" a="1"/>
  <c r="A67" i="49" s="1"/>
  <c r="I67" i="49" s="1"/>
  <c r="A51" i="49" a="1"/>
  <c r="A51" i="49" s="1"/>
  <c r="I51" i="49" s="1"/>
  <c r="A35" i="49" a="1"/>
  <c r="A35" i="49" s="1"/>
  <c r="I35" i="49" s="1"/>
  <c r="A19" i="49" a="1"/>
  <c r="A19" i="49" s="1"/>
  <c r="I19" i="49" s="1"/>
  <c r="A134" i="49" a="1"/>
  <c r="A134" i="49" s="1"/>
  <c r="I134" i="49" s="1"/>
  <c r="A118" i="49" a="1"/>
  <c r="A118" i="49" s="1"/>
  <c r="I118" i="49" s="1"/>
  <c r="A100" i="49" a="1"/>
  <c r="A100" i="49" s="1"/>
  <c r="I100" i="49" s="1"/>
  <c r="A84" i="49" a="1"/>
  <c r="A84" i="49" s="1"/>
  <c r="I84" i="49" s="1"/>
  <c r="A68" i="49" a="1"/>
  <c r="A68" i="49" s="1"/>
  <c r="I68" i="49" s="1"/>
  <c r="A52" i="49" a="1"/>
  <c r="A52" i="49" s="1"/>
  <c r="I52" i="49" s="1"/>
  <c r="A36" i="49" a="1"/>
  <c r="A36" i="49" s="1"/>
  <c r="I36" i="49" s="1"/>
  <c r="A20" i="49" a="1"/>
  <c r="A20" i="49" s="1"/>
  <c r="I20" i="49" s="1"/>
  <c r="A110" i="49" a="1"/>
  <c r="A110" i="49" s="1"/>
  <c r="I110" i="49" s="1"/>
  <c r="A94" i="49" a="1"/>
  <c r="A94" i="49" s="1"/>
  <c r="I94" i="49" s="1"/>
  <c r="A78" i="49" a="1"/>
  <c r="A78" i="49" s="1"/>
  <c r="I78" i="49" s="1"/>
  <c r="A62" i="49" a="1"/>
  <c r="A62" i="49" s="1"/>
  <c r="I62" i="49" s="1"/>
  <c r="A46" i="49" a="1"/>
  <c r="A46" i="49" s="1"/>
  <c r="I46" i="49" s="1"/>
  <c r="A30" i="49" a="1"/>
  <c r="A30" i="49" s="1"/>
  <c r="I30" i="49" s="1"/>
  <c r="A14" i="49" a="1"/>
  <c r="A14" i="49" s="1"/>
  <c r="I14" i="49" s="1"/>
  <c r="A137" i="49" a="1"/>
  <c r="A137" i="49" s="1"/>
  <c r="I137" i="49" s="1"/>
  <c r="A121" i="49" a="1"/>
  <c r="A121" i="49" s="1"/>
  <c r="I121" i="49" s="1"/>
  <c r="A105" i="49" a="1"/>
  <c r="A105" i="49" s="1"/>
  <c r="I105" i="49" s="1"/>
  <c r="A89" i="49" a="1"/>
  <c r="A89" i="49" s="1"/>
  <c r="I89" i="49" s="1"/>
  <c r="A73" i="49" a="1"/>
  <c r="A73" i="49" s="1"/>
  <c r="I73" i="49" s="1"/>
  <c r="A57" i="49" a="1"/>
  <c r="A57" i="49" s="1"/>
  <c r="I57" i="49" s="1"/>
  <c r="A41" i="49" a="1"/>
  <c r="A41" i="49" s="1"/>
  <c r="I41" i="49" s="1"/>
  <c r="A25" i="49" a="1"/>
  <c r="A25" i="49" s="1"/>
  <c r="I25" i="49" s="1"/>
  <c r="A136" i="49" a="1"/>
  <c r="A136" i="49" s="1"/>
  <c r="I136" i="49" s="1"/>
  <c r="A120" i="49" a="1"/>
  <c r="A120" i="49" s="1"/>
  <c r="I120" i="49" s="1"/>
  <c r="A143" i="49" a="1"/>
  <c r="A143" i="49" s="1"/>
  <c r="I143" i="49" s="1"/>
  <c r="A127" i="49" a="1"/>
  <c r="A127" i="49" s="1"/>
  <c r="I127" i="49" s="1"/>
  <c r="A111" i="49" a="1"/>
  <c r="A111" i="49" s="1"/>
  <c r="I111" i="49" s="1"/>
  <c r="A95" i="49" a="1"/>
  <c r="A95" i="49" s="1"/>
  <c r="I95" i="49" s="1"/>
  <c r="A79" i="49" a="1"/>
  <c r="A79" i="49" s="1"/>
  <c r="I79" i="49" s="1"/>
  <c r="A63" i="49" a="1"/>
  <c r="A63" i="49" s="1"/>
  <c r="I63" i="49" s="1"/>
  <c r="A47" i="49" a="1"/>
  <c r="A47" i="49" s="1"/>
  <c r="I47" i="49" s="1"/>
  <c r="A31" i="49" a="1"/>
  <c r="A31" i="49" s="1"/>
  <c r="I31" i="49" s="1"/>
  <c r="A15" i="49" a="1"/>
  <c r="A15" i="49" s="1"/>
  <c r="I15" i="49" s="1"/>
  <c r="A146" i="49" a="1"/>
  <c r="A146" i="49" s="1"/>
  <c r="I146" i="49" s="1"/>
  <c r="A130" i="49" a="1"/>
  <c r="A130" i="49" s="1"/>
  <c r="I130" i="49" s="1"/>
  <c r="A114" i="49" a="1"/>
  <c r="A114" i="49" s="1"/>
  <c r="I114" i="49" s="1"/>
  <c r="A96" i="49" a="1"/>
  <c r="A96" i="49" s="1"/>
  <c r="I96" i="49" s="1"/>
  <c r="A80" i="49" a="1"/>
  <c r="A80" i="49" s="1"/>
  <c r="I80" i="49" s="1"/>
  <c r="A64" i="49" a="1"/>
  <c r="A64" i="49" s="1"/>
  <c r="I64" i="49" s="1"/>
  <c r="A48" i="49" a="1"/>
  <c r="A48" i="49" s="1"/>
  <c r="I48" i="49" s="1"/>
  <c r="A32" i="49" a="1"/>
  <c r="A32" i="49" s="1"/>
  <c r="I32" i="49" s="1"/>
  <c r="A16" i="49" a="1"/>
  <c r="A16" i="49" s="1"/>
  <c r="I16" i="49" s="1"/>
  <c r="A106" i="49" a="1"/>
  <c r="A106" i="49" s="1"/>
  <c r="I106" i="49" s="1"/>
  <c r="A90" i="49" a="1"/>
  <c r="A90" i="49" s="1"/>
  <c r="I90" i="49" s="1"/>
  <c r="A74" i="49" a="1"/>
  <c r="A74" i="49" s="1"/>
  <c r="I74" i="49" s="1"/>
  <c r="A58" i="49" a="1"/>
  <c r="A58" i="49" s="1"/>
  <c r="I58" i="49" s="1"/>
  <c r="A42" i="49" a="1"/>
  <c r="A42" i="49" s="1"/>
  <c r="I42" i="49" s="1"/>
  <c r="A26" i="49" a="1"/>
  <c r="A26" i="49" s="1"/>
  <c r="I26" i="49" s="1"/>
  <c r="A133" i="49" a="1"/>
  <c r="A133" i="49" s="1"/>
  <c r="I133" i="49" s="1"/>
  <c r="A117" i="49" a="1"/>
  <c r="A117" i="49" s="1"/>
  <c r="I117" i="49" s="1"/>
  <c r="A101" i="49" a="1"/>
  <c r="A101" i="49" s="1"/>
  <c r="I101" i="49" s="1"/>
  <c r="A85" i="49" a="1"/>
  <c r="A85" i="49" s="1"/>
  <c r="I85" i="49" s="1"/>
  <c r="A69" i="49" a="1"/>
  <c r="A69" i="49" s="1"/>
  <c r="I69" i="49" s="1"/>
  <c r="A53" i="49" a="1"/>
  <c r="A53" i="49" s="1"/>
  <c r="I53" i="49" s="1"/>
  <c r="A37" i="49" a="1"/>
  <c r="A37" i="49" s="1"/>
  <c r="I37" i="49" s="1"/>
  <c r="A21" i="49" a="1"/>
  <c r="A21" i="49" s="1"/>
  <c r="I21" i="49" s="1"/>
  <c r="A132" i="49" a="1"/>
  <c r="A132" i="49" s="1"/>
  <c r="I132" i="49" s="1"/>
  <c r="A116" i="49" a="1"/>
  <c r="A116" i="49" s="1"/>
  <c r="I116" i="49" s="1"/>
  <c r="A139" i="49" a="1"/>
  <c r="A139" i="49" s="1"/>
  <c r="I139" i="49" s="1"/>
  <c r="A123" i="49" a="1"/>
  <c r="A123" i="49" s="1"/>
  <c r="I123" i="49" s="1"/>
  <c r="A107" i="49" a="1"/>
  <c r="A107" i="49" s="1"/>
  <c r="I107" i="49" s="1"/>
  <c r="A91" i="49" a="1"/>
  <c r="A91" i="49" s="1"/>
  <c r="I91" i="49" s="1"/>
  <c r="A75" i="49" a="1"/>
  <c r="A75" i="49" s="1"/>
  <c r="I75" i="49" s="1"/>
  <c r="A59" i="49" a="1"/>
  <c r="A59" i="49" s="1"/>
  <c r="I59" i="49" s="1"/>
  <c r="A43" i="49" a="1"/>
  <c r="A43" i="49" s="1"/>
  <c r="I43" i="49" s="1"/>
  <c r="A27" i="49" a="1"/>
  <c r="A27" i="49" s="1"/>
  <c r="I27" i="49" s="1"/>
  <c r="A142" i="49" a="1"/>
  <c r="A142" i="49" s="1"/>
  <c r="I142" i="49" s="1"/>
  <c r="A126" i="49" a="1"/>
  <c r="A126" i="49" s="1"/>
  <c r="I126" i="49" s="1"/>
  <c r="A108" i="49" a="1"/>
  <c r="A108" i="49" s="1"/>
  <c r="I108" i="49" s="1"/>
  <c r="A92" i="49" a="1"/>
  <c r="A92" i="49" s="1"/>
  <c r="I92" i="49" s="1"/>
  <c r="A76" i="49" a="1"/>
  <c r="A76" i="49" s="1"/>
  <c r="I76" i="49" s="1"/>
  <c r="A60" i="49" a="1"/>
  <c r="A60" i="49" s="1"/>
  <c r="I60" i="49" s="1"/>
  <c r="A44" i="49" a="1"/>
  <c r="A44" i="49" s="1"/>
  <c r="I44" i="49" s="1"/>
  <c r="A28" i="49" a="1"/>
  <c r="A28" i="49" s="1"/>
  <c r="I28" i="49" s="1"/>
  <c r="A12" i="49" a="1"/>
  <c r="A12" i="49" s="1"/>
  <c r="I12" i="49" s="1"/>
  <c r="A102" i="49" a="1"/>
  <c r="A102" i="49" s="1"/>
  <c r="I102" i="49" s="1"/>
  <c r="A86" i="49" a="1"/>
  <c r="A86" i="49" s="1"/>
  <c r="I86" i="49" s="1"/>
  <c r="A70" i="49" a="1"/>
  <c r="A70" i="49" s="1"/>
  <c r="I70" i="49" s="1"/>
  <c r="A54" i="49" a="1"/>
  <c r="A54" i="49" s="1"/>
  <c r="I54" i="49" s="1"/>
  <c r="A38" i="49" a="1"/>
  <c r="A38" i="49" s="1"/>
  <c r="I38" i="49" s="1"/>
  <c r="A22" i="49" a="1"/>
  <c r="A22" i="49" s="1"/>
  <c r="I22" i="49" s="1"/>
  <c r="A66" i="48" a="1"/>
  <c r="A66" i="48" s="1"/>
  <c r="I66" i="48" s="1"/>
  <c r="A12" i="48" a="1"/>
  <c r="A12" i="48" s="1"/>
  <c r="I12" i="48" s="1"/>
  <c r="A64" i="48" a="1"/>
  <c r="A64" i="48" s="1"/>
  <c r="I64" i="48" s="1"/>
  <c r="A48" i="48" a="1"/>
  <c r="A48" i="48" s="1"/>
  <c r="I48" i="48" s="1"/>
  <c r="A32" i="48" a="1"/>
  <c r="A32" i="48" s="1"/>
  <c r="I32" i="48" s="1"/>
  <c r="A16" i="48" a="1"/>
  <c r="A16" i="48" s="1"/>
  <c r="I16" i="48" s="1"/>
  <c r="A51" i="48" a="1"/>
  <c r="A51" i="48" s="1"/>
  <c r="I51" i="48" s="1"/>
  <c r="A35" i="48" a="1"/>
  <c r="A35" i="48" s="1"/>
  <c r="I35" i="48" s="1"/>
  <c r="A19" i="48" a="1"/>
  <c r="A19" i="48" s="1"/>
  <c r="I19" i="48" s="1"/>
  <c r="A58" i="48" a="1"/>
  <c r="A58" i="48" s="1"/>
  <c r="I58" i="48" s="1"/>
  <c r="A42" i="48" a="1"/>
  <c r="A42" i="48" s="1"/>
  <c r="I42" i="48" s="1"/>
  <c r="A26" i="48" a="1"/>
  <c r="A26" i="48" s="1"/>
  <c r="I26" i="48" s="1"/>
  <c r="A53" i="48" a="1"/>
  <c r="A53" i="48" s="1"/>
  <c r="I53" i="48" s="1"/>
  <c r="A37" i="48" a="1"/>
  <c r="A37" i="48" s="1"/>
  <c r="I37" i="48" s="1"/>
  <c r="A21" i="48" a="1"/>
  <c r="A21" i="48" s="1"/>
  <c r="I21" i="48" s="1"/>
  <c r="A60" i="48" a="1"/>
  <c r="A60" i="48" s="1"/>
  <c r="I60" i="48" s="1"/>
  <c r="A44" i="48" a="1"/>
  <c r="A44" i="48" s="1"/>
  <c r="I44" i="48" s="1"/>
  <c r="A28" i="48" a="1"/>
  <c r="A28" i="48" s="1"/>
  <c r="I28" i="48" s="1"/>
  <c r="A63" i="48" a="1"/>
  <c r="A63" i="48" s="1"/>
  <c r="I63" i="48" s="1"/>
  <c r="A47" i="48" a="1"/>
  <c r="A47" i="48" s="1"/>
  <c r="I47" i="48" s="1"/>
  <c r="A31" i="48" a="1"/>
  <c r="A31" i="48" s="1"/>
  <c r="I31" i="48" s="1"/>
  <c r="A15" i="48" a="1"/>
  <c r="A15" i="48" s="1"/>
  <c r="I15" i="48" s="1"/>
  <c r="A54" i="48" a="1"/>
  <c r="A54" i="48" s="1"/>
  <c r="I54" i="48" s="1"/>
  <c r="A38" i="48" a="1"/>
  <c r="A38" i="48" s="1"/>
  <c r="I38" i="48" s="1"/>
  <c r="A22" i="48" a="1"/>
  <c r="A22" i="48" s="1"/>
  <c r="I22" i="48" s="1"/>
  <c r="A65" i="48" a="1"/>
  <c r="A65" i="48" s="1"/>
  <c r="I65" i="48" s="1"/>
  <c r="A49" i="48" a="1"/>
  <c r="A49" i="48" s="1"/>
  <c r="I49" i="48" s="1"/>
  <c r="A33" i="48" a="1"/>
  <c r="A33" i="48" s="1"/>
  <c r="I33" i="48" s="1"/>
  <c r="A17" i="48" a="1"/>
  <c r="A17" i="48" s="1"/>
  <c r="I17" i="48" s="1"/>
  <c r="A56" i="48" a="1"/>
  <c r="A56" i="48" s="1"/>
  <c r="I56" i="48" s="1"/>
  <c r="A40" i="48" a="1"/>
  <c r="A40" i="48" s="1"/>
  <c r="I40" i="48" s="1"/>
  <c r="A24" i="48" a="1"/>
  <c r="A24" i="48" s="1"/>
  <c r="I24" i="48" s="1"/>
  <c r="A59" i="48" a="1"/>
  <c r="A59" i="48" s="1"/>
  <c r="I59" i="48" s="1"/>
  <c r="A43" i="48" a="1"/>
  <c r="A43" i="48" s="1"/>
  <c r="I43" i="48" s="1"/>
  <c r="A27" i="48" a="1"/>
  <c r="A27" i="48" s="1"/>
  <c r="I27" i="48" s="1"/>
  <c r="A50" i="48" a="1"/>
  <c r="A50" i="48" s="1"/>
  <c r="I50" i="48" s="1"/>
  <c r="A34" i="48" a="1"/>
  <c r="A34" i="48" s="1"/>
  <c r="I34" i="48" s="1"/>
  <c r="A18" i="48" a="1"/>
  <c r="A18" i="48" s="1"/>
  <c r="I18" i="48" s="1"/>
  <c r="A61" i="48" a="1"/>
  <c r="A61" i="48" s="1"/>
  <c r="I61" i="48" s="1"/>
  <c r="A45" i="48" a="1"/>
  <c r="A45" i="48" s="1"/>
  <c r="I45" i="48" s="1"/>
  <c r="A29" i="48" a="1"/>
  <c r="A29" i="48" s="1"/>
  <c r="I29" i="48" s="1"/>
  <c r="A13" i="48" a="1"/>
  <c r="A13" i="48" s="1"/>
  <c r="I13" i="48" s="1"/>
  <c r="A52" i="48" a="1"/>
  <c r="A52" i="48" s="1"/>
  <c r="I52" i="48" s="1"/>
  <c r="A36" i="48" a="1"/>
  <c r="A36" i="48" s="1"/>
  <c r="I36" i="48" s="1"/>
  <c r="A20" i="48" a="1"/>
  <c r="A20" i="48" s="1"/>
  <c r="I20" i="48" s="1"/>
  <c r="A55" i="48" a="1"/>
  <c r="A55" i="48" s="1"/>
  <c r="I55" i="48" s="1"/>
  <c r="A39" i="48" a="1"/>
  <c r="A39" i="48" s="1"/>
  <c r="I39" i="48" s="1"/>
  <c r="A23" i="48" a="1"/>
  <c r="A23" i="48" s="1"/>
  <c r="I23" i="48" s="1"/>
  <c r="A62" i="48" a="1"/>
  <c r="A62" i="48" s="1"/>
  <c r="I62" i="48" s="1"/>
  <c r="A46" i="48" a="1"/>
  <c r="A46" i="48" s="1"/>
  <c r="I46" i="48" s="1"/>
  <c r="A30" i="48" a="1"/>
  <c r="A30" i="48" s="1"/>
  <c r="I30" i="48" s="1"/>
  <c r="A14" i="48" a="1"/>
  <c r="A14" i="48" s="1"/>
  <c r="I14" i="48" s="1"/>
  <c r="A57" i="48" a="1"/>
  <c r="A57" i="48" s="1"/>
  <c r="I57" i="48" s="1"/>
  <c r="A41" i="48" a="1"/>
  <c r="A41" i="48" s="1"/>
  <c r="I41" i="48" s="1"/>
  <c r="A25" i="48" a="1"/>
  <c r="A25" i="48" s="1"/>
  <c r="I25" i="48" s="1"/>
  <c r="T11" i="49"/>
  <c r="A238" i="50" a="1"/>
  <c r="A238" i="50" s="1"/>
  <c r="I238" i="50" s="1"/>
  <c r="A152" i="49" a="1"/>
  <c r="A152" i="49" s="1"/>
  <c r="I152" i="49" s="1"/>
  <c r="S11" i="49"/>
  <c r="K11" i="50"/>
  <c r="AU11" i="50"/>
  <c r="AC11" i="50"/>
  <c r="W11" i="50"/>
  <c r="AQ11" i="49"/>
  <c r="AK11" i="49"/>
  <c r="A241" i="50" a="1"/>
  <c r="A241" i="50" s="1"/>
  <c r="I241" i="50" s="1"/>
  <c r="A236" i="50" a="1"/>
  <c r="A236" i="50" s="1"/>
  <c r="I236" i="50" s="1"/>
  <c r="A148" i="49" a="1"/>
  <c r="A148" i="49" s="1"/>
  <c r="I148" i="49" s="1"/>
  <c r="A149" i="49" a="1"/>
  <c r="A149" i="49" s="1"/>
  <c r="I149" i="49" s="1"/>
  <c r="U11" i="50"/>
  <c r="AM11" i="50"/>
  <c r="M11" i="50"/>
  <c r="AE11" i="50"/>
  <c r="AW11" i="50"/>
  <c r="Q11" i="49"/>
  <c r="AI11" i="49"/>
  <c r="AY11" i="49"/>
  <c r="AA11" i="49"/>
  <c r="AS11" i="49"/>
  <c r="A239" i="50" a="1"/>
  <c r="A239" i="50" s="1"/>
  <c r="I239" i="50" s="1"/>
  <c r="A11" i="50" a="1"/>
  <c r="A11" i="50" s="1"/>
  <c r="I11" i="50" s="1"/>
  <c r="A150" i="49" a="1"/>
  <c r="A150" i="49" s="1"/>
  <c r="I150" i="49" s="1"/>
  <c r="A11" i="49" a="1"/>
  <c r="A11" i="49" s="1"/>
  <c r="I11" i="49" s="1"/>
  <c r="Q11" i="50"/>
  <c r="Q243" i="50" s="1"/>
  <c r="Y11" i="50"/>
  <c r="AI11" i="50"/>
  <c r="AQ11" i="50"/>
  <c r="AY11" i="50"/>
  <c r="S11" i="50"/>
  <c r="AA11" i="50"/>
  <c r="AK11" i="50"/>
  <c r="AS11" i="50"/>
  <c r="K11" i="49"/>
  <c r="U11" i="49"/>
  <c r="AC11" i="49"/>
  <c r="AM11" i="49"/>
  <c r="AU11" i="49"/>
  <c r="M11" i="49"/>
  <c r="W11" i="49"/>
  <c r="AE11" i="49"/>
  <c r="AO11" i="49"/>
  <c r="AL11" i="49"/>
  <c r="AD11" i="49"/>
  <c r="AJ11" i="51"/>
  <c r="AB11" i="51"/>
  <c r="A71" i="48" a="1"/>
  <c r="A71" i="48" s="1"/>
  <c r="I71" i="48" s="1"/>
  <c r="W11" i="51"/>
  <c r="AB11" i="49"/>
  <c r="AT11" i="49"/>
  <c r="V11" i="49"/>
  <c r="AN11" i="49"/>
  <c r="Z11" i="51"/>
  <c r="AV11" i="51"/>
  <c r="T11" i="51"/>
  <c r="AL11" i="51"/>
  <c r="A11" i="48" a="1"/>
  <c r="A11" i="48" s="1"/>
  <c r="I11" i="48" s="1"/>
  <c r="K11" i="51"/>
  <c r="AU11" i="51"/>
  <c r="AO11" i="51"/>
  <c r="J11" i="49"/>
  <c r="X11" i="49"/>
  <c r="AH11" i="49"/>
  <c r="AP11" i="49"/>
  <c r="AX11" i="49"/>
  <c r="R11" i="49"/>
  <c r="Z11" i="49"/>
  <c r="AJ11" i="49"/>
  <c r="AR11" i="49"/>
  <c r="L11" i="51"/>
  <c r="V11" i="51"/>
  <c r="AD11" i="51"/>
  <c r="AN11" i="51"/>
  <c r="AZ11" i="51"/>
  <c r="P11" i="51"/>
  <c r="X11" i="51"/>
  <c r="AH11" i="51"/>
  <c r="AP11" i="51"/>
  <c r="A72" i="48" a="1"/>
  <c r="A72" i="48" s="1"/>
  <c r="I72" i="48" s="1"/>
  <c r="A70" i="48" a="1"/>
  <c r="A70" i="48" s="1"/>
  <c r="I70" i="48" s="1"/>
  <c r="U11" i="51"/>
  <c r="AM11" i="51"/>
  <c r="M11" i="51"/>
  <c r="AE11" i="51"/>
  <c r="AW11" i="51"/>
  <c r="A69" i="48" a="1"/>
  <c r="A69" i="48" s="1"/>
  <c r="I69" i="48" s="1"/>
  <c r="A68" i="48" a="1"/>
  <c r="A68" i="48" s="1"/>
  <c r="I68" i="48" s="1"/>
  <c r="A67" i="48" a="1"/>
  <c r="A67" i="48" s="1"/>
  <c r="I67" i="48" s="1"/>
  <c r="Q11" i="51"/>
  <c r="Y11" i="51"/>
  <c r="AI11" i="51"/>
  <c r="AQ11" i="51"/>
  <c r="AY11" i="51"/>
  <c r="S11" i="51"/>
  <c r="AA11" i="51"/>
  <c r="AK11" i="51"/>
  <c r="AS11" i="51"/>
  <c r="I21" i="47"/>
  <c r="H21" i="47"/>
  <c r="G102" i="42"/>
  <c r="H102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E117" i="42"/>
  <c r="F12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N10" i="49" l="1"/>
  <c r="N156" i="49" s="1"/>
  <c r="N10" i="50" s="1"/>
  <c r="M155" i="49"/>
  <c r="AF157" i="49"/>
  <c r="AF245" i="50" s="1"/>
  <c r="AF358" i="51" s="1"/>
  <c r="AG76" i="48"/>
  <c r="AG157" i="49" s="1"/>
  <c r="AG245" i="50" s="1"/>
  <c r="AG358" i="51" s="1"/>
  <c r="AG75" i="48"/>
  <c r="AF75" i="48"/>
  <c r="AO155" i="49"/>
  <c r="F151" i="49" s="1"/>
  <c r="BA151" i="49" s="1"/>
  <c r="J28" i="14"/>
  <c r="J29" i="14" s="1"/>
  <c r="AA356" i="51"/>
  <c r="AI356" i="51"/>
  <c r="M356" i="51"/>
  <c r="P356" i="51"/>
  <c r="V356" i="51"/>
  <c r="Z155" i="49"/>
  <c r="AH155" i="49"/>
  <c r="AU356" i="51"/>
  <c r="F353" i="51" s="1"/>
  <c r="AT353" i="51" s="1"/>
  <c r="AT356" i="51" s="1"/>
  <c r="V155" i="49"/>
  <c r="AL155" i="49"/>
  <c r="U155" i="49"/>
  <c r="AA155" i="49"/>
  <c r="AP356" i="51"/>
  <c r="F349" i="51" s="1"/>
  <c r="AQ349" i="51" s="1"/>
  <c r="AQ356" i="51" s="1"/>
  <c r="R155" i="49"/>
  <c r="X155" i="49"/>
  <c r="AV356" i="51"/>
  <c r="F354" i="51" s="1"/>
  <c r="AW354" i="51" s="1"/>
  <c r="AW356" i="51" s="1"/>
  <c r="AB356" i="51"/>
  <c r="Y356" i="51"/>
  <c r="AM356" i="51"/>
  <c r="L356" i="51"/>
  <c r="K356" i="51"/>
  <c r="AU155" i="49"/>
  <c r="F152" i="49" s="1"/>
  <c r="BA152" i="49" s="1"/>
  <c r="K155" i="49"/>
  <c r="AY155" i="49"/>
  <c r="AK155" i="49"/>
  <c r="AU243" i="50"/>
  <c r="F240" i="50" s="1"/>
  <c r="AT240" i="50" s="1"/>
  <c r="AT243" i="50" s="1"/>
  <c r="AY356" i="51"/>
  <c r="S356" i="51"/>
  <c r="Q356" i="51"/>
  <c r="AH356" i="51"/>
  <c r="AR155" i="49"/>
  <c r="F149" i="49" s="1"/>
  <c r="AZ149" i="49" s="1"/>
  <c r="AX155" i="49"/>
  <c r="J155" i="49"/>
  <c r="AB155" i="49"/>
  <c r="AE155" i="49"/>
  <c r="AM155" i="49"/>
  <c r="AK356" i="51"/>
  <c r="AE356" i="51"/>
  <c r="X356" i="51"/>
  <c r="AD356" i="51"/>
  <c r="AJ155" i="49"/>
  <c r="AP155" i="49"/>
  <c r="F148" i="49" s="1"/>
  <c r="T148" i="49" s="1"/>
  <c r="T155" i="49" s="1"/>
  <c r="AO356" i="51"/>
  <c r="F352" i="51" s="1"/>
  <c r="BA352" i="51" s="1"/>
  <c r="AL356" i="51"/>
  <c r="W356" i="51"/>
  <c r="AD155" i="49"/>
  <c r="W155" i="49"/>
  <c r="AC155" i="49"/>
  <c r="Q155" i="49"/>
  <c r="W243" i="50"/>
  <c r="S155" i="49"/>
  <c r="AV155" i="49"/>
  <c r="F153" i="49" s="1"/>
  <c r="AW153" i="49" s="1"/>
  <c r="AW155" i="49" s="1"/>
  <c r="M74" i="48"/>
  <c r="U356" i="51"/>
  <c r="Z356" i="51"/>
  <c r="AJ356" i="51"/>
  <c r="AI155" i="49"/>
  <c r="M243" i="50"/>
  <c r="P155" i="49"/>
  <c r="Y155" i="49"/>
  <c r="L155" i="49"/>
  <c r="AR243" i="50"/>
  <c r="F237" i="50" s="1"/>
  <c r="AZ237" i="50" s="1"/>
  <c r="AC356" i="51"/>
  <c r="AH74" i="48"/>
  <c r="AI74" i="48"/>
  <c r="AR74" i="48"/>
  <c r="AR76" i="48" s="1"/>
  <c r="AB74" i="48"/>
  <c r="Y74" i="48"/>
  <c r="L74" i="48"/>
  <c r="L76" i="48" s="1"/>
  <c r="AV74" i="48"/>
  <c r="AV76" i="48" s="1"/>
  <c r="AJ74" i="48"/>
  <c r="U74" i="48"/>
  <c r="U76" i="48" s="1"/>
  <c r="AR356" i="51"/>
  <c r="F350" i="51" s="1"/>
  <c r="AZ350" i="51" s="1"/>
  <c r="AP74" i="48"/>
  <c r="AP76" i="48" s="1"/>
  <c r="AA74" i="48"/>
  <c r="K74" i="48"/>
  <c r="K76" i="48" s="1"/>
  <c r="AU74" i="48"/>
  <c r="AU76" i="48" s="1"/>
  <c r="W74" i="48"/>
  <c r="W76" i="48" s="1"/>
  <c r="AO74" i="48"/>
  <c r="F70" i="48" s="1"/>
  <c r="V74" i="48"/>
  <c r="V76" i="48" s="1"/>
  <c r="V157" i="49" s="1"/>
  <c r="P74" i="48"/>
  <c r="P76" i="48" s="1"/>
  <c r="AX74" i="48"/>
  <c r="AX76" i="48" s="1"/>
  <c r="Q74" i="48"/>
  <c r="AY74" i="48"/>
  <c r="AY76" i="48" s="1"/>
  <c r="Z74" i="48"/>
  <c r="Z76" i="48" s="1"/>
  <c r="J74" i="48"/>
  <c r="J76" i="48" s="1"/>
  <c r="AK74" i="48"/>
  <c r="AK75" i="48" s="1"/>
  <c r="AK10" i="49" s="1"/>
  <c r="AL74" i="48"/>
  <c r="AL76" i="48" s="1"/>
  <c r="AD74" i="48"/>
  <c r="AD76" i="48" s="1"/>
  <c r="AM74" i="48"/>
  <c r="AM76" i="48" s="1"/>
  <c r="AE74" i="48"/>
  <c r="S74" i="48"/>
  <c r="S76" i="48" s="1"/>
  <c r="AX356" i="51"/>
  <c r="X74" i="48"/>
  <c r="X76" i="48" s="1"/>
  <c r="R74" i="48"/>
  <c r="AC74" i="48"/>
  <c r="AI76" i="48"/>
  <c r="F68" i="48"/>
  <c r="AZ68" i="48" s="1"/>
  <c r="AB76" i="48"/>
  <c r="Y76" i="48"/>
  <c r="AH243" i="50"/>
  <c r="R356" i="51"/>
  <c r="J356" i="51"/>
  <c r="AX243" i="50"/>
  <c r="I29" i="14"/>
  <c r="AO243" i="50"/>
  <c r="F239" i="50" s="1"/>
  <c r="AN239" i="50" s="1"/>
  <c r="AN243" i="50" s="1"/>
  <c r="AK243" i="50"/>
  <c r="U243" i="50"/>
  <c r="AM243" i="50"/>
  <c r="S243" i="50"/>
  <c r="Y243" i="50"/>
  <c r="AE243" i="50"/>
  <c r="AY243" i="50"/>
  <c r="AC243" i="50"/>
  <c r="K243" i="50"/>
  <c r="AA243" i="50"/>
  <c r="AI243" i="50"/>
  <c r="J243" i="50"/>
  <c r="Z243" i="50"/>
  <c r="L243" i="50"/>
  <c r="AV243" i="50"/>
  <c r="F241" i="50" s="1"/>
  <c r="AW241" i="50" s="1"/>
  <c r="AW243" i="50" s="1"/>
  <c r="AP243" i="50"/>
  <c r="F236" i="50" s="1"/>
  <c r="AQ236" i="50" s="1"/>
  <c r="AQ243" i="50" s="1"/>
  <c r="AJ243" i="50"/>
  <c r="AB243" i="50"/>
  <c r="V243" i="50"/>
  <c r="AL243" i="50"/>
  <c r="AD243" i="50"/>
  <c r="X243" i="50"/>
  <c r="R243" i="50"/>
  <c r="AN151" i="49"/>
  <c r="AN155" i="49" s="1"/>
  <c r="H22" i="47"/>
  <c r="I22" i="47"/>
  <c r="I103" i="42"/>
  <c r="AD157" i="49" l="1"/>
  <c r="Z157" i="49"/>
  <c r="Z245" i="50" s="1"/>
  <c r="Z358" i="51" s="1"/>
  <c r="AU157" i="49"/>
  <c r="AU245" i="50" s="1"/>
  <c r="X157" i="49"/>
  <c r="X245" i="50" s="1"/>
  <c r="X358" i="51" s="1"/>
  <c r="W157" i="49"/>
  <c r="AR157" i="49"/>
  <c r="O156" i="49"/>
  <c r="BA155" i="49"/>
  <c r="AF10" i="49"/>
  <c r="AI157" i="49"/>
  <c r="AI245" i="50" s="1"/>
  <c r="AI358" i="51" s="1"/>
  <c r="AG10" i="49"/>
  <c r="I30" i="14"/>
  <c r="T349" i="51"/>
  <c r="T356" i="51" s="1"/>
  <c r="U157" i="49"/>
  <c r="U245" i="50" s="1"/>
  <c r="U358" i="51" s="1"/>
  <c r="AS149" i="49"/>
  <c r="AS155" i="49" s="1"/>
  <c r="BA353" i="51"/>
  <c r="AN352" i="51"/>
  <c r="AN356" i="51" s="1"/>
  <c r="AL157" i="49"/>
  <c r="AL245" i="50" s="1"/>
  <c r="AL358" i="51" s="1"/>
  <c r="AU358" i="51"/>
  <c r="AZ354" i="51"/>
  <c r="AZ356" i="51" s="1"/>
  <c r="J157" i="49"/>
  <c r="J245" i="50" s="1"/>
  <c r="J358" i="51" s="1"/>
  <c r="AB157" i="49"/>
  <c r="AB245" i="50" s="1"/>
  <c r="AB358" i="51" s="1"/>
  <c r="AQ148" i="49"/>
  <c r="AQ155" i="49" s="1"/>
  <c r="AT152" i="49"/>
  <c r="AT155" i="49" s="1"/>
  <c r="BA240" i="50"/>
  <c r="AP157" i="49"/>
  <c r="AP245" i="50" s="1"/>
  <c r="AP358" i="51" s="1"/>
  <c r="W245" i="50"/>
  <c r="W358" i="51" s="1"/>
  <c r="BA356" i="51"/>
  <c r="S157" i="49"/>
  <c r="S245" i="50" s="1"/>
  <c r="S358" i="51" s="1"/>
  <c r="K157" i="49"/>
  <c r="K245" i="50" s="1"/>
  <c r="K358" i="51" s="1"/>
  <c r="AK76" i="48"/>
  <c r="AY157" i="49"/>
  <c r="AY245" i="50" s="1"/>
  <c r="AY358" i="51" s="1"/>
  <c r="AM157" i="49"/>
  <c r="AM245" i="50" s="1"/>
  <c r="AM358" i="51" s="1"/>
  <c r="AX157" i="49"/>
  <c r="AX245" i="50" s="1"/>
  <c r="AX358" i="51" s="1"/>
  <c r="AV157" i="49"/>
  <c r="AV245" i="50" s="1"/>
  <c r="AV358" i="51" s="1"/>
  <c r="AO76" i="48"/>
  <c r="AO157" i="49" s="1"/>
  <c r="AO245" i="50" s="1"/>
  <c r="AO358" i="51" s="1"/>
  <c r="AZ153" i="49"/>
  <c r="AZ155" i="49" s="1"/>
  <c r="Y157" i="49"/>
  <c r="Y245" i="50" s="1"/>
  <c r="Y358" i="51" s="1"/>
  <c r="AC75" i="48"/>
  <c r="AC10" i="49" s="1"/>
  <c r="L75" i="48"/>
  <c r="L10" i="49" s="1"/>
  <c r="M76" i="48"/>
  <c r="M157" i="49" s="1"/>
  <c r="M245" i="50" s="1"/>
  <c r="M358" i="51" s="1"/>
  <c r="L157" i="49"/>
  <c r="L245" i="50" s="1"/>
  <c r="L358" i="51" s="1"/>
  <c r="AI75" i="48"/>
  <c r="AI10" i="49" s="1"/>
  <c r="AS237" i="50"/>
  <c r="AS243" i="50" s="1"/>
  <c r="F67" i="48"/>
  <c r="AR245" i="50"/>
  <c r="AR358" i="51" s="1"/>
  <c r="AS68" i="48"/>
  <c r="AS74" i="48" s="1"/>
  <c r="AS76" i="48" s="1"/>
  <c r="F72" i="48"/>
  <c r="P157" i="49"/>
  <c r="AS350" i="51"/>
  <c r="AS356" i="51" s="1"/>
  <c r="M75" i="48"/>
  <c r="M10" i="49" s="1"/>
  <c r="F71" i="48"/>
  <c r="AY75" i="48"/>
  <c r="AY10" i="49" s="1"/>
  <c r="W75" i="48"/>
  <c r="W10" i="49" s="1"/>
  <c r="K75" i="48"/>
  <c r="K10" i="49" s="1"/>
  <c r="Y75" i="48"/>
  <c r="Y10" i="49" s="1"/>
  <c r="AH75" i="48"/>
  <c r="AH10" i="49" s="1"/>
  <c r="AC76" i="48"/>
  <c r="AC157" i="49" s="1"/>
  <c r="AC245" i="50" s="1"/>
  <c r="AC358" i="51" s="1"/>
  <c r="AL75" i="48"/>
  <c r="AL10" i="49" s="1"/>
  <c r="J75" i="48"/>
  <c r="J10" i="49" s="1"/>
  <c r="V75" i="48"/>
  <c r="V10" i="49" s="1"/>
  <c r="R75" i="48"/>
  <c r="R10" i="49" s="1"/>
  <c r="AM75" i="48"/>
  <c r="AM10" i="49" s="1"/>
  <c r="AX75" i="48"/>
  <c r="AX10" i="49" s="1"/>
  <c r="AH76" i="48"/>
  <c r="AH157" i="49" s="1"/>
  <c r="AH245" i="50" s="1"/>
  <c r="AH358" i="51" s="1"/>
  <c r="X75" i="48"/>
  <c r="X10" i="49" s="1"/>
  <c r="AD75" i="48"/>
  <c r="AD10" i="49" s="1"/>
  <c r="P75" i="48"/>
  <c r="P10" i="49" s="1"/>
  <c r="AA75" i="48"/>
  <c r="AA10" i="49" s="1"/>
  <c r="AB75" i="48"/>
  <c r="AB10" i="49" s="1"/>
  <c r="AJ75" i="48"/>
  <c r="AJ10" i="49" s="1"/>
  <c r="AJ156" i="49" s="1"/>
  <c r="AE75" i="48"/>
  <c r="AE10" i="49" s="1"/>
  <c r="Q76" i="48"/>
  <c r="Q157" i="49" s="1"/>
  <c r="AA76" i="48"/>
  <c r="AA157" i="49" s="1"/>
  <c r="AA245" i="50" s="1"/>
  <c r="AA358" i="51" s="1"/>
  <c r="BA70" i="48"/>
  <c r="AN70" i="48"/>
  <c r="AN74" i="48" s="1"/>
  <c r="AN75" i="48" s="1"/>
  <c r="AN10" i="49" s="1"/>
  <c r="R76" i="48"/>
  <c r="R157" i="49" s="1"/>
  <c r="R245" i="50" s="1"/>
  <c r="R358" i="51" s="1"/>
  <c r="S75" i="48"/>
  <c r="S10" i="49" s="1"/>
  <c r="AJ76" i="48"/>
  <c r="AJ157" i="49" s="1"/>
  <c r="AE76" i="48"/>
  <c r="AE157" i="49" s="1"/>
  <c r="AE245" i="50" s="1"/>
  <c r="AE358" i="51" s="1"/>
  <c r="Z75" i="48"/>
  <c r="Z10" i="49" s="1"/>
  <c r="Q75" i="48"/>
  <c r="Q10" i="49" s="1"/>
  <c r="BA239" i="50"/>
  <c r="J30" i="14"/>
  <c r="J31" i="14" s="1"/>
  <c r="V245" i="50"/>
  <c r="V358" i="51" s="1"/>
  <c r="AZ241" i="50"/>
  <c r="AZ243" i="50" s="1"/>
  <c r="T236" i="50"/>
  <c r="T243" i="50" s="1"/>
  <c r="AD245" i="50"/>
  <c r="AD358" i="51" s="1"/>
  <c r="I23" i="47"/>
  <c r="H23" i="47"/>
  <c r="Q245" i="50" l="1"/>
  <c r="Q358" i="51" s="1"/>
  <c r="P245" i="50"/>
  <c r="P358" i="51" s="1"/>
  <c r="O10" i="50"/>
  <c r="AG156" i="49"/>
  <c r="AH156" i="49"/>
  <c r="AH10" i="50" s="1"/>
  <c r="AI156" i="49"/>
  <c r="AI10" i="50" s="1"/>
  <c r="AK156" i="49"/>
  <c r="AK10" i="50" s="1"/>
  <c r="AK157" i="49"/>
  <c r="AK245" i="50" s="1"/>
  <c r="AK358" i="51" s="1"/>
  <c r="AF156" i="49"/>
  <c r="AJ245" i="50"/>
  <c r="AJ358" i="51" s="1"/>
  <c r="AS157" i="49"/>
  <c r="AS245" i="50" s="1"/>
  <c r="AS358" i="51" s="1"/>
  <c r="AM156" i="49"/>
  <c r="AM10" i="50" s="1"/>
  <c r="BA243" i="50"/>
  <c r="AB156" i="49"/>
  <c r="AB10" i="50" s="1"/>
  <c r="L156" i="49"/>
  <c r="L10" i="50" s="1"/>
  <c r="AX156" i="49"/>
  <c r="AX10" i="50" s="1"/>
  <c r="V156" i="49"/>
  <c r="V10" i="50" s="1"/>
  <c r="AR75" i="48"/>
  <c r="AR10" i="49" s="1"/>
  <c r="AS75" i="48"/>
  <c r="AS10" i="49" s="1"/>
  <c r="T67" i="48"/>
  <c r="T74" i="48" s="1"/>
  <c r="AQ67" i="48"/>
  <c r="AQ74" i="48" s="1"/>
  <c r="M156" i="49"/>
  <c r="M10" i="50" s="1"/>
  <c r="AW72" i="48"/>
  <c r="AW74" i="48" s="1"/>
  <c r="AZ72" i="48"/>
  <c r="AZ74" i="48" s="1"/>
  <c r="AZ76" i="48" s="1"/>
  <c r="AZ157" i="49" s="1"/>
  <c r="AZ245" i="50" s="1"/>
  <c r="AZ358" i="51" s="1"/>
  <c r="J156" i="49"/>
  <c r="J10" i="50" s="1"/>
  <c r="AN76" i="48"/>
  <c r="AN157" i="49" s="1"/>
  <c r="AN245" i="50" s="1"/>
  <c r="AN358" i="51" s="1"/>
  <c r="AC156" i="49"/>
  <c r="AC10" i="50" s="1"/>
  <c r="X156" i="49"/>
  <c r="X10" i="50" s="1"/>
  <c r="BA71" i="48"/>
  <c r="BA74" i="48" s="1"/>
  <c r="BA76" i="48" s="1"/>
  <c r="BA157" i="49" s="1"/>
  <c r="AT71" i="48"/>
  <c r="AT74" i="48" s="1"/>
  <c r="Z156" i="49"/>
  <c r="Z10" i="50" s="1"/>
  <c r="S156" i="49"/>
  <c r="S10" i="50" s="1"/>
  <c r="AO75" i="48"/>
  <c r="AO10" i="49" s="1"/>
  <c r="AO156" i="49" s="1"/>
  <c r="AO10" i="50" s="1"/>
  <c r="K156" i="49"/>
  <c r="K10" i="50" s="1"/>
  <c r="AD156" i="49"/>
  <c r="AD10" i="50" s="1"/>
  <c r="AL156" i="49"/>
  <c r="AL10" i="50" s="1"/>
  <c r="Q156" i="49"/>
  <c r="Q10" i="50" s="1"/>
  <c r="Y156" i="49"/>
  <c r="Y10" i="50" s="1"/>
  <c r="W156" i="49"/>
  <c r="W10" i="50" s="1"/>
  <c r="AY156" i="49"/>
  <c r="AY10" i="50" s="1"/>
  <c r="AE156" i="49"/>
  <c r="AE10" i="50" s="1"/>
  <c r="AJ10" i="50"/>
  <c r="R156" i="49"/>
  <c r="R10" i="50" s="1"/>
  <c r="P156" i="49"/>
  <c r="P10" i="50" s="1"/>
  <c r="AA156" i="49"/>
  <c r="AA10" i="50" s="1"/>
  <c r="I31" i="14"/>
  <c r="I32" i="14" s="1"/>
  <c r="H24" i="47"/>
  <c r="I24" i="47"/>
  <c r="Q244" i="50" l="1"/>
  <c r="Q10" i="51" s="1"/>
  <c r="P244" i="50"/>
  <c r="P10" i="51" s="1"/>
  <c r="O244" i="50"/>
  <c r="O10" i="51" s="1"/>
  <c r="N244" i="50"/>
  <c r="AI244" i="50"/>
  <c r="AI10" i="51" s="1"/>
  <c r="AJ244" i="50"/>
  <c r="AJ10" i="51" s="1"/>
  <c r="AG10" i="50"/>
  <c r="AH244" i="50"/>
  <c r="AH10" i="51" s="1"/>
  <c r="AF10" i="50"/>
  <c r="AB244" i="50"/>
  <c r="AB10" i="51" s="1"/>
  <c r="J32" i="14"/>
  <c r="J33" i="14" s="1"/>
  <c r="BA245" i="50"/>
  <c r="BA358" i="51" s="1"/>
  <c r="M244" i="50"/>
  <c r="M10" i="51" s="1"/>
  <c r="L244" i="50"/>
  <c r="L10" i="51" s="1"/>
  <c r="AC244" i="50"/>
  <c r="AC10" i="51" s="1"/>
  <c r="BA75" i="48"/>
  <c r="BA10" i="49" s="1"/>
  <c r="AR156" i="49"/>
  <c r="AR10" i="50" s="1"/>
  <c r="AS156" i="49"/>
  <c r="AS10" i="50" s="1"/>
  <c r="AN156" i="49"/>
  <c r="AN10" i="50" s="1"/>
  <c r="AO244" i="50" s="1"/>
  <c r="AO10" i="51" s="1"/>
  <c r="AZ75" i="48"/>
  <c r="AZ10" i="49" s="1"/>
  <c r="AQ75" i="48"/>
  <c r="AQ10" i="49" s="1"/>
  <c r="AQ76" i="48"/>
  <c r="AQ157" i="49" s="1"/>
  <c r="AQ245" i="50" s="1"/>
  <c r="AQ358" i="51" s="1"/>
  <c r="AP75" i="48"/>
  <c r="AP10" i="49" s="1"/>
  <c r="U75" i="48"/>
  <c r="U10" i="49" s="1"/>
  <c r="T75" i="48"/>
  <c r="T10" i="49" s="1"/>
  <c r="T76" i="48"/>
  <c r="T157" i="49" s="1"/>
  <c r="T245" i="50" s="1"/>
  <c r="T358" i="51" s="1"/>
  <c r="AW76" i="48"/>
  <c r="AW157" i="49" s="1"/>
  <c r="AW245" i="50" s="1"/>
  <c r="AW358" i="51" s="1"/>
  <c r="AW75" i="48"/>
  <c r="AW10" i="49" s="1"/>
  <c r="AV75" i="48"/>
  <c r="AV10" i="49" s="1"/>
  <c r="AE244" i="50"/>
  <c r="AE10" i="51" s="1"/>
  <c r="AU75" i="48"/>
  <c r="AU10" i="49" s="1"/>
  <c r="AT76" i="48"/>
  <c r="AT157" i="49" s="1"/>
  <c r="AT245" i="50" s="1"/>
  <c r="AT358" i="51" s="1"/>
  <c r="AT75" i="48"/>
  <c r="AT10" i="49" s="1"/>
  <c r="AD244" i="50"/>
  <c r="AD10" i="51" s="1"/>
  <c r="S244" i="50"/>
  <c r="S10" i="51" s="1"/>
  <c r="J244" i="50"/>
  <c r="J10" i="51" s="1"/>
  <c r="K244" i="50"/>
  <c r="K10" i="51" s="1"/>
  <c r="Y244" i="50"/>
  <c r="Y10" i="51" s="1"/>
  <c r="X244" i="50"/>
  <c r="X10" i="51" s="1"/>
  <c r="AY244" i="50"/>
  <c r="AY10" i="51" s="1"/>
  <c r="AX244" i="50"/>
  <c r="AX10" i="51" s="1"/>
  <c r="AL244" i="50"/>
  <c r="AL10" i="51" s="1"/>
  <c r="AM244" i="50"/>
  <c r="AM10" i="51" s="1"/>
  <c r="V244" i="50"/>
  <c r="V10" i="51" s="1"/>
  <c r="W244" i="50"/>
  <c r="W10" i="51" s="1"/>
  <c r="R244" i="50"/>
  <c r="R10" i="51" s="1"/>
  <c r="AK244" i="50"/>
  <c r="AK10" i="51" s="1"/>
  <c r="AK357" i="51" s="1"/>
  <c r="Z244" i="50"/>
  <c r="Z10" i="51" s="1"/>
  <c r="AA244" i="50"/>
  <c r="AA10" i="51" s="1"/>
  <c r="I25" i="47"/>
  <c r="H25" i="47"/>
  <c r="N10" i="51" l="1"/>
  <c r="N357" i="51" s="1"/>
  <c r="AF244" i="50"/>
  <c r="AF10" i="51" s="1"/>
  <c r="AI357" i="51"/>
  <c r="AH357" i="51"/>
  <c r="AG244" i="50"/>
  <c r="I33" i="14"/>
  <c r="I34" i="14" s="1"/>
  <c r="AZ156" i="49"/>
  <c r="AZ10" i="50" s="1"/>
  <c r="AC357" i="51"/>
  <c r="AB357" i="51"/>
  <c r="L357" i="51"/>
  <c r="BA156" i="49"/>
  <c r="BA10" i="50" s="1"/>
  <c r="AN244" i="50"/>
  <c r="AN10" i="51" s="1"/>
  <c r="AN357" i="51" s="1"/>
  <c r="M357" i="51"/>
  <c r="AS244" i="50"/>
  <c r="AS10" i="51" s="1"/>
  <c r="AR244" i="50"/>
  <c r="AR10" i="51" s="1"/>
  <c r="U156" i="49"/>
  <c r="U10" i="50" s="1"/>
  <c r="AD357" i="51"/>
  <c r="AP156" i="49"/>
  <c r="AP10" i="50" s="1"/>
  <c r="AV156" i="49"/>
  <c r="AV10" i="50" s="1"/>
  <c r="T156" i="49"/>
  <c r="T10" i="50" s="1"/>
  <c r="AQ156" i="49"/>
  <c r="AQ10" i="50" s="1"/>
  <c r="AW156" i="49"/>
  <c r="AW10" i="50" s="1"/>
  <c r="AE357" i="51"/>
  <c r="AM357" i="51"/>
  <c r="X357" i="51"/>
  <c r="AT156" i="49"/>
  <c r="AT10" i="50" s="1"/>
  <c r="AU156" i="49"/>
  <c r="AU10" i="50" s="1"/>
  <c r="W357" i="51"/>
  <c r="AX357" i="51"/>
  <c r="K357" i="51"/>
  <c r="J357" i="51"/>
  <c r="V357" i="51"/>
  <c r="AY357" i="51"/>
  <c r="AL357" i="51"/>
  <c r="Y357" i="51"/>
  <c r="Q357" i="51"/>
  <c r="S357" i="51"/>
  <c r="R357" i="51"/>
  <c r="P357" i="51"/>
  <c r="AA357" i="51"/>
  <c r="AJ357" i="51"/>
  <c r="Z357" i="51"/>
  <c r="J34" i="14"/>
  <c r="J35" i="14" s="1"/>
  <c r="H26" i="47"/>
  <c r="I26" i="47"/>
  <c r="O357" i="51" l="1"/>
  <c r="AG10" i="51"/>
  <c r="AZ244" i="50"/>
  <c r="AZ10" i="51" s="1"/>
  <c r="BA244" i="50"/>
  <c r="BA10" i="51" s="1"/>
  <c r="AO357" i="51"/>
  <c r="AR357" i="51"/>
  <c r="AS357" i="51"/>
  <c r="AQ244" i="50"/>
  <c r="AQ10" i="51" s="1"/>
  <c r="T244" i="50"/>
  <c r="T10" i="51" s="1"/>
  <c r="U244" i="50"/>
  <c r="U10" i="51" s="1"/>
  <c r="AP244" i="50"/>
  <c r="AP10" i="51" s="1"/>
  <c r="AW244" i="50"/>
  <c r="AW10" i="51" s="1"/>
  <c r="AV244" i="50"/>
  <c r="AV10" i="51" s="1"/>
  <c r="AU244" i="50"/>
  <c r="AU10" i="51" s="1"/>
  <c r="AT244" i="50"/>
  <c r="AT10" i="51" s="1"/>
  <c r="I35" i="14"/>
  <c r="I36" i="14" s="1"/>
  <c r="I27" i="47"/>
  <c r="H27" i="47"/>
  <c r="AG357" i="51" l="1"/>
  <c r="AF357" i="51"/>
  <c r="AZ357" i="51"/>
  <c r="BA357" i="51"/>
  <c r="U357" i="51"/>
  <c r="AQ357" i="51"/>
  <c r="AP357" i="51"/>
  <c r="AV357" i="51"/>
  <c r="T357" i="51"/>
  <c r="AW357" i="51"/>
  <c r="AT357" i="51"/>
  <c r="AU357" i="51"/>
  <c r="H28" i="47"/>
  <c r="J36" i="14"/>
  <c r="J37" i="14" s="1"/>
  <c r="I28" i="47"/>
  <c r="I29" i="47" l="1"/>
  <c r="H29" i="47"/>
  <c r="I37" i="14"/>
  <c r="I38" i="14" s="1"/>
  <c r="I30" i="47" l="1"/>
  <c r="H30" i="47"/>
  <c r="I31" i="47" s="1"/>
  <c r="J38" i="14"/>
  <c r="F36" i="15" a="1"/>
  <c r="F36" i="15" s="1"/>
  <c r="F38" i="15" a="1"/>
  <c r="F38" i="15" s="1"/>
  <c r="F39" i="15" a="1"/>
  <c r="F39" i="15" s="1"/>
  <c r="F41" i="15" a="1"/>
  <c r="F41" i="15" s="1"/>
  <c r="F42" i="15" a="1"/>
  <c r="F42" i="15" s="1"/>
  <c r="F40" i="15" a="1"/>
  <c r="F40" i="15" s="1"/>
  <c r="F37" i="15" a="1"/>
  <c r="F37" i="15" s="1"/>
  <c r="F7" i="12" a="1"/>
  <c r="F7" i="12" s="1"/>
  <c r="E6" i="12" a="1"/>
  <c r="E6" i="12" s="1"/>
  <c r="E36" i="15" a="1"/>
  <c r="E36" i="15" s="1"/>
  <c r="F12" i="12" a="1"/>
  <c r="F12" i="12" s="1"/>
  <c r="E41" i="15" a="1"/>
  <c r="E41" i="15" s="1"/>
  <c r="E42" i="15" a="1"/>
  <c r="E42" i="15" s="1"/>
  <c r="E40" i="15" a="1"/>
  <c r="E40" i="15" s="1"/>
  <c r="F23" i="15" a="1"/>
  <c r="F23" i="15" s="1"/>
  <c r="F15" i="15" a="1"/>
  <c r="F15" i="15" s="1"/>
  <c r="E37" i="15" a="1"/>
  <c r="E37" i="15" s="1"/>
  <c r="F6" i="12" a="1"/>
  <c r="F6" i="12" s="1"/>
  <c r="E14" i="12" a="1"/>
  <c r="E14" i="12" s="1"/>
  <c r="F5" i="12" a="1"/>
  <c r="F5" i="12" s="1"/>
  <c r="F20" i="12" a="1"/>
  <c r="F20" i="12" s="1"/>
  <c r="E34" i="15" a="1"/>
  <c r="E34" i="15" s="1"/>
  <c r="F9" i="12" a="1"/>
  <c r="F9" i="12" s="1"/>
  <c r="E18" i="12" a="1"/>
  <c r="E18" i="12" s="1"/>
  <c r="F26" i="15" a="1"/>
  <c r="F26" i="15" s="1"/>
  <c r="E16" i="12" a="1"/>
  <c r="E16" i="12" s="1"/>
  <c r="F17" i="12" a="1"/>
  <c r="F17" i="12" s="1"/>
  <c r="F12" i="15" a="1"/>
  <c r="F12" i="15" s="1"/>
  <c r="F14" i="15" s="1"/>
  <c r="E22" i="12" a="1"/>
  <c r="E22" i="12" s="1"/>
  <c r="E13" i="12" a="1"/>
  <c r="E13" i="12" s="1"/>
  <c r="E8" i="12" a="1"/>
  <c r="E8" i="12" s="1"/>
  <c r="F33" i="15" a="1"/>
  <c r="F33" i="15" s="1"/>
  <c r="P12" i="45"/>
  <c r="F21" i="12" a="1"/>
  <c r="F21" i="12" s="1"/>
  <c r="E10" i="12" a="1"/>
  <c r="E10" i="12" s="1"/>
  <c r="E20" i="12" a="1"/>
  <c r="E20" i="12" s="1"/>
  <c r="E39" i="15" a="1"/>
  <c r="E39" i="15" s="1"/>
  <c r="F11" i="12" a="1"/>
  <c r="F11" i="12" s="1"/>
  <c r="E21" i="12" a="1"/>
  <c r="E21" i="12" s="1"/>
  <c r="E33" i="15" a="1"/>
  <c r="E33" i="15" s="1"/>
  <c r="F19" i="15" a="1"/>
  <c r="F19" i="15" s="1"/>
  <c r="F17" i="15" a="1"/>
  <c r="F17" i="15" s="1"/>
  <c r="E22" i="15" a="1"/>
  <c r="E22" i="15" s="1"/>
  <c r="E19" i="15" a="1"/>
  <c r="E19" i="15" s="1"/>
  <c r="E17" i="12" a="1"/>
  <c r="E17" i="12" s="1"/>
  <c r="E9" i="12" a="1"/>
  <c r="E9" i="12" s="1"/>
  <c r="E21" i="15" a="1"/>
  <c r="E21" i="15" s="1"/>
  <c r="F13" i="12" a="1"/>
  <c r="F13" i="12" s="1"/>
  <c r="F16" i="12" a="1"/>
  <c r="F16" i="12" s="1"/>
  <c r="E5" i="12" a="1"/>
  <c r="E5" i="12" s="1"/>
  <c r="G5" i="12" s="1"/>
  <c r="E38" i="15" a="1"/>
  <c r="E38" i="15" s="1"/>
  <c r="F22" i="15" a="1"/>
  <c r="F22" i="15" s="1"/>
  <c r="F28" i="15" a="1"/>
  <c r="F28" i="15" s="1"/>
  <c r="F30" i="15" s="1"/>
  <c r="F18" i="12" a="1"/>
  <c r="F18" i="12" s="1"/>
  <c r="F19" i="12" a="1"/>
  <c r="F19" i="12" s="1"/>
  <c r="F8" i="12" a="1"/>
  <c r="F8" i="12" s="1"/>
  <c r="E17" i="15" a="1"/>
  <c r="E17" i="15" s="1"/>
  <c r="E26" i="15" a="1"/>
  <c r="E26" i="15" s="1"/>
  <c r="F31" i="15" a="1"/>
  <c r="F31" i="15" s="1"/>
  <c r="F32" i="15" s="1"/>
  <c r="E15" i="15" a="1"/>
  <c r="E15" i="15" s="1"/>
  <c r="E7" i="12" a="1"/>
  <c r="E7" i="12" s="1"/>
  <c r="F14" i="12" a="1"/>
  <c r="F14" i="12" s="1"/>
  <c r="F10" i="12" a="1"/>
  <c r="F10" i="12" s="1"/>
  <c r="E19" i="12" a="1"/>
  <c r="E19" i="12" s="1"/>
  <c r="E15" i="12" a="1"/>
  <c r="E15" i="12" s="1"/>
  <c r="F15" i="12" a="1"/>
  <c r="F15" i="12" s="1"/>
  <c r="F34" i="15" a="1"/>
  <c r="F34" i="15" s="1"/>
  <c r="E12" i="12" a="1"/>
  <c r="E12" i="12" s="1"/>
  <c r="F21" i="15" a="1"/>
  <c r="F21" i="15" s="1"/>
  <c r="F22" i="12" a="1"/>
  <c r="F22" i="12" s="1"/>
  <c r="F4" i="12" a="1"/>
  <c r="F4" i="12" s="1"/>
  <c r="E31" i="15" a="1"/>
  <c r="E31" i="15" s="1"/>
  <c r="E23" i="15" a="1"/>
  <c r="E23" i="15" s="1"/>
  <c r="E12" i="15" a="1"/>
  <c r="E12" i="15" s="1"/>
  <c r="E14" i="15" s="1"/>
  <c r="E11" i="12" a="1"/>
  <c r="E11" i="12" s="1"/>
  <c r="E4" i="12" a="1"/>
  <c r="E4" i="12" s="1"/>
  <c r="F10" i="15" a="1"/>
  <c r="F10" i="15" s="1"/>
  <c r="E10" i="15" a="1"/>
  <c r="E10" i="15" s="1"/>
  <c r="D13" i="39"/>
  <c r="C14" i="39"/>
  <c r="G21" i="12" l="1"/>
  <c r="N14" i="45"/>
  <c r="I41" i="15"/>
  <c r="H31" i="47"/>
  <c r="H32" i="47" s="1"/>
  <c r="G33" i="15"/>
  <c r="I40" i="15"/>
  <c r="P16" i="45"/>
  <c r="H16" i="12"/>
  <c r="N17" i="45"/>
  <c r="N6" i="45"/>
  <c r="I37" i="15"/>
  <c r="H22" i="12"/>
  <c r="G12" i="12"/>
  <c r="P8" i="45"/>
  <c r="H18" i="12"/>
  <c r="P15" i="45"/>
  <c r="G17" i="12"/>
  <c r="N9" i="45"/>
  <c r="P10" i="45"/>
  <c r="N13" i="45"/>
  <c r="G19" i="12"/>
  <c r="G40" i="14"/>
  <c r="I41" i="14" s="1"/>
  <c r="N11" i="45"/>
  <c r="H13" i="12"/>
  <c r="G9" i="12"/>
  <c r="I39" i="15"/>
  <c r="G20" i="12"/>
  <c r="P18" i="45"/>
  <c r="I42" i="15"/>
  <c r="P7" i="45"/>
  <c r="P5" i="45"/>
  <c r="N5" i="45"/>
  <c r="I38" i="15"/>
  <c r="I36" i="15"/>
  <c r="G10" i="15"/>
  <c r="G11" i="15" s="1"/>
  <c r="E11" i="15"/>
  <c r="G4" i="12"/>
  <c r="E24" i="12"/>
  <c r="G12" i="15"/>
  <c r="G14" i="15" s="1"/>
  <c r="G31" i="15"/>
  <c r="E32" i="15"/>
  <c r="G32" i="15" s="1"/>
  <c r="H31" i="15"/>
  <c r="F26" i="12"/>
  <c r="H21" i="15"/>
  <c r="F35" i="15"/>
  <c r="H34" i="15"/>
  <c r="H10" i="12"/>
  <c r="G28" i="15"/>
  <c r="G30" i="15" s="1"/>
  <c r="G26" i="15"/>
  <c r="G27" i="15" s="1"/>
  <c r="E27" i="15"/>
  <c r="H8" i="12"/>
  <c r="H28" i="15"/>
  <c r="H30" i="15" s="1"/>
  <c r="P24" i="45" s="1"/>
  <c r="E26" i="12"/>
  <c r="G21" i="15"/>
  <c r="I22" i="15"/>
  <c r="G22" i="15"/>
  <c r="H19" i="15"/>
  <c r="F20" i="15"/>
  <c r="G11" i="12"/>
  <c r="H11" i="12"/>
  <c r="H12" i="15"/>
  <c r="H14" i="15" s="1"/>
  <c r="H26" i="15"/>
  <c r="H27" i="15" s="1"/>
  <c r="F27" i="15"/>
  <c r="H9" i="12"/>
  <c r="F24" i="15"/>
  <c r="F25" i="15" s="1"/>
  <c r="H23" i="15"/>
  <c r="H24" i="15" s="1"/>
  <c r="J23" i="45"/>
  <c r="G10" i="12"/>
  <c r="N7" i="45"/>
  <c r="H33" i="15"/>
  <c r="G13" i="12"/>
  <c r="H17" i="12"/>
  <c r="P9" i="45"/>
  <c r="P14" i="45"/>
  <c r="H20" i="12"/>
  <c r="P13" i="45"/>
  <c r="G14" i="12"/>
  <c r="N12" i="45"/>
  <c r="N18" i="45"/>
  <c r="P11" i="45"/>
  <c r="F11" i="15"/>
  <c r="H10" i="15"/>
  <c r="H11" i="15" s="1"/>
  <c r="I23" i="15"/>
  <c r="G23" i="15"/>
  <c r="G24" i="15" s="1"/>
  <c r="E24" i="15"/>
  <c r="F24" i="12"/>
  <c r="H4" i="12"/>
  <c r="H15" i="12"/>
  <c r="H14" i="12"/>
  <c r="E16" i="15"/>
  <c r="G15" i="15"/>
  <c r="G16" i="15" s="1"/>
  <c r="G17" i="15"/>
  <c r="E18" i="15"/>
  <c r="H22" i="15"/>
  <c r="G19" i="15"/>
  <c r="E20" i="15"/>
  <c r="F18" i="15"/>
  <c r="H17" i="15"/>
  <c r="G34" i="15"/>
  <c r="G35" i="15" s="1"/>
  <c r="E35" i="15"/>
  <c r="H5" i="12"/>
  <c r="H6" i="12"/>
  <c r="H15" i="15"/>
  <c r="H16" i="15" s="1"/>
  <c r="F16" i="15"/>
  <c r="G7" i="12"/>
  <c r="H7" i="12"/>
  <c r="G15" i="12"/>
  <c r="H19" i="12"/>
  <c r="L23" i="45"/>
  <c r="N8" i="45"/>
  <c r="H21" i="12"/>
  <c r="N15" i="45"/>
  <c r="G8" i="12"/>
  <c r="G22" i="12"/>
  <c r="N16" i="45"/>
  <c r="P17" i="45"/>
  <c r="G16" i="12"/>
  <c r="P6" i="45"/>
  <c r="G18" i="12"/>
  <c r="N10" i="45"/>
  <c r="H12" i="12"/>
  <c r="G6" i="12"/>
  <c r="G122" i="43"/>
  <c r="H122" i="43" s="1"/>
  <c r="H123" i="43" s="1"/>
  <c r="I32" i="47" l="1"/>
  <c r="I33" i="47" s="1"/>
  <c r="F43" i="15"/>
  <c r="N23" i="45"/>
  <c r="P23" i="45"/>
  <c r="H25" i="15"/>
  <c r="H32" i="15"/>
  <c r="J41" i="14"/>
  <c r="G20" i="15"/>
  <c r="F28" i="12"/>
  <c r="I24" i="15"/>
  <c r="H18" i="15"/>
  <c r="G25" i="15"/>
  <c r="H35" i="15"/>
  <c r="G24" i="12"/>
  <c r="H111" i="43"/>
  <c r="H112" i="43" s="1"/>
  <c r="H113" i="43" s="1"/>
  <c r="H114" i="43" s="1"/>
  <c r="H115" i="43" s="1"/>
  <c r="H116" i="43" s="1"/>
  <c r="H117" i="43" s="1"/>
  <c r="H118" i="43" s="1"/>
  <c r="H119" i="43" s="1"/>
  <c r="H120" i="43" s="1"/>
  <c r="G18" i="15"/>
  <c r="H24" i="12"/>
  <c r="H20" i="15"/>
  <c r="E25" i="15"/>
  <c r="I25" i="15" s="1"/>
  <c r="E28" i="12"/>
  <c r="H33" i="47" l="1"/>
  <c r="H34" i="47" s="1"/>
  <c r="P25" i="45"/>
  <c r="E43" i="15"/>
  <c r="E45" i="15" s="1"/>
  <c r="H43" i="15"/>
  <c r="G43" i="15"/>
  <c r="I34" i="47" l="1"/>
  <c r="I35" i="47"/>
  <c r="H35" i="47"/>
  <c r="H45" i="15"/>
  <c r="H36" i="47" l="1"/>
  <c r="I36" i="47"/>
  <c r="I37" i="47" s="1"/>
  <c r="H37" i="47" l="1"/>
  <c r="H38" i="47" s="1"/>
  <c r="I38" i="47"/>
  <c r="I39" i="47" s="1"/>
  <c r="H39" i="47" l="1"/>
  <c r="H40" i="47" s="1"/>
  <c r="I40" i="47" l="1"/>
  <c r="I41" i="47" s="1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</calcChain>
</file>

<file path=xl/sharedStrings.xml><?xml version="1.0" encoding="utf-8"?>
<sst xmlns="http://schemas.openxmlformats.org/spreadsheetml/2006/main" count="1718" uniqueCount="477">
  <si>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</si>
  <si>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</si>
  <si>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</si>
  <si>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</si>
  <si>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</si>
  <si>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</si>
  <si>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</si>
  <si>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</si>
  <si>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</si>
  <si>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</si>
  <si>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</si>
  <si>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</si>
  <si>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</si>
  <si>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</si>
  <si>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</si>
  <si>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</si>
  <si>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</si>
  <si>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</si>
  <si>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</si>
  <si>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</si>
  <si>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</si>
  <si>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</si>
  <si>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</si>
  <si>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</si>
  <si>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</si>
  <si>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</si>
  <si>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</si>
  <si>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</si>
  <si>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</si>
  <si>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</si>
  <si>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</si>
  <si>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</si>
  <si>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</si>
  <si>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</si>
  <si>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</si>
  <si>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</si>
  <si>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</si>
  <si>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</si>
  <si>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</si>
  <si>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</si>
  <si>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</si>
  <si>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</si>
  <si>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</si>
  <si>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</si>
  <si>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</si>
  <si>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</si>
  <si>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</si>
  <si>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</si>
  <si>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</si>
  <si>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</si>
  <si>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</si>
  <si>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</si>
  <si>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</si>
  <si>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</si>
  <si>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</si>
  <si>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</si>
  <si>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</si>
  <si>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</si>
  <si>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</si>
  <si>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</si>
  <si>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</si>
  <si>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</si>
  <si>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</si>
  <si>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</si>
  <si>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C06</t>
  </si>
  <si>
    <t>C07</t>
  </si>
  <si>
    <t>C08</t>
  </si>
  <si>
    <t>Cty TNHH MTV Thanh Hoàng Thanh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</si>
  <si>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</si>
  <si>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</si>
  <si>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</si>
  <si>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</si>
  <si>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</si>
  <si>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</si>
  <si>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</si>
  <si>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</si>
  <si>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</si>
  <si>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</si>
  <si>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</si>
  <si>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</si>
  <si>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</si>
  <si>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</si>
  <si>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</si>
  <si>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</si>
  <si>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</si>
  <si>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</si>
  <si>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</si>
  <si>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</si>
  <si>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</si>
  <si>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</si>
  <si>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</si>
  <si>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</si>
  <si>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</si>
  <si>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</si>
  <si>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</si>
  <si>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</si>
  <si>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</si>
  <si>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</si>
  <si>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</si>
  <si>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</si>
  <si>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</si>
  <si>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</si>
  <si>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</si>
  <si>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</si>
  <si>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</si>
  <si>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</si>
  <si>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</si>
  <si>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</si>
  <si>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</si>
  <si>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</si>
  <si>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</si>
  <si>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</si>
  <si>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</si>
  <si>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</si>
  <si>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</si>
  <si>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</si>
  <si>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</si>
  <si>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</si>
  <si>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</si>
  <si>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</si>
  <si>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</si>
  <si>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</si>
  <si>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</si>
  <si>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</si>
  <si>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</si>
  <si>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</si>
  <si>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</si>
  <si>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</si>
  <si>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</si>
  <si>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</si>
  <si>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</si>
  <si>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</si>
  <si>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</si>
  <si>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</si>
  <si>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</si>
  <si>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</si>
  <si>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</si>
  <si>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</si>
  <si>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</si>
  <si>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</si>
  <si>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</si>
  <si>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</si>
  <si>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</si>
  <si>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</si>
  <si>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</si>
  <si>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</si>
  <si>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</si>
  <si>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</si>
  <si>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</si>
  <si>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</si>
  <si>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</si>
  <si>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</si>
  <si>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</si>
  <si>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</si>
  <si>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</si>
  <si>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</si>
  <si>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</si>
  <si>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</si>
  <si>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</si>
  <si>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</si>
  <si>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</si>
  <si>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</si>
  <si>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</si>
  <si>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</si>
  <si>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Phi Hải</t>
  </si>
  <si>
    <t>Phạm Thị Đông</t>
  </si>
  <si>
    <t>TT Kinh Doanh Viễn Thông Trà Vinh</t>
  </si>
  <si>
    <t>DNTN SX - TM Nguyễn Trình</t>
  </si>
  <si>
    <t>Thanh toán tiền công trình</t>
  </si>
  <si>
    <t>Cty CP Điện Nước Quang Phúc</t>
  </si>
  <si>
    <t>Cty TNHH Kỹ Thuật Cơ Điện M &amp; E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</si>
  <si>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</si>
  <si>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</si>
  <si>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</si>
  <si>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</si>
  <si>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</si>
  <si>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</si>
  <si>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</si>
  <si>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</si>
  <si>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</si>
  <si>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KU 1402LDS201501796</t>
  </si>
  <si>
    <t>KU 1402LDS201502113</t>
  </si>
  <si>
    <t>DNTN Dương Phát</t>
  </si>
  <si>
    <t>Cty TNHH Xây Dựng Hoàn Cầu</t>
  </si>
  <si>
    <t>KU 1402LDS201502211</t>
  </si>
  <si>
    <t>KU 1402LDS201502415</t>
  </si>
  <si>
    <t>TỔNG HỢP TÀI KHOẢN 331</t>
  </si>
  <si>
    <t>Nguyễn Thiện Duy</t>
  </si>
  <si>
    <t>Cty TNHH SX TM Trang Trí Nội Thất Inox Nhơn Hòa</t>
  </si>
  <si>
    <t>KU 1402LDS201502591</t>
  </si>
  <si>
    <t>Vật liệu xây dựng</t>
  </si>
  <si>
    <t>Cty TNHH TM Trang Trí Nội Thất Kiến Hưng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</si>
  <si>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</si>
  <si>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</si>
  <si>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</si>
  <si>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</si>
  <si>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</si>
  <si>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</si>
  <si>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</si>
  <si>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</si>
  <si>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</si>
  <si>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</si>
  <si>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</si>
  <si>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</si>
  <si>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</si>
  <si>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</si>
  <si>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</si>
  <si>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</si>
  <si>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</si>
  <si>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</si>
  <si>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</si>
  <si>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</si>
  <si>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</si>
  <si>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</si>
  <si>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</si>
  <si>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</si>
  <si>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</si>
  <si>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</si>
  <si>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</si>
  <si>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</si>
  <si>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</si>
  <si>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</si>
  <si>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0000068</t>
  </si>
  <si>
    <t>Số tiền:</t>
  </si>
  <si>
    <t>0000015</t>
  </si>
  <si>
    <t>0000016</t>
  </si>
  <si>
    <t>Công Ty Điện Lực Trà Vinh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</si>
  <si>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</si>
  <si>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</si>
  <si>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</si>
  <si>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</si>
  <si>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</si>
  <si>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</si>
  <si>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</si>
  <si>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</si>
  <si>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</si>
  <si>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</si>
  <si>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</si>
  <si>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</si>
  <si>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</si>
  <si>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</si>
  <si>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</si>
  <si>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</si>
  <si>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</si>
  <si>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</si>
  <si>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</si>
  <si>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</si>
  <si>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</si>
  <si>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</si>
  <si>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</si>
  <si>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</si>
  <si>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</si>
  <si>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</si>
  <si>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</si>
  <si>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</si>
  <si>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</si>
  <si>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</si>
  <si>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</si>
  <si>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</si>
  <si>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</si>
  <si>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</si>
  <si>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</si>
  <si>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</si>
  <si>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</si>
  <si>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</si>
  <si>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</si>
  <si>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</si>
  <si>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</si>
  <si>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</si>
  <si>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</si>
  <si>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</si>
  <si>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</si>
  <si>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</si>
  <si>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</si>
  <si>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</si>
  <si>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Địa chỉ: 20 Lô E KCN Long Đức Tp.Trà Vinh Tỉnh Trà Vinh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</si>
  <si>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</si>
  <si>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</si>
  <si>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</si>
  <si>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</si>
  <si>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</si>
  <si>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</si>
  <si>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</si>
  <si>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</si>
  <si>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</si>
  <si>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</si>
  <si>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Mẫu số S01-DN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</si>
  <si>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</si>
  <si>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</si>
  <si>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</si>
  <si>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</si>
  <si>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</si>
  <si>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</si>
  <si>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</si>
  <si>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</si>
  <si>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</si>
  <si>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</si>
  <si>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</si>
  <si>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</si>
  <si>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</si>
  <si>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</si>
  <si>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</si>
  <si>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</si>
  <si>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</si>
  <si>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</si>
  <si>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</si>
  <si>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</si>
  <si>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</si>
  <si>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</si>
  <si>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</si>
  <si>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</si>
  <si>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</si>
  <si>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</si>
  <si>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</si>
  <si>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</si>
  <si>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</si>
  <si>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Ngày mở sổ:  01/04/2015</t>
  </si>
  <si>
    <t>Quý III / 2015</t>
  </si>
  <si>
    <t>Ngày mở sổ:  01/07/2015</t>
  </si>
  <si>
    <t>Quý IV / 2015</t>
  </si>
  <si>
    <t>Gas</t>
  </si>
  <si>
    <t>Công Ty Xăng Dầu Trà Vinh</t>
  </si>
  <si>
    <t>VAT Gas</t>
  </si>
  <si>
    <t>NK</t>
  </si>
  <si>
    <t>241</t>
  </si>
  <si>
    <t>Quý</t>
  </si>
  <si>
    <t>T02</t>
  </si>
  <si>
    <t>Cty TNHH MTV Dịch Vụ Bảo Vệ Vạn Lợi</t>
  </si>
  <si>
    <t>Cty TNHH Năm Dũng</t>
  </si>
  <si>
    <t>Van đạp chân, máng rửa tay</t>
  </si>
  <si>
    <t>VAT Van đạp chân, máng rửa tay</t>
  </si>
  <si>
    <t>Nguyễn An Khang</t>
  </si>
  <si>
    <t>Vận chuyển hàng hóa</t>
  </si>
  <si>
    <t>VAT Vận chuyển hàng hóa</t>
  </si>
  <si>
    <t>Tiệm Điện Sáu Yên</t>
  </si>
  <si>
    <t>Hiền Thành</t>
  </si>
  <si>
    <t>Cước điện thoại + Internet T11/2015</t>
  </si>
  <si>
    <t>KU 1402LDS201504108</t>
  </si>
  <si>
    <t>VAT Cước điện thoại + Internet T11/2015</t>
  </si>
  <si>
    <t>USD</t>
  </si>
  <si>
    <t>VND</t>
  </si>
  <si>
    <t>Võ Uyên Phương</t>
  </si>
  <si>
    <t>Sổ này có 12 trang, đánh số từ trang 01 đến trang 12</t>
  </si>
  <si>
    <t>Sổ này có 18 trang, đánh số từ trang 01 đến trang 18</t>
  </si>
  <si>
    <t>Ngày mở sổ:  01/10/2015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</si>
  <si>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</si>
  <si>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</si>
  <si>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</si>
  <si>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</si>
  <si>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</si>
  <si>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</si>
  <si>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</si>
  <si>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</si>
  <si>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</si>
  <si>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</si>
  <si>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</si>
  <si>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USD</t>
  </si>
  <si>
    <t>Tỷ giá hối đoái</t>
  </si>
  <si>
    <t>Ngoại tệ</t>
  </si>
  <si>
    <t>Quy ra VND</t>
  </si>
  <si>
    <t>- Sổ này có …1..trang, đánh số từ trang 01 đến trang ..01</t>
  </si>
  <si>
    <t>Ngày   31   tháng    12    năm   2015</t>
  </si>
  <si>
    <t>Võ Uyên phương</t>
  </si>
  <si>
    <t>Sổ này có 27 trang, đánh số từ trang 01 đến trang 27</t>
  </si>
  <si>
    <t>Quý I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</si>
  <si>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</si>
  <si>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</si>
  <si>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</si>
  <si>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</si>
  <si>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</si>
  <si>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</si>
  <si>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</si>
  <si>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</si>
  <si>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0002601</t>
  </si>
  <si>
    <t>Bàn Inox 80x230</t>
  </si>
  <si>
    <t>VAT Bàn Inox 80x230</t>
  </si>
  <si>
    <t>La bàn, que hàn</t>
  </si>
  <si>
    <t>0001956</t>
  </si>
  <si>
    <t>VAT La bàn, que hàn</t>
  </si>
  <si>
    <t>Chi phí nhân công, máy, ván khuông thi công HĐ: 01/2015/HĐKT</t>
  </si>
  <si>
    <t>0000029</t>
  </si>
  <si>
    <t>VAT Chi phí nhân công, máy</t>
  </si>
  <si>
    <t>Tiển công trình đường dây trung thế</t>
  </si>
  <si>
    <t>0000019</t>
  </si>
  <si>
    <t>VAT Tiển công trình đường dây trung thế</t>
  </si>
  <si>
    <t>Phí dịch vụ bảo vệ T12/2015</t>
  </si>
  <si>
    <t>0000216</t>
  </si>
  <si>
    <t>VAT Phí dịch vụ bảo vệ T12/2015</t>
  </si>
  <si>
    <t>0117416; 0117417; 0116822; 0117418</t>
  </si>
  <si>
    <t>Lắp đặt hệ thống PCCC</t>
  </si>
  <si>
    <t>0000111</t>
  </si>
  <si>
    <t>VAT Lắp đặt hệ thống PCCC</t>
  </si>
  <si>
    <t>0000169</t>
  </si>
  <si>
    <t>Sơn dầu</t>
  </si>
  <si>
    <t>0047573</t>
  </si>
  <si>
    <t>Cửa Hàng Ống Nước Đồ Sắt Minh Tuấn</t>
  </si>
  <si>
    <t>Lắp đặt thiết bị và vận hành hệ thống xử lý nước thải</t>
  </si>
  <si>
    <t>0000245</t>
  </si>
  <si>
    <t>VAT Lắp đặt thiết bị và vận hành hệ thống xử lý nước thải</t>
  </si>
  <si>
    <t>Thuế môn bài 2016</t>
  </si>
  <si>
    <t>0032017</t>
  </si>
  <si>
    <t>Q4 - Rút tiền mặt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</si>
  <si>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</si>
  <si>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</si>
  <si>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</si>
  <si>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</si>
  <si>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</si>
  <si>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</si>
  <si>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</si>
  <si>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</si>
  <si>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</si>
  <si>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</si>
  <si>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</si>
  <si>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</si>
  <si>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</si>
  <si>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</si>
  <si>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</si>
  <si>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</si>
  <si>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Lãi vay</t>
  </si>
  <si>
    <t>0032022</t>
  </si>
  <si>
    <t>Tiền nước tháng 1/2016</t>
  </si>
  <si>
    <t>0012490</t>
  </si>
  <si>
    <t>VAT Tiền nước tháng 1/2016</t>
  </si>
  <si>
    <t>Q4 - Nộp tiền mặt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</si>
  <si>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</si>
  <si>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</si>
  <si>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</si>
  <si>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</si>
  <si>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</si>
  <si>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</si>
  <si>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</si>
  <si>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</si>
  <si>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Đặng Vũ Thụy</t>
  </si>
  <si>
    <t>Máy nén Sanyo 20HP</t>
  </si>
  <si>
    <t>0069746</t>
  </si>
  <si>
    <t>Thanh toán tiền điện kỳ 1 tháng 1</t>
  </si>
  <si>
    <t>0000749</t>
  </si>
  <si>
    <t>Doanh Nghiệp Tư Nhân Hồng Nam</t>
  </si>
  <si>
    <t>0032032; 0032030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</si>
  <si>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</si>
  <si>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</si>
  <si>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</si>
  <si>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</si>
  <si>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</si>
  <si>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</si>
  <si>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</si>
  <si>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</si>
  <si>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</si>
  <si>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</si>
  <si>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</si>
  <si>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</si>
  <si>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</si>
  <si>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Tiền xử lý mước thải T01/2016</t>
  </si>
  <si>
    <t>VAT Tiền xử lý mước thải</t>
  </si>
  <si>
    <t>Thu gom rác thải 11/15-1/16</t>
  </si>
  <si>
    <t>Cty TNHH Thương Mại DV Môi Trường Trà Vinh</t>
  </si>
  <si>
    <t>VAT Thu gom rác thải 11/15-1/17</t>
  </si>
  <si>
    <t>Thanh toán tiền điện kỳ 1 tháng 2</t>
  </si>
  <si>
    <t>3412</t>
  </si>
  <si>
    <t>Vay dài hạn</t>
  </si>
  <si>
    <t>Vay ngắn hạn</t>
  </si>
  <si>
    <t>Tài khoản 3412</t>
  </si>
  <si>
    <t>0012060</t>
  </si>
  <si>
    <t>0029236</t>
  </si>
  <si>
    <t>Tiền điện kỳ 1 T1/2016</t>
  </si>
  <si>
    <t>VAT Tiền điện kỳ 1 T1/2016</t>
  </si>
  <si>
    <t>VAT Tiền điện kỳ 2 T1/2016</t>
  </si>
  <si>
    <t>Tiền điện kỳ 2 T1/2016</t>
  </si>
  <si>
    <t>Số tiền phát sinh (VND)</t>
  </si>
  <si>
    <t>Số tiền phát sinh (USD)</t>
  </si>
  <si>
    <t>Trả tiền vay</t>
  </si>
  <si>
    <t>1122</t>
  </si>
  <si>
    <t xml:space="preserve"> Tiền Gữi Ngoại Tệ </t>
  </si>
  <si>
    <t>Tài khoản 1122</t>
  </si>
  <si>
    <t>Tỷ giá</t>
  </si>
  <si>
    <t xml:space="preserve">Số hiệu tài khoản tại nơi gửi: </t>
  </si>
  <si>
    <t>Số tiền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</si>
</sst>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8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</borders>
  <cellStyleXfs count="9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</cellStyleXfs>
  <cellXfs count="638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0" fontId="71" fillId="29" borderId="0" xfId="0" applyFont="1" applyFill="1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14" fontId="34" fillId="0" borderId="16" xfId="77" applyNumberFormat="1" applyFont="1" applyFill="1" applyBorder="1" applyAlignment="1">
      <alignment horizontal="center" vertical="center"/>
    </xf>
    <xf numFmtId="0" fontId="50" fillId="0" borderId="0" xfId="0" applyFont="1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4" fillId="0" borderId="16" xfId="55" applyNumberFormat="1" applyFont="1" applyFill="1" applyBorder="1" applyAlignment="1">
      <alignment horizontal="center" vertical="center" wrapText="1"/>
    </xf>
    <xf numFmtId="3" fontId="40" fillId="0" borderId="16" xfId="46" applyFont="1" applyFill="1" applyBorder="1" applyAlignment="1">
      <alignment vertical="center"/>
    </xf>
    <xf numFmtId="0" fontId="50" fillId="0" borderId="0" xfId="0" applyFont="1" applyFill="1"/>
    <xf numFmtId="0" fontId="0" fillId="0" borderId="0" xfId="0" applyFill="1" applyAlignment="1">
      <alignment wrapText="1"/>
    </xf>
    <xf numFmtId="0" fontId="50" fillId="0" borderId="0" xfId="0" applyFont="1" applyFill="1" applyAlignment="1">
      <alignment wrapText="1"/>
    </xf>
    <xf numFmtId="0" fontId="52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/>
    <xf numFmtId="0" fontId="60" fillId="0" borderId="0" xfId="77" applyFont="1" applyFill="1" applyBorder="1" applyAlignment="1" applyProtection="1">
      <alignment horizontal="center" vertical="center"/>
      <protection hidden="1"/>
    </xf>
    <xf numFmtId="14" fontId="33" fillId="0" borderId="23" xfId="52" applyNumberFormat="1" applyFont="1" applyBorder="1" applyAlignment="1">
      <alignment horizontal="left" vertical="center"/>
    </xf>
    <xf numFmtId="164" fontId="33" fillId="0" borderId="23" xfId="29" applyNumberFormat="1" applyFont="1" applyBorder="1" applyAlignment="1">
      <alignment horizontal="left" vertical="center"/>
    </xf>
    <xf numFmtId="164" fontId="33" fillId="0" borderId="23" xfId="88" applyNumberFormat="1" applyFont="1" applyBorder="1" applyAlignment="1">
      <alignment vertical="center"/>
    </xf>
    <xf numFmtId="0" fontId="34" fillId="0" borderId="2" xfId="54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14" fontId="34" fillId="0" borderId="16" xfId="77" applyNumberFormat="1" applyFont="1" applyBorder="1" applyAlignment="1">
      <alignment horizontal="left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60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80" fillId="0" borderId="0" xfId="0" applyFont="1" applyAlignment="1">
      <alignment horizontal="center"/>
    </xf>
    <xf numFmtId="164" fontId="8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60" fillId="0" borderId="0" xfId="77" applyNumberFormat="1" applyFont="1" applyAlignment="1">
      <alignment horizontal="center" vertical="center"/>
    </xf>
    <xf numFmtId="0" fontId="34" fillId="0" borderId="12" xfId="52" applyFont="1" applyBorder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43" fontId="34" fillId="0" borderId="12" xfId="29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center" vertical="center"/>
    </xf>
    <xf numFmtId="0" fontId="41" fillId="0" borderId="0" xfId="52" applyFont="1" applyAlignment="1">
      <alignment vertical="center"/>
    </xf>
    <xf numFmtId="14" fontId="41" fillId="0" borderId="16" xfId="54" applyNumberFormat="1" applyFont="1" applyFill="1" applyBorder="1" applyAlignment="1">
      <alignment horizontal="center" vertical="center"/>
    </xf>
    <xf numFmtId="0" fontId="41" fillId="0" borderId="16" xfId="52" applyFont="1" applyBorder="1" applyAlignment="1">
      <alignment horizontal="left" vertical="center"/>
    </xf>
    <xf numFmtId="0" fontId="41" fillId="0" borderId="16" xfId="52" quotePrefix="1" applyFont="1" applyBorder="1" applyAlignment="1">
      <alignment horizontal="center" vertical="center"/>
    </xf>
    <xf numFmtId="0" fontId="41" fillId="0" borderId="16" xfId="52" applyFont="1" applyBorder="1" applyAlignment="1">
      <alignment horizontal="center" vertical="center"/>
    </xf>
    <xf numFmtId="0" fontId="41" fillId="0" borderId="16" xfId="52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0" fontId="34" fillId="0" borderId="16" xfId="52" quotePrefix="1" applyFont="1" applyBorder="1" applyAlignment="1">
      <alignment vertical="center"/>
    </xf>
    <xf numFmtId="43" fontId="34" fillId="0" borderId="16" xfId="29" applyFont="1" applyBorder="1" applyAlignment="1">
      <alignment horizontal="center"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43" fontId="34" fillId="0" borderId="19" xfId="29" applyFont="1" applyBorder="1" applyAlignment="1">
      <alignment horizontal="center" vertical="center"/>
    </xf>
    <xf numFmtId="164" fontId="34" fillId="0" borderId="19" xfId="52" applyNumberFormat="1" applyFont="1" applyBorder="1" applyAlignment="1">
      <alignment horizontal="center" vertical="center"/>
    </xf>
    <xf numFmtId="0" fontId="60" fillId="0" borderId="0" xfId="52" applyFont="1" applyAlignment="1">
      <alignment vertical="center"/>
    </xf>
    <xf numFmtId="0" fontId="60" fillId="0" borderId="0" xfId="52" applyFont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6" fillId="0" borderId="0" xfId="52" applyFont="1" applyAlignment="1">
      <alignment horizontal="center" vertical="center" wrapText="1"/>
    </xf>
    <xf numFmtId="164" fontId="76" fillId="25" borderId="31" xfId="77" applyNumberFormat="1" applyFont="1" applyFill="1" applyBorder="1" applyAlignment="1">
      <alignment horizontal="center" vertical="center" wrapText="1"/>
    </xf>
    <xf numFmtId="164" fontId="33" fillId="0" borderId="0" xfId="77" applyNumberFormat="1" applyFont="1" applyAlignment="1">
      <alignment horizontal="center" vertical="center" wrapText="1"/>
    </xf>
    <xf numFmtId="164" fontId="76" fillId="0" borderId="39" xfId="77" applyNumberFormat="1" applyFont="1" applyBorder="1" applyAlignment="1" applyProtection="1">
      <alignment horizontal="center" vertical="center" wrapText="1"/>
      <protection hidden="1"/>
    </xf>
    <xf numFmtId="164" fontId="76" fillId="0" borderId="40" xfId="77" applyNumberFormat="1" applyFont="1" applyBorder="1" applyAlignment="1" applyProtection="1">
      <alignment horizontal="center" vertical="center" wrapText="1"/>
      <protection hidden="1"/>
    </xf>
    <xf numFmtId="0" fontId="34" fillId="0" borderId="0" xfId="77" applyFont="1"/>
    <xf numFmtId="0" fontId="81" fillId="0" borderId="0" xfId="77" applyFont="1" applyAlignment="1">
      <alignment horizontal="center" vertical="center"/>
    </xf>
    <xf numFmtId="0" fontId="83" fillId="0" borderId="0" xfId="77" applyFont="1" applyAlignment="1">
      <alignment horizontal="center" vertical="center"/>
    </xf>
    <xf numFmtId="0" fontId="38" fillId="0" borderId="0" xfId="77" applyFont="1"/>
    <xf numFmtId="0" fontId="34" fillId="0" borderId="2" xfId="54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0" fontId="60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0" fontId="7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 wrapText="1" shrinkToFit="1"/>
    </xf>
    <xf numFmtId="0" fontId="37" fillId="0" borderId="20" xfId="94" applyFont="1" applyBorder="1" applyAlignment="1">
      <alignment vertical="center"/>
    </xf>
    <xf numFmtId="0" fontId="34" fillId="29" borderId="0" xfId="93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18" xfId="52" applyFont="1" applyBorder="1" applyAlignment="1">
      <alignment horizontal="center" vertical="center" wrapText="1"/>
    </xf>
    <xf numFmtId="0" fontId="37" fillId="0" borderId="23" xfId="94" applyFont="1" applyBorder="1" applyAlignment="1">
      <alignment vertical="center"/>
    </xf>
    <xf numFmtId="0" fontId="37" fillId="0" borderId="18" xfId="94" applyFont="1" applyBorder="1" applyAlignment="1">
      <alignment vertical="center"/>
    </xf>
    <xf numFmtId="0" fontId="37" fillId="0" borderId="5" xfId="94" applyFont="1" applyBorder="1" applyAlignment="1">
      <alignment vertical="center"/>
    </xf>
    <xf numFmtId="0" fontId="34" fillId="0" borderId="17" xfId="52" applyFont="1" applyBorder="1" applyAlignment="1">
      <alignment horizontal="center" vertical="center" wrapText="1" shrinkToFit="1"/>
    </xf>
    <xf numFmtId="0" fontId="34" fillId="0" borderId="18" xfId="52" applyFont="1" applyBorder="1" applyAlignment="1">
      <alignment horizontal="center" vertical="center" wrapText="1" shrinkToFit="1"/>
    </xf>
    <xf numFmtId="0" fontId="38" fillId="0" borderId="0" xfId="52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8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43" fontId="49" fillId="0" borderId="16" xfId="29" applyFont="1" applyFill="1" applyBorder="1" applyAlignment="1">
      <alignment horizontal="left" vertical="center"/>
    </xf>
    <xf numFmtId="43" fontId="49" fillId="0" borderId="16" xfId="29" quotePrefix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43" fontId="48" fillId="0" borderId="16" xfId="29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vertical="center"/>
    </xf>
    <xf numFmtId="43" fontId="34" fillId="0" borderId="16" xfId="29" quotePrefix="1" applyFont="1" applyFill="1" applyBorder="1" applyAlignment="1">
      <alignment horizontal="left" vertical="center"/>
    </xf>
    <xf numFmtId="43" fontId="40" fillId="0" borderId="16" xfId="29" applyFont="1" applyFill="1" applyBorder="1" applyAlignment="1">
      <alignment vertical="center"/>
    </xf>
    <xf numFmtId="43" fontId="34" fillId="0" borderId="16" xfId="29" applyFont="1" applyFill="1" applyBorder="1" applyAlignment="1">
      <alignment horizontal="left" vertical="center" wrapText="1"/>
    </xf>
    <xf numFmtId="43" fontId="51" fillId="0" borderId="16" xfId="29" applyFont="1" applyFill="1" applyBorder="1" applyAlignment="1">
      <alignment horizontal="left" vertical="center"/>
    </xf>
    <xf numFmtId="164" fontId="49" fillId="0" borderId="16" xfId="29" applyNumberFormat="1" applyFont="1" applyFill="1" applyBorder="1" applyAlignment="1">
      <alignment horizontal="left" vertical="center"/>
    </xf>
    <xf numFmtId="164" fontId="49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8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40" fillId="0" borderId="16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164" fontId="51" fillId="0" borderId="16" xfId="29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34" fillId="0" borderId="43" xfId="87" applyFont="1" applyFill="1" applyBorder="1" applyAlignment="1">
      <alignment horizontal="center" vertical="center" wrapText="1"/>
    </xf>
    <xf numFmtId="0" fontId="84" fillId="0" borderId="0" xfId="87" applyFont="1" applyAlignment="1">
      <alignment vertical="center"/>
    </xf>
  </cellXfs>
  <cellStyles count="9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5"/>
    <cellStyle name="Normal 3" xfId="85"/>
    <cellStyle name="Normal 4" xfId="86"/>
    <cellStyle name="Normal 5" xfId="89"/>
    <cellStyle name="Normal 5 2" xfId="91"/>
    <cellStyle name="Normal_112 - 15" xfId="87"/>
    <cellStyle name="Normal_3411 - 15" xfId="94"/>
    <cellStyle name="Normal_Bao cao" xfId="73"/>
    <cellStyle name="Normal_Copy of Ke-toan-mo-phong-mauso_ke_toan_NKC_excel-2" xfId="52"/>
    <cellStyle name="Normal_CT vay" xfId="93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47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B23" sqref="B23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90</v>
      </c>
      <c r="B1" s="31"/>
    </row>
    <row r="2" spans="1:12">
      <c r="A2" s="31" t="s">
        <v>91</v>
      </c>
      <c r="B2" s="31"/>
    </row>
    <row r="3" spans="1:12">
      <c r="A3" s="31" t="s">
        <v>92</v>
      </c>
      <c r="B3" s="31"/>
    </row>
    <row r="5" spans="1:12" ht="15.75">
      <c r="A5" s="34" t="s">
        <v>93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94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95</v>
      </c>
      <c r="C8" s="38" t="s">
        <v>96</v>
      </c>
      <c r="D8" s="38"/>
      <c r="E8" s="39" t="s">
        <v>97</v>
      </c>
      <c r="F8" s="39"/>
      <c r="G8" s="39" t="s">
        <v>98</v>
      </c>
      <c r="H8" s="39"/>
    </row>
    <row r="9" spans="1:12">
      <c r="A9" s="40" t="s">
        <v>99</v>
      </c>
      <c r="B9" s="40"/>
      <c r="C9" s="38" t="s">
        <v>100</v>
      </c>
      <c r="D9" s="38" t="s">
        <v>101</v>
      </c>
      <c r="E9" s="39" t="s">
        <v>100</v>
      </c>
      <c r="F9" s="39" t="s">
        <v>101</v>
      </c>
      <c r="G9" s="39" t="s">
        <v>100</v>
      </c>
      <c r="H9" s="39" t="s">
        <v>101</v>
      </c>
    </row>
    <row r="10" spans="1:12" s="32" customFormat="1">
      <c r="A10" s="41" t="s">
        <v>102</v>
      </c>
      <c r="B10" s="42" t="s">
        <v>103</v>
      </c>
      <c r="C10" s="43">
        <v>1342165410</v>
      </c>
      <c r="D10" s="43">
        <v>0</v>
      </c>
      <c r="E10" s="43">
        <f t="array" ref="E10">SUM(IF(A10=KHN,TH))</f>
        <v>460000000</v>
      </c>
      <c r="F10" s="43">
        <f t="array" ref="F10">SUM(IF(A10=KHC,TH))</f>
        <v>1539759572</v>
      </c>
      <c r="G10" s="44">
        <f>MAX(C10+E10-D10-F10,0)</f>
        <v>262405838</v>
      </c>
      <c r="H10" s="44">
        <f>MAX(D10+F10-E10-C10,0)</f>
        <v>0</v>
      </c>
      <c r="K10" s="45"/>
      <c r="L10" s="45"/>
    </row>
    <row r="11" spans="1:12" s="32" customFormat="1">
      <c r="A11" s="46" t="s">
        <v>21</v>
      </c>
      <c r="B11" s="47" t="s">
        <v>104</v>
      </c>
      <c r="C11" s="48">
        <v>1342165410</v>
      </c>
      <c r="D11" s="48">
        <v>0</v>
      </c>
      <c r="E11" s="48">
        <f>E10</f>
        <v>460000000</v>
      </c>
      <c r="F11" s="48">
        <f>F10</f>
        <v>1539759572</v>
      </c>
      <c r="G11" s="48">
        <f>G10</f>
        <v>262405838</v>
      </c>
      <c r="H11" s="48">
        <f>H10</f>
        <v>0</v>
      </c>
    </row>
    <row r="12" spans="1:12" s="32" customFormat="1">
      <c r="A12" s="49" t="s">
        <v>31</v>
      </c>
      <c r="B12" s="42" t="s">
        <v>105</v>
      </c>
      <c r="C12" s="43">
        <v>1694774692</v>
      </c>
      <c r="D12" s="43">
        <v>0</v>
      </c>
      <c r="E12" s="43">
        <f t="array" ref="E12">SUM(IF(A12=KHN,TH))</f>
        <v>1356168819</v>
      </c>
      <c r="F12" s="43">
        <f t="array" ref="F12">SUM(IF(A12=KHC,TH))</f>
        <v>3048970907</v>
      </c>
      <c r="G12" s="44">
        <f>MAX(C12+E12-D12-F12,0)</f>
        <v>1972604</v>
      </c>
      <c r="H12" s="44">
        <f>MAX(D12+F12-E12-C12,0)</f>
        <v>0</v>
      </c>
      <c r="K12" s="45"/>
      <c r="L12" s="45"/>
    </row>
    <row r="13" spans="1:12" s="32" customFormat="1">
      <c r="A13" s="49" t="s">
        <v>471</v>
      </c>
      <c r="B13" s="42" t="s">
        <v>472</v>
      </c>
      <c r="C13" s="43"/>
      <c r="D13" s="43">
        <v>0</v>
      </c>
      <c r="E13" s="43">
        <f t="array" ref="E13">SUM(IF(A13=KHN,TH))</f>
        <v>0</v>
      </c>
      <c r="F13" s="43">
        <f t="array" ref="F13">SUM(IF(A13=KHC,TH))</f>
        <v>1982640000</v>
      </c>
      <c r="G13" s="44">
        <f>MAX(C13+E13-D13-F13,0)</f>
        <v>0</v>
      </c>
      <c r="H13" s="44">
        <f>MAX(D13+F13-E13-C13,0)</f>
        <v>1982640000</v>
      </c>
      <c r="K13" s="45"/>
      <c r="L13" s="45"/>
    </row>
    <row r="14" spans="1:12" s="32" customFormat="1">
      <c r="A14" s="46" t="s">
        <v>106</v>
      </c>
      <c r="B14" s="47" t="s">
        <v>107</v>
      </c>
      <c r="C14" s="48">
        <f>C12+C13</f>
        <v>1694774692</v>
      </c>
      <c r="D14" s="48">
        <f t="shared" ref="D14:H14" si="0">D12+D13</f>
        <v>0</v>
      </c>
      <c r="E14" s="48">
        <f t="shared" si="0"/>
        <v>1356168819</v>
      </c>
      <c r="F14" s="48">
        <f t="shared" si="0"/>
        <v>5031610907</v>
      </c>
      <c r="G14" s="48">
        <f t="shared" si="0"/>
        <v>1972604</v>
      </c>
      <c r="H14" s="48">
        <f t="shared" si="0"/>
        <v>1982640000</v>
      </c>
    </row>
    <row r="15" spans="1:12" s="32" customFormat="1">
      <c r="A15" s="49" t="s">
        <v>10</v>
      </c>
      <c r="B15" s="42" t="s">
        <v>108</v>
      </c>
      <c r="C15" s="43">
        <v>452614594</v>
      </c>
      <c r="D15" s="43">
        <v>0</v>
      </c>
      <c r="E15" s="43">
        <f t="array" ref="E15">SUM(IF(A15=KHN,TH))</f>
        <v>191224591</v>
      </c>
      <c r="F15" s="43">
        <f t="array" ref="F15">SUM(IF(A15=KHC,TH))</f>
        <v>0</v>
      </c>
      <c r="G15" s="44">
        <f>MAX(C15+E15-D15-F15,0)</f>
        <v>643839185</v>
      </c>
      <c r="H15" s="44">
        <f>MAX(D15+F15-E15-C15,0)</f>
        <v>0</v>
      </c>
    </row>
    <row r="16" spans="1:12" s="32" customFormat="1">
      <c r="A16" s="46" t="s">
        <v>109</v>
      </c>
      <c r="B16" s="47" t="s">
        <v>110</v>
      </c>
      <c r="C16" s="48">
        <v>452614594</v>
      </c>
      <c r="D16" s="48">
        <v>0</v>
      </c>
      <c r="E16" s="48">
        <f t="shared" ref="E16:H16" si="1">E15</f>
        <v>191224591</v>
      </c>
      <c r="F16" s="48">
        <f t="shared" si="1"/>
        <v>0</v>
      </c>
      <c r="G16" s="48">
        <f t="shared" si="1"/>
        <v>643839185</v>
      </c>
      <c r="H16" s="48">
        <f t="shared" si="1"/>
        <v>0</v>
      </c>
    </row>
    <row r="17" spans="1:9" s="32" customFormat="1">
      <c r="A17" s="49" t="s">
        <v>111</v>
      </c>
      <c r="B17" s="42" t="s">
        <v>112</v>
      </c>
      <c r="C17" s="43">
        <v>0</v>
      </c>
      <c r="D17" s="43">
        <v>0</v>
      </c>
      <c r="E17" s="43">
        <f t="array" ref="E17">SUM(IF(A17=KHN,TH))</f>
        <v>115000000</v>
      </c>
      <c r="F17" s="43">
        <f t="array" ref="F17">SUM(IF(A17=KHC,TH))</f>
        <v>115000000</v>
      </c>
      <c r="G17" s="44">
        <f t="shared" ref="G17:G23" si="2">MAX(C17+E17-D17-F17,0)</f>
        <v>0</v>
      </c>
      <c r="H17" s="44">
        <f t="shared" ref="H17:H23" si="3">MAX(D17+F17-E17-C17,0)</f>
        <v>0</v>
      </c>
    </row>
    <row r="18" spans="1:9" s="32" customFormat="1">
      <c r="A18" s="46" t="s">
        <v>113</v>
      </c>
      <c r="B18" s="47" t="s">
        <v>114</v>
      </c>
      <c r="C18" s="48">
        <v>0</v>
      </c>
      <c r="D18" s="48">
        <v>0</v>
      </c>
      <c r="E18" s="48">
        <f>E17</f>
        <v>115000000</v>
      </c>
      <c r="F18" s="48">
        <f>F17</f>
        <v>115000000</v>
      </c>
      <c r="G18" s="48">
        <f t="shared" si="2"/>
        <v>0</v>
      </c>
      <c r="H18" s="48">
        <f t="shared" si="3"/>
        <v>0</v>
      </c>
    </row>
    <row r="19" spans="1:9" s="32" customFormat="1">
      <c r="A19" s="41" t="s">
        <v>247</v>
      </c>
      <c r="B19" s="42" t="s">
        <v>248</v>
      </c>
      <c r="C19" s="43">
        <v>22599987302</v>
      </c>
      <c r="D19" s="43">
        <v>0</v>
      </c>
      <c r="E19" s="43">
        <f t="array" ref="E19">SUM(IF(A19=KHN,TH))</f>
        <v>2193382124</v>
      </c>
      <c r="F19" s="43">
        <f t="array" ref="F19">SUM(IF(A19=KHC,TH))</f>
        <v>0</v>
      </c>
      <c r="G19" s="44">
        <f t="shared" si="2"/>
        <v>24793369426</v>
      </c>
      <c r="H19" s="44">
        <f t="shared" si="3"/>
        <v>0</v>
      </c>
    </row>
    <row r="20" spans="1:9" s="32" customFormat="1">
      <c r="A20" s="50" t="s">
        <v>324</v>
      </c>
      <c r="B20" s="47" t="s">
        <v>249</v>
      </c>
      <c r="C20" s="48">
        <v>22599987302</v>
      </c>
      <c r="D20" s="48">
        <v>0</v>
      </c>
      <c r="E20" s="48">
        <f>E19</f>
        <v>2193382124</v>
      </c>
      <c r="F20" s="48">
        <f>F19</f>
        <v>0</v>
      </c>
      <c r="G20" s="48">
        <f t="shared" si="2"/>
        <v>24793369426</v>
      </c>
      <c r="H20" s="48">
        <f t="shared" si="3"/>
        <v>0</v>
      </c>
    </row>
    <row r="21" spans="1:9" s="32" customFormat="1">
      <c r="A21" s="46" t="s">
        <v>9</v>
      </c>
      <c r="B21" s="47" t="s">
        <v>115</v>
      </c>
      <c r="C21" s="48">
        <v>4310031764</v>
      </c>
      <c r="D21" s="48">
        <v>0</v>
      </c>
      <c r="E21" s="89">
        <f t="array" ref="E21">SUM(IF(A21=KHN,TH))</f>
        <v>2246799646</v>
      </c>
      <c r="F21" s="89">
        <f t="array" ref="F21">SUM(IF(A21=KHC,TH))</f>
        <v>1967067268</v>
      </c>
      <c r="G21" s="48">
        <f t="shared" si="2"/>
        <v>4589764142</v>
      </c>
      <c r="H21" s="48">
        <f t="shared" si="3"/>
        <v>0</v>
      </c>
    </row>
    <row r="22" spans="1:9" s="32" customFormat="1">
      <c r="A22" s="49" t="s">
        <v>116</v>
      </c>
      <c r="B22" s="42" t="s">
        <v>117</v>
      </c>
      <c r="C22" s="43">
        <v>0</v>
      </c>
      <c r="D22" s="43">
        <v>0</v>
      </c>
      <c r="E22" s="43">
        <f t="array" ref="E22">SUM(IF(A22=KHN,TH))</f>
        <v>0</v>
      </c>
      <c r="F22" s="43">
        <f t="array" ref="F22">SUM(IF(A22=KHC,TH))</f>
        <v>0</v>
      </c>
      <c r="G22" s="43">
        <f t="shared" si="2"/>
        <v>0</v>
      </c>
      <c r="H22" s="43">
        <f t="shared" si="3"/>
        <v>0</v>
      </c>
      <c r="I22" s="32">
        <f t="shared" ref="I22:I25" si="4">E22-F22</f>
        <v>0</v>
      </c>
    </row>
    <row r="23" spans="1:9" s="32" customFormat="1">
      <c r="A23" s="52" t="s">
        <v>118</v>
      </c>
      <c r="B23" s="53" t="s">
        <v>119</v>
      </c>
      <c r="C23" s="51">
        <v>0</v>
      </c>
      <c r="D23" s="51">
        <v>0</v>
      </c>
      <c r="E23" s="51">
        <f t="array" ref="E23">SUM(IF(A23=KHN,TH))</f>
        <v>1500000</v>
      </c>
      <c r="F23" s="51">
        <f t="array" ref="F23">SUM(IF(A23=KHC,TH))</f>
        <v>1500000</v>
      </c>
      <c r="G23" s="51">
        <f t="shared" si="2"/>
        <v>0</v>
      </c>
      <c r="H23" s="51">
        <f t="shared" si="3"/>
        <v>0</v>
      </c>
      <c r="I23" s="32">
        <f t="shared" si="4"/>
        <v>0</v>
      </c>
    </row>
    <row r="24" spans="1:9" s="32" customFormat="1">
      <c r="A24" s="49" t="s">
        <v>25</v>
      </c>
      <c r="B24" s="42" t="s">
        <v>120</v>
      </c>
      <c r="C24" s="43">
        <v>0</v>
      </c>
      <c r="D24" s="43">
        <v>0</v>
      </c>
      <c r="E24" s="43">
        <f>E23</f>
        <v>1500000</v>
      </c>
      <c r="F24" s="43">
        <f>F23</f>
        <v>1500000</v>
      </c>
      <c r="G24" s="43">
        <f>G23</f>
        <v>0</v>
      </c>
      <c r="H24" s="43">
        <f>H23</f>
        <v>0</v>
      </c>
      <c r="I24" s="32">
        <f t="shared" si="4"/>
        <v>0</v>
      </c>
    </row>
    <row r="25" spans="1:9" s="32" customFormat="1">
      <c r="A25" s="46" t="s">
        <v>121</v>
      </c>
      <c r="B25" s="47" t="s">
        <v>122</v>
      </c>
      <c r="C25" s="48">
        <v>0</v>
      </c>
      <c r="D25" s="48">
        <v>0</v>
      </c>
      <c r="E25" s="48">
        <f>E22+E24</f>
        <v>1500000</v>
      </c>
      <c r="F25" s="48">
        <f>F22+F24</f>
        <v>1500000</v>
      </c>
      <c r="G25" s="48">
        <f>G22+G24</f>
        <v>0</v>
      </c>
      <c r="H25" s="48">
        <f>H22+H24</f>
        <v>0</v>
      </c>
      <c r="I25" s="32">
        <f t="shared" si="4"/>
        <v>0</v>
      </c>
    </row>
    <row r="26" spans="1:9" s="32" customFormat="1">
      <c r="A26" s="49" t="s">
        <v>24</v>
      </c>
      <c r="B26" s="42" t="s">
        <v>123</v>
      </c>
      <c r="C26" s="43">
        <v>0</v>
      </c>
      <c r="D26" s="43">
        <v>5000000000</v>
      </c>
      <c r="E26" s="43">
        <f t="array" ref="E26">SUM(IF(A26=KHN,TH))</f>
        <v>0</v>
      </c>
      <c r="F26" s="43">
        <f t="array" ref="F26">SUM(IF(A26=KHC,TH))</f>
        <v>0</v>
      </c>
      <c r="G26" s="43">
        <f>MAX(C26+E26-D26-F26,0)</f>
        <v>0</v>
      </c>
      <c r="H26" s="43">
        <f>MAX(D26+F26-E26-C26,0)</f>
        <v>5000000000</v>
      </c>
    </row>
    <row r="27" spans="1:9" s="32" customFormat="1">
      <c r="A27" s="46" t="s">
        <v>124</v>
      </c>
      <c r="B27" s="47" t="s">
        <v>125</v>
      </c>
      <c r="C27" s="48">
        <v>0</v>
      </c>
      <c r="D27" s="48">
        <v>5000000000</v>
      </c>
      <c r="E27" s="48">
        <f>E26</f>
        <v>0</v>
      </c>
      <c r="F27" s="48">
        <f>F26</f>
        <v>0</v>
      </c>
      <c r="G27" s="48">
        <f>G26</f>
        <v>0</v>
      </c>
      <c r="H27" s="48">
        <f>H26</f>
        <v>5000000000</v>
      </c>
    </row>
    <row r="28" spans="1:9" s="32" customFormat="1">
      <c r="A28" s="41" t="s">
        <v>126</v>
      </c>
      <c r="B28" s="42" t="s">
        <v>459</v>
      </c>
      <c r="C28" s="43">
        <v>0</v>
      </c>
      <c r="D28" s="43">
        <v>20000000000</v>
      </c>
      <c r="E28" s="43">
        <f>SUM(IF(A28=KHN,TH))</f>
        <v>0</v>
      </c>
      <c r="F28" s="43">
        <f t="array" ref="F28">SUM(IF(A28=KHC,TH))</f>
        <v>0</v>
      </c>
      <c r="G28" s="44">
        <f>MAX(C28+E28-D28-F28,0)</f>
        <v>0</v>
      </c>
      <c r="H28" s="44">
        <f>MAX(D28+F28-E28-C28,0)</f>
        <v>20000000000</v>
      </c>
    </row>
    <row r="29" spans="1:9" s="32" customFormat="1">
      <c r="A29" s="41" t="s">
        <v>458</v>
      </c>
      <c r="B29" s="42" t="s">
        <v>460</v>
      </c>
      <c r="C29" s="43">
        <v>0</v>
      </c>
      <c r="D29" s="43">
        <v>1982640000</v>
      </c>
      <c r="E29" s="43">
        <f t="array" ref="E29">SUM(IF(A29=KHN,TH))</f>
        <v>1982640000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0</v>
      </c>
    </row>
    <row r="30" spans="1:9" s="32" customFormat="1">
      <c r="A30" s="50" t="s">
        <v>57</v>
      </c>
      <c r="B30" s="47" t="s">
        <v>127</v>
      </c>
      <c r="C30" s="48">
        <f>SUM(C28:C29)</f>
        <v>0</v>
      </c>
      <c r="D30" s="48">
        <f t="shared" ref="D30:H30" si="5">SUM(D28:D29)</f>
        <v>21982640000</v>
      </c>
      <c r="E30" s="48">
        <f t="shared" si="5"/>
        <v>1982640000</v>
      </c>
      <c r="F30" s="48">
        <f t="shared" si="5"/>
        <v>0</v>
      </c>
      <c r="G30" s="48">
        <f t="shared" si="5"/>
        <v>0</v>
      </c>
      <c r="H30" s="48">
        <f t="shared" si="5"/>
        <v>20000000000</v>
      </c>
    </row>
    <row r="31" spans="1:9" s="32" customFormat="1">
      <c r="A31" s="49" t="s">
        <v>32</v>
      </c>
      <c r="B31" s="42" t="s">
        <v>128</v>
      </c>
      <c r="C31" s="43">
        <v>0</v>
      </c>
      <c r="D31" s="43">
        <v>4000000000</v>
      </c>
      <c r="E31" s="43">
        <f t="array" ref="E31">SUM(IF(A31=KHN,TH))</f>
        <v>0</v>
      </c>
      <c r="F31" s="43">
        <f t="array" ref="F31">SUM(IF(A31=KHC,TH))</f>
        <v>0</v>
      </c>
      <c r="G31" s="44">
        <f>MAX(C31+E31-D31-F31,0)</f>
        <v>0</v>
      </c>
      <c r="H31" s="44">
        <f>MAX(D31+F31-E31-C31,0)</f>
        <v>4000000000</v>
      </c>
    </row>
    <row r="32" spans="1:9" s="32" customFormat="1">
      <c r="A32" s="46" t="s">
        <v>129</v>
      </c>
      <c r="B32" s="47" t="s">
        <v>130</v>
      </c>
      <c r="C32" s="48">
        <v>0</v>
      </c>
      <c r="D32" s="48">
        <v>4000000000</v>
      </c>
      <c r="E32" s="48">
        <f>E31</f>
        <v>0</v>
      </c>
      <c r="F32" s="48">
        <f>F31</f>
        <v>0</v>
      </c>
      <c r="G32" s="48">
        <f>MAX(C32+E32-D32-F32,0)</f>
        <v>0</v>
      </c>
      <c r="H32" s="48">
        <f>MAX(D32+F32-E32-C32,0)</f>
        <v>4000000000</v>
      </c>
    </row>
    <row r="33" spans="1:9" s="32" customFormat="1">
      <c r="A33" s="41" t="s">
        <v>131</v>
      </c>
      <c r="B33" s="42" t="s">
        <v>132</v>
      </c>
      <c r="C33" s="43">
        <v>223589505</v>
      </c>
      <c r="D33" s="43">
        <v>0</v>
      </c>
      <c r="E33" s="43">
        <f t="array" ref="E33">SUM(IF(A33=KHN,TH))</f>
        <v>359476733</v>
      </c>
      <c r="F33" s="43">
        <f t="array" ref="F33">SUM(IF(A33=KHC,TH))</f>
        <v>0</v>
      </c>
      <c r="G33" s="44">
        <f>MAX(C33+E33-D33-F33,0)</f>
        <v>583066238</v>
      </c>
      <c r="H33" s="44">
        <f>MAX(D33+F33-E33-C33,0)</f>
        <v>0</v>
      </c>
    </row>
    <row r="34" spans="1:9" s="32" customFormat="1">
      <c r="A34" s="49" t="s">
        <v>133</v>
      </c>
      <c r="B34" s="42" t="s">
        <v>134</v>
      </c>
      <c r="C34" s="43">
        <v>359476733</v>
      </c>
      <c r="D34" s="43">
        <v>0</v>
      </c>
      <c r="E34" s="43">
        <f t="array" ref="E34">SUM(IF(A34=TH!$L$10:$L$789,TH!$K$10:$K$789))</f>
        <v>108222567</v>
      </c>
      <c r="F34" s="43">
        <f t="array" ref="F34">SUM(IF(A34=TH!$M$10:$M$789,TH!$K$10:$K$789))</f>
        <v>359476733</v>
      </c>
      <c r="G34" s="43">
        <f>MAX(C34+E34-D34-F34,0)</f>
        <v>108222567</v>
      </c>
      <c r="H34" s="43">
        <f>MAX(D34+F34-E34-C34,0)</f>
        <v>0</v>
      </c>
    </row>
    <row r="35" spans="1:9" s="32" customFormat="1">
      <c r="A35" s="46" t="s">
        <v>135</v>
      </c>
      <c r="B35" s="47" t="s">
        <v>136</v>
      </c>
      <c r="C35" s="48">
        <v>583066238</v>
      </c>
      <c r="D35" s="48">
        <v>0</v>
      </c>
      <c r="E35" s="48">
        <f>E34+E33</f>
        <v>467699300</v>
      </c>
      <c r="F35" s="48">
        <f>F34+F33</f>
        <v>359476733</v>
      </c>
      <c r="G35" s="48">
        <f>G34+G33</f>
        <v>691288805</v>
      </c>
      <c r="H35" s="48">
        <f>H34+H33</f>
        <v>0</v>
      </c>
    </row>
    <row r="36" spans="1:9" s="32" customFormat="1">
      <c r="A36" s="46" t="s">
        <v>59</v>
      </c>
      <c r="B36" s="47" t="s">
        <v>137</v>
      </c>
      <c r="C36" s="48"/>
      <c r="D36" s="48"/>
      <c r="E36" s="89">
        <f t="array" ref="E36">SUM(IF(A36=KHN,TH))</f>
        <v>168819</v>
      </c>
      <c r="F36" s="89">
        <f t="array" ref="F36">SUM(IF(A36=KHC,TH))</f>
        <v>168819</v>
      </c>
      <c r="G36" s="48"/>
      <c r="H36" s="48"/>
      <c r="I36" s="32">
        <f t="shared" ref="I36:I42" si="6">E36-F36</f>
        <v>0</v>
      </c>
    </row>
    <row r="37" spans="1:9" s="32" customFormat="1" ht="12.75" customHeight="1">
      <c r="A37" s="46" t="s">
        <v>138</v>
      </c>
      <c r="B37" s="47" t="s">
        <v>139</v>
      </c>
      <c r="C37" s="48"/>
      <c r="D37" s="48"/>
      <c r="E37" s="89">
        <f t="array" ref="E37">SUM(IF(A37=KHN,TH))</f>
        <v>339349069</v>
      </c>
      <c r="F37" s="89">
        <f t="array" ref="F37">SUM(IF(A37=KHC,TH))</f>
        <v>339349069</v>
      </c>
      <c r="G37" s="48"/>
      <c r="H37" s="48"/>
      <c r="I37" s="32">
        <f t="shared" si="6"/>
        <v>0</v>
      </c>
    </row>
    <row r="38" spans="1:9" s="32" customFormat="1" ht="12.75" customHeight="1">
      <c r="A38" s="46" t="s">
        <v>140</v>
      </c>
      <c r="B38" s="47" t="s">
        <v>141</v>
      </c>
      <c r="C38" s="48"/>
      <c r="D38" s="48"/>
      <c r="E38" s="89">
        <f t="array" ref="E38">SUM(IF(A38=KHN,TH))</f>
        <v>108391386</v>
      </c>
      <c r="F38" s="89">
        <f t="array" ref="F38">SUM(IF(A38=KHC,TH))</f>
        <v>108391386</v>
      </c>
      <c r="G38" s="48"/>
      <c r="H38" s="48"/>
      <c r="I38" s="32">
        <f t="shared" si="6"/>
        <v>0</v>
      </c>
    </row>
    <row r="39" spans="1:9" s="32" customFormat="1" ht="12.75" customHeight="1">
      <c r="A39" s="50" t="s">
        <v>142</v>
      </c>
      <c r="B39" s="47" t="s">
        <v>143</v>
      </c>
      <c r="C39" s="48"/>
      <c r="D39" s="48"/>
      <c r="E39" s="89">
        <f t="array" ref="E39">SUM(IF(A39=KHN,TH))</f>
        <v>0</v>
      </c>
      <c r="F39" s="89">
        <f t="array" ref="F39">SUM(IF(A39=KHC,TH))</f>
        <v>0</v>
      </c>
      <c r="G39" s="48"/>
      <c r="H39" s="48"/>
      <c r="I39" s="32">
        <f t="shared" si="6"/>
        <v>0</v>
      </c>
    </row>
    <row r="40" spans="1:9" s="32" customFormat="1" ht="12.75" customHeight="1">
      <c r="A40" s="46" t="s">
        <v>144</v>
      </c>
      <c r="B40" s="47" t="s">
        <v>145</v>
      </c>
      <c r="C40" s="48"/>
      <c r="D40" s="48"/>
      <c r="E40" s="89">
        <f t="array" ref="E40">SUM(IF(A40=KHN,TH))</f>
        <v>0</v>
      </c>
      <c r="F40" s="89">
        <f t="array" ref="F40">SUM(IF(A40=KHC,TH))</f>
        <v>0</v>
      </c>
      <c r="G40" s="48"/>
      <c r="H40" s="48"/>
      <c r="I40" s="32">
        <f t="shared" si="6"/>
        <v>0</v>
      </c>
    </row>
    <row r="41" spans="1:9" s="32" customFormat="1" ht="12.75" customHeight="1">
      <c r="A41" s="50" t="s">
        <v>146</v>
      </c>
      <c r="B41" s="47" t="s">
        <v>147</v>
      </c>
      <c r="C41" s="48"/>
      <c r="D41" s="48"/>
      <c r="E41" s="89">
        <f t="array" ref="E41">SUM(IF(A41=KHN,TH))</f>
        <v>0</v>
      </c>
      <c r="F41" s="89">
        <f t="array" ref="F41">SUM(IF(A41=KHC,TH))</f>
        <v>0</v>
      </c>
      <c r="G41" s="48"/>
      <c r="H41" s="48"/>
      <c r="I41" s="32">
        <f t="shared" si="6"/>
        <v>0</v>
      </c>
    </row>
    <row r="42" spans="1:9" s="32" customFormat="1">
      <c r="A42" s="46" t="s">
        <v>148</v>
      </c>
      <c r="B42" s="47" t="s">
        <v>149</v>
      </c>
      <c r="C42" s="48"/>
      <c r="D42" s="48"/>
      <c r="E42" s="90">
        <f t="array" ref="E42">SUM(IF(A42=KHN,TH))</f>
        <v>108391386</v>
      </c>
      <c r="F42" s="90">
        <f t="array" ref="F42">SUM(IF(A42=TH!$M$10:$M$789,TH!$K$10:$K$789))</f>
        <v>108391386</v>
      </c>
      <c r="G42" s="48"/>
      <c r="H42" s="48"/>
      <c r="I42" s="32">
        <f t="shared" si="6"/>
        <v>0</v>
      </c>
    </row>
    <row r="43" spans="1:9" s="32" customFormat="1">
      <c r="A43" s="54" t="s">
        <v>150</v>
      </c>
      <c r="B43" s="54"/>
      <c r="C43" s="54">
        <f>C11+C14+C16+C18+C21+C25+C27+C30+C32+C35+C36+C37+C38+C39+C40+C41+C42+C20</f>
        <v>30982640000</v>
      </c>
      <c r="D43" s="54">
        <f t="shared" ref="D43:H43" si="7">D11+D14+D16+D18+D21+D25+D27+D30+D32+D35+D36+D37+D38+D39+D40+D41+D42+D20</f>
        <v>30982640000</v>
      </c>
      <c r="E43" s="54">
        <f t="shared" si="7"/>
        <v>9570715140</v>
      </c>
      <c r="F43" s="54">
        <f>F11+F14+F16+F18+F21+F25+F27+F30+F32+F35+F36+F37+F38+F39+F40+F41+F42+F20</f>
        <v>9570715140</v>
      </c>
      <c r="G43" s="54">
        <f t="shared" si="7"/>
        <v>30982640000</v>
      </c>
      <c r="H43" s="54">
        <f t="shared" si="7"/>
        <v>30982640000</v>
      </c>
    </row>
    <row r="44" spans="1:9">
      <c r="E44" s="55"/>
      <c r="F44" s="56"/>
    </row>
    <row r="45" spans="1:9">
      <c r="E45" s="56">
        <f>E43-F43</f>
        <v>0</v>
      </c>
      <c r="H45" s="56">
        <f>G43-H43</f>
        <v>0</v>
      </c>
    </row>
    <row r="46" spans="1:9">
      <c r="E46" s="57"/>
      <c r="F46" s="57"/>
    </row>
    <row r="47" spans="1:9">
      <c r="E47" s="57"/>
      <c r="F47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A789"/>
  <sheetViews>
    <sheetView tabSelected="1" topLeftCell="B7" workbookViewId="0">
      <pane ySplit="3" topLeftCell="A145" activePane="bottomLeft" state="frozen"/>
      <selection activeCell="A7" sqref="A7"/>
      <selection pane="bottomLeft" activeCell="H148" sqref="H148"/>
    </sheetView>
  </sheetViews>
  <sheetFormatPr defaultRowHeight="12.75"/>
  <cols>
    <col min="1" max="1" width="4.5703125" style="406" hidden="1" customWidth="1"/>
    <col min="2" max="2" width="4.85546875" style="394" customWidth="1"/>
    <col min="3" max="3" width="9.140625" style="394" customWidth="1"/>
    <col min="4" max="4" width="6.85546875" style="394" customWidth="1"/>
    <col min="5" max="5" width="9.140625" style="394" customWidth="1"/>
    <col min="6" max="6" width="33.7109375" style="394" customWidth="1"/>
    <col min="7" max="7" width="10" style="422" customWidth="1"/>
    <col min="8" max="8" width="41.42578125" style="423" customWidth="1"/>
    <col min="9" max="9" width="8.85546875" style="423" customWidth="1"/>
    <col min="10" max="10" width="7.28515625" style="423" customWidth="1"/>
    <col min="11" max="11" width="13.140625" style="394" customWidth="1"/>
    <col min="12" max="13" width="7" style="394" customWidth="1"/>
    <col min="14" max="14" width="4.42578125" style="394" hidden="1" customWidth="1"/>
    <col min="15" max="23" width="2.7109375" style="394" hidden="1" customWidth="1"/>
    <col min="24" max="25" width="4.42578125" style="394" hidden="1" customWidth="1"/>
    <col min="26" max="26" width="4.140625" style="394" hidden="1" customWidth="1"/>
    <col min="27" max="16384" width="9.140625" style="394"/>
  </cols>
  <sheetData>
    <row r="1" spans="1:26">
      <c r="B1" s="58"/>
      <c r="C1" s="58" t="s">
        <v>161</v>
      </c>
      <c r="D1" s="59"/>
      <c r="E1" s="59"/>
      <c r="F1" s="60"/>
      <c r="G1" s="59"/>
      <c r="H1" s="94"/>
      <c r="I1" s="94"/>
      <c r="J1" s="94"/>
      <c r="K1" s="72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 spans="1:26">
      <c r="B2" s="58"/>
      <c r="C2" s="58" t="s">
        <v>162</v>
      </c>
      <c r="D2" s="59"/>
      <c r="E2" s="59"/>
      <c r="F2" s="59"/>
      <c r="G2" s="59"/>
      <c r="H2" s="95"/>
      <c r="I2" s="95"/>
      <c r="J2" s="95"/>
      <c r="K2" s="72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</row>
    <row r="3" spans="1:26">
      <c r="B3" s="59"/>
      <c r="C3" s="59"/>
      <c r="D3" s="59"/>
      <c r="E3" s="59"/>
      <c r="F3" s="59"/>
      <c r="G3" s="59"/>
      <c r="H3" s="95"/>
      <c r="I3" s="95"/>
      <c r="J3" s="95"/>
      <c r="K3" s="71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</row>
    <row r="4" spans="1:26" ht="22.5">
      <c r="B4" s="72"/>
      <c r="C4" s="517" t="s">
        <v>151</v>
      </c>
      <c r="D4" s="517"/>
      <c r="E4" s="517"/>
      <c r="F4" s="517"/>
      <c r="G4" s="517"/>
      <c r="H4" s="517"/>
      <c r="I4" s="517"/>
      <c r="J4" s="517"/>
      <c r="K4" s="517"/>
      <c r="L4" s="517"/>
      <c r="M4" s="517"/>
    </row>
    <row r="5" spans="1:26" ht="14.25">
      <c r="B5" s="72"/>
      <c r="C5" s="518"/>
      <c r="D5" s="518"/>
      <c r="E5" s="518"/>
      <c r="F5" s="518"/>
      <c r="G5" s="518"/>
      <c r="H5" s="518"/>
      <c r="I5" s="518"/>
      <c r="J5" s="518"/>
      <c r="K5" s="518"/>
      <c r="L5" s="518"/>
      <c r="M5" s="518"/>
    </row>
    <row r="6" spans="1:26">
      <c r="B6" s="72"/>
      <c r="C6" s="72"/>
      <c r="D6" s="72"/>
      <c r="E6" s="72"/>
      <c r="F6" s="72"/>
      <c r="G6" s="71"/>
      <c r="H6" s="73"/>
      <c r="I6" s="73"/>
      <c r="J6" s="73"/>
      <c r="K6" s="72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</row>
    <row r="7" spans="1:26" ht="24.75" customHeight="1">
      <c r="A7" s="535" t="s">
        <v>221</v>
      </c>
      <c r="B7" s="537" t="s">
        <v>163</v>
      </c>
      <c r="C7" s="519" t="s">
        <v>27</v>
      </c>
      <c r="D7" s="520" t="s">
        <v>1</v>
      </c>
      <c r="E7" s="521"/>
      <c r="F7" s="519" t="s">
        <v>0</v>
      </c>
      <c r="G7" s="523" t="s">
        <v>219</v>
      </c>
      <c r="H7" s="539" t="s">
        <v>84</v>
      </c>
      <c r="I7" s="519" t="s">
        <v>469</v>
      </c>
      <c r="J7" s="519"/>
      <c r="K7" s="519" t="s">
        <v>468</v>
      </c>
      <c r="L7" s="522" t="s">
        <v>153</v>
      </c>
      <c r="M7" s="522"/>
      <c r="N7" s="527" t="s">
        <v>9</v>
      </c>
      <c r="O7" s="529" t="s">
        <v>102</v>
      </c>
      <c r="P7" s="530"/>
      <c r="Q7" s="531"/>
      <c r="R7" s="529" t="s">
        <v>106</v>
      </c>
      <c r="S7" s="530"/>
      <c r="T7" s="531"/>
      <c r="U7" s="529" t="s">
        <v>10</v>
      </c>
      <c r="V7" s="530"/>
      <c r="W7" s="531"/>
      <c r="X7" s="527" t="s">
        <v>57</v>
      </c>
      <c r="Y7" s="525" t="str">
        <f>CTTK!$E$7</f>
        <v>4212</v>
      </c>
      <c r="Z7" s="515" t="s">
        <v>323</v>
      </c>
    </row>
    <row r="8" spans="1:26" ht="24.75" customHeight="1">
      <c r="A8" s="536"/>
      <c r="B8" s="538"/>
      <c r="C8" s="519"/>
      <c r="D8" s="403" t="s">
        <v>20</v>
      </c>
      <c r="E8" s="402" t="s">
        <v>39</v>
      </c>
      <c r="F8" s="519"/>
      <c r="G8" s="524"/>
      <c r="H8" s="539"/>
      <c r="I8" s="512" t="s">
        <v>476</v>
      </c>
      <c r="J8" s="512" t="s">
        <v>474</v>
      </c>
      <c r="K8" s="519"/>
      <c r="L8" s="404" t="s">
        <v>29</v>
      </c>
      <c r="M8" s="404" t="s">
        <v>30</v>
      </c>
      <c r="N8" s="528"/>
      <c r="O8" s="532"/>
      <c r="P8" s="533"/>
      <c r="Q8" s="534"/>
      <c r="R8" s="532"/>
      <c r="S8" s="533"/>
      <c r="T8" s="534"/>
      <c r="U8" s="532"/>
      <c r="V8" s="533"/>
      <c r="W8" s="534"/>
      <c r="X8" s="528"/>
      <c r="Y8" s="526"/>
      <c r="Z8" s="516"/>
    </row>
    <row r="9" spans="1:26">
      <c r="A9" s="407">
        <v>1</v>
      </c>
      <c r="B9" s="408">
        <v>2</v>
      </c>
      <c r="C9" s="408">
        <v>3</v>
      </c>
      <c r="D9" s="408">
        <v>4</v>
      </c>
      <c r="E9" s="408">
        <v>5</v>
      </c>
      <c r="F9" s="408">
        <v>6</v>
      </c>
      <c r="G9" s="409">
        <v>7</v>
      </c>
      <c r="H9" s="408">
        <v>8</v>
      </c>
      <c r="I9" s="408"/>
      <c r="J9" s="408"/>
      <c r="K9" s="408">
        <v>9</v>
      </c>
      <c r="L9" s="408">
        <v>10</v>
      </c>
      <c r="M9" s="408">
        <v>11</v>
      </c>
      <c r="N9" s="408">
        <v>12</v>
      </c>
      <c r="O9" s="408">
        <v>13</v>
      </c>
      <c r="P9" s="408">
        <v>14</v>
      </c>
      <c r="Q9" s="408">
        <v>15</v>
      </c>
      <c r="R9" s="408">
        <v>16</v>
      </c>
      <c r="S9" s="408">
        <v>17</v>
      </c>
      <c r="T9" s="408">
        <v>18</v>
      </c>
      <c r="U9" s="408">
        <v>19</v>
      </c>
      <c r="V9" s="408">
        <v>20</v>
      </c>
      <c r="W9" s="408">
        <v>21</v>
      </c>
      <c r="X9" s="408">
        <v>22</v>
      </c>
      <c r="Y9" s="408">
        <v>23</v>
      </c>
      <c r="Z9" s="408">
        <v>24</v>
      </c>
    </row>
    <row r="10" spans="1:26" s="410" customFormat="1" ht="15.75" customHeight="1">
      <c r="A10" s="405" t="str">
        <f>IF(B10&lt;&gt;"",IF(AND(B10&gt;=_TM1,B10&lt;=_TM2,OR(TH!L10="1111",TH!M10="1111")),TH!D10,""),"")</f>
        <v/>
      </c>
      <c r="B10" s="63">
        <f>IF(C10&lt;&gt;"",MONTH(C10),"")</f>
        <v>12</v>
      </c>
      <c r="C10" s="83">
        <v>42369</v>
      </c>
      <c r="D10" s="83" t="s">
        <v>154</v>
      </c>
      <c r="E10" s="83">
        <v>42369</v>
      </c>
      <c r="F10" s="84" t="s">
        <v>157</v>
      </c>
      <c r="G10" s="382"/>
      <c r="H10" s="85"/>
      <c r="I10" s="617"/>
      <c r="J10" s="626"/>
      <c r="K10" s="86">
        <f>MAX(SUMIF(KHN,"911",TH)-SUMIF(KHC,"911",TH),SUMIF(KHC,"911",TH)-SUMIF(KHN,"911",TH))</f>
        <v>108222567</v>
      </c>
      <c r="L10" s="87" t="s">
        <v>133</v>
      </c>
      <c r="M10" s="87" t="s">
        <v>148</v>
      </c>
      <c r="N10" s="87" t="str">
        <f>IF(AND('331-CT'!$E$7=TH!H10,OR(L10="331",M10="331")),"x","")</f>
        <v/>
      </c>
      <c r="O10" s="87" t="str">
        <f>IF(AND($B10&gt;='111'!$N$11,$B10&lt;='111'!$O$11,OR($L10=$O$7,$M10=$O$7)),"x","")</f>
        <v/>
      </c>
      <c r="P10" s="87" t="str">
        <f>IF(AND($L10=$O$7,$B10&lt;'111'!$N$11),"x","")</f>
        <v/>
      </c>
      <c r="Q10" s="87" t="str">
        <f>IF(AND($M10=$O$7,$B10&lt;'111'!$N$11),"x","")</f>
        <v/>
      </c>
      <c r="R10" s="87" t="str">
        <f>IF(AND($B10&gt;='112'!$M$9,$B10&lt;='112'!$N$9,OR($L10='112'!$I$6,$M10='112'!$I$6)),"x","")</f>
        <v/>
      </c>
      <c r="S10" s="87" t="str">
        <f>IF(AND($L10='112'!$I$6,$B10&lt;'112'!$M$9),"x","")</f>
        <v/>
      </c>
      <c r="T10" s="87" t="str">
        <f>IF(AND($M10='112'!$I$6,$B10&lt;'112'!$M$9),"x","")</f>
        <v/>
      </c>
      <c r="U10" s="87" t="str">
        <f>IF(AND($B10&gt;='1331'!$I$9,$B10&lt;='1331'!$J$9,OR($L10=$U$7,$M10=$U$7)),"x","")</f>
        <v/>
      </c>
      <c r="V10" s="87" t="str">
        <f>IF(AND($L10=$U$7,$B10&lt;'1331'!$I$9),"x","")</f>
        <v/>
      </c>
      <c r="W10" s="87" t="str">
        <f>IF(AND($M10=$U$7,$B10&lt;'1331'!$I$9),"x","")</f>
        <v/>
      </c>
      <c r="X10" s="87" t="str">
        <f>IF(AND('CT-341'!$H$9=H10,OR(LEFT(L10,3)=$X$7,LEFT(M10,3)=$X$7)),"x","")</f>
        <v/>
      </c>
      <c r="Y10" s="87" t="str">
        <f>IF(OR(TH!L10=TH!$Y$7,M10=TH!$Y$7),"x","")</f>
        <v>x</v>
      </c>
      <c r="Z10" s="87"/>
    </row>
    <row r="11" spans="1:26" s="410" customFormat="1" ht="15.75" customHeight="1">
      <c r="A11" s="405" t="str">
        <f>IF(B11&lt;&gt;"",IF(AND(B11&gt;=_TM1,B11&lt;=_TM2,OR(TH!L11="1111",TH!M11="1111")),TH!D11,""),"")</f>
        <v/>
      </c>
      <c r="B11" s="63">
        <f>IF(C11&lt;&gt;"",MONTH(C11),"")</f>
        <v>12</v>
      </c>
      <c r="C11" s="83">
        <v>42369</v>
      </c>
      <c r="D11" s="83" t="s">
        <v>154</v>
      </c>
      <c r="E11" s="83">
        <v>42369</v>
      </c>
      <c r="F11" s="84" t="s">
        <v>155</v>
      </c>
      <c r="G11" s="382"/>
      <c r="H11" s="85"/>
      <c r="I11" s="617"/>
      <c r="J11" s="626"/>
      <c r="K11" s="86">
        <f>SUMIF(KHN,M11,TH)</f>
        <v>339349069</v>
      </c>
      <c r="L11" s="91" t="s">
        <v>247</v>
      </c>
      <c r="M11" s="87" t="s">
        <v>138</v>
      </c>
      <c r="N11" s="87" t="str">
        <f>IF(AND('331-CT'!$E$7=TH!H11,OR(L11="331",M11="331")),"x","")</f>
        <v/>
      </c>
      <c r="O11" s="87" t="str">
        <f>IF(AND($B11&gt;='111'!$N$11,$B11&lt;='111'!$O$11,OR($L11=$O$7,$M11=$O$7)),"x","")</f>
        <v/>
      </c>
      <c r="P11" s="87" t="str">
        <f>IF(AND($L11=$O$7,$B11&lt;'111'!$N$11),"x","")</f>
        <v/>
      </c>
      <c r="Q11" s="87" t="str">
        <f>IF(AND($M11=$O$7,$B11&lt;'111'!$N$11),"x","")</f>
        <v/>
      </c>
      <c r="R11" s="87" t="str">
        <f>IF(AND($B11&gt;='112'!$M$9,$B11&lt;='112'!$N$9,OR($L11='112'!$I$6,$M11='112'!$I$6)),"x","")</f>
        <v/>
      </c>
      <c r="S11" s="87" t="str">
        <f>IF(AND($L11='112'!$I$6,$B11&lt;'112'!$M$9),"x","")</f>
        <v/>
      </c>
      <c r="T11" s="87" t="str">
        <f>IF(AND($M11='112'!$I$6,$B11&lt;'112'!$M$9),"x","")</f>
        <v/>
      </c>
      <c r="U11" s="87" t="str">
        <f>IF(AND($B11&gt;='1331'!$I$9,$B11&lt;='1331'!$J$9,OR($L11=$U$7,$M11=$U$7)),"x","")</f>
        <v/>
      </c>
      <c r="V11" s="87" t="str">
        <f>IF(AND($L11=$U$7,$B11&lt;'1331'!$I$9),"x","")</f>
        <v/>
      </c>
      <c r="W11" s="87" t="str">
        <f>IF(AND($M11=$U$7,$B11&lt;'1331'!$I$9),"x","")</f>
        <v/>
      </c>
      <c r="X11" s="87" t="str">
        <f>IF(AND('CT-341'!$H$9=H11,OR(LEFT(L11,3)=$X$7,LEFT(M11,3)=$X$7)),"x","")</f>
        <v/>
      </c>
      <c r="Y11" s="87" t="str">
        <f>IF(OR(TH!L11=TH!$Y$7,M11=TH!$Y$7),"x","")</f>
        <v/>
      </c>
      <c r="Z11" s="87"/>
    </row>
    <row r="12" spans="1:26" s="410" customFormat="1" ht="15.75" customHeight="1">
      <c r="A12" s="405" t="str">
        <f>IF(B12&lt;&gt;"",IF(AND(B12&gt;=_TM1,B12&lt;=_TM2,OR(TH!L12="1111",TH!M12="1111")),TH!D12,""),"")</f>
        <v/>
      </c>
      <c r="B12" s="63">
        <f>IF(C12&lt;&gt;"",MONTH(C12),"")</f>
        <v>12</v>
      </c>
      <c r="C12" s="83">
        <v>42369</v>
      </c>
      <c r="D12" s="83" t="s">
        <v>154</v>
      </c>
      <c r="E12" s="83">
        <v>42369</v>
      </c>
      <c r="F12" s="84" t="s">
        <v>156</v>
      </c>
      <c r="G12" s="382"/>
      <c r="H12" s="85"/>
      <c r="I12" s="617"/>
      <c r="J12" s="626"/>
      <c r="K12" s="86">
        <f>SUMIF(KHN,M12,TH)</f>
        <v>108391386</v>
      </c>
      <c r="L12" s="91" t="s">
        <v>148</v>
      </c>
      <c r="M12" s="87" t="s">
        <v>140</v>
      </c>
      <c r="N12" s="87" t="str">
        <f>IF(AND('331-CT'!$E$7=TH!H12,OR(L12="331",M12="331")),"x","")</f>
        <v/>
      </c>
      <c r="O12" s="87" t="str">
        <f>IF(AND($B12&gt;='111'!$N$11,$B12&lt;='111'!$O$11,OR($L12=$O$7,$M12=$O$7)),"x","")</f>
        <v/>
      </c>
      <c r="P12" s="87" t="str">
        <f>IF(AND($L12=$O$7,$B12&lt;'111'!$N$11),"x","")</f>
        <v/>
      </c>
      <c r="Q12" s="87" t="str">
        <f>IF(AND($M12=$O$7,$B12&lt;'111'!$N$11),"x","")</f>
        <v/>
      </c>
      <c r="R12" s="87" t="str">
        <f>IF(AND($B12&gt;='112'!$M$9,$B12&lt;='112'!$N$9,OR($L12='112'!$I$6,$M12='112'!$I$6)),"x","")</f>
        <v/>
      </c>
      <c r="S12" s="87" t="str">
        <f>IF(AND($L12='112'!$I$6,$B12&lt;'112'!$M$9),"x","")</f>
        <v/>
      </c>
      <c r="T12" s="87" t="str">
        <f>IF(AND($M12='112'!$I$6,$B12&lt;'112'!$M$9),"x","")</f>
        <v/>
      </c>
      <c r="U12" s="87" t="str">
        <f>IF(AND($B12&gt;='1331'!$I$9,$B12&lt;='1331'!$J$9,OR($L12=$U$7,$M12=$U$7)),"x","")</f>
        <v/>
      </c>
      <c r="V12" s="87" t="str">
        <f>IF(AND($L12=$U$7,$B12&lt;'1331'!$I$9),"x","")</f>
        <v/>
      </c>
      <c r="W12" s="87" t="str">
        <f>IF(AND($M12=$U$7,$B12&lt;'1331'!$I$9),"x","")</f>
        <v/>
      </c>
      <c r="X12" s="87" t="str">
        <f>IF(AND('CT-341'!$H$9=H12,OR(LEFT(L12,3)=$X$7,LEFT(M12,3)=$X$7)),"x","")</f>
        <v/>
      </c>
      <c r="Y12" s="87" t="str">
        <f>IF(OR(TH!L12=TH!$Y$7,M12=TH!$Y$7),"x","")</f>
        <v/>
      </c>
      <c r="Z12" s="87"/>
    </row>
    <row r="13" spans="1:26" s="410" customFormat="1" ht="15.75" customHeight="1">
      <c r="A13" s="405" t="str">
        <f>IF(B13&lt;&gt;"",IF(AND(B13&gt;=_TM1,B13&lt;=_TM2,OR(TH!L13="1111",TH!M13="1111")),TH!D13,""),"")</f>
        <v/>
      </c>
      <c r="B13" s="63">
        <f t="shared" ref="B13:B14" si="0">IF(C13&lt;&gt;"",MONTH(C13),"")</f>
        <v>12</v>
      </c>
      <c r="C13" s="83">
        <v>42369</v>
      </c>
      <c r="D13" s="83" t="s">
        <v>154</v>
      </c>
      <c r="E13" s="83">
        <v>42369</v>
      </c>
      <c r="F13" s="84" t="s">
        <v>158</v>
      </c>
      <c r="G13" s="382"/>
      <c r="H13" s="92"/>
      <c r="I13" s="618"/>
      <c r="J13" s="627"/>
      <c r="K13" s="86">
        <f>SUMIF(KHC,L13,TH)</f>
        <v>168819</v>
      </c>
      <c r="L13" s="87" t="s">
        <v>59</v>
      </c>
      <c r="M13" s="87" t="s">
        <v>148</v>
      </c>
      <c r="N13" s="87" t="str">
        <f>IF(AND('331-CT'!$E$7=TH!H13,OR(L13="331",M13="331")),"x","")</f>
        <v/>
      </c>
      <c r="O13" s="87" t="str">
        <f>IF(AND($B13&gt;='111'!$N$11,$B13&lt;='111'!$O$11,OR($L13=$O$7,$M13=$O$7)),"x","")</f>
        <v/>
      </c>
      <c r="P13" s="87" t="str">
        <f>IF(AND($L13=$O$7,$B13&lt;'111'!$N$11),"x","")</f>
        <v/>
      </c>
      <c r="Q13" s="87" t="str">
        <f>IF(AND($M13=$O$7,$B13&lt;'111'!$N$11),"x","")</f>
        <v/>
      </c>
      <c r="R13" s="87" t="str">
        <f>IF(AND($B13&gt;='112'!$M$9,$B13&lt;='112'!$N$9,OR($L13='112'!$I$6,$M13='112'!$I$6)),"x","")</f>
        <v/>
      </c>
      <c r="S13" s="87" t="str">
        <f>IF(AND($L13='112'!$I$6,$B13&lt;'112'!$M$9),"x","")</f>
        <v/>
      </c>
      <c r="T13" s="87" t="str">
        <f>IF(AND($M13='112'!$I$6,$B13&lt;'112'!$M$9),"x","")</f>
        <v/>
      </c>
      <c r="U13" s="87" t="str">
        <f>IF(AND($B13&gt;='1331'!$I$9,$B13&lt;='1331'!$J$9,OR($L13=$U$7,$M13=$U$7)),"x","")</f>
        <v/>
      </c>
      <c r="V13" s="87" t="str">
        <f>IF(AND($L13=$U$7,$B13&lt;'1331'!$I$9),"x","")</f>
        <v/>
      </c>
      <c r="W13" s="87" t="str">
        <f>IF(AND($M13=$U$7,$B13&lt;'1331'!$I$9),"x","")</f>
        <v/>
      </c>
      <c r="X13" s="87" t="str">
        <f>IF(AND('CT-341'!$H$9=H13,OR(LEFT(L13,3)=$X$7,LEFT(M13,3)=$X$7)),"x","")</f>
        <v/>
      </c>
      <c r="Y13" s="87" t="str">
        <f>IF(OR(TH!L13=TH!$Y$7,M13=TH!$Y$7),"x","")</f>
        <v/>
      </c>
      <c r="Z13" s="87"/>
    </row>
    <row r="14" spans="1:26" s="410" customFormat="1" ht="15.75" customHeight="1">
      <c r="A14" s="405" t="str">
        <f>IF(B14&lt;&gt;"",IF(AND(B14&gt;=_TM1,B14&lt;=_TM2,OR(TH!L14="1111",TH!M14="1111")),TH!D14,""),"")</f>
        <v/>
      </c>
      <c r="B14" s="63">
        <f t="shared" si="0"/>
        <v>12</v>
      </c>
      <c r="C14" s="83">
        <v>42369</v>
      </c>
      <c r="D14" s="83" t="s">
        <v>154</v>
      </c>
      <c r="E14" s="83">
        <v>42369</v>
      </c>
      <c r="F14" s="84" t="s">
        <v>159</v>
      </c>
      <c r="G14" s="382"/>
      <c r="H14" s="85"/>
      <c r="I14" s="617"/>
      <c r="J14" s="626"/>
      <c r="K14" s="86">
        <f>SUMIF(KHC,L14,TH)</f>
        <v>0</v>
      </c>
      <c r="L14" s="87" t="s">
        <v>142</v>
      </c>
      <c r="M14" s="87" t="s">
        <v>148</v>
      </c>
      <c r="N14" s="87" t="str">
        <f>IF(AND('331-CT'!$E$7=TH!H14,OR(L14="331",M14="331")),"x","")</f>
        <v/>
      </c>
      <c r="O14" s="87" t="str">
        <f>IF(AND($B14&gt;='111'!$N$11,$B14&lt;='111'!$O$11,OR($L14=$O$7,$M14=$O$7)),"x","")</f>
        <v/>
      </c>
      <c r="P14" s="87" t="str">
        <f>IF(AND($L14=$O$7,$B14&lt;'111'!$N$11),"x","")</f>
        <v/>
      </c>
      <c r="Q14" s="87" t="str">
        <f>IF(AND($M14=$O$7,$B14&lt;'111'!$N$11),"x","")</f>
        <v/>
      </c>
      <c r="R14" s="87" t="str">
        <f>IF(AND($B14&gt;='112'!$M$9,$B14&lt;='112'!$N$9,OR($L14='112'!$I$6,$M14='112'!$I$6)),"x","")</f>
        <v/>
      </c>
      <c r="S14" s="87" t="str">
        <f>IF(AND($L14='112'!$I$6,$B14&lt;'112'!$M$9),"x","")</f>
        <v/>
      </c>
      <c r="T14" s="87" t="str">
        <f>IF(AND($M14='112'!$I$6,$B14&lt;'112'!$M$9),"x","")</f>
        <v/>
      </c>
      <c r="U14" s="87" t="str">
        <f>IF(AND($B14&gt;='1331'!$I$9,$B14&lt;='1331'!$J$9,OR($L14=$U$7,$M14=$U$7)),"x","")</f>
        <v/>
      </c>
      <c r="V14" s="87" t="str">
        <f>IF(AND($L14=$U$7,$B14&lt;'1331'!$I$9),"x","")</f>
        <v/>
      </c>
      <c r="W14" s="87" t="str">
        <f>IF(AND($M14=$U$7,$B14&lt;'1331'!$I$9),"x","")</f>
        <v/>
      </c>
      <c r="X14" s="87" t="str">
        <f>IF(AND('CT-341'!$H$9=H14,OR(LEFT(L14,3)=$X$7,LEFT(M14,3)=$X$7)),"x","")</f>
        <v/>
      </c>
      <c r="Y14" s="87" t="str">
        <f>IF(OR(TH!L14=TH!$Y$7,M14=TH!$Y$7),"x","")</f>
        <v/>
      </c>
      <c r="Z14" s="87"/>
    </row>
    <row r="15" spans="1:26" s="410" customFormat="1" ht="15.75" customHeight="1">
      <c r="A15" s="405" t="str">
        <f>IF(B15&lt;&gt;"",IF(AND(B15&gt;=_TM1,B15&lt;=_TM2,OR(TH!L15="1111",TH!M15="1111")),TH!D15,""),"")</f>
        <v/>
      </c>
      <c r="B15" s="63">
        <f t="shared" ref="B15" si="1">IF(C15&lt;&gt;"",MONTH(C15),"")</f>
        <v>12</v>
      </c>
      <c r="C15" s="83">
        <v>42369</v>
      </c>
      <c r="D15" s="83" t="s">
        <v>154</v>
      </c>
      <c r="E15" s="83">
        <v>42369</v>
      </c>
      <c r="F15" s="84" t="s">
        <v>160</v>
      </c>
      <c r="G15" s="382"/>
      <c r="H15" s="85"/>
      <c r="I15" s="617"/>
      <c r="J15" s="626"/>
      <c r="K15" s="86">
        <f>SUMIF(KHN,"811",TH)</f>
        <v>0</v>
      </c>
      <c r="L15" s="87" t="s">
        <v>148</v>
      </c>
      <c r="M15" s="87" t="s">
        <v>144</v>
      </c>
      <c r="N15" s="87" t="str">
        <f>IF(AND('331-CT'!$E$7=TH!H15,OR(L15="331",M15="331")),"x","")</f>
        <v/>
      </c>
      <c r="O15" s="87" t="str">
        <f>IF(AND($B15&gt;='111'!$N$11,$B15&lt;='111'!$O$11,OR($L15=$O$7,$M15=$O$7)),"x","")</f>
        <v/>
      </c>
      <c r="P15" s="87" t="str">
        <f>IF(AND($L15=$O$7,$B15&lt;'111'!$N$11),"x","")</f>
        <v/>
      </c>
      <c r="Q15" s="87" t="str">
        <f>IF(AND($M15=$O$7,$B15&lt;'111'!$N$11),"x","")</f>
        <v/>
      </c>
      <c r="R15" s="87" t="str">
        <f>IF(AND($B15&gt;='112'!$M$9,$B15&lt;='112'!$N$9,OR($L15='112'!$I$6,$M15='112'!$I$6)),"x","")</f>
        <v/>
      </c>
      <c r="S15" s="87" t="str">
        <f>IF(AND($L15='112'!$I$6,$B15&lt;'112'!$M$9),"x","")</f>
        <v/>
      </c>
      <c r="T15" s="87" t="str">
        <f>IF(AND($M15='112'!$I$6,$B15&lt;'112'!$M$9),"x","")</f>
        <v/>
      </c>
      <c r="U15" s="87" t="str">
        <f>IF(AND($B15&gt;='1331'!$I$9,$B15&lt;='1331'!$J$9,OR($L15=$U$7,$M15=$U$7)),"x","")</f>
        <v/>
      </c>
      <c r="V15" s="87" t="str">
        <f>IF(AND($L15=$U$7,$B15&lt;'1331'!$I$9),"x","")</f>
        <v/>
      </c>
      <c r="W15" s="87" t="str">
        <f>IF(AND($M15=$U$7,$B15&lt;'1331'!$I$9),"x","")</f>
        <v/>
      </c>
      <c r="X15" s="87" t="str">
        <f>IF(AND('CT-341'!$H$9=H15,OR(LEFT(L15,3)=$X$7,LEFT(M15,3)=$X$7)),"x","")</f>
        <v/>
      </c>
      <c r="Y15" s="87" t="str">
        <f>IF(OR(TH!L15=TH!$Y$7,M15=TH!$Y$7),"x","")</f>
        <v/>
      </c>
      <c r="Z15" s="87"/>
    </row>
    <row r="16" spans="1:26" s="410" customFormat="1" ht="15.75" customHeight="1">
      <c r="A16" s="405" t="str">
        <f>IF(B16&lt;&gt;"",IF(AND(B16&gt;=_TM1,B16&lt;=_TM2,OR(TH!L16="1111",TH!M16="1111")),TH!D16,""),"")</f>
        <v/>
      </c>
      <c r="B16" s="63">
        <f t="shared" ref="B16:B82" si="2">IF(C16&lt;&gt;"",MONTH(C16),"")</f>
        <v>12</v>
      </c>
      <c r="C16" s="83">
        <v>42369</v>
      </c>
      <c r="D16" s="83" t="s">
        <v>154</v>
      </c>
      <c r="E16" s="83">
        <v>42369</v>
      </c>
      <c r="F16" s="84" t="s">
        <v>309</v>
      </c>
      <c r="G16" s="382"/>
      <c r="H16" s="85"/>
      <c r="I16" s="617"/>
      <c r="J16" s="626"/>
      <c r="K16" s="86">
        <f>CDPS!$C$34</f>
        <v>359476733</v>
      </c>
      <c r="L16" s="91" t="s">
        <v>131</v>
      </c>
      <c r="M16" s="87" t="s">
        <v>133</v>
      </c>
      <c r="N16" s="87" t="str">
        <f>IF(AND('331-CT'!$E$7=TH!H16,OR(L16="331",M16="331")),"x","")</f>
        <v/>
      </c>
      <c r="O16" s="87" t="str">
        <f>IF(AND($B16&gt;='111'!$N$11,$B16&lt;='111'!$O$11,OR($L16=$O$7,$M16=$O$7)),"x","")</f>
        <v/>
      </c>
      <c r="P16" s="87" t="str">
        <f>IF(AND($L16=$O$7,$B16&lt;'111'!$N$11),"x","")</f>
        <v/>
      </c>
      <c r="Q16" s="87" t="str">
        <f>IF(AND($M16=$O$7,$B16&lt;'111'!$N$11),"x","")</f>
        <v/>
      </c>
      <c r="R16" s="87" t="str">
        <f>IF(AND($B16&gt;='112'!$M$9,$B16&lt;='112'!$N$9,OR($L16='112'!$I$6,$M16='112'!$I$6)),"x","")</f>
        <v/>
      </c>
      <c r="S16" s="87" t="str">
        <f>IF(AND($L16='112'!$I$6,$B16&lt;'112'!$M$9),"x","")</f>
        <v/>
      </c>
      <c r="T16" s="87" t="str">
        <f>IF(AND($M16='112'!$I$6,$B16&lt;'112'!$M$9),"x","")</f>
        <v/>
      </c>
      <c r="U16" s="87" t="str">
        <f>IF(AND($B16&gt;='1331'!$I$9,$B16&lt;='1331'!$J$9,OR($L16=$U$7,$M16=$U$7)),"x","")</f>
        <v/>
      </c>
      <c r="V16" s="87" t="str">
        <f>IF(AND($L16=$U$7,$B16&lt;'1331'!$I$9),"x","")</f>
        <v/>
      </c>
      <c r="W16" s="87" t="str">
        <f>IF(AND($M16=$U$7,$B16&lt;'1331'!$I$9),"x","")</f>
        <v/>
      </c>
      <c r="X16" s="87" t="str">
        <f>IF(AND('CT-341'!$H$9=H16,OR(LEFT(L16,3)=$X$7,LEFT(M16,3)=$X$7)),"x","")</f>
        <v/>
      </c>
      <c r="Y16" s="87" t="str">
        <f>IF(OR(TH!L16=TH!$Y$7,M16=TH!$Y$7),"x","")</f>
        <v>x</v>
      </c>
      <c r="Z16" s="87"/>
    </row>
    <row r="17" spans="1:26" s="410" customFormat="1" ht="15.75" customHeight="1">
      <c r="A17" s="405" t="str">
        <f>IF(B17&lt;&gt;"",IF(AND(B17&gt;=_TM1,B17&lt;=_TM2,OR(TH!L17="1111",TH!M17="1111")),TH!D17,""),"")</f>
        <v/>
      </c>
      <c r="B17" s="63">
        <f t="shared" si="2"/>
        <v>1</v>
      </c>
      <c r="C17" s="411">
        <v>42370</v>
      </c>
      <c r="D17" s="64" t="s">
        <v>45</v>
      </c>
      <c r="E17" s="64">
        <v>42370</v>
      </c>
      <c r="F17" s="67" t="s">
        <v>320</v>
      </c>
      <c r="G17" s="367" t="s">
        <v>373</v>
      </c>
      <c r="H17" s="75" t="s">
        <v>321</v>
      </c>
      <c r="I17" s="619"/>
      <c r="J17" s="628"/>
      <c r="K17" s="65">
        <v>10490880</v>
      </c>
      <c r="L17" s="69" t="s">
        <v>140</v>
      </c>
      <c r="M17" s="66" t="s">
        <v>9</v>
      </c>
      <c r="N17" s="87" t="str">
        <f>IF(AND('331-CT'!$E$7=TH!H17,OR(L17="331",M17="331")),"x","")</f>
        <v/>
      </c>
      <c r="O17" s="87" t="str">
        <f>IF(AND($B17&gt;='111'!$N$11,$B17&lt;='111'!$O$11,OR($L17=$O$7,$M17=$O$7)),"x","")</f>
        <v/>
      </c>
      <c r="P17" s="87" t="str">
        <f>IF(AND($L17=$O$7,$B17&lt;'111'!$N$11),"x","")</f>
        <v/>
      </c>
      <c r="Q17" s="87" t="str">
        <f>IF(AND($M17=$O$7,$B17&lt;'111'!$N$11),"x","")</f>
        <v/>
      </c>
      <c r="R17" s="87" t="str">
        <f>IF(AND($B17&gt;='112'!$M$9,$B17&lt;='112'!$N$9,OR($L17='112'!$I$6,$M17='112'!$I$6)),"x","")</f>
        <v/>
      </c>
      <c r="S17" s="87" t="str">
        <f>IF(AND($L17='112'!$I$6,$B17&lt;'112'!$M$9),"x","")</f>
        <v/>
      </c>
      <c r="T17" s="87" t="str">
        <f>IF(AND($M17='112'!$I$6,$B17&lt;'112'!$M$9),"x","")</f>
        <v/>
      </c>
      <c r="U17" s="87" t="str">
        <f>IF(AND($B17&gt;='1331'!$I$9,$B17&lt;='1331'!$J$9,OR($L17=$U$7,$M17=$U$7)),"x","")</f>
        <v/>
      </c>
      <c r="V17" s="87" t="str">
        <f>IF(AND($L17=$U$7,$B17&lt;'1331'!$I$9),"x","")</f>
        <v/>
      </c>
      <c r="W17" s="87" t="str">
        <f>IF(AND($M17=$U$7,$B17&lt;'1331'!$I$9),"x","")</f>
        <v/>
      </c>
      <c r="X17" s="87" t="str">
        <f>IF(AND('CT-341'!$H$9=H17,OR(LEFT(L17,3)=$X$7,LEFT(M17,3)=$X$7)),"x","")</f>
        <v/>
      </c>
      <c r="Y17" s="87" t="str">
        <f>IF(OR(TH!L17=TH!$Y$7,M17=TH!$Y$7),"x","")</f>
        <v/>
      </c>
      <c r="Z17" s="87" t="str">
        <f>IF(AND(1&lt;=$B17,$B17&lt;=3),"1",IF(AND(4&lt;=$B17,$B17&lt;=6),"2",IF(AND(7&lt;=$B17,$B17&lt;=9),"3",IF(AND(10&lt;=$B17,$B17&lt;=12),"4",""))))</f>
        <v>1</v>
      </c>
    </row>
    <row r="18" spans="1:26" s="410" customFormat="1" ht="15.75" customHeight="1">
      <c r="A18" s="405" t="str">
        <f>IF(B18&lt;&gt;"",IF(AND(B18&gt;=_TM1,B18&lt;=_TM2,OR(TH!L18="1111",TH!M18="1111")),TH!D18,""),"")</f>
        <v/>
      </c>
      <c r="B18" s="63">
        <f t="shared" si="2"/>
        <v>1</v>
      </c>
      <c r="C18" s="64">
        <v>42370</v>
      </c>
      <c r="D18" s="64" t="s">
        <v>45</v>
      </c>
      <c r="E18" s="64">
        <v>42370</v>
      </c>
      <c r="F18" s="67" t="s">
        <v>322</v>
      </c>
      <c r="G18" s="367" t="s">
        <v>373</v>
      </c>
      <c r="H18" s="75" t="s">
        <v>321</v>
      </c>
      <c r="I18" s="619"/>
      <c r="J18" s="628"/>
      <c r="K18" s="65">
        <v>1049088</v>
      </c>
      <c r="L18" s="66" t="s">
        <v>10</v>
      </c>
      <c r="M18" s="66" t="s">
        <v>9</v>
      </c>
      <c r="N18" s="87" t="str">
        <f>IF(AND('331-CT'!$E$7=TH!H18,OR(L18="331",M18="331")),"x","")</f>
        <v/>
      </c>
      <c r="O18" s="87" t="str">
        <f>IF(AND($B18&gt;='111'!$N$11,$B18&lt;='111'!$O$11,OR($L18=$O$7,$M18=$O$7)),"x","")</f>
        <v/>
      </c>
      <c r="P18" s="87" t="str">
        <f>IF(AND($L18=$O$7,$B18&lt;'111'!$N$11),"x","")</f>
        <v/>
      </c>
      <c r="Q18" s="87" t="str">
        <f>IF(AND($M18=$O$7,$B18&lt;'111'!$N$11),"x","")</f>
        <v/>
      </c>
      <c r="R18" s="87" t="str">
        <f>IF(AND($B18&gt;='112'!$M$9,$B18&lt;='112'!$N$9,OR($L18='112'!$I$6,$M18='112'!$I$6)),"x","")</f>
        <v/>
      </c>
      <c r="S18" s="87" t="str">
        <f>IF(AND($L18='112'!$I$6,$B18&lt;'112'!$M$9),"x","")</f>
        <v/>
      </c>
      <c r="T18" s="87" t="str">
        <f>IF(AND($M18='112'!$I$6,$B18&lt;'112'!$M$9),"x","")</f>
        <v/>
      </c>
      <c r="U18" s="87" t="str">
        <f>IF(AND($B18&gt;='1331'!$I$9,$B18&lt;='1331'!$J$9,OR($L18=$U$7,$M18=$U$7)),"x","")</f>
        <v>x</v>
      </c>
      <c r="V18" s="87" t="str">
        <f>IF(AND($L18=$U$7,$B18&lt;'1331'!$I$9),"x","")</f>
        <v/>
      </c>
      <c r="W18" s="87" t="str">
        <f>IF(AND($M18=$U$7,$B18&lt;'1331'!$I$9),"x","")</f>
        <v/>
      </c>
      <c r="X18" s="87" t="str">
        <f>IF(AND('CT-341'!$H$9=H18,OR(LEFT(L18,3)=$X$7,LEFT(M18,3)=$X$7)),"x","")</f>
        <v/>
      </c>
      <c r="Y18" s="87" t="str">
        <f>IF(OR(TH!L18=TH!$Y$7,M18=TH!$Y$7),"x","")</f>
        <v/>
      </c>
      <c r="Z18" s="87" t="str">
        <f t="shared" ref="Z18:Z85" si="3">IF(AND(1&lt;=$B18,$B18&lt;=3),"1",IF(AND(4&lt;=$B18,$B18&lt;=6),"2",IF(AND(7&lt;=$B18,$B18&lt;=9),"3",IF(AND(10&lt;=$B18,$B18&lt;=12),"4",""))))</f>
        <v>1</v>
      </c>
    </row>
    <row r="19" spans="1:26" s="410" customFormat="1" ht="15.75" customHeight="1">
      <c r="A19" s="405" t="str">
        <f>IF(B19&lt;&gt;"",IF(AND(B19&gt;=_TM1,B19&lt;=_TM2,OR(TH!L19="1111",TH!M19="1111")),TH!D19,""),"")</f>
        <v>C01</v>
      </c>
      <c r="B19" s="63">
        <f t="shared" si="2"/>
        <v>1</v>
      </c>
      <c r="C19" s="64">
        <v>42371</v>
      </c>
      <c r="D19" s="64" t="s">
        <v>42</v>
      </c>
      <c r="E19" s="64">
        <v>42371</v>
      </c>
      <c r="F19" s="67" t="s">
        <v>374</v>
      </c>
      <c r="G19" s="367" t="s">
        <v>224</v>
      </c>
      <c r="H19" s="75" t="s">
        <v>188</v>
      </c>
      <c r="I19" s="619"/>
      <c r="J19" s="628"/>
      <c r="K19" s="65">
        <v>4500000</v>
      </c>
      <c r="L19" s="66" t="s">
        <v>247</v>
      </c>
      <c r="M19" s="66" t="s">
        <v>102</v>
      </c>
      <c r="N19" s="87" t="str">
        <f>IF(AND('331-CT'!$E$7=TH!H19,OR(L19="331",M19="331")),"x","")</f>
        <v/>
      </c>
      <c r="O19" s="87" t="str">
        <f>IF(AND($B19&gt;='111'!$N$11,$B19&lt;='111'!$O$11,OR($L19=$O$7,$M19=$O$7)),"x","")</f>
        <v>x</v>
      </c>
      <c r="P19" s="87" t="str">
        <f>IF(AND($L19=$O$7,$B19&lt;'111'!$N$11),"x","")</f>
        <v/>
      </c>
      <c r="Q19" s="87" t="str">
        <f>IF(AND($M19=$O$7,$B19&lt;'111'!$N$11),"x","")</f>
        <v/>
      </c>
      <c r="R19" s="87" t="str">
        <f>IF(AND($B19&gt;='112'!$M$9,$B19&lt;='112'!$N$9,OR($L19='112'!$I$6,$M19='112'!$I$6)),"x","")</f>
        <v/>
      </c>
      <c r="S19" s="87" t="str">
        <f>IF(AND($L19='112'!$I$6,$B19&lt;'112'!$M$9),"x","")</f>
        <v/>
      </c>
      <c r="T19" s="87" t="str">
        <f>IF(AND($M19='112'!$I$6,$B19&lt;'112'!$M$9),"x","")</f>
        <v/>
      </c>
      <c r="U19" s="87" t="str">
        <f>IF(AND($B19&gt;='1331'!$I$9,$B19&lt;='1331'!$J$9,OR($L19=$U$7,$M19=$U$7)),"x","")</f>
        <v/>
      </c>
      <c r="V19" s="87" t="str">
        <f>IF(AND($L19=$U$7,$B19&lt;'1331'!$I$9),"x","")</f>
        <v/>
      </c>
      <c r="W19" s="87" t="str">
        <f>IF(AND($M19=$U$7,$B19&lt;'1331'!$I$9),"x","")</f>
        <v/>
      </c>
      <c r="X19" s="87" t="str">
        <f>IF(AND('CT-341'!$H$9=H19,OR(LEFT(L19,3)=$X$7,LEFT(M19,3)=$X$7)),"x","")</f>
        <v/>
      </c>
      <c r="Y19" s="87" t="str">
        <f>IF(OR(TH!L19=TH!$Y$7,M19=TH!$Y$7),"x","")</f>
        <v/>
      </c>
      <c r="Z19" s="87" t="str">
        <f t="shared" si="3"/>
        <v>1</v>
      </c>
    </row>
    <row r="20" spans="1:26" s="410" customFormat="1" ht="15.75" customHeight="1">
      <c r="A20" s="405" t="str">
        <f>IF(B20&lt;&gt;"",IF(AND(B20&gt;=_TM1,B20&lt;=_TM2,OR(TH!L20="1111",TH!M20="1111")),TH!D20,""),"")</f>
        <v>C01</v>
      </c>
      <c r="B20" s="63">
        <f t="shared" si="2"/>
        <v>1</v>
      </c>
      <c r="C20" s="64">
        <v>42371</v>
      </c>
      <c r="D20" s="64" t="s">
        <v>42</v>
      </c>
      <c r="E20" s="64">
        <v>42371</v>
      </c>
      <c r="F20" s="70" t="s">
        <v>375</v>
      </c>
      <c r="G20" s="367" t="s">
        <v>224</v>
      </c>
      <c r="H20" s="74" t="s">
        <v>188</v>
      </c>
      <c r="I20" s="620"/>
      <c r="J20" s="629"/>
      <c r="K20" s="65">
        <v>450000</v>
      </c>
      <c r="L20" s="66" t="s">
        <v>10</v>
      </c>
      <c r="M20" s="66" t="s">
        <v>102</v>
      </c>
      <c r="N20" s="87" t="str">
        <f>IF(AND('331-CT'!$E$7=TH!H20,OR(L20="331",M20="331")),"x","")</f>
        <v/>
      </c>
      <c r="O20" s="87" t="str">
        <f>IF(AND($B20&gt;='111'!$N$11,$B20&lt;='111'!$O$11,OR($L20=$O$7,$M20=$O$7)),"x","")</f>
        <v>x</v>
      </c>
      <c r="P20" s="87" t="str">
        <f>IF(AND($L20=$O$7,$B20&lt;'111'!$N$11),"x","")</f>
        <v/>
      </c>
      <c r="Q20" s="87" t="str">
        <f>IF(AND($M20=$O$7,$B20&lt;'111'!$N$11),"x","")</f>
        <v/>
      </c>
      <c r="R20" s="87" t="str">
        <f>IF(AND($B20&gt;='112'!$M$9,$B20&lt;='112'!$N$9,OR($L20='112'!$I$6,$M20='112'!$I$6)),"x","")</f>
        <v/>
      </c>
      <c r="S20" s="87" t="str">
        <f>IF(AND($L20='112'!$I$6,$B20&lt;'112'!$M$9),"x","")</f>
        <v/>
      </c>
      <c r="T20" s="87" t="str">
        <f>IF(AND($M20='112'!$I$6,$B20&lt;'112'!$M$9),"x","")</f>
        <v/>
      </c>
      <c r="U20" s="87" t="str">
        <f>IF(AND($B20&gt;='1331'!$I$9,$B20&lt;='1331'!$J$9,OR($L20=$U$7,$M20=$U$7)),"x","")</f>
        <v>x</v>
      </c>
      <c r="V20" s="87" t="str">
        <f>IF(AND($L20=$U$7,$B20&lt;'1331'!$I$9),"x","")</f>
        <v/>
      </c>
      <c r="W20" s="87" t="str">
        <f>IF(AND($M20=$U$7,$B20&lt;'1331'!$I$9),"x","")</f>
        <v/>
      </c>
      <c r="X20" s="87" t="str">
        <f>IF(AND('CT-341'!$H$9=H20,OR(LEFT(L20,3)=$X$7,LEFT(M20,3)=$X$7)),"x","")</f>
        <v/>
      </c>
      <c r="Y20" s="87" t="str">
        <f>IF(OR(TH!L20=TH!$Y$7,M20=TH!$Y$7),"x","")</f>
        <v/>
      </c>
      <c r="Z20" s="87" t="str">
        <f t="shared" si="3"/>
        <v>1</v>
      </c>
    </row>
    <row r="21" spans="1:26" s="410" customFormat="1" ht="15.75" customHeight="1">
      <c r="A21" s="405" t="str">
        <f>IF(B21&lt;&gt;"",IF(AND(B21&gt;=_TM1,B21&lt;=_TM2,OR(TH!L21="1111",TH!M21="1111")),TH!D21,""),"")</f>
        <v>C02</v>
      </c>
      <c r="B21" s="63">
        <f t="shared" si="2"/>
        <v>1</v>
      </c>
      <c r="C21" s="411">
        <v>42373</v>
      </c>
      <c r="D21" s="64" t="s">
        <v>54</v>
      </c>
      <c r="E21" s="64">
        <v>42373</v>
      </c>
      <c r="F21" s="67" t="s">
        <v>374</v>
      </c>
      <c r="G21" s="367" t="s">
        <v>225</v>
      </c>
      <c r="H21" s="74" t="s">
        <v>188</v>
      </c>
      <c r="I21" s="620"/>
      <c r="J21" s="629"/>
      <c r="K21" s="65">
        <v>18000000</v>
      </c>
      <c r="L21" s="66" t="s">
        <v>247</v>
      </c>
      <c r="M21" s="66" t="s">
        <v>102</v>
      </c>
      <c r="N21" s="87" t="str">
        <f>IF(AND('331-CT'!$E$7=TH!H21,OR(L21="331",M21="331")),"x","")</f>
        <v/>
      </c>
      <c r="O21" s="87" t="str">
        <f>IF(AND($B21&gt;='111'!$N$11,$B21&lt;='111'!$O$11,OR($L21=$O$7,$M21=$O$7)),"x","")</f>
        <v>x</v>
      </c>
      <c r="P21" s="87" t="str">
        <f>IF(AND($L21=$O$7,$B21&lt;'111'!$N$11),"x","")</f>
        <v/>
      </c>
      <c r="Q21" s="87" t="str">
        <f>IF(AND($M21=$O$7,$B21&lt;'111'!$N$11),"x","")</f>
        <v/>
      </c>
      <c r="R21" s="87" t="str">
        <f>IF(AND($B21&gt;='112'!$M$9,$B21&lt;='112'!$N$9,OR($L21='112'!$I$6,$M21='112'!$I$6)),"x","")</f>
        <v/>
      </c>
      <c r="S21" s="87" t="str">
        <f>IF(AND($L21='112'!$I$6,$B21&lt;'112'!$M$9),"x","")</f>
        <v/>
      </c>
      <c r="T21" s="87" t="str">
        <f>IF(AND($M21='112'!$I$6,$B21&lt;'112'!$M$9),"x","")</f>
        <v/>
      </c>
      <c r="U21" s="87" t="str">
        <f>IF(AND($B21&gt;='1331'!$I$9,$B21&lt;='1331'!$J$9,OR($L21=$U$7,$M21=$U$7)),"x","")</f>
        <v/>
      </c>
      <c r="V21" s="87" t="str">
        <f>IF(AND($L21=$U$7,$B21&lt;'1331'!$I$9),"x","")</f>
        <v/>
      </c>
      <c r="W21" s="87" t="str">
        <f>IF(AND($M21=$U$7,$B21&lt;'1331'!$I$9),"x","")</f>
        <v/>
      </c>
      <c r="X21" s="87" t="str">
        <f>IF(AND('CT-341'!$H$9=H21,OR(LEFT(L21,3)=$X$7,LEFT(M21,3)=$X$7)),"x","")</f>
        <v/>
      </c>
      <c r="Y21" s="87" t="str">
        <f>IF(OR(TH!L21=TH!$Y$7,M21=TH!$Y$7),"x","")</f>
        <v/>
      </c>
      <c r="Z21" s="87" t="str">
        <f t="shared" si="3"/>
        <v>1</v>
      </c>
    </row>
    <row r="22" spans="1:26" s="410" customFormat="1" ht="15.75" customHeight="1">
      <c r="A22" s="405" t="str">
        <f>IF(B22&lt;&gt;"",IF(AND(B22&gt;=_TM1,B22&lt;=_TM2,OR(TH!L22="1111",TH!M22="1111")),TH!D22,""),"")</f>
        <v>C02</v>
      </c>
      <c r="B22" s="63">
        <f t="shared" si="2"/>
        <v>1</v>
      </c>
      <c r="C22" s="64">
        <v>42373</v>
      </c>
      <c r="D22" s="64" t="s">
        <v>54</v>
      </c>
      <c r="E22" s="64">
        <v>42373</v>
      </c>
      <c r="F22" s="67" t="s">
        <v>375</v>
      </c>
      <c r="G22" s="367" t="s">
        <v>225</v>
      </c>
      <c r="H22" s="75" t="s">
        <v>188</v>
      </c>
      <c r="I22" s="619"/>
      <c r="J22" s="628"/>
      <c r="K22" s="65">
        <v>1800000</v>
      </c>
      <c r="L22" s="66" t="s">
        <v>10</v>
      </c>
      <c r="M22" s="66" t="s">
        <v>102</v>
      </c>
      <c r="N22" s="87" t="str">
        <f>IF(AND('331-CT'!$E$7=TH!H22,OR(L22="331",M22="331")),"x","")</f>
        <v/>
      </c>
      <c r="O22" s="87" t="str">
        <f>IF(AND($B22&gt;='111'!$N$11,$B22&lt;='111'!$O$11,OR($L22=$O$7,$M22=$O$7)),"x","")</f>
        <v>x</v>
      </c>
      <c r="P22" s="87" t="str">
        <f>IF(AND($L22=$O$7,$B22&lt;'111'!$N$11),"x","")</f>
        <v/>
      </c>
      <c r="Q22" s="87" t="str">
        <f>IF(AND($M22=$O$7,$B22&lt;'111'!$N$11),"x","")</f>
        <v/>
      </c>
      <c r="R22" s="87" t="str">
        <f>IF(AND($B22&gt;='112'!$M$9,$B22&lt;='112'!$N$9,OR($L22='112'!$I$6,$M22='112'!$I$6)),"x","")</f>
        <v/>
      </c>
      <c r="S22" s="87" t="str">
        <f>IF(AND($L22='112'!$I$6,$B22&lt;'112'!$M$9),"x","")</f>
        <v/>
      </c>
      <c r="T22" s="87" t="str">
        <f>IF(AND($M22='112'!$I$6,$B22&lt;'112'!$M$9),"x","")</f>
        <v/>
      </c>
      <c r="U22" s="87" t="str">
        <f>IF(AND($B22&gt;='1331'!$I$9,$B22&lt;='1331'!$J$9,OR($L22=$U$7,$M22=$U$7)),"x","")</f>
        <v>x</v>
      </c>
      <c r="V22" s="87" t="str">
        <f>IF(AND($L22=$U$7,$B22&lt;'1331'!$I$9),"x","")</f>
        <v/>
      </c>
      <c r="W22" s="87" t="str">
        <f>IF(AND($M22=$U$7,$B22&lt;'1331'!$I$9),"x","")</f>
        <v/>
      </c>
      <c r="X22" s="87" t="str">
        <f>IF(AND('CT-341'!$H$9=H22,OR(LEFT(L22,3)=$X$7,LEFT(M22,3)=$X$7)),"x","")</f>
        <v/>
      </c>
      <c r="Y22" s="87" t="str">
        <f>IF(OR(TH!L22=TH!$Y$7,M22=TH!$Y$7),"x","")</f>
        <v/>
      </c>
      <c r="Z22" s="87" t="str">
        <f t="shared" si="3"/>
        <v>1</v>
      </c>
    </row>
    <row r="23" spans="1:26" s="410" customFormat="1" ht="15.75" customHeight="1">
      <c r="A23" s="405" t="str">
        <f>IF(B23&lt;&gt;"",IF(AND(B23&gt;=_TM1,B23&lt;=_TM2,OR(TH!L23="1111",TH!M23="1111")),TH!D23,""),"")</f>
        <v/>
      </c>
      <c r="B23" s="63">
        <f t="shared" si="2"/>
        <v>1</v>
      </c>
      <c r="C23" s="64">
        <v>42374</v>
      </c>
      <c r="D23" s="64" t="s">
        <v>8</v>
      </c>
      <c r="E23" s="64">
        <v>42374</v>
      </c>
      <c r="F23" s="67" t="s">
        <v>168</v>
      </c>
      <c r="G23" s="367"/>
      <c r="H23" s="75" t="s">
        <v>170</v>
      </c>
      <c r="I23" s="619"/>
      <c r="J23" s="628"/>
      <c r="K23" s="65">
        <v>300000000</v>
      </c>
      <c r="L23" s="66" t="s">
        <v>9</v>
      </c>
      <c r="M23" s="66" t="s">
        <v>31</v>
      </c>
      <c r="N23" s="87" t="str">
        <f>IF(AND('331-CT'!$E$7=TH!H23,OR(L23="331",M23="331")),"x","")</f>
        <v/>
      </c>
      <c r="O23" s="87" t="str">
        <f>IF(AND($B23&gt;='111'!$N$11,$B23&lt;='111'!$O$11,OR($L23=$O$7,$M23=$O$7)),"x","")</f>
        <v/>
      </c>
      <c r="P23" s="87" t="str">
        <f>IF(AND($L23=$O$7,$B23&lt;'111'!$N$11),"x","")</f>
        <v/>
      </c>
      <c r="Q23" s="87" t="str">
        <f>IF(AND($M23=$O$7,$B23&lt;'111'!$N$11),"x","")</f>
        <v/>
      </c>
      <c r="R23" s="87" t="str">
        <f>IF(AND($B23&gt;='112'!$M$9,$B23&lt;='112'!$N$9,OR($L23='112'!$I$6,$M23='112'!$I$6)),"x","")</f>
        <v>x</v>
      </c>
      <c r="S23" s="87" t="str">
        <f>IF(AND($L23='112'!$I$6,$B23&lt;'112'!$M$9),"x","")</f>
        <v/>
      </c>
      <c r="T23" s="87" t="str">
        <f>IF(AND($M23='112'!$I$6,$B23&lt;'112'!$M$9),"x","")</f>
        <v/>
      </c>
      <c r="U23" s="87" t="str">
        <f>IF(AND($B23&gt;='1331'!$I$9,$B23&lt;='1331'!$J$9,OR($L23=$U$7,$M23=$U$7)),"x","")</f>
        <v/>
      </c>
      <c r="V23" s="87" t="str">
        <f>IF(AND($L23=$U$7,$B23&lt;'1331'!$I$9),"x","")</f>
        <v/>
      </c>
      <c r="W23" s="87" t="str">
        <f>IF(AND($M23=$U$7,$B23&lt;'1331'!$I$9),"x","")</f>
        <v/>
      </c>
      <c r="X23" s="87" t="str">
        <f>IF(AND('CT-341'!$H$9=H23,OR(LEFT(L23,3)=$X$7,LEFT(M23,3)=$X$7)),"x","")</f>
        <v/>
      </c>
      <c r="Y23" s="87" t="str">
        <f>IF(OR(TH!L23=TH!$Y$7,M23=TH!$Y$7),"x","")</f>
        <v/>
      </c>
      <c r="Z23" s="87" t="str">
        <f t="shared" si="3"/>
        <v>1</v>
      </c>
    </row>
    <row r="24" spans="1:26" s="410" customFormat="1" ht="15.75" customHeight="1">
      <c r="A24" s="405" t="str">
        <f>IF(B24&lt;&gt;"",IF(AND(B24&gt;=_TM1,B24&lt;=_TM2,OR(TH!L24="1111",TH!M24="1111")),TH!D24,""),"")</f>
        <v/>
      </c>
      <c r="B24" s="63">
        <f t="shared" si="2"/>
        <v>1</v>
      </c>
      <c r="C24" s="64">
        <v>42374</v>
      </c>
      <c r="D24" s="64" t="s">
        <v>8</v>
      </c>
      <c r="E24" s="64">
        <v>42374</v>
      </c>
      <c r="F24" s="67" t="s">
        <v>22</v>
      </c>
      <c r="G24" s="367"/>
      <c r="H24" s="75"/>
      <c r="I24" s="619"/>
      <c r="J24" s="628"/>
      <c r="K24" s="65">
        <v>150000</v>
      </c>
      <c r="L24" s="66" t="s">
        <v>140</v>
      </c>
      <c r="M24" s="66" t="s">
        <v>31</v>
      </c>
      <c r="N24" s="87" t="str">
        <f>IF(AND('331-CT'!$E$7=TH!H24,OR(L24="331",M24="331")),"x","")</f>
        <v/>
      </c>
      <c r="O24" s="87" t="str">
        <f>IF(AND($B24&gt;='111'!$N$11,$B24&lt;='111'!$O$11,OR($L24=$O$7,$M24=$O$7)),"x","")</f>
        <v/>
      </c>
      <c r="P24" s="87" t="str">
        <f>IF(AND($L24=$O$7,$B24&lt;'111'!$N$11),"x","")</f>
        <v/>
      </c>
      <c r="Q24" s="87" t="str">
        <f>IF(AND($M24=$O$7,$B24&lt;'111'!$N$11),"x","")</f>
        <v/>
      </c>
      <c r="R24" s="87" t="str">
        <f>IF(AND($B24&gt;='112'!$M$9,$B24&lt;='112'!$N$9,OR($L24='112'!$I$6,$M24='112'!$I$6)),"x","")</f>
        <v>x</v>
      </c>
      <c r="S24" s="87" t="str">
        <f>IF(AND($L24='112'!$I$6,$B24&lt;'112'!$M$9),"x","")</f>
        <v/>
      </c>
      <c r="T24" s="87" t="str">
        <f>IF(AND($M24='112'!$I$6,$B24&lt;'112'!$M$9),"x","")</f>
        <v/>
      </c>
      <c r="U24" s="87" t="str">
        <f>IF(AND($B24&gt;='1331'!$I$9,$B24&lt;='1331'!$J$9,OR($L24=$U$7,$M24=$U$7)),"x","")</f>
        <v/>
      </c>
      <c r="V24" s="87" t="str">
        <f>IF(AND($L24=$U$7,$B24&lt;'1331'!$I$9),"x","")</f>
        <v/>
      </c>
      <c r="W24" s="87" t="str">
        <f>IF(AND($M24=$U$7,$B24&lt;'1331'!$I$9),"x","")</f>
        <v/>
      </c>
      <c r="X24" s="87" t="str">
        <f>IF(AND('CT-341'!$H$9=H24,OR(LEFT(L24,3)=$X$7,LEFT(M24,3)=$X$7)),"x","")</f>
        <v/>
      </c>
      <c r="Y24" s="87" t="str">
        <f>IF(OR(TH!L24=TH!$Y$7,M24=TH!$Y$7),"x","")</f>
        <v/>
      </c>
      <c r="Z24" s="87" t="str">
        <f t="shared" si="3"/>
        <v>1</v>
      </c>
    </row>
    <row r="25" spans="1:26" s="410" customFormat="1" ht="15.75" customHeight="1">
      <c r="A25" s="405" t="str">
        <f>IF(B25&lt;&gt;"",IF(AND(B25&gt;=_TM1,B25&lt;=_TM2,OR(TH!L25="1111",TH!M25="1111")),TH!D25,""),"")</f>
        <v/>
      </c>
      <c r="B25" s="63">
        <f t="shared" si="2"/>
        <v>1</v>
      </c>
      <c r="C25" s="64">
        <v>42374</v>
      </c>
      <c r="D25" s="64" t="s">
        <v>8</v>
      </c>
      <c r="E25" s="64">
        <v>42374</v>
      </c>
      <c r="F25" s="67" t="s">
        <v>23</v>
      </c>
      <c r="G25" s="367"/>
      <c r="H25" s="75"/>
      <c r="I25" s="619"/>
      <c r="J25" s="628"/>
      <c r="K25" s="65">
        <v>15000</v>
      </c>
      <c r="L25" s="66" t="s">
        <v>10</v>
      </c>
      <c r="M25" s="66" t="s">
        <v>31</v>
      </c>
      <c r="N25" s="87" t="str">
        <f>IF(AND('331-CT'!$E$7=TH!H25,OR(L25="331",M25="331")),"x","")</f>
        <v/>
      </c>
      <c r="O25" s="87" t="str">
        <f>IF(AND($B25&gt;='111'!$N$11,$B25&lt;='111'!$O$11,OR($L25=$O$7,$M25=$O$7)),"x","")</f>
        <v/>
      </c>
      <c r="P25" s="87" t="str">
        <f>IF(AND($L25=$O$7,$B25&lt;'111'!$N$11),"x","")</f>
        <v/>
      </c>
      <c r="Q25" s="87" t="str">
        <f>IF(AND($M25=$O$7,$B25&lt;'111'!$N$11),"x","")</f>
        <v/>
      </c>
      <c r="R25" s="87" t="str">
        <f>IF(AND($B25&gt;='112'!$M$9,$B25&lt;='112'!$N$9,OR($L25='112'!$I$6,$M25='112'!$I$6)),"x","")</f>
        <v>x</v>
      </c>
      <c r="S25" s="87" t="str">
        <f>IF(AND($L25='112'!$I$6,$B25&lt;'112'!$M$9),"x","")</f>
        <v/>
      </c>
      <c r="T25" s="87" t="str">
        <f>IF(AND($M25='112'!$I$6,$B25&lt;'112'!$M$9),"x","")</f>
        <v/>
      </c>
      <c r="U25" s="87" t="str">
        <f>IF(AND($B25&gt;='1331'!$I$9,$B25&lt;='1331'!$J$9,OR($L25=$U$7,$M25=$U$7)),"x","")</f>
        <v>x</v>
      </c>
      <c r="V25" s="87" t="str">
        <f>IF(AND($L25=$U$7,$B25&lt;'1331'!$I$9),"x","")</f>
        <v/>
      </c>
      <c r="W25" s="87" t="str">
        <f>IF(AND($M25=$U$7,$B25&lt;'1331'!$I$9),"x","")</f>
        <v/>
      </c>
      <c r="X25" s="87" t="str">
        <f>IF(AND('CT-341'!$H$9=H25,OR(LEFT(L25,3)=$X$7,LEFT(M25,3)=$X$7)),"x","")</f>
        <v/>
      </c>
      <c r="Y25" s="87" t="str">
        <f>IF(OR(TH!L25=TH!$Y$7,M25=TH!$Y$7),"x","")</f>
        <v/>
      </c>
      <c r="Z25" s="87" t="str">
        <f t="shared" si="3"/>
        <v>1</v>
      </c>
    </row>
    <row r="26" spans="1:26" s="410" customFormat="1" ht="15.75" customHeight="1">
      <c r="A26" s="405" t="str">
        <f>IF(B26&lt;&gt;"",IF(AND(B26&gt;=_TM1,B26&lt;=_TM2,OR(TH!L26="1111",TH!M26="1111")),TH!D26,""),"")</f>
        <v>C03</v>
      </c>
      <c r="B26" s="63">
        <f t="shared" si="2"/>
        <v>1</v>
      </c>
      <c r="C26" s="64">
        <v>42374</v>
      </c>
      <c r="D26" s="64" t="s">
        <v>55</v>
      </c>
      <c r="E26" s="64">
        <v>42374</v>
      </c>
      <c r="F26" s="70" t="s">
        <v>376</v>
      </c>
      <c r="G26" s="367" t="s">
        <v>377</v>
      </c>
      <c r="H26" s="75" t="s">
        <v>182</v>
      </c>
      <c r="I26" s="619"/>
      <c r="J26" s="628"/>
      <c r="K26" s="65">
        <v>1653598</v>
      </c>
      <c r="L26" s="66" t="s">
        <v>247</v>
      </c>
      <c r="M26" s="66" t="s">
        <v>102</v>
      </c>
      <c r="N26" s="87" t="str">
        <f>IF(AND('331-CT'!$E$7=TH!H26,OR(L26="331",M26="331")),"x","")</f>
        <v/>
      </c>
      <c r="O26" s="87" t="str">
        <f>IF(AND($B26&gt;='111'!$N$11,$B26&lt;='111'!$O$11,OR($L26=$O$7,$M26=$O$7)),"x","")</f>
        <v>x</v>
      </c>
      <c r="P26" s="87" t="str">
        <f>IF(AND($L26=$O$7,$B26&lt;'111'!$N$11),"x","")</f>
        <v/>
      </c>
      <c r="Q26" s="87" t="str">
        <f>IF(AND($M26=$O$7,$B26&lt;'111'!$N$11),"x","")</f>
        <v/>
      </c>
      <c r="R26" s="87" t="str">
        <f>IF(AND($B26&gt;='112'!$M$9,$B26&lt;='112'!$N$9,OR($L26='112'!$I$6,$M26='112'!$I$6)),"x","")</f>
        <v/>
      </c>
      <c r="S26" s="87" t="str">
        <f>IF(AND($L26='112'!$I$6,$B26&lt;'112'!$M$9),"x","")</f>
        <v/>
      </c>
      <c r="T26" s="87" t="str">
        <f>IF(AND($M26='112'!$I$6,$B26&lt;'112'!$M$9),"x","")</f>
        <v/>
      </c>
      <c r="U26" s="87" t="str">
        <f>IF(AND($B26&gt;='1331'!$I$9,$B26&lt;='1331'!$J$9,OR($L26=$U$7,$M26=$U$7)),"x","")</f>
        <v/>
      </c>
      <c r="V26" s="87" t="str">
        <f>IF(AND($L26=$U$7,$B26&lt;'1331'!$I$9),"x","")</f>
        <v/>
      </c>
      <c r="W26" s="87" t="str">
        <f>IF(AND($M26=$U$7,$B26&lt;'1331'!$I$9),"x","")</f>
        <v/>
      </c>
      <c r="X26" s="87" t="str">
        <f>IF(AND('CT-341'!$H$9=H26,OR(LEFT(L26,3)=$X$7,LEFT(M26,3)=$X$7)),"x","")</f>
        <v/>
      </c>
      <c r="Y26" s="87" t="str">
        <f>IF(OR(TH!L26=TH!$Y$7,M26=TH!$Y$7),"x","")</f>
        <v/>
      </c>
      <c r="Z26" s="87" t="str">
        <f t="shared" si="3"/>
        <v>1</v>
      </c>
    </row>
    <row r="27" spans="1:26" s="410" customFormat="1" ht="15.75" customHeight="1">
      <c r="A27" s="405" t="str">
        <f>IF(B27&lt;&gt;"",IF(AND(B27&gt;=_TM1,B27&lt;=_TM2,OR(TH!L27="1111",TH!M27="1111")),TH!D27,""),"")</f>
        <v>C03</v>
      </c>
      <c r="B27" s="63">
        <f t="shared" si="2"/>
        <v>1</v>
      </c>
      <c r="C27" s="64">
        <v>42374</v>
      </c>
      <c r="D27" s="64" t="s">
        <v>55</v>
      </c>
      <c r="E27" s="64">
        <v>42374</v>
      </c>
      <c r="F27" s="67" t="s">
        <v>378</v>
      </c>
      <c r="G27" s="367" t="s">
        <v>377</v>
      </c>
      <c r="H27" s="75" t="s">
        <v>182</v>
      </c>
      <c r="I27" s="619"/>
      <c r="J27" s="628"/>
      <c r="K27" s="65">
        <v>165359</v>
      </c>
      <c r="L27" s="66" t="s">
        <v>10</v>
      </c>
      <c r="M27" s="66" t="s">
        <v>102</v>
      </c>
      <c r="N27" s="87" t="str">
        <f>IF(AND('331-CT'!$E$7=TH!H27,OR(L27="331",M27="331")),"x","")</f>
        <v/>
      </c>
      <c r="O27" s="87" t="str">
        <f>IF(AND($B27&gt;='111'!$N$11,$B27&lt;='111'!$O$11,OR($L27=$O$7,$M27=$O$7)),"x","")</f>
        <v>x</v>
      </c>
      <c r="P27" s="87" t="str">
        <f>IF(AND($L27=$O$7,$B27&lt;'111'!$N$11),"x","")</f>
        <v/>
      </c>
      <c r="Q27" s="87" t="str">
        <f>IF(AND($M27=$O$7,$B27&lt;'111'!$N$11),"x","")</f>
        <v/>
      </c>
      <c r="R27" s="87" t="str">
        <f>IF(AND($B27&gt;='112'!$M$9,$B27&lt;='112'!$N$9,OR($L27='112'!$I$6,$M27='112'!$I$6)),"x","")</f>
        <v/>
      </c>
      <c r="S27" s="87" t="str">
        <f>IF(AND($L27='112'!$I$6,$B27&lt;'112'!$M$9),"x","")</f>
        <v/>
      </c>
      <c r="T27" s="87" t="str">
        <f>IF(AND($M27='112'!$I$6,$B27&lt;'112'!$M$9),"x","")</f>
        <v/>
      </c>
      <c r="U27" s="87" t="str">
        <f>IF(AND($B27&gt;='1331'!$I$9,$B27&lt;='1331'!$J$9,OR($L27=$U$7,$M27=$U$7)),"x","")</f>
        <v>x</v>
      </c>
      <c r="V27" s="87" t="str">
        <f>IF(AND($L27=$U$7,$B27&lt;'1331'!$I$9),"x","")</f>
        <v/>
      </c>
      <c r="W27" s="87" t="str">
        <f>IF(AND($M27=$U$7,$B27&lt;'1331'!$I$9),"x","")</f>
        <v/>
      </c>
      <c r="X27" s="87" t="str">
        <f>IF(AND('CT-341'!$H$9=H27,OR(LEFT(L27,3)=$X$7,LEFT(M27,3)=$X$7)),"x","")</f>
        <v/>
      </c>
      <c r="Y27" s="87" t="str">
        <f>IF(OR(TH!L27=TH!$Y$7,M27=TH!$Y$7),"x","")</f>
        <v/>
      </c>
      <c r="Z27" s="87" t="str">
        <f t="shared" si="3"/>
        <v>1</v>
      </c>
    </row>
    <row r="28" spans="1:26" s="410" customFormat="1" ht="15.75" customHeight="1">
      <c r="A28" s="405" t="str">
        <f>IF(B28&lt;&gt;"",IF(AND(B28&gt;=_TM1,B28&lt;=_TM2,OR(TH!L28="1111",TH!M28="1111")),TH!D28,""),"")</f>
        <v/>
      </c>
      <c r="B28" s="63">
        <f t="shared" si="2"/>
        <v>1</v>
      </c>
      <c r="C28" s="64">
        <v>42374</v>
      </c>
      <c r="D28" s="64" t="s">
        <v>45</v>
      </c>
      <c r="E28" s="64">
        <v>42374</v>
      </c>
      <c r="F28" s="67" t="s">
        <v>379</v>
      </c>
      <c r="G28" s="367" t="s">
        <v>380</v>
      </c>
      <c r="H28" s="75" t="s">
        <v>83</v>
      </c>
      <c r="I28" s="619"/>
      <c r="J28" s="628"/>
      <c r="K28" s="65">
        <v>809090909</v>
      </c>
      <c r="L28" s="66" t="s">
        <v>247</v>
      </c>
      <c r="M28" s="66" t="s">
        <v>9</v>
      </c>
      <c r="N28" s="87" t="str">
        <f>IF(AND('331-CT'!$E$7=TH!H28,OR(L28="331",M28="331")),"x","")</f>
        <v/>
      </c>
      <c r="O28" s="87" t="str">
        <f>IF(AND($B28&gt;='111'!$N$11,$B28&lt;='111'!$O$11,OR($L28=$O$7,$M28=$O$7)),"x","")</f>
        <v/>
      </c>
      <c r="P28" s="87" t="str">
        <f>IF(AND($L28=$O$7,$B28&lt;'111'!$N$11),"x","")</f>
        <v/>
      </c>
      <c r="Q28" s="87" t="str">
        <f>IF(AND($M28=$O$7,$B28&lt;'111'!$N$11),"x","")</f>
        <v/>
      </c>
      <c r="R28" s="87" t="str">
        <f>IF(AND($B28&gt;='112'!$M$9,$B28&lt;='112'!$N$9,OR($L28='112'!$I$6,$M28='112'!$I$6)),"x","")</f>
        <v/>
      </c>
      <c r="S28" s="87" t="str">
        <f>IF(AND($L28='112'!$I$6,$B28&lt;'112'!$M$9),"x","")</f>
        <v/>
      </c>
      <c r="T28" s="87" t="str">
        <f>IF(AND($M28='112'!$I$6,$B28&lt;'112'!$M$9),"x","")</f>
        <v/>
      </c>
      <c r="U28" s="87" t="str">
        <f>IF(AND($B28&gt;='1331'!$I$9,$B28&lt;='1331'!$J$9,OR($L28=$U$7,$M28=$U$7)),"x","")</f>
        <v/>
      </c>
      <c r="V28" s="87" t="str">
        <f>IF(AND($L28=$U$7,$B28&lt;'1331'!$I$9),"x","")</f>
        <v/>
      </c>
      <c r="W28" s="87" t="str">
        <f>IF(AND($M28=$U$7,$B28&lt;'1331'!$I$9),"x","")</f>
        <v/>
      </c>
      <c r="X28" s="87" t="str">
        <f>IF(AND('CT-341'!$H$9=H28,OR(LEFT(L28,3)=$X$7,LEFT(M28,3)=$X$7)),"x","")</f>
        <v/>
      </c>
      <c r="Y28" s="87" t="str">
        <f>IF(OR(TH!L28=TH!$Y$7,M28=TH!$Y$7),"x","")</f>
        <v/>
      </c>
      <c r="Z28" s="87" t="str">
        <f t="shared" si="3"/>
        <v>1</v>
      </c>
    </row>
    <row r="29" spans="1:26" s="410" customFormat="1" ht="15.75" customHeight="1">
      <c r="A29" s="405" t="str">
        <f>IF(B29&lt;&gt;"",IF(AND(B29&gt;=_TM1,B29&lt;=_TM2,OR(TH!L29="1111",TH!M29="1111")),TH!D29,""),"")</f>
        <v/>
      </c>
      <c r="B29" s="63">
        <f t="shared" si="2"/>
        <v>1</v>
      </c>
      <c r="C29" s="64">
        <v>42374</v>
      </c>
      <c r="D29" s="64" t="s">
        <v>45</v>
      </c>
      <c r="E29" s="64">
        <v>42374</v>
      </c>
      <c r="F29" s="67" t="s">
        <v>381</v>
      </c>
      <c r="G29" s="367" t="s">
        <v>380</v>
      </c>
      <c r="H29" s="75" t="s">
        <v>83</v>
      </c>
      <c r="I29" s="619"/>
      <c r="J29" s="628"/>
      <c r="K29" s="65">
        <v>80909091</v>
      </c>
      <c r="L29" s="66" t="s">
        <v>10</v>
      </c>
      <c r="M29" s="66" t="s">
        <v>9</v>
      </c>
      <c r="N29" s="87" t="str">
        <f>IF(AND('331-CT'!$E$7=TH!H29,OR(L29="331",M29="331")),"x","")</f>
        <v/>
      </c>
      <c r="O29" s="87" t="str">
        <f>IF(AND($B29&gt;='111'!$N$11,$B29&lt;='111'!$O$11,OR($L29=$O$7,$M29=$O$7)),"x","")</f>
        <v/>
      </c>
      <c r="P29" s="87" t="str">
        <f>IF(AND($L29=$O$7,$B29&lt;'111'!$N$11),"x","")</f>
        <v/>
      </c>
      <c r="Q29" s="87" t="str">
        <f>IF(AND($M29=$O$7,$B29&lt;'111'!$N$11),"x","")</f>
        <v/>
      </c>
      <c r="R29" s="87" t="str">
        <f>IF(AND($B29&gt;='112'!$M$9,$B29&lt;='112'!$N$9,OR($L29='112'!$I$6,$M29='112'!$I$6)),"x","")</f>
        <v/>
      </c>
      <c r="S29" s="87" t="str">
        <f>IF(AND($L29='112'!$I$6,$B29&lt;'112'!$M$9),"x","")</f>
        <v/>
      </c>
      <c r="T29" s="87" t="str">
        <f>IF(AND($M29='112'!$I$6,$B29&lt;'112'!$M$9),"x","")</f>
        <v/>
      </c>
      <c r="U29" s="87" t="str">
        <f>IF(AND($B29&gt;='1331'!$I$9,$B29&lt;='1331'!$J$9,OR($L29=$U$7,$M29=$U$7)),"x","")</f>
        <v>x</v>
      </c>
      <c r="V29" s="87" t="str">
        <f>IF(AND($L29=$U$7,$B29&lt;'1331'!$I$9),"x","")</f>
        <v/>
      </c>
      <c r="W29" s="87" t="str">
        <f>IF(AND($M29=$U$7,$B29&lt;'1331'!$I$9),"x","")</f>
        <v/>
      </c>
      <c r="X29" s="87" t="str">
        <f>IF(AND('CT-341'!$H$9=H29,OR(LEFT(L29,3)=$X$7,LEFT(M29,3)=$X$7)),"x","")</f>
        <v/>
      </c>
      <c r="Y29" s="87" t="str">
        <f>IF(OR(TH!L29=TH!$Y$7,M29=TH!$Y$7),"x","")</f>
        <v/>
      </c>
      <c r="Z29" s="87" t="str">
        <f t="shared" si="3"/>
        <v>1</v>
      </c>
    </row>
    <row r="30" spans="1:26" s="410" customFormat="1" ht="15.75" customHeight="1">
      <c r="A30" s="405" t="str">
        <f>IF(B30&lt;&gt;"",IF(AND(B30&gt;=_TM1,B30&lt;=_TM2,OR(TH!L30="1111",TH!M30="1111")),TH!D30,""),"")</f>
        <v/>
      </c>
      <c r="B30" s="63">
        <f t="shared" si="2"/>
        <v>1</v>
      </c>
      <c r="C30" s="64">
        <v>42375</v>
      </c>
      <c r="D30" s="64" t="s">
        <v>8</v>
      </c>
      <c r="E30" s="64">
        <v>42375</v>
      </c>
      <c r="F30" s="67" t="s">
        <v>168</v>
      </c>
      <c r="G30" s="367"/>
      <c r="H30" s="75" t="s">
        <v>69</v>
      </c>
      <c r="I30" s="619"/>
      <c r="J30" s="628"/>
      <c r="K30" s="65">
        <v>314955000</v>
      </c>
      <c r="L30" s="66" t="s">
        <v>9</v>
      </c>
      <c r="M30" s="66" t="s">
        <v>31</v>
      </c>
      <c r="N30" s="87" t="str">
        <f>IF(AND('331-CT'!$E$7=TH!H30,OR(L30="331",M30="331")),"x","")</f>
        <v/>
      </c>
      <c r="O30" s="87" t="str">
        <f>IF(AND($B30&gt;='111'!$N$11,$B30&lt;='111'!$O$11,OR($L30=$O$7,$M30=$O$7)),"x","")</f>
        <v/>
      </c>
      <c r="P30" s="87" t="str">
        <f>IF(AND($L30=$O$7,$B30&lt;'111'!$N$11),"x","")</f>
        <v/>
      </c>
      <c r="Q30" s="87" t="str">
        <f>IF(AND($M30=$O$7,$B30&lt;'111'!$N$11),"x","")</f>
        <v/>
      </c>
      <c r="R30" s="87" t="str">
        <f>IF(AND($B30&gt;='112'!$M$9,$B30&lt;='112'!$N$9,OR($L30='112'!$I$6,$M30='112'!$I$6)),"x","")</f>
        <v>x</v>
      </c>
      <c r="S30" s="87" t="str">
        <f>IF(AND($L30='112'!$I$6,$B30&lt;'112'!$M$9),"x","")</f>
        <v/>
      </c>
      <c r="T30" s="87" t="str">
        <f>IF(AND($M30='112'!$I$6,$B30&lt;'112'!$M$9),"x","")</f>
        <v/>
      </c>
      <c r="U30" s="87" t="str">
        <f>IF(AND($B30&gt;='1331'!$I$9,$B30&lt;='1331'!$J$9,OR($L30=$U$7,$M30=$U$7)),"x","")</f>
        <v/>
      </c>
      <c r="V30" s="87" t="str">
        <f>IF(AND($L30=$U$7,$B30&lt;'1331'!$I$9),"x","")</f>
        <v/>
      </c>
      <c r="W30" s="87" t="str">
        <f>IF(AND($M30=$U$7,$B30&lt;'1331'!$I$9),"x","")</f>
        <v/>
      </c>
      <c r="X30" s="87" t="str">
        <f>IF(AND('CT-341'!$H$9=H30,OR(LEFT(L30,3)=$X$7,LEFT(M30,3)=$X$7)),"x","")</f>
        <v/>
      </c>
      <c r="Y30" s="87" t="str">
        <f>IF(OR(TH!L30=TH!$Y$7,M30=TH!$Y$7),"x","")</f>
        <v/>
      </c>
      <c r="Z30" s="87" t="str">
        <f t="shared" si="3"/>
        <v>1</v>
      </c>
    </row>
    <row r="31" spans="1:26" s="410" customFormat="1" ht="15.75" customHeight="1">
      <c r="A31" s="405" t="str">
        <f>IF(B31&lt;&gt;"",IF(AND(B31&gt;=_TM1,B31&lt;=_TM2,OR(TH!L31="1111",TH!M31="1111")),TH!D31,""),"")</f>
        <v/>
      </c>
      <c r="B31" s="63">
        <f t="shared" si="2"/>
        <v>1</v>
      </c>
      <c r="C31" s="64">
        <v>42375</v>
      </c>
      <c r="D31" s="64" t="s">
        <v>8</v>
      </c>
      <c r="E31" s="64">
        <v>42375</v>
      </c>
      <c r="F31" s="67" t="s">
        <v>22</v>
      </c>
      <c r="G31" s="367"/>
      <c r="H31" s="75"/>
      <c r="I31" s="619"/>
      <c r="J31" s="628"/>
      <c r="K31" s="65">
        <v>157478</v>
      </c>
      <c r="L31" s="66" t="s">
        <v>140</v>
      </c>
      <c r="M31" s="66" t="s">
        <v>31</v>
      </c>
      <c r="N31" s="87" t="str">
        <f>IF(AND('331-CT'!$E$7=TH!H31,OR(L31="331",M31="331")),"x","")</f>
        <v/>
      </c>
      <c r="O31" s="87" t="str">
        <f>IF(AND($B31&gt;='111'!$N$11,$B31&lt;='111'!$O$11,OR($L31=$O$7,$M31=$O$7)),"x","")</f>
        <v/>
      </c>
      <c r="P31" s="87" t="str">
        <f>IF(AND($L31=$O$7,$B31&lt;'111'!$N$11),"x","")</f>
        <v/>
      </c>
      <c r="Q31" s="87" t="str">
        <f>IF(AND($M31=$O$7,$B31&lt;'111'!$N$11),"x","")</f>
        <v/>
      </c>
      <c r="R31" s="87" t="str">
        <f>IF(AND($B31&gt;='112'!$M$9,$B31&lt;='112'!$N$9,OR($L31='112'!$I$6,$M31='112'!$I$6)),"x","")</f>
        <v>x</v>
      </c>
      <c r="S31" s="87" t="str">
        <f>IF(AND($L31='112'!$I$6,$B31&lt;'112'!$M$9),"x","")</f>
        <v/>
      </c>
      <c r="T31" s="87" t="str">
        <f>IF(AND($M31='112'!$I$6,$B31&lt;'112'!$M$9),"x","")</f>
        <v/>
      </c>
      <c r="U31" s="87" t="str">
        <f>IF(AND($B31&gt;='1331'!$I$9,$B31&lt;='1331'!$J$9,OR($L31=$U$7,$M31=$U$7)),"x","")</f>
        <v/>
      </c>
      <c r="V31" s="87" t="str">
        <f>IF(AND($L31=$U$7,$B31&lt;'1331'!$I$9),"x","")</f>
        <v/>
      </c>
      <c r="W31" s="87" t="str">
        <f>IF(AND($M31=$U$7,$B31&lt;'1331'!$I$9),"x","")</f>
        <v/>
      </c>
      <c r="X31" s="87" t="str">
        <f>IF(AND('CT-341'!$H$9=H31,OR(LEFT(L31,3)=$X$7,LEFT(M31,3)=$X$7)),"x","")</f>
        <v/>
      </c>
      <c r="Y31" s="87" t="str">
        <f>IF(OR(TH!L31=TH!$Y$7,M31=TH!$Y$7),"x","")</f>
        <v/>
      </c>
      <c r="Z31" s="87" t="str">
        <f t="shared" si="3"/>
        <v>1</v>
      </c>
    </row>
    <row r="32" spans="1:26" s="410" customFormat="1" ht="15.75" customHeight="1">
      <c r="A32" s="405" t="str">
        <f>IF(B32&lt;&gt;"",IF(AND(B32&gt;=_TM1,B32&lt;=_TM2,OR(TH!L32="1111",TH!M32="1111")),TH!D32,""),"")</f>
        <v/>
      </c>
      <c r="B32" s="63">
        <f t="shared" si="2"/>
        <v>1</v>
      </c>
      <c r="C32" s="411">
        <v>42375</v>
      </c>
      <c r="D32" s="64" t="s">
        <v>8</v>
      </c>
      <c r="E32" s="64">
        <v>42375</v>
      </c>
      <c r="F32" s="67" t="s">
        <v>23</v>
      </c>
      <c r="G32" s="367"/>
      <c r="H32" s="75"/>
      <c r="I32" s="619"/>
      <c r="J32" s="628"/>
      <c r="K32" s="65">
        <v>15748</v>
      </c>
      <c r="L32" s="66" t="s">
        <v>10</v>
      </c>
      <c r="M32" s="66" t="s">
        <v>31</v>
      </c>
      <c r="N32" s="87" t="str">
        <f>IF(AND('331-CT'!$E$7=TH!H32,OR(L32="331",M32="331")),"x","")</f>
        <v/>
      </c>
      <c r="O32" s="87" t="str">
        <f>IF(AND($B32&gt;='111'!$N$11,$B32&lt;='111'!$O$11,OR($L32=$O$7,$M32=$O$7)),"x","")</f>
        <v/>
      </c>
      <c r="P32" s="87" t="str">
        <f>IF(AND($L32=$O$7,$B32&lt;'111'!$N$11),"x","")</f>
        <v/>
      </c>
      <c r="Q32" s="87" t="str">
        <f>IF(AND($M32=$O$7,$B32&lt;'111'!$N$11),"x","")</f>
        <v/>
      </c>
      <c r="R32" s="87" t="str">
        <f>IF(AND($B32&gt;='112'!$M$9,$B32&lt;='112'!$N$9,OR($L32='112'!$I$6,$M32='112'!$I$6)),"x","")</f>
        <v>x</v>
      </c>
      <c r="S32" s="87" t="str">
        <f>IF(AND($L32='112'!$I$6,$B32&lt;'112'!$M$9),"x","")</f>
        <v/>
      </c>
      <c r="T32" s="87" t="str">
        <f>IF(AND($M32='112'!$I$6,$B32&lt;'112'!$M$9),"x","")</f>
        <v/>
      </c>
      <c r="U32" s="87" t="str">
        <f>IF(AND($B32&gt;='1331'!$I$9,$B32&lt;='1331'!$J$9,OR($L32=$U$7,$M32=$U$7)),"x","")</f>
        <v>x</v>
      </c>
      <c r="V32" s="87" t="str">
        <f>IF(AND($L32=$U$7,$B32&lt;'1331'!$I$9),"x","")</f>
        <v/>
      </c>
      <c r="W32" s="87" t="str">
        <f>IF(AND($M32=$U$7,$B32&lt;'1331'!$I$9),"x","")</f>
        <v/>
      </c>
      <c r="X32" s="87" t="str">
        <f>IF(AND('CT-341'!$H$9=H32,OR(LEFT(L32,3)=$X$7,LEFT(M32,3)=$X$7)),"x","")</f>
        <v/>
      </c>
      <c r="Y32" s="87" t="str">
        <f>IF(OR(TH!L32=TH!$Y$7,M32=TH!$Y$7),"x","")</f>
        <v/>
      </c>
      <c r="Z32" s="87" t="str">
        <f t="shared" si="3"/>
        <v>1</v>
      </c>
    </row>
    <row r="33" spans="1:26" s="410" customFormat="1" ht="15.75" customHeight="1">
      <c r="A33" s="405" t="str">
        <f>IF(B33&lt;&gt;"",IF(AND(B33&gt;=_TM1,B33&lt;=_TM2,OR(TH!L33="1111",TH!M33="1111")),TH!D33,""),"")</f>
        <v/>
      </c>
      <c r="B33" s="63">
        <f t="shared" si="2"/>
        <v>1</v>
      </c>
      <c r="C33" s="411">
        <v>42375</v>
      </c>
      <c r="D33" s="64" t="s">
        <v>45</v>
      </c>
      <c r="E33" s="64">
        <v>42375</v>
      </c>
      <c r="F33" s="67" t="s">
        <v>382</v>
      </c>
      <c r="G33" s="367" t="s">
        <v>383</v>
      </c>
      <c r="H33" s="75" t="s">
        <v>169</v>
      </c>
      <c r="I33" s="619"/>
      <c r="J33" s="628"/>
      <c r="K33" s="65">
        <v>155454545</v>
      </c>
      <c r="L33" s="66" t="s">
        <v>247</v>
      </c>
      <c r="M33" s="66" t="s">
        <v>9</v>
      </c>
      <c r="N33" s="87" t="str">
        <f>IF(AND('331-CT'!$E$7=TH!H33,OR(L33="331",M33="331")),"x","")</f>
        <v/>
      </c>
      <c r="O33" s="87" t="str">
        <f>IF(AND($B33&gt;='111'!$N$11,$B33&lt;='111'!$O$11,OR($L33=$O$7,$M33=$O$7)),"x","")</f>
        <v/>
      </c>
      <c r="P33" s="87" t="str">
        <f>IF(AND($L33=$O$7,$B33&lt;'111'!$N$11),"x","")</f>
        <v/>
      </c>
      <c r="Q33" s="87" t="str">
        <f>IF(AND($M33=$O$7,$B33&lt;'111'!$N$11),"x","")</f>
        <v/>
      </c>
      <c r="R33" s="87" t="str">
        <f>IF(AND($B33&gt;='112'!$M$9,$B33&lt;='112'!$N$9,OR($L33='112'!$I$6,$M33='112'!$I$6)),"x","")</f>
        <v/>
      </c>
      <c r="S33" s="87" t="str">
        <f>IF(AND($L33='112'!$I$6,$B33&lt;'112'!$M$9),"x","")</f>
        <v/>
      </c>
      <c r="T33" s="87" t="str">
        <f>IF(AND($M33='112'!$I$6,$B33&lt;'112'!$M$9),"x","")</f>
        <v/>
      </c>
      <c r="U33" s="87" t="str">
        <f>IF(AND($B33&gt;='1331'!$I$9,$B33&lt;='1331'!$J$9,OR($L33=$U$7,$M33=$U$7)),"x","")</f>
        <v/>
      </c>
      <c r="V33" s="87" t="str">
        <f>IF(AND($L33=$U$7,$B33&lt;'1331'!$I$9),"x","")</f>
        <v/>
      </c>
      <c r="W33" s="87" t="str">
        <f>IF(AND($M33=$U$7,$B33&lt;'1331'!$I$9),"x","")</f>
        <v/>
      </c>
      <c r="X33" s="87" t="str">
        <f>IF(AND('CT-341'!$H$9=H33,OR(LEFT(L33,3)=$X$7,LEFT(M33,3)=$X$7)),"x","")</f>
        <v/>
      </c>
      <c r="Y33" s="87" t="str">
        <f>IF(OR(TH!L33=TH!$Y$7,M33=TH!$Y$7),"x","")</f>
        <v/>
      </c>
      <c r="Z33" s="87" t="str">
        <f t="shared" si="3"/>
        <v>1</v>
      </c>
    </row>
    <row r="34" spans="1:26" s="410" customFormat="1" ht="15.75" customHeight="1">
      <c r="A34" s="405" t="str">
        <f>IF(B34&lt;&gt;"",IF(AND(B34&gt;=_TM1,B34&lt;=_TM2,OR(TH!L34="1111",TH!M34="1111")),TH!D34,""),"")</f>
        <v/>
      </c>
      <c r="B34" s="63">
        <f t="shared" si="2"/>
        <v>1</v>
      </c>
      <c r="C34" s="411">
        <v>42375</v>
      </c>
      <c r="D34" s="64" t="s">
        <v>45</v>
      </c>
      <c r="E34" s="64">
        <v>42375</v>
      </c>
      <c r="F34" s="67" t="s">
        <v>384</v>
      </c>
      <c r="G34" s="367" t="s">
        <v>383</v>
      </c>
      <c r="H34" s="75" t="s">
        <v>169</v>
      </c>
      <c r="I34" s="619"/>
      <c r="J34" s="628"/>
      <c r="K34" s="65">
        <v>15545455</v>
      </c>
      <c r="L34" s="66" t="s">
        <v>10</v>
      </c>
      <c r="M34" s="66" t="s">
        <v>9</v>
      </c>
      <c r="N34" s="87" t="str">
        <f>IF(AND('331-CT'!$E$7=TH!H34,OR(L34="331",M34="331")),"x","")</f>
        <v/>
      </c>
      <c r="O34" s="87" t="str">
        <f>IF(AND($B34&gt;='111'!$N$11,$B34&lt;='111'!$O$11,OR($L34=$O$7,$M34=$O$7)),"x","")</f>
        <v/>
      </c>
      <c r="P34" s="87" t="str">
        <f>IF(AND($L34=$O$7,$B34&lt;'111'!$N$11),"x","")</f>
        <v/>
      </c>
      <c r="Q34" s="87" t="str">
        <f>IF(AND($M34=$O$7,$B34&lt;'111'!$N$11),"x","")</f>
        <v/>
      </c>
      <c r="R34" s="87" t="str">
        <f>IF(AND($B34&gt;='112'!$M$9,$B34&lt;='112'!$N$9,OR($L34='112'!$I$6,$M34='112'!$I$6)),"x","")</f>
        <v/>
      </c>
      <c r="S34" s="87" t="str">
        <f>IF(AND($L34='112'!$I$6,$B34&lt;'112'!$M$9),"x","")</f>
        <v/>
      </c>
      <c r="T34" s="87" t="str">
        <f>IF(AND($M34='112'!$I$6,$B34&lt;'112'!$M$9),"x","")</f>
        <v/>
      </c>
      <c r="U34" s="87" t="str">
        <f>IF(AND($B34&gt;='1331'!$I$9,$B34&lt;='1331'!$J$9,OR($L34=$U$7,$M34=$U$7)),"x","")</f>
        <v>x</v>
      </c>
      <c r="V34" s="87" t="str">
        <f>IF(AND($L34=$U$7,$B34&lt;'1331'!$I$9),"x","")</f>
        <v/>
      </c>
      <c r="W34" s="87" t="str">
        <f>IF(AND($M34=$U$7,$B34&lt;'1331'!$I$9),"x","")</f>
        <v/>
      </c>
      <c r="X34" s="87" t="str">
        <f>IF(AND('CT-341'!$H$9=H34,OR(LEFT(L34,3)=$X$7,LEFT(M34,3)=$X$7)),"x","")</f>
        <v/>
      </c>
      <c r="Y34" s="87" t="str">
        <f>IF(OR(TH!L34=TH!$Y$7,M34=TH!$Y$7),"x","")</f>
        <v/>
      </c>
      <c r="Z34" s="87" t="str">
        <f t="shared" si="3"/>
        <v>1</v>
      </c>
    </row>
    <row r="35" spans="1:26" s="410" customFormat="1" ht="15.75" customHeight="1">
      <c r="A35" s="405" t="str">
        <f>IF(B35&lt;&gt;"",IF(AND(B35&gt;=_TM1,B35&lt;=_TM2,OR(TH!L35="1111",TH!M35="1111")),TH!D35,""),"")</f>
        <v>C04</v>
      </c>
      <c r="B35" s="63">
        <f t="shared" si="2"/>
        <v>1</v>
      </c>
      <c r="C35" s="64">
        <v>42379</v>
      </c>
      <c r="D35" s="64" t="s">
        <v>41</v>
      </c>
      <c r="E35" s="64">
        <v>42379</v>
      </c>
      <c r="F35" s="67" t="s">
        <v>385</v>
      </c>
      <c r="G35" s="367" t="s">
        <v>386</v>
      </c>
      <c r="H35" s="75" t="s">
        <v>327</v>
      </c>
      <c r="I35" s="619"/>
      <c r="J35" s="628"/>
      <c r="K35" s="65">
        <v>6818182</v>
      </c>
      <c r="L35" s="66" t="s">
        <v>140</v>
      </c>
      <c r="M35" s="66" t="s">
        <v>102</v>
      </c>
      <c r="N35" s="87" t="str">
        <f>IF(AND('331-CT'!$E$7=TH!H35,OR(L35="331",M35="331")),"x","")</f>
        <v/>
      </c>
      <c r="O35" s="87" t="str">
        <f>IF(AND($B35&gt;='111'!$N$11,$B35&lt;='111'!$O$11,OR($L35=$O$7,$M35=$O$7)),"x","")</f>
        <v>x</v>
      </c>
      <c r="P35" s="87" t="str">
        <f>IF(AND($L35=$O$7,$B35&lt;'111'!$N$11),"x","")</f>
        <v/>
      </c>
      <c r="Q35" s="87" t="str">
        <f>IF(AND($M35=$O$7,$B35&lt;'111'!$N$11),"x","")</f>
        <v/>
      </c>
      <c r="R35" s="87" t="str">
        <f>IF(AND($B35&gt;='112'!$M$9,$B35&lt;='112'!$N$9,OR($L35='112'!$I$6,$M35='112'!$I$6)),"x","")</f>
        <v/>
      </c>
      <c r="S35" s="87" t="str">
        <f>IF(AND($L35='112'!$I$6,$B35&lt;'112'!$M$9),"x","")</f>
        <v/>
      </c>
      <c r="T35" s="87" t="str">
        <f>IF(AND($M35='112'!$I$6,$B35&lt;'112'!$M$9),"x","")</f>
        <v/>
      </c>
      <c r="U35" s="87" t="str">
        <f>IF(AND($B35&gt;='1331'!$I$9,$B35&lt;='1331'!$J$9,OR($L35=$U$7,$M35=$U$7)),"x","")</f>
        <v/>
      </c>
      <c r="V35" s="87" t="str">
        <f>IF(AND($L35=$U$7,$B35&lt;'1331'!$I$9),"x","")</f>
        <v/>
      </c>
      <c r="W35" s="87" t="str">
        <f>IF(AND($M35=$U$7,$B35&lt;'1331'!$I$9),"x","")</f>
        <v/>
      </c>
      <c r="X35" s="87" t="str">
        <f>IF(AND('CT-341'!$H$9=H35,OR(LEFT(L35,3)=$X$7,LEFT(M35,3)=$X$7)),"x","")</f>
        <v/>
      </c>
      <c r="Y35" s="87" t="str">
        <f>IF(OR(TH!L35=TH!$Y$7,M35=TH!$Y$7),"x","")</f>
        <v/>
      </c>
      <c r="Z35" s="87" t="str">
        <f t="shared" si="3"/>
        <v>1</v>
      </c>
    </row>
    <row r="36" spans="1:26" s="410" customFormat="1" ht="15.75" customHeight="1">
      <c r="A36" s="405" t="str">
        <f>IF(B36&lt;&gt;"",IF(AND(B36&gt;=_TM1,B36&lt;=_TM2,OR(TH!L36="1111",TH!M36="1111")),TH!D36,""),"")</f>
        <v>C04</v>
      </c>
      <c r="B36" s="63">
        <f t="shared" si="2"/>
        <v>1</v>
      </c>
      <c r="C36" s="64">
        <v>42379</v>
      </c>
      <c r="D36" s="64" t="s">
        <v>41</v>
      </c>
      <c r="E36" s="64">
        <v>42379</v>
      </c>
      <c r="F36" s="67" t="s">
        <v>387</v>
      </c>
      <c r="G36" s="367" t="s">
        <v>386</v>
      </c>
      <c r="H36" s="75" t="s">
        <v>327</v>
      </c>
      <c r="I36" s="619"/>
      <c r="J36" s="628"/>
      <c r="K36" s="65">
        <v>681818</v>
      </c>
      <c r="L36" s="66" t="s">
        <v>10</v>
      </c>
      <c r="M36" s="66" t="s">
        <v>102</v>
      </c>
      <c r="N36" s="87" t="str">
        <f>IF(AND('331-CT'!$E$7=TH!H36,OR(L36="331",M36="331")),"x","")</f>
        <v/>
      </c>
      <c r="O36" s="87" t="str">
        <f>IF(AND($B36&gt;='111'!$N$11,$B36&lt;='111'!$O$11,OR($L36=$O$7,$M36=$O$7)),"x","")</f>
        <v>x</v>
      </c>
      <c r="P36" s="87" t="str">
        <f>IF(AND($L36=$O$7,$B36&lt;'111'!$N$11),"x","")</f>
        <v/>
      </c>
      <c r="Q36" s="87" t="str">
        <f>IF(AND($M36=$O$7,$B36&lt;'111'!$N$11),"x","")</f>
        <v/>
      </c>
      <c r="R36" s="87" t="str">
        <f>IF(AND($B36&gt;='112'!$M$9,$B36&lt;='112'!$N$9,OR($L36='112'!$I$6,$M36='112'!$I$6)),"x","")</f>
        <v/>
      </c>
      <c r="S36" s="87" t="str">
        <f>IF(AND($L36='112'!$I$6,$B36&lt;'112'!$M$9),"x","")</f>
        <v/>
      </c>
      <c r="T36" s="87" t="str">
        <f>IF(AND($M36='112'!$I$6,$B36&lt;'112'!$M$9),"x","")</f>
        <v/>
      </c>
      <c r="U36" s="87" t="str">
        <f>IF(AND($B36&gt;='1331'!$I$9,$B36&lt;='1331'!$J$9,OR($L36=$U$7,$M36=$U$7)),"x","")</f>
        <v>x</v>
      </c>
      <c r="V36" s="87" t="str">
        <f>IF(AND($L36=$U$7,$B36&lt;'1331'!$I$9),"x","")</f>
        <v/>
      </c>
      <c r="W36" s="87" t="str">
        <f>IF(AND($M36=$U$7,$B36&lt;'1331'!$I$9),"x","")</f>
        <v/>
      </c>
      <c r="X36" s="87" t="str">
        <f>IF(AND('CT-341'!$H$9=H36,OR(LEFT(L36,3)=$X$7,LEFT(M36,3)=$X$7)),"x","")</f>
        <v/>
      </c>
      <c r="Y36" s="87" t="str">
        <f>IF(OR(TH!L36=TH!$Y$7,M36=TH!$Y$7),"x","")</f>
        <v/>
      </c>
      <c r="Z36" s="87" t="str">
        <f t="shared" si="3"/>
        <v>1</v>
      </c>
    </row>
    <row r="37" spans="1:26" s="410" customFormat="1" ht="15.75" customHeight="1">
      <c r="A37" s="405" t="str">
        <f>IF(B37&lt;&gt;"",IF(AND(B37&gt;=_TM1,B37&lt;=_TM2,OR(TH!L37="1111",TH!M37="1111")),TH!D37,""),"")</f>
        <v>C05</v>
      </c>
      <c r="B37" s="63">
        <f t="shared" si="2"/>
        <v>1</v>
      </c>
      <c r="C37" s="411">
        <v>42380</v>
      </c>
      <c r="D37" s="64" t="s">
        <v>40</v>
      </c>
      <c r="E37" s="64">
        <v>42380</v>
      </c>
      <c r="F37" s="67" t="s">
        <v>336</v>
      </c>
      <c r="G37" s="367" t="s">
        <v>388</v>
      </c>
      <c r="H37" s="75" t="s">
        <v>166</v>
      </c>
      <c r="I37" s="619"/>
      <c r="J37" s="628"/>
      <c r="K37" s="65">
        <v>547308</v>
      </c>
      <c r="L37" s="69" t="s">
        <v>140</v>
      </c>
      <c r="M37" s="66" t="s">
        <v>102</v>
      </c>
      <c r="N37" s="87" t="str">
        <f>IF(AND('331-CT'!$E$7=TH!H37,OR(L37="331",M37="331")),"x","")</f>
        <v/>
      </c>
      <c r="O37" s="87" t="str">
        <f>IF(AND($B37&gt;='111'!$N$11,$B37&lt;='111'!$O$11,OR($L37=$O$7,$M37=$O$7)),"x","")</f>
        <v>x</v>
      </c>
      <c r="P37" s="87" t="str">
        <f>IF(AND($L37=$O$7,$B37&lt;'111'!$N$11),"x","")</f>
        <v/>
      </c>
      <c r="Q37" s="87" t="str">
        <f>IF(AND($M37=$O$7,$B37&lt;'111'!$N$11),"x","")</f>
        <v/>
      </c>
      <c r="R37" s="87" t="str">
        <f>IF(AND($B37&gt;='112'!$M$9,$B37&lt;='112'!$N$9,OR($L37='112'!$I$6,$M37='112'!$I$6)),"x","")</f>
        <v/>
      </c>
      <c r="S37" s="87" t="str">
        <f>IF(AND($L37='112'!$I$6,$B37&lt;'112'!$M$9),"x","")</f>
        <v/>
      </c>
      <c r="T37" s="87" t="str">
        <f>IF(AND($M37='112'!$I$6,$B37&lt;'112'!$M$9),"x","")</f>
        <v/>
      </c>
      <c r="U37" s="87" t="str">
        <f>IF(AND($B37&gt;='1331'!$I$9,$B37&lt;='1331'!$J$9,OR($L37=$U$7,$M37=$U$7)),"x","")</f>
        <v/>
      </c>
      <c r="V37" s="87" t="str">
        <f>IF(AND($L37=$U$7,$B37&lt;'1331'!$I$9),"x","")</f>
        <v/>
      </c>
      <c r="W37" s="87" t="str">
        <f>IF(AND($M37=$U$7,$B37&lt;'1331'!$I$9),"x","")</f>
        <v/>
      </c>
      <c r="X37" s="87" t="str">
        <f>IF(AND('CT-341'!$H$9=H37,OR(LEFT(L37,3)=$X$7,LEFT(M37,3)=$X$7)),"x","")</f>
        <v/>
      </c>
      <c r="Y37" s="87" t="str">
        <f>IF(OR(TH!L37=TH!$Y$7,M37=TH!$Y$7),"x","")</f>
        <v/>
      </c>
      <c r="Z37" s="87" t="str">
        <f t="shared" si="3"/>
        <v>1</v>
      </c>
    </row>
    <row r="38" spans="1:26" s="410" customFormat="1" ht="15.75" customHeight="1">
      <c r="A38" s="405" t="str">
        <f>IF(B38&lt;&gt;"",IF(AND(B38&gt;=_TM1,B38&lt;=_TM2,OR(TH!L38="1111",TH!M38="1111")),TH!D38,""),"")</f>
        <v>C05</v>
      </c>
      <c r="B38" s="63">
        <f t="shared" si="2"/>
        <v>1</v>
      </c>
      <c r="C38" s="64">
        <v>42380</v>
      </c>
      <c r="D38" s="64" t="s">
        <v>40</v>
      </c>
      <c r="E38" s="64">
        <v>42380</v>
      </c>
      <c r="F38" s="67" t="s">
        <v>338</v>
      </c>
      <c r="G38" s="367" t="s">
        <v>388</v>
      </c>
      <c r="H38" s="75" t="s">
        <v>166</v>
      </c>
      <c r="I38" s="619"/>
      <c r="J38" s="628"/>
      <c r="K38" s="65">
        <v>54730</v>
      </c>
      <c r="L38" s="66" t="s">
        <v>10</v>
      </c>
      <c r="M38" s="66" t="s">
        <v>102</v>
      </c>
      <c r="N38" s="87" t="str">
        <f>IF(AND('331-CT'!$E$7=TH!H38,OR(L38="331",M38="331")),"x","")</f>
        <v/>
      </c>
      <c r="O38" s="87" t="str">
        <f>IF(AND($B38&gt;='111'!$N$11,$B38&lt;='111'!$O$11,OR($L38=$O$7,$M38=$O$7)),"x","")</f>
        <v>x</v>
      </c>
      <c r="P38" s="87" t="str">
        <f>IF(AND($L38=$O$7,$B38&lt;'111'!$N$11),"x","")</f>
        <v/>
      </c>
      <c r="Q38" s="87" t="str">
        <f>IF(AND($M38=$O$7,$B38&lt;'111'!$N$11),"x","")</f>
        <v/>
      </c>
      <c r="R38" s="87" t="str">
        <f>IF(AND($B38&gt;='112'!$M$9,$B38&lt;='112'!$N$9,OR($L38='112'!$I$6,$M38='112'!$I$6)),"x","")</f>
        <v/>
      </c>
      <c r="S38" s="87" t="str">
        <f>IF(AND($L38='112'!$I$6,$B38&lt;'112'!$M$9),"x","")</f>
        <v/>
      </c>
      <c r="T38" s="87" t="str">
        <f>IF(AND($M38='112'!$I$6,$B38&lt;'112'!$M$9),"x","")</f>
        <v/>
      </c>
      <c r="U38" s="87" t="str">
        <f>IF(AND($B38&gt;='1331'!$I$9,$B38&lt;='1331'!$J$9,OR($L38=$U$7,$M38=$U$7)),"x","")</f>
        <v>x</v>
      </c>
      <c r="V38" s="87" t="str">
        <f>IF(AND($L38=$U$7,$B38&lt;'1331'!$I$9),"x","")</f>
        <v/>
      </c>
      <c r="W38" s="87" t="str">
        <f>IF(AND($M38=$U$7,$B38&lt;'1331'!$I$9),"x","")</f>
        <v/>
      </c>
      <c r="X38" s="87" t="str">
        <f>IF(AND('CT-341'!$H$9=H38,OR(LEFT(L38,3)=$X$7,LEFT(M38,3)=$X$7)),"x","")</f>
        <v/>
      </c>
      <c r="Y38" s="87" t="str">
        <f>IF(OR(TH!L38=TH!$Y$7,M38=TH!$Y$7),"x","")</f>
        <v/>
      </c>
      <c r="Z38" s="87" t="str">
        <f t="shared" si="3"/>
        <v>1</v>
      </c>
    </row>
    <row r="39" spans="1:26" s="410" customFormat="1" ht="15.75" customHeight="1">
      <c r="A39" s="405" t="str">
        <f>IF(B39&lt;&gt;"",IF(AND(B39&gt;=_TM1,B39&lt;=_TM2,OR(TH!L39="1111",TH!M39="1111")),TH!D39,""),"")</f>
        <v/>
      </c>
      <c r="B39" s="63">
        <f t="shared" ref="B39:B42" si="4">IF(C39&lt;&gt;"",MONTH(C39),"")</f>
        <v>1</v>
      </c>
      <c r="C39" s="64">
        <v>42380</v>
      </c>
      <c r="D39" s="511" t="s">
        <v>45</v>
      </c>
      <c r="E39" s="64">
        <v>42380</v>
      </c>
      <c r="F39" s="67" t="s">
        <v>464</v>
      </c>
      <c r="G39" s="511" t="s">
        <v>462</v>
      </c>
      <c r="H39" s="85" t="s">
        <v>226</v>
      </c>
      <c r="I39" s="617"/>
      <c r="J39" s="626"/>
      <c r="K39" s="65">
        <v>28280100</v>
      </c>
      <c r="L39" s="66" t="s">
        <v>140</v>
      </c>
      <c r="M39" s="66" t="s">
        <v>9</v>
      </c>
      <c r="N39" s="87" t="str">
        <f>IF(AND('331-CT'!$E$7=TH!H39,OR(L39="331",M39="331")),"x","")</f>
        <v>x</v>
      </c>
      <c r="O39" s="87" t="str">
        <f>IF(AND($B39&gt;='111'!$N$11,$B39&lt;='111'!$O$11,OR($L39=$O$7,$M39=$O$7)),"x","")</f>
        <v/>
      </c>
      <c r="P39" s="87" t="str">
        <f>IF(AND($L39=$O$7,$B39&lt;'111'!$N$11),"x","")</f>
        <v/>
      </c>
      <c r="Q39" s="87" t="str">
        <f>IF(AND($M39=$O$7,$B39&lt;'111'!$N$11),"x","")</f>
        <v/>
      </c>
      <c r="R39" s="87" t="str">
        <f>IF(AND($B39&gt;='112'!$M$9,$B39&lt;='112'!$N$9,OR($L39='112'!$I$6,$M39='112'!$I$6)),"x","")</f>
        <v/>
      </c>
      <c r="S39" s="87" t="str">
        <f>IF(AND($L39='112'!$I$6,$B39&lt;'112'!$M$9),"x","")</f>
        <v/>
      </c>
      <c r="T39" s="87" t="str">
        <f>IF(AND($M39='112'!$I$6,$B39&lt;'112'!$M$9),"x","")</f>
        <v/>
      </c>
      <c r="U39" s="87" t="str">
        <f>IF(AND($B39&gt;='1331'!$I$9,$B39&lt;='1331'!$J$9,OR($L39=$U$7,$M39=$U$7)),"x","")</f>
        <v/>
      </c>
      <c r="V39" s="87" t="str">
        <f>IF(AND($L39=$U$7,$B39&lt;'1331'!$I$9),"x","")</f>
        <v/>
      </c>
      <c r="W39" s="87" t="str">
        <f>IF(AND($M39=$U$7,$B39&lt;'1331'!$I$9),"x","")</f>
        <v/>
      </c>
      <c r="X39" s="87" t="str">
        <f>IF(AND('CT-341'!$H$9=H39,OR(LEFT(L39,3)=$X$7,LEFT(M39,3)=$X$7)),"x","")</f>
        <v/>
      </c>
      <c r="Y39" s="87" t="str">
        <f>IF(OR(TH!L39=TH!$Y$7,M39=TH!$Y$7),"x","")</f>
        <v/>
      </c>
      <c r="Z39" s="87" t="str">
        <f t="shared" si="3"/>
        <v>1</v>
      </c>
    </row>
    <row r="40" spans="1:26" s="410" customFormat="1" ht="15.75" customHeight="1">
      <c r="A40" s="405" t="str">
        <f>IF(B40&lt;&gt;"",IF(AND(B40&gt;=_TM1,B40&lt;=_TM2,OR(TH!L40="1111",TH!M40="1111")),TH!D40,""),"")</f>
        <v/>
      </c>
      <c r="B40" s="63">
        <f t="shared" si="4"/>
        <v>1</v>
      </c>
      <c r="C40" s="64">
        <v>42380</v>
      </c>
      <c r="D40" s="511" t="s">
        <v>45</v>
      </c>
      <c r="E40" s="64">
        <v>42380</v>
      </c>
      <c r="F40" s="67" t="s">
        <v>465</v>
      </c>
      <c r="G40" s="511" t="s">
        <v>462</v>
      </c>
      <c r="H40" s="85" t="s">
        <v>226</v>
      </c>
      <c r="I40" s="617"/>
      <c r="J40" s="626"/>
      <c r="K40" s="65">
        <v>2828010</v>
      </c>
      <c r="L40" s="66" t="s">
        <v>10</v>
      </c>
      <c r="M40" s="66" t="s">
        <v>9</v>
      </c>
      <c r="N40" s="87" t="str">
        <f>IF(AND('331-CT'!$E$7=TH!H40,OR(L40="331",M40="331")),"x","")</f>
        <v>x</v>
      </c>
      <c r="O40" s="87" t="str">
        <f>IF(AND($B40&gt;='111'!$N$11,$B40&lt;='111'!$O$11,OR($L40=$O$7,$M40=$O$7)),"x","")</f>
        <v/>
      </c>
      <c r="P40" s="87" t="str">
        <f>IF(AND($L40=$O$7,$B40&lt;'111'!$N$11),"x","")</f>
        <v/>
      </c>
      <c r="Q40" s="87" t="str">
        <f>IF(AND($M40=$O$7,$B40&lt;'111'!$N$11),"x","")</f>
        <v/>
      </c>
      <c r="R40" s="87" t="str">
        <f>IF(AND($B40&gt;='112'!$M$9,$B40&lt;='112'!$N$9,OR($L40='112'!$I$6,$M40='112'!$I$6)),"x","")</f>
        <v/>
      </c>
      <c r="S40" s="87" t="str">
        <f>IF(AND($L40='112'!$I$6,$B40&lt;'112'!$M$9),"x","")</f>
        <v/>
      </c>
      <c r="T40" s="87" t="str">
        <f>IF(AND($M40='112'!$I$6,$B40&lt;'112'!$M$9),"x","")</f>
        <v/>
      </c>
      <c r="U40" s="87" t="str">
        <f>IF(AND($B40&gt;='1331'!$I$9,$B40&lt;='1331'!$J$9,OR($L40=$U$7,$M40=$U$7)),"x","")</f>
        <v>x</v>
      </c>
      <c r="V40" s="87" t="str">
        <f>IF(AND($L40=$U$7,$B40&lt;'1331'!$I$9),"x","")</f>
        <v/>
      </c>
      <c r="W40" s="87" t="str">
        <f>IF(AND($M40=$U$7,$B40&lt;'1331'!$I$9),"x","")</f>
        <v/>
      </c>
      <c r="X40" s="87" t="str">
        <f>IF(AND('CT-341'!$H$9=H40,OR(LEFT(L40,3)=$X$7,LEFT(M40,3)=$X$7)),"x","")</f>
        <v/>
      </c>
      <c r="Y40" s="87" t="str">
        <f>IF(OR(TH!L40=TH!$Y$7,M40=TH!$Y$7),"x","")</f>
        <v/>
      </c>
      <c r="Z40" s="87" t="str">
        <f t="shared" si="3"/>
        <v>1</v>
      </c>
    </row>
    <row r="41" spans="1:26" s="410" customFormat="1" ht="15.75" customHeight="1">
      <c r="A41" s="405" t="str">
        <f>IF(B41&lt;&gt;"",IF(AND(B41&gt;=_TM1,B41&lt;=_TM2,OR(TH!L41="1111",TH!M41="1111")),TH!D41,""),"")</f>
        <v/>
      </c>
      <c r="B41" s="63">
        <f t="shared" si="4"/>
        <v>1</v>
      </c>
      <c r="C41" s="64">
        <v>42395</v>
      </c>
      <c r="D41" s="511" t="s">
        <v>45</v>
      </c>
      <c r="E41" s="64">
        <v>42395</v>
      </c>
      <c r="F41" s="67" t="s">
        <v>467</v>
      </c>
      <c r="G41" s="511" t="s">
        <v>463</v>
      </c>
      <c r="H41" s="85" t="s">
        <v>226</v>
      </c>
      <c r="I41" s="617"/>
      <c r="J41" s="626"/>
      <c r="K41" s="65">
        <v>37562900</v>
      </c>
      <c r="L41" s="66" t="s">
        <v>140</v>
      </c>
      <c r="M41" s="66" t="s">
        <v>9</v>
      </c>
      <c r="N41" s="87" t="str">
        <f>IF(AND('331-CT'!$E$7=TH!H41,OR(L41="331",M41="331")),"x","")</f>
        <v>x</v>
      </c>
      <c r="O41" s="87" t="str">
        <f>IF(AND($B41&gt;='111'!$N$11,$B41&lt;='111'!$O$11,OR($L41=$O$7,$M41=$O$7)),"x","")</f>
        <v/>
      </c>
      <c r="P41" s="87" t="str">
        <f>IF(AND($L41=$O$7,$B41&lt;'111'!$N$11),"x","")</f>
        <v/>
      </c>
      <c r="Q41" s="87" t="str">
        <f>IF(AND($M41=$O$7,$B41&lt;'111'!$N$11),"x","")</f>
        <v/>
      </c>
      <c r="R41" s="87" t="str">
        <f>IF(AND($B41&gt;='112'!$M$9,$B41&lt;='112'!$N$9,OR($L41='112'!$I$6,$M41='112'!$I$6)),"x","")</f>
        <v/>
      </c>
      <c r="S41" s="87" t="str">
        <f>IF(AND($L41='112'!$I$6,$B41&lt;'112'!$M$9),"x","")</f>
        <v/>
      </c>
      <c r="T41" s="87" t="str">
        <f>IF(AND($M41='112'!$I$6,$B41&lt;'112'!$M$9),"x","")</f>
        <v/>
      </c>
      <c r="U41" s="87" t="str">
        <f>IF(AND($B41&gt;='1331'!$I$9,$B41&lt;='1331'!$J$9,OR($L41=$U$7,$M41=$U$7)),"x","")</f>
        <v/>
      </c>
      <c r="V41" s="87" t="str">
        <f>IF(AND($L41=$U$7,$B41&lt;'1331'!$I$9),"x","")</f>
        <v/>
      </c>
      <c r="W41" s="87" t="str">
        <f>IF(AND($M41=$U$7,$B41&lt;'1331'!$I$9),"x","")</f>
        <v/>
      </c>
      <c r="X41" s="87" t="str">
        <f>IF(AND('CT-341'!$H$9=H41,OR(LEFT(L41,3)=$X$7,LEFT(M41,3)=$X$7)),"x","")</f>
        <v/>
      </c>
      <c r="Y41" s="87" t="str">
        <f>IF(OR(TH!L41=TH!$Y$7,M41=TH!$Y$7),"x","")</f>
        <v/>
      </c>
      <c r="Z41" s="87" t="str">
        <f t="shared" si="3"/>
        <v>1</v>
      </c>
    </row>
    <row r="42" spans="1:26" s="410" customFormat="1" ht="15.75" customHeight="1">
      <c r="A42" s="405" t="str">
        <f>IF(B42&lt;&gt;"",IF(AND(B42&gt;=_TM1,B42&lt;=_TM2,OR(TH!L42="1111",TH!M42="1111")),TH!D42,""),"")</f>
        <v/>
      </c>
      <c r="B42" s="63">
        <f t="shared" si="4"/>
        <v>1</v>
      </c>
      <c r="C42" s="64">
        <v>42395</v>
      </c>
      <c r="D42" s="511" t="s">
        <v>45</v>
      </c>
      <c r="E42" s="64">
        <v>42395</v>
      </c>
      <c r="F42" s="67" t="s">
        <v>466</v>
      </c>
      <c r="G42" s="511" t="s">
        <v>463</v>
      </c>
      <c r="H42" s="85" t="s">
        <v>226</v>
      </c>
      <c r="I42" s="617"/>
      <c r="J42" s="626"/>
      <c r="K42" s="65">
        <v>3756290</v>
      </c>
      <c r="L42" s="66" t="s">
        <v>10</v>
      </c>
      <c r="M42" s="66" t="s">
        <v>9</v>
      </c>
      <c r="N42" s="87" t="str">
        <f>IF(AND('331-CT'!$E$7=TH!H42,OR(L42="331",M42="331")),"x","")</f>
        <v>x</v>
      </c>
      <c r="O42" s="87" t="str">
        <f>IF(AND($B42&gt;='111'!$N$11,$B42&lt;='111'!$O$11,OR($L42=$O$7,$M42=$O$7)),"x","")</f>
        <v/>
      </c>
      <c r="P42" s="87" t="str">
        <f>IF(AND($L42=$O$7,$B42&lt;'111'!$N$11),"x","")</f>
        <v/>
      </c>
      <c r="Q42" s="87" t="str">
        <f>IF(AND($M42=$O$7,$B42&lt;'111'!$N$11),"x","")</f>
        <v/>
      </c>
      <c r="R42" s="87" t="str">
        <f>IF(AND($B42&gt;='112'!$M$9,$B42&lt;='112'!$N$9,OR($L42='112'!$I$6,$M42='112'!$I$6)),"x","")</f>
        <v/>
      </c>
      <c r="S42" s="87" t="str">
        <f>IF(AND($L42='112'!$I$6,$B42&lt;'112'!$M$9),"x","")</f>
        <v/>
      </c>
      <c r="T42" s="87" t="str">
        <f>IF(AND($M42='112'!$I$6,$B42&lt;'112'!$M$9),"x","")</f>
        <v/>
      </c>
      <c r="U42" s="87" t="str">
        <f>IF(AND($B42&gt;='1331'!$I$9,$B42&lt;='1331'!$J$9,OR($L42=$U$7,$M42=$U$7)),"x","")</f>
        <v>x</v>
      </c>
      <c r="V42" s="87" t="str">
        <f>IF(AND($L42=$U$7,$B42&lt;'1331'!$I$9),"x","")</f>
        <v/>
      </c>
      <c r="W42" s="87" t="str">
        <f>IF(AND($M42=$U$7,$B42&lt;'1331'!$I$9),"x","")</f>
        <v/>
      </c>
      <c r="X42" s="87" t="str">
        <f>IF(AND('CT-341'!$H$9=H42,OR(LEFT(L42,3)=$X$7,LEFT(M42,3)=$X$7)),"x","")</f>
        <v/>
      </c>
      <c r="Y42" s="87" t="str">
        <f>IF(OR(TH!L42=TH!$Y$7,M42=TH!$Y$7),"x","")</f>
        <v/>
      </c>
      <c r="Z42" s="87" t="str">
        <f t="shared" si="3"/>
        <v>1</v>
      </c>
    </row>
    <row r="43" spans="1:26" s="410" customFormat="1" ht="15.75" customHeight="1">
      <c r="A43" s="405" t="str">
        <f>IF(B43&lt;&gt;"",IF(AND(B43&gt;=_TM1,B43&lt;=_TM2,OR(TH!L43="1111",TH!M43="1111")),TH!D43,""),"")</f>
        <v/>
      </c>
      <c r="B43" s="63">
        <f t="shared" si="2"/>
        <v>1</v>
      </c>
      <c r="C43" s="64">
        <v>42381</v>
      </c>
      <c r="D43" s="64" t="s">
        <v>45</v>
      </c>
      <c r="E43" s="64">
        <v>42381</v>
      </c>
      <c r="F43" s="67" t="s">
        <v>389</v>
      </c>
      <c r="G43" s="367" t="s">
        <v>390</v>
      </c>
      <c r="H43" s="75" t="s">
        <v>70</v>
      </c>
      <c r="I43" s="619"/>
      <c r="J43" s="628"/>
      <c r="K43" s="65">
        <v>358272727</v>
      </c>
      <c r="L43" s="66" t="s">
        <v>247</v>
      </c>
      <c r="M43" s="66" t="s">
        <v>9</v>
      </c>
      <c r="N43" s="87" t="str">
        <f>IF(AND('331-CT'!$E$7=TH!H43,OR(L43="331",M43="331")),"x","")</f>
        <v/>
      </c>
      <c r="O43" s="87" t="str">
        <f>IF(AND($B43&gt;='111'!$N$11,$B43&lt;='111'!$O$11,OR($L43=$O$7,$M43=$O$7)),"x","")</f>
        <v/>
      </c>
      <c r="P43" s="87" t="str">
        <f>IF(AND($L43=$O$7,$B43&lt;'111'!$N$11),"x","")</f>
        <v/>
      </c>
      <c r="Q43" s="87" t="str">
        <f>IF(AND($M43=$O$7,$B43&lt;'111'!$N$11),"x","")</f>
        <v/>
      </c>
      <c r="R43" s="87" t="str">
        <f>IF(AND($B43&gt;='112'!$M$9,$B43&lt;='112'!$N$9,OR($L43='112'!$I$6,$M43='112'!$I$6)),"x","")</f>
        <v/>
      </c>
      <c r="S43" s="87" t="str">
        <f>IF(AND($L43='112'!$I$6,$B43&lt;'112'!$M$9),"x","")</f>
        <v/>
      </c>
      <c r="T43" s="87" t="str">
        <f>IF(AND($M43='112'!$I$6,$B43&lt;'112'!$M$9),"x","")</f>
        <v/>
      </c>
      <c r="U43" s="87" t="str">
        <f>IF(AND($B43&gt;='1331'!$I$9,$B43&lt;='1331'!$J$9,OR($L43=$U$7,$M43=$U$7)),"x","")</f>
        <v/>
      </c>
      <c r="V43" s="87" t="str">
        <f>IF(AND($L43=$U$7,$B43&lt;'1331'!$I$9),"x","")</f>
        <v/>
      </c>
      <c r="W43" s="87" t="str">
        <f>IF(AND($M43=$U$7,$B43&lt;'1331'!$I$9),"x","")</f>
        <v/>
      </c>
      <c r="X43" s="87" t="str">
        <f>IF(AND('CT-341'!$H$9=H43,OR(LEFT(L43,3)=$X$7,LEFT(M43,3)=$X$7)),"x","")</f>
        <v/>
      </c>
      <c r="Y43" s="87" t="str">
        <f>IF(OR(TH!L43=TH!$Y$7,M43=TH!$Y$7),"x","")</f>
        <v/>
      </c>
      <c r="Z43" s="87" t="str">
        <f t="shared" si="3"/>
        <v>1</v>
      </c>
    </row>
    <row r="44" spans="1:26" s="410" customFormat="1" ht="15.75" customHeight="1">
      <c r="A44" s="405" t="str">
        <f>IF(B44&lt;&gt;"",IF(AND(B44&gt;=_TM1,B44&lt;=_TM2,OR(TH!L44="1111",TH!M44="1111")),TH!D44,""),"")</f>
        <v/>
      </c>
      <c r="B44" s="63">
        <f t="shared" si="2"/>
        <v>1</v>
      </c>
      <c r="C44" s="411">
        <v>42381</v>
      </c>
      <c r="D44" s="64" t="s">
        <v>45</v>
      </c>
      <c r="E44" s="64">
        <v>42381</v>
      </c>
      <c r="F44" s="67" t="s">
        <v>391</v>
      </c>
      <c r="G44" s="367" t="s">
        <v>390</v>
      </c>
      <c r="H44" s="75" t="s">
        <v>70</v>
      </c>
      <c r="I44" s="619"/>
      <c r="J44" s="628"/>
      <c r="K44" s="65">
        <v>35827273</v>
      </c>
      <c r="L44" s="69" t="s">
        <v>10</v>
      </c>
      <c r="M44" s="66" t="s">
        <v>9</v>
      </c>
      <c r="N44" s="87" t="str">
        <f>IF(AND('331-CT'!$E$7=TH!H44,OR(L44="331",M44="331")),"x","")</f>
        <v/>
      </c>
      <c r="O44" s="87" t="str">
        <f>IF(AND($B44&gt;='111'!$N$11,$B44&lt;='111'!$O$11,OR($L44=$O$7,$M44=$O$7)),"x","")</f>
        <v/>
      </c>
      <c r="P44" s="87" t="str">
        <f>IF(AND($L44=$O$7,$B44&lt;'111'!$N$11),"x","")</f>
        <v/>
      </c>
      <c r="Q44" s="87" t="str">
        <f>IF(AND($M44=$O$7,$B44&lt;'111'!$N$11),"x","")</f>
        <v/>
      </c>
      <c r="R44" s="87" t="str">
        <f>IF(AND($B44&gt;='112'!$M$9,$B44&lt;='112'!$N$9,OR($L44='112'!$I$6,$M44='112'!$I$6)),"x","")</f>
        <v/>
      </c>
      <c r="S44" s="87" t="str">
        <f>IF(AND($L44='112'!$I$6,$B44&lt;'112'!$M$9),"x","")</f>
        <v/>
      </c>
      <c r="T44" s="87" t="str">
        <f>IF(AND($M44='112'!$I$6,$B44&lt;'112'!$M$9),"x","")</f>
        <v/>
      </c>
      <c r="U44" s="87" t="str">
        <f>IF(AND($B44&gt;='1331'!$I$9,$B44&lt;='1331'!$J$9,OR($L44=$U$7,$M44=$U$7)),"x","")</f>
        <v>x</v>
      </c>
      <c r="V44" s="87" t="str">
        <f>IF(AND($L44=$U$7,$B44&lt;'1331'!$I$9),"x","")</f>
        <v/>
      </c>
      <c r="W44" s="87" t="str">
        <f>IF(AND($M44=$U$7,$B44&lt;'1331'!$I$9),"x","")</f>
        <v/>
      </c>
      <c r="X44" s="87" t="str">
        <f>IF(AND('CT-341'!$H$9=H44,OR(LEFT(L44,3)=$X$7,LEFT(M44,3)=$X$7)),"x","")</f>
        <v/>
      </c>
      <c r="Y44" s="87" t="str">
        <f>IF(OR(TH!L44=TH!$Y$7,M44=TH!$Y$7),"x","")</f>
        <v/>
      </c>
      <c r="Z44" s="87" t="str">
        <f t="shared" si="3"/>
        <v>1</v>
      </c>
    </row>
    <row r="45" spans="1:26" s="410" customFormat="1" ht="15.75" customHeight="1">
      <c r="A45" s="405" t="str">
        <f>IF(B45&lt;&gt;"",IF(AND(B45&gt;=_TM1,B45&lt;=_TM2,OR(TH!L45="1111",TH!M45="1111")),TH!D45,""),"")</f>
        <v/>
      </c>
      <c r="B45" s="63">
        <f t="shared" si="2"/>
        <v>1</v>
      </c>
      <c r="C45" s="64">
        <v>42381</v>
      </c>
      <c r="D45" s="64" t="s">
        <v>8</v>
      </c>
      <c r="E45" s="64">
        <v>42381</v>
      </c>
      <c r="F45" s="67" t="s">
        <v>168</v>
      </c>
      <c r="G45" s="367"/>
      <c r="H45" s="75" t="s">
        <v>68</v>
      </c>
      <c r="I45" s="619"/>
      <c r="J45" s="628"/>
      <c r="K45" s="65">
        <v>500000000</v>
      </c>
      <c r="L45" s="66" t="s">
        <v>9</v>
      </c>
      <c r="M45" s="66" t="s">
        <v>31</v>
      </c>
      <c r="N45" s="87" t="str">
        <f>IF(AND('331-CT'!$E$7=TH!H45,OR(L45="331",M45="331")),"x","")</f>
        <v/>
      </c>
      <c r="O45" s="87" t="str">
        <f>IF(AND($B45&gt;='111'!$N$11,$B45&lt;='111'!$O$11,OR($L45=$O$7,$M45=$O$7)),"x","")</f>
        <v/>
      </c>
      <c r="P45" s="87" t="str">
        <f>IF(AND($L45=$O$7,$B45&lt;'111'!$N$11),"x","")</f>
        <v/>
      </c>
      <c r="Q45" s="87" t="str">
        <f>IF(AND($M45=$O$7,$B45&lt;'111'!$N$11),"x","")</f>
        <v/>
      </c>
      <c r="R45" s="87" t="str">
        <f>IF(AND($B45&gt;='112'!$M$9,$B45&lt;='112'!$N$9,OR($L45='112'!$I$6,$M45='112'!$I$6)),"x","")</f>
        <v>x</v>
      </c>
      <c r="S45" s="87" t="str">
        <f>IF(AND($L45='112'!$I$6,$B45&lt;'112'!$M$9),"x","")</f>
        <v/>
      </c>
      <c r="T45" s="87" t="str">
        <f>IF(AND($M45='112'!$I$6,$B45&lt;'112'!$M$9),"x","")</f>
        <v/>
      </c>
      <c r="U45" s="87" t="str">
        <f>IF(AND($B45&gt;='1331'!$I$9,$B45&lt;='1331'!$J$9,OR($L45=$U$7,$M45=$U$7)),"x","")</f>
        <v/>
      </c>
      <c r="V45" s="87" t="str">
        <f>IF(AND($L45=$U$7,$B45&lt;'1331'!$I$9),"x","")</f>
        <v/>
      </c>
      <c r="W45" s="87" t="str">
        <f>IF(AND($M45=$U$7,$B45&lt;'1331'!$I$9),"x","")</f>
        <v/>
      </c>
      <c r="X45" s="87" t="str">
        <f>IF(AND('CT-341'!$H$9=H45,OR(LEFT(L45,3)=$X$7,LEFT(M45,3)=$X$7)),"x","")</f>
        <v/>
      </c>
      <c r="Y45" s="87" t="str">
        <f>IF(OR(TH!L45=TH!$Y$7,M45=TH!$Y$7),"x","")</f>
        <v/>
      </c>
      <c r="Z45" s="87" t="str">
        <f t="shared" si="3"/>
        <v>1</v>
      </c>
    </row>
    <row r="46" spans="1:26" s="410" customFormat="1" ht="15.75" customHeight="1">
      <c r="A46" s="405" t="str">
        <f>IF(B46&lt;&gt;"",IF(AND(B46&gt;=_TM1,B46&lt;=_TM2,OR(TH!L46="1111",TH!M46="1111")),TH!D46,""),"")</f>
        <v/>
      </c>
      <c r="B46" s="63">
        <f t="shared" si="2"/>
        <v>1</v>
      </c>
      <c r="C46" s="64">
        <v>42381</v>
      </c>
      <c r="D46" s="64" t="s">
        <v>8</v>
      </c>
      <c r="E46" s="64">
        <v>42381</v>
      </c>
      <c r="F46" s="67" t="s">
        <v>168</v>
      </c>
      <c r="G46" s="367"/>
      <c r="H46" s="75" t="s">
        <v>70</v>
      </c>
      <c r="I46" s="619"/>
      <c r="J46" s="628"/>
      <c r="K46" s="65">
        <v>200000000</v>
      </c>
      <c r="L46" s="66" t="s">
        <v>9</v>
      </c>
      <c r="M46" s="66" t="s">
        <v>31</v>
      </c>
      <c r="N46" s="87" t="str">
        <f>IF(AND('331-CT'!$E$7=TH!H46,OR(L46="331",M46="331")),"x","")</f>
        <v/>
      </c>
      <c r="O46" s="87" t="str">
        <f>IF(AND($B46&gt;='111'!$N$11,$B46&lt;='111'!$O$11,OR($L46=$O$7,$M46=$O$7)),"x","")</f>
        <v/>
      </c>
      <c r="P46" s="87" t="str">
        <f>IF(AND($L46=$O$7,$B46&lt;'111'!$N$11),"x","")</f>
        <v/>
      </c>
      <c r="Q46" s="87" t="str">
        <f>IF(AND($M46=$O$7,$B46&lt;'111'!$N$11),"x","")</f>
        <v/>
      </c>
      <c r="R46" s="87" t="str">
        <f>IF(AND($B46&gt;='112'!$M$9,$B46&lt;='112'!$N$9,OR($L46='112'!$I$6,$M46='112'!$I$6)),"x","")</f>
        <v>x</v>
      </c>
      <c r="S46" s="87" t="str">
        <f>IF(AND($L46='112'!$I$6,$B46&lt;'112'!$M$9),"x","")</f>
        <v/>
      </c>
      <c r="T46" s="87" t="str">
        <f>IF(AND($M46='112'!$I$6,$B46&lt;'112'!$M$9),"x","")</f>
        <v/>
      </c>
      <c r="U46" s="87" t="str">
        <f>IF(AND($B46&gt;='1331'!$I$9,$B46&lt;='1331'!$J$9,OR($L46=$U$7,$M46=$U$7)),"x","")</f>
        <v/>
      </c>
      <c r="V46" s="87" t="str">
        <f>IF(AND($L46=$U$7,$B46&lt;'1331'!$I$9),"x","")</f>
        <v/>
      </c>
      <c r="W46" s="87" t="str">
        <f>IF(AND($M46=$U$7,$B46&lt;'1331'!$I$9),"x","")</f>
        <v/>
      </c>
      <c r="X46" s="87" t="str">
        <f>IF(AND('CT-341'!$H$9=H46,OR(LEFT(L46,3)=$X$7,LEFT(M46,3)=$X$7)),"x","")</f>
        <v/>
      </c>
      <c r="Y46" s="87" t="str">
        <f>IF(OR(TH!L46=TH!$Y$7,M46=TH!$Y$7),"x","")</f>
        <v/>
      </c>
      <c r="Z46" s="87" t="str">
        <f t="shared" si="3"/>
        <v>1</v>
      </c>
    </row>
    <row r="47" spans="1:26" s="410" customFormat="1" ht="15.75" customHeight="1">
      <c r="A47" s="405" t="str">
        <f>IF(B47&lt;&gt;"",IF(AND(B47&gt;=_TM1,B47&lt;=_TM2,OR(TH!L47="1111",TH!M47="1111")),TH!D47,""),"")</f>
        <v/>
      </c>
      <c r="B47" s="63">
        <f t="shared" si="2"/>
        <v>1</v>
      </c>
      <c r="C47" s="411">
        <v>42381</v>
      </c>
      <c r="D47" s="64" t="s">
        <v>8</v>
      </c>
      <c r="E47" s="64">
        <v>42381</v>
      </c>
      <c r="F47" s="67" t="s">
        <v>22</v>
      </c>
      <c r="G47" s="367"/>
      <c r="H47" s="75"/>
      <c r="I47" s="619"/>
      <c r="J47" s="628"/>
      <c r="K47" s="65">
        <v>60000</v>
      </c>
      <c r="L47" s="66" t="s">
        <v>140</v>
      </c>
      <c r="M47" s="66" t="s">
        <v>31</v>
      </c>
      <c r="N47" s="87" t="str">
        <f>IF(AND('331-CT'!$E$7=TH!H47,OR(L47="331",M47="331")),"x","")</f>
        <v/>
      </c>
      <c r="O47" s="87" t="str">
        <f>IF(AND($B47&gt;='111'!$N$11,$B47&lt;='111'!$O$11,OR($L47=$O$7,$M47=$O$7)),"x","")</f>
        <v/>
      </c>
      <c r="P47" s="87" t="str">
        <f>IF(AND($L47=$O$7,$B47&lt;'111'!$N$11),"x","")</f>
        <v/>
      </c>
      <c r="Q47" s="87" t="str">
        <f>IF(AND($M47=$O$7,$B47&lt;'111'!$N$11),"x","")</f>
        <v/>
      </c>
      <c r="R47" s="87" t="str">
        <f>IF(AND($B47&gt;='112'!$M$9,$B47&lt;='112'!$N$9,OR($L47='112'!$I$6,$M47='112'!$I$6)),"x","")</f>
        <v>x</v>
      </c>
      <c r="S47" s="87" t="str">
        <f>IF(AND($L47='112'!$I$6,$B47&lt;'112'!$M$9),"x","")</f>
        <v/>
      </c>
      <c r="T47" s="87" t="str">
        <f>IF(AND($M47='112'!$I$6,$B47&lt;'112'!$M$9),"x","")</f>
        <v/>
      </c>
      <c r="U47" s="87" t="str">
        <f>IF(AND($B47&gt;='1331'!$I$9,$B47&lt;='1331'!$J$9,OR($L47=$U$7,$M47=$U$7)),"x","")</f>
        <v/>
      </c>
      <c r="V47" s="87" t="str">
        <f>IF(AND($L47=$U$7,$B47&lt;'1331'!$I$9),"x","")</f>
        <v/>
      </c>
      <c r="W47" s="87" t="str">
        <f>IF(AND($M47=$U$7,$B47&lt;'1331'!$I$9),"x","")</f>
        <v/>
      </c>
      <c r="X47" s="87" t="str">
        <f>IF(AND('CT-341'!$H$9=H47,OR(LEFT(L47,3)=$X$7,LEFT(M47,3)=$X$7)),"x","")</f>
        <v/>
      </c>
      <c r="Y47" s="87" t="str">
        <f>IF(OR(TH!L47=TH!$Y$7,M47=TH!$Y$7),"x","")</f>
        <v/>
      </c>
      <c r="Z47" s="87" t="str">
        <f t="shared" si="3"/>
        <v>1</v>
      </c>
    </row>
    <row r="48" spans="1:26" s="410" customFormat="1" ht="15.75" customHeight="1">
      <c r="A48" s="405" t="str">
        <f>IF(B48&lt;&gt;"",IF(AND(B48&gt;=_TM1,B48&lt;=_TM2,OR(TH!L48="1111",TH!M48="1111")),TH!D48,""),"")</f>
        <v/>
      </c>
      <c r="B48" s="63">
        <f t="shared" si="2"/>
        <v>1</v>
      </c>
      <c r="C48" s="64">
        <v>42381</v>
      </c>
      <c r="D48" s="64" t="s">
        <v>8</v>
      </c>
      <c r="E48" s="64">
        <v>42381</v>
      </c>
      <c r="F48" s="70" t="s">
        <v>23</v>
      </c>
      <c r="G48" s="367"/>
      <c r="H48" s="74"/>
      <c r="I48" s="620"/>
      <c r="J48" s="629"/>
      <c r="K48" s="65">
        <v>6000</v>
      </c>
      <c r="L48" s="66" t="s">
        <v>10</v>
      </c>
      <c r="M48" s="66" t="s">
        <v>31</v>
      </c>
      <c r="N48" s="87" t="str">
        <f>IF(AND('331-CT'!$E$7=TH!H48,OR(L48="331",M48="331")),"x","")</f>
        <v/>
      </c>
      <c r="O48" s="87" t="str">
        <f>IF(AND($B48&gt;='111'!$N$11,$B48&lt;='111'!$O$11,OR($L48=$O$7,$M48=$O$7)),"x","")</f>
        <v/>
      </c>
      <c r="P48" s="87" t="str">
        <f>IF(AND($L48=$O$7,$B48&lt;'111'!$N$11),"x","")</f>
        <v/>
      </c>
      <c r="Q48" s="87" t="str">
        <f>IF(AND($M48=$O$7,$B48&lt;'111'!$N$11),"x","")</f>
        <v/>
      </c>
      <c r="R48" s="87" t="str">
        <f>IF(AND($B48&gt;='112'!$M$9,$B48&lt;='112'!$N$9,OR($L48='112'!$I$6,$M48='112'!$I$6)),"x","")</f>
        <v>x</v>
      </c>
      <c r="S48" s="87" t="str">
        <f>IF(AND($L48='112'!$I$6,$B48&lt;'112'!$M$9),"x","")</f>
        <v/>
      </c>
      <c r="T48" s="87" t="str">
        <f>IF(AND($M48='112'!$I$6,$B48&lt;'112'!$M$9),"x","")</f>
        <v/>
      </c>
      <c r="U48" s="87" t="str">
        <f>IF(AND($B48&gt;='1331'!$I$9,$B48&lt;='1331'!$J$9,OR($L48=$U$7,$M48=$U$7)),"x","")</f>
        <v>x</v>
      </c>
      <c r="V48" s="87" t="str">
        <f>IF(AND($L48=$U$7,$B48&lt;'1331'!$I$9),"x","")</f>
        <v/>
      </c>
      <c r="W48" s="87" t="str">
        <f>IF(AND($M48=$U$7,$B48&lt;'1331'!$I$9),"x","")</f>
        <v/>
      </c>
      <c r="X48" s="87" t="str">
        <f>IF(AND('CT-341'!$H$9=H48,OR(LEFT(L48,3)=$X$7,LEFT(M48,3)=$X$7)),"x","")</f>
        <v/>
      </c>
      <c r="Y48" s="87" t="str">
        <f>IF(OR(TH!L48=TH!$Y$7,M48=TH!$Y$7),"x","")</f>
        <v/>
      </c>
      <c r="Z48" s="87" t="str">
        <f t="shared" si="3"/>
        <v>1</v>
      </c>
    </row>
    <row r="49" spans="1:26" s="410" customFormat="1" ht="15.75" customHeight="1">
      <c r="A49" s="405" t="str">
        <f>IF(B49&lt;&gt;"",IF(AND(B49&gt;=_TM1,B49&lt;=_TM2,OR(TH!L49="1111",TH!M49="1111")),TH!D49,""),"")</f>
        <v>C06</v>
      </c>
      <c r="B49" s="63">
        <f t="shared" si="2"/>
        <v>1</v>
      </c>
      <c r="C49" s="411">
        <v>42381</v>
      </c>
      <c r="D49" s="64" t="s">
        <v>64</v>
      </c>
      <c r="E49" s="64">
        <v>42381</v>
      </c>
      <c r="F49" s="67" t="s">
        <v>329</v>
      </c>
      <c r="G49" s="367" t="s">
        <v>392</v>
      </c>
      <c r="H49" s="74" t="s">
        <v>328</v>
      </c>
      <c r="I49" s="620"/>
      <c r="J49" s="629"/>
      <c r="K49" s="65">
        <v>12150000</v>
      </c>
      <c r="L49" s="66" t="s">
        <v>247</v>
      </c>
      <c r="M49" s="66" t="s">
        <v>102</v>
      </c>
      <c r="N49" s="87" t="str">
        <f>IF(AND('331-CT'!$E$7=TH!H49,OR(L49="331",M49="331")),"x","")</f>
        <v/>
      </c>
      <c r="O49" s="87" t="str">
        <f>IF(AND($B49&gt;='111'!$N$11,$B49&lt;='111'!$O$11,OR($L49=$O$7,$M49=$O$7)),"x","")</f>
        <v>x</v>
      </c>
      <c r="P49" s="87" t="str">
        <f>IF(AND($L49=$O$7,$B49&lt;'111'!$N$11),"x","")</f>
        <v/>
      </c>
      <c r="Q49" s="87" t="str">
        <f>IF(AND($M49=$O$7,$B49&lt;'111'!$N$11),"x","")</f>
        <v/>
      </c>
      <c r="R49" s="87" t="str">
        <f>IF(AND($B49&gt;='112'!$M$9,$B49&lt;='112'!$N$9,OR($L49='112'!$I$6,$M49='112'!$I$6)),"x","")</f>
        <v/>
      </c>
      <c r="S49" s="87" t="str">
        <f>IF(AND($L49='112'!$I$6,$B49&lt;'112'!$M$9),"x","")</f>
        <v/>
      </c>
      <c r="T49" s="87" t="str">
        <f>IF(AND($M49='112'!$I$6,$B49&lt;'112'!$M$9),"x","")</f>
        <v/>
      </c>
      <c r="U49" s="87" t="str">
        <f>IF(AND($B49&gt;='1331'!$I$9,$B49&lt;='1331'!$J$9,OR($L49=$U$7,$M49=$U$7)),"x","")</f>
        <v/>
      </c>
      <c r="V49" s="87" t="str">
        <f>IF(AND($L49=$U$7,$B49&lt;'1331'!$I$9),"x","")</f>
        <v/>
      </c>
      <c r="W49" s="87" t="str">
        <f>IF(AND($M49=$U$7,$B49&lt;'1331'!$I$9),"x","")</f>
        <v/>
      </c>
      <c r="X49" s="87" t="str">
        <f>IF(AND('CT-341'!$H$9=H49,OR(LEFT(L49,3)=$X$7,LEFT(M49,3)=$X$7)),"x","")</f>
        <v/>
      </c>
      <c r="Y49" s="87" t="str">
        <f>IF(OR(TH!L49=TH!$Y$7,M49=TH!$Y$7),"x","")</f>
        <v/>
      </c>
      <c r="Z49" s="87" t="str">
        <f t="shared" si="3"/>
        <v>1</v>
      </c>
    </row>
    <row r="50" spans="1:26" s="410" customFormat="1" ht="15.75" customHeight="1">
      <c r="A50" s="405" t="str">
        <f>IF(B50&lt;&gt;"",IF(AND(B50&gt;=_TM1,B50&lt;=_TM2,OR(TH!L50="1111",TH!M50="1111")),TH!D50,""),"")</f>
        <v>C06</v>
      </c>
      <c r="B50" s="63">
        <f t="shared" si="2"/>
        <v>1</v>
      </c>
      <c r="C50" s="64">
        <v>42381</v>
      </c>
      <c r="D50" s="64" t="s">
        <v>64</v>
      </c>
      <c r="E50" s="64">
        <v>42381</v>
      </c>
      <c r="F50" s="67" t="s">
        <v>330</v>
      </c>
      <c r="G50" s="367" t="s">
        <v>392</v>
      </c>
      <c r="H50" s="75" t="s">
        <v>328</v>
      </c>
      <c r="I50" s="619"/>
      <c r="J50" s="628"/>
      <c r="K50" s="65">
        <v>1215000</v>
      </c>
      <c r="L50" s="66" t="s">
        <v>10</v>
      </c>
      <c r="M50" s="66" t="s">
        <v>102</v>
      </c>
      <c r="N50" s="87" t="str">
        <f>IF(AND('331-CT'!$E$7=TH!H50,OR(L50="331",M50="331")),"x","")</f>
        <v/>
      </c>
      <c r="O50" s="87" t="str">
        <f>IF(AND($B50&gt;='111'!$N$11,$B50&lt;='111'!$O$11,OR($L50=$O$7,$M50=$O$7)),"x","")</f>
        <v>x</v>
      </c>
      <c r="P50" s="87" t="str">
        <f>IF(AND($L50=$O$7,$B50&lt;'111'!$N$11),"x","")</f>
        <v/>
      </c>
      <c r="Q50" s="87" t="str">
        <f>IF(AND($M50=$O$7,$B50&lt;'111'!$N$11),"x","")</f>
        <v/>
      </c>
      <c r="R50" s="87" t="str">
        <f>IF(AND($B50&gt;='112'!$M$9,$B50&lt;='112'!$N$9,OR($L50='112'!$I$6,$M50='112'!$I$6)),"x","")</f>
        <v/>
      </c>
      <c r="S50" s="87" t="str">
        <f>IF(AND($L50='112'!$I$6,$B50&lt;'112'!$M$9),"x","")</f>
        <v/>
      </c>
      <c r="T50" s="87" t="str">
        <f>IF(AND($M50='112'!$I$6,$B50&lt;'112'!$M$9),"x","")</f>
        <v/>
      </c>
      <c r="U50" s="87" t="str">
        <f>IF(AND($B50&gt;='1331'!$I$9,$B50&lt;='1331'!$J$9,OR($L50=$U$7,$M50=$U$7)),"x","")</f>
        <v>x</v>
      </c>
      <c r="V50" s="87" t="str">
        <f>IF(AND($L50=$U$7,$B50&lt;'1331'!$I$9),"x","")</f>
        <v/>
      </c>
      <c r="W50" s="87" t="str">
        <f>IF(AND($M50=$U$7,$B50&lt;'1331'!$I$9),"x","")</f>
        <v/>
      </c>
      <c r="X50" s="87" t="str">
        <f>IF(AND('CT-341'!$H$9=H50,OR(LEFT(L50,3)=$X$7,LEFT(M50,3)=$X$7)),"x","")</f>
        <v/>
      </c>
      <c r="Y50" s="87" t="str">
        <f>IF(OR(TH!L50=TH!$Y$7,M50=TH!$Y$7),"x","")</f>
        <v/>
      </c>
      <c r="Z50" s="87" t="str">
        <f t="shared" si="3"/>
        <v>1</v>
      </c>
    </row>
    <row r="51" spans="1:26" s="410" customFormat="1" ht="15.75" customHeight="1">
      <c r="A51" s="405" t="str">
        <f>IF(B51&lt;&gt;"",IF(AND(B51&gt;=_TM1,B51&lt;=_TM2,OR(TH!L51="1111",TH!M51="1111")),TH!D51,""),"")</f>
        <v>C07</v>
      </c>
      <c r="B51" s="63">
        <f t="shared" si="2"/>
        <v>1</v>
      </c>
      <c r="C51" s="64">
        <v>42381</v>
      </c>
      <c r="D51" s="64" t="s">
        <v>65</v>
      </c>
      <c r="E51" s="64">
        <v>42381</v>
      </c>
      <c r="F51" s="67" t="s">
        <v>393</v>
      </c>
      <c r="G51" s="367" t="s">
        <v>394</v>
      </c>
      <c r="H51" s="75" t="s">
        <v>395</v>
      </c>
      <c r="I51" s="619"/>
      <c r="J51" s="628"/>
      <c r="K51" s="65">
        <v>800000</v>
      </c>
      <c r="L51" s="66" t="s">
        <v>247</v>
      </c>
      <c r="M51" s="66" t="s">
        <v>102</v>
      </c>
      <c r="N51" s="87" t="str">
        <f>IF(AND('331-CT'!$E$7=TH!H51,OR(L51="331",M51="331")),"x","")</f>
        <v/>
      </c>
      <c r="O51" s="87" t="str">
        <f>IF(AND($B51&gt;='111'!$N$11,$B51&lt;='111'!$O$11,OR($L51=$O$7,$M51=$O$7)),"x","")</f>
        <v>x</v>
      </c>
      <c r="P51" s="87" t="str">
        <f>IF(AND($L51=$O$7,$B51&lt;'111'!$N$11),"x","")</f>
        <v/>
      </c>
      <c r="Q51" s="87" t="str">
        <f>IF(AND($M51=$O$7,$B51&lt;'111'!$N$11),"x","")</f>
        <v/>
      </c>
      <c r="R51" s="87" t="str">
        <f>IF(AND($B51&gt;='112'!$M$9,$B51&lt;='112'!$N$9,OR($L51='112'!$I$6,$M51='112'!$I$6)),"x","")</f>
        <v/>
      </c>
      <c r="S51" s="87" t="str">
        <f>IF(AND($L51='112'!$I$6,$B51&lt;'112'!$M$9),"x","")</f>
        <v/>
      </c>
      <c r="T51" s="87" t="str">
        <f>IF(AND($M51='112'!$I$6,$B51&lt;'112'!$M$9),"x","")</f>
        <v/>
      </c>
      <c r="U51" s="87" t="str">
        <f>IF(AND($B51&gt;='1331'!$I$9,$B51&lt;='1331'!$J$9,OR($L51=$U$7,$M51=$U$7)),"x","")</f>
        <v/>
      </c>
      <c r="V51" s="87" t="str">
        <f>IF(AND($L51=$U$7,$B51&lt;'1331'!$I$9),"x","")</f>
        <v/>
      </c>
      <c r="W51" s="87" t="str">
        <f>IF(AND($M51=$U$7,$B51&lt;'1331'!$I$9),"x","")</f>
        <v/>
      </c>
      <c r="X51" s="87" t="str">
        <f>IF(AND('CT-341'!$H$9=H51,OR(LEFT(L51,3)=$X$7,LEFT(M51,3)=$X$7)),"x","")</f>
        <v/>
      </c>
      <c r="Y51" s="87" t="str">
        <f>IF(OR(TH!L51=TH!$Y$7,M51=TH!$Y$7),"x","")</f>
        <v/>
      </c>
      <c r="Z51" s="87" t="str">
        <f t="shared" si="3"/>
        <v>1</v>
      </c>
    </row>
    <row r="52" spans="1:26" s="410" customFormat="1" ht="15.75" customHeight="1">
      <c r="A52" s="405" t="str">
        <f>IF(B52&lt;&gt;"",IF(AND(B52&gt;=_TM1,B52&lt;=_TM2,OR(TH!L52="1111",TH!M52="1111")),TH!D52,""),"")</f>
        <v/>
      </c>
      <c r="B52" s="63">
        <f t="shared" si="2"/>
        <v>1</v>
      </c>
      <c r="C52" s="64">
        <v>42382</v>
      </c>
      <c r="D52" s="64" t="s">
        <v>45</v>
      </c>
      <c r="E52" s="64">
        <v>42382</v>
      </c>
      <c r="F52" s="67" t="s">
        <v>396</v>
      </c>
      <c r="G52" s="367" t="s">
        <v>397</v>
      </c>
      <c r="H52" s="75" t="s">
        <v>52</v>
      </c>
      <c r="I52" s="619"/>
      <c r="J52" s="628"/>
      <c r="K52" s="65">
        <v>389090909</v>
      </c>
      <c r="L52" s="66" t="s">
        <v>247</v>
      </c>
      <c r="M52" s="66" t="s">
        <v>9</v>
      </c>
      <c r="N52" s="87" t="str">
        <f>IF(AND('331-CT'!$E$7=TH!H52,OR(L52="331",M52="331")),"x","")</f>
        <v/>
      </c>
      <c r="O52" s="87" t="str">
        <f>IF(AND($B52&gt;='111'!$N$11,$B52&lt;='111'!$O$11,OR($L52=$O$7,$M52=$O$7)),"x","")</f>
        <v/>
      </c>
      <c r="P52" s="87" t="str">
        <f>IF(AND($L52=$O$7,$B52&lt;'111'!$N$11),"x","")</f>
        <v/>
      </c>
      <c r="Q52" s="87" t="str">
        <f>IF(AND($M52=$O$7,$B52&lt;'111'!$N$11),"x","")</f>
        <v/>
      </c>
      <c r="R52" s="87" t="str">
        <f>IF(AND($B52&gt;='112'!$M$9,$B52&lt;='112'!$N$9,OR($L52='112'!$I$6,$M52='112'!$I$6)),"x","")</f>
        <v/>
      </c>
      <c r="S52" s="87" t="str">
        <f>IF(AND($L52='112'!$I$6,$B52&lt;'112'!$M$9),"x","")</f>
        <v/>
      </c>
      <c r="T52" s="87" t="str">
        <f>IF(AND($M52='112'!$I$6,$B52&lt;'112'!$M$9),"x","")</f>
        <v/>
      </c>
      <c r="U52" s="87" t="str">
        <f>IF(AND($B52&gt;='1331'!$I$9,$B52&lt;='1331'!$J$9,OR($L52=$U$7,$M52=$U$7)),"x","")</f>
        <v/>
      </c>
      <c r="V52" s="87" t="str">
        <f>IF(AND($L52=$U$7,$B52&lt;'1331'!$I$9),"x","")</f>
        <v/>
      </c>
      <c r="W52" s="87" t="str">
        <f>IF(AND($M52=$U$7,$B52&lt;'1331'!$I$9),"x","")</f>
        <v/>
      </c>
      <c r="X52" s="87" t="str">
        <f>IF(AND('CT-341'!$H$9=H52,OR(LEFT(L52,3)=$X$7,LEFT(M52,3)=$X$7)),"x","")</f>
        <v/>
      </c>
      <c r="Y52" s="87" t="str">
        <f>IF(OR(TH!L52=TH!$Y$7,M52=TH!$Y$7),"x","")</f>
        <v/>
      </c>
      <c r="Z52" s="87" t="str">
        <f t="shared" si="3"/>
        <v>1</v>
      </c>
    </row>
    <row r="53" spans="1:26" s="410" customFormat="1" ht="15.75" customHeight="1">
      <c r="A53" s="405" t="str">
        <f>IF(B53&lt;&gt;"",IF(AND(B53&gt;=_TM1,B53&lt;=_TM2,OR(TH!L53="1111",TH!M53="1111")),TH!D53,""),"")</f>
        <v/>
      </c>
      <c r="B53" s="63">
        <f t="shared" si="2"/>
        <v>1</v>
      </c>
      <c r="C53" s="64">
        <v>42382</v>
      </c>
      <c r="D53" s="64" t="s">
        <v>45</v>
      </c>
      <c r="E53" s="64">
        <v>42382</v>
      </c>
      <c r="F53" s="67" t="s">
        <v>398</v>
      </c>
      <c r="G53" s="367" t="s">
        <v>397</v>
      </c>
      <c r="H53" s="75" t="s">
        <v>52</v>
      </c>
      <c r="I53" s="619"/>
      <c r="J53" s="628"/>
      <c r="K53" s="65">
        <v>38909091</v>
      </c>
      <c r="L53" s="66" t="s">
        <v>10</v>
      </c>
      <c r="M53" s="66" t="s">
        <v>9</v>
      </c>
      <c r="N53" s="87" t="str">
        <f>IF(AND('331-CT'!$E$7=TH!H53,OR(L53="331",M53="331")),"x","")</f>
        <v/>
      </c>
      <c r="O53" s="87" t="str">
        <f>IF(AND($B53&gt;='111'!$N$11,$B53&lt;='111'!$O$11,OR($L53=$O$7,$M53=$O$7)),"x","")</f>
        <v/>
      </c>
      <c r="P53" s="87" t="str">
        <f>IF(AND($L53=$O$7,$B53&lt;'111'!$N$11),"x","")</f>
        <v/>
      </c>
      <c r="Q53" s="87" t="str">
        <f>IF(AND($M53=$O$7,$B53&lt;'111'!$N$11),"x","")</f>
        <v/>
      </c>
      <c r="R53" s="87" t="str">
        <f>IF(AND($B53&gt;='112'!$M$9,$B53&lt;='112'!$N$9,OR($L53='112'!$I$6,$M53='112'!$I$6)),"x","")</f>
        <v/>
      </c>
      <c r="S53" s="87" t="str">
        <f>IF(AND($L53='112'!$I$6,$B53&lt;'112'!$M$9),"x","")</f>
        <v/>
      </c>
      <c r="T53" s="87" t="str">
        <f>IF(AND($M53='112'!$I$6,$B53&lt;'112'!$M$9),"x","")</f>
        <v/>
      </c>
      <c r="U53" s="87" t="str">
        <f>IF(AND($B53&gt;='1331'!$I$9,$B53&lt;='1331'!$J$9,OR($L53=$U$7,$M53=$U$7)),"x","")</f>
        <v>x</v>
      </c>
      <c r="V53" s="87" t="str">
        <f>IF(AND($L53=$U$7,$B53&lt;'1331'!$I$9),"x","")</f>
        <v/>
      </c>
      <c r="W53" s="87" t="str">
        <f>IF(AND($M53=$U$7,$B53&lt;'1331'!$I$9),"x","")</f>
        <v/>
      </c>
      <c r="X53" s="87" t="str">
        <f>IF(AND('CT-341'!$H$9=H53,OR(LEFT(L53,3)=$X$7,LEFT(M53,3)=$X$7)),"x","")</f>
        <v/>
      </c>
      <c r="Y53" s="87" t="str">
        <f>IF(OR(TH!L53=TH!$Y$7,M53=TH!$Y$7),"x","")</f>
        <v/>
      </c>
      <c r="Z53" s="87" t="str">
        <f t="shared" si="3"/>
        <v>1</v>
      </c>
    </row>
    <row r="54" spans="1:26" s="410" customFormat="1" ht="15.75" customHeight="1">
      <c r="A54" s="405" t="str">
        <f>IF(B54&lt;&gt;"",IF(AND(B54&gt;=_TM1,B54&lt;=_TM2,OR(TH!L54="1111",TH!M54="1111")),TH!D54,""),"")</f>
        <v/>
      </c>
      <c r="B54" s="63">
        <f t="shared" si="2"/>
        <v>1</v>
      </c>
      <c r="C54" s="64">
        <v>42383</v>
      </c>
      <c r="D54" s="64" t="s">
        <v>8</v>
      </c>
      <c r="E54" s="64">
        <v>42383</v>
      </c>
      <c r="F54" s="67" t="s">
        <v>399</v>
      </c>
      <c r="G54" s="367"/>
      <c r="H54" s="75"/>
      <c r="I54" s="619"/>
      <c r="J54" s="628"/>
      <c r="K54" s="65">
        <v>1500000</v>
      </c>
      <c r="L54" s="66" t="s">
        <v>118</v>
      </c>
      <c r="M54" s="66" t="s">
        <v>31</v>
      </c>
      <c r="N54" s="87" t="str">
        <f>IF(AND('331-CT'!$E$7=TH!H54,OR(L54="331",M54="331")),"x","")</f>
        <v/>
      </c>
      <c r="O54" s="87" t="str">
        <f>IF(AND($B54&gt;='111'!$N$11,$B54&lt;='111'!$O$11,OR($L54=$O$7,$M54=$O$7)),"x","")</f>
        <v/>
      </c>
      <c r="P54" s="87" t="str">
        <f>IF(AND($L54=$O$7,$B54&lt;'111'!$N$11),"x","")</f>
        <v/>
      </c>
      <c r="Q54" s="87" t="str">
        <f>IF(AND($M54=$O$7,$B54&lt;'111'!$N$11),"x","")</f>
        <v/>
      </c>
      <c r="R54" s="87" t="str">
        <f>IF(AND($B54&gt;='112'!$M$9,$B54&lt;='112'!$N$9,OR($L54='112'!$I$6,$M54='112'!$I$6)),"x","")</f>
        <v>x</v>
      </c>
      <c r="S54" s="87" t="str">
        <f>IF(AND($L54='112'!$I$6,$B54&lt;'112'!$M$9),"x","")</f>
        <v/>
      </c>
      <c r="T54" s="87" t="str">
        <f>IF(AND($M54='112'!$I$6,$B54&lt;'112'!$M$9),"x","")</f>
        <v/>
      </c>
      <c r="U54" s="87" t="str">
        <f>IF(AND($B54&gt;='1331'!$I$9,$B54&lt;='1331'!$J$9,OR($L54=$U$7,$M54=$U$7)),"x","")</f>
        <v/>
      </c>
      <c r="V54" s="87" t="str">
        <f>IF(AND($L54=$U$7,$B54&lt;'1331'!$I$9),"x","")</f>
        <v/>
      </c>
      <c r="W54" s="87" t="str">
        <f>IF(AND($M54=$U$7,$B54&lt;'1331'!$I$9),"x","")</f>
        <v/>
      </c>
      <c r="X54" s="87" t="str">
        <f>IF(AND('CT-341'!$H$9=H54,OR(LEFT(L54,3)=$X$7,LEFT(M54,3)=$X$7)),"x","")</f>
        <v/>
      </c>
      <c r="Y54" s="87" t="str">
        <f>IF(OR(TH!L54=TH!$Y$7,M54=TH!$Y$7),"x","")</f>
        <v/>
      </c>
      <c r="Z54" s="87" t="str">
        <f t="shared" si="3"/>
        <v>1</v>
      </c>
    </row>
    <row r="55" spans="1:26" s="410" customFormat="1" ht="15.75" customHeight="1">
      <c r="A55" s="405" t="str">
        <f>IF(B55&lt;&gt;"",IF(AND(B55&gt;=_TM1,B55&lt;=_TM2,OR(TH!L55="1111",TH!M55="1111")),TH!D55,""),"")</f>
        <v/>
      </c>
      <c r="B55" s="63">
        <f t="shared" si="2"/>
        <v>1</v>
      </c>
      <c r="C55" s="64">
        <v>42383</v>
      </c>
      <c r="D55" s="64" t="s">
        <v>45</v>
      </c>
      <c r="E55" s="64">
        <v>42383</v>
      </c>
      <c r="F55" s="70" t="s">
        <v>399</v>
      </c>
      <c r="G55" s="367"/>
      <c r="H55" s="74"/>
      <c r="I55" s="620"/>
      <c r="J55" s="629"/>
      <c r="K55" s="65">
        <v>1500000</v>
      </c>
      <c r="L55" s="66" t="s">
        <v>140</v>
      </c>
      <c r="M55" s="66" t="s">
        <v>118</v>
      </c>
      <c r="N55" s="87" t="str">
        <f>IF(AND('331-CT'!$E$7=TH!H55,OR(L55="331",M55="331")),"x","")</f>
        <v/>
      </c>
      <c r="O55" s="87" t="str">
        <f>IF(AND($B55&gt;='111'!$N$11,$B55&lt;='111'!$O$11,OR($L55=$O$7,$M55=$O$7)),"x","")</f>
        <v/>
      </c>
      <c r="P55" s="87" t="str">
        <f>IF(AND($L55=$O$7,$B55&lt;'111'!$N$11),"x","")</f>
        <v/>
      </c>
      <c r="Q55" s="87" t="str">
        <f>IF(AND($M55=$O$7,$B55&lt;'111'!$N$11),"x","")</f>
        <v/>
      </c>
      <c r="R55" s="87" t="str">
        <f>IF(AND($B55&gt;='112'!$M$9,$B55&lt;='112'!$N$9,OR($L55='112'!$I$6,$M55='112'!$I$6)),"x","")</f>
        <v/>
      </c>
      <c r="S55" s="87" t="str">
        <f>IF(AND($L55='112'!$I$6,$B55&lt;'112'!$M$9),"x","")</f>
        <v/>
      </c>
      <c r="T55" s="87" t="str">
        <f>IF(AND($M55='112'!$I$6,$B55&lt;'112'!$M$9),"x","")</f>
        <v/>
      </c>
      <c r="U55" s="87" t="str">
        <f>IF(AND($B55&gt;='1331'!$I$9,$B55&lt;='1331'!$J$9,OR($L55=$U$7,$M55=$U$7)),"x","")</f>
        <v/>
      </c>
      <c r="V55" s="87" t="str">
        <f>IF(AND($L55=$U$7,$B55&lt;'1331'!$I$9),"x","")</f>
        <v/>
      </c>
      <c r="W55" s="87" t="str">
        <f>IF(AND($M55=$U$7,$B55&lt;'1331'!$I$9),"x","")</f>
        <v/>
      </c>
      <c r="X55" s="87" t="str">
        <f>IF(AND('CT-341'!$H$9=H55,OR(LEFT(L55,3)=$X$7,LEFT(M55,3)=$X$7)),"x","")</f>
        <v/>
      </c>
      <c r="Y55" s="87" t="str">
        <f>IF(OR(TH!L55=TH!$Y$7,M55=TH!$Y$7),"x","")</f>
        <v/>
      </c>
      <c r="Z55" s="87" t="str">
        <f t="shared" si="3"/>
        <v>1</v>
      </c>
    </row>
    <row r="56" spans="1:26" s="410" customFormat="1" ht="15.75" customHeight="1">
      <c r="A56" s="405" t="str">
        <f>IF(B56&lt;&gt;"",IF(AND(B56&gt;=_TM1,B56&lt;=_TM2,OR(TH!L56="1111",TH!M56="1111")),TH!D56,""),"")</f>
        <v>C08</v>
      </c>
      <c r="B56" s="63">
        <f t="shared" si="2"/>
        <v>1</v>
      </c>
      <c r="C56" s="411">
        <v>42384</v>
      </c>
      <c r="D56" s="64" t="s">
        <v>66</v>
      </c>
      <c r="E56" s="64">
        <v>42384</v>
      </c>
      <c r="F56" s="67" t="s">
        <v>190</v>
      </c>
      <c r="G56" s="367" t="s">
        <v>400</v>
      </c>
      <c r="H56" s="74" t="s">
        <v>331</v>
      </c>
      <c r="I56" s="620"/>
      <c r="J56" s="629"/>
      <c r="K56" s="65">
        <v>2010000</v>
      </c>
      <c r="L56" s="66" t="s">
        <v>247</v>
      </c>
      <c r="M56" s="66" t="s">
        <v>102</v>
      </c>
      <c r="N56" s="87" t="str">
        <f>IF(AND('331-CT'!$E$7=TH!H56,OR(L56="331",M56="331")),"x","")</f>
        <v/>
      </c>
      <c r="O56" s="87" t="str">
        <f>IF(AND($B56&gt;='111'!$N$11,$B56&lt;='111'!$O$11,OR($L56=$O$7,$M56=$O$7)),"x","")</f>
        <v>x</v>
      </c>
      <c r="P56" s="87" t="str">
        <f>IF(AND($L56=$O$7,$B56&lt;'111'!$N$11),"x","")</f>
        <v/>
      </c>
      <c r="Q56" s="87" t="str">
        <f>IF(AND($M56=$O$7,$B56&lt;'111'!$N$11),"x","")</f>
        <v/>
      </c>
      <c r="R56" s="87" t="str">
        <f>IF(AND($B56&gt;='112'!$M$9,$B56&lt;='112'!$N$9,OR($L56='112'!$I$6,$M56='112'!$I$6)),"x","")</f>
        <v/>
      </c>
      <c r="S56" s="87" t="str">
        <f>IF(AND($L56='112'!$I$6,$B56&lt;'112'!$M$9),"x","")</f>
        <v/>
      </c>
      <c r="T56" s="87" t="str">
        <f>IF(AND($M56='112'!$I$6,$B56&lt;'112'!$M$9),"x","")</f>
        <v/>
      </c>
      <c r="U56" s="87" t="str">
        <f>IF(AND($B56&gt;='1331'!$I$9,$B56&lt;='1331'!$J$9,OR($L56=$U$7,$M56=$U$7)),"x","")</f>
        <v/>
      </c>
      <c r="V56" s="87" t="str">
        <f>IF(AND($L56=$U$7,$B56&lt;'1331'!$I$9),"x","")</f>
        <v/>
      </c>
      <c r="W56" s="87" t="str">
        <f>IF(AND($M56=$U$7,$B56&lt;'1331'!$I$9),"x","")</f>
        <v/>
      </c>
      <c r="X56" s="87" t="str">
        <f>IF(AND('CT-341'!$H$9=H56,OR(LEFT(L56,3)=$X$7,LEFT(M56,3)=$X$7)),"x","")</f>
        <v/>
      </c>
      <c r="Y56" s="87" t="str">
        <f>IF(OR(TH!L56=TH!$Y$7,M56=TH!$Y$7),"x","")</f>
        <v/>
      </c>
      <c r="Z56" s="87" t="str">
        <f t="shared" si="3"/>
        <v>1</v>
      </c>
    </row>
    <row r="57" spans="1:26" s="410" customFormat="1" ht="15.75" customHeight="1">
      <c r="A57" s="405" t="str">
        <f>IF(B57&lt;&gt;"",IF(AND(B57&gt;=_TM1,B57&lt;=_TM2,OR(TH!L57="1111",TH!M57="1111")),TH!D57,""),"")</f>
        <v>T01</v>
      </c>
      <c r="B57" s="63">
        <f t="shared" si="2"/>
        <v>1</v>
      </c>
      <c r="C57" s="64">
        <v>42384</v>
      </c>
      <c r="D57" s="64" t="s">
        <v>11</v>
      </c>
      <c r="E57" s="64">
        <v>42384</v>
      </c>
      <c r="F57" s="67" t="s">
        <v>401</v>
      </c>
      <c r="G57" s="367"/>
      <c r="H57" s="75" t="s">
        <v>165</v>
      </c>
      <c r="I57" s="619"/>
      <c r="J57" s="628"/>
      <c r="K57" s="65">
        <v>350000000</v>
      </c>
      <c r="L57" s="66" t="s">
        <v>102</v>
      </c>
      <c r="M57" s="66" t="s">
        <v>31</v>
      </c>
      <c r="N57" s="87" t="str">
        <f>IF(AND('331-CT'!$E$7=TH!H57,OR(L57="331",M57="331")),"x","")</f>
        <v/>
      </c>
      <c r="O57" s="87" t="str">
        <f>IF(AND($B57&gt;='111'!$N$11,$B57&lt;='111'!$O$11,OR($L57=$O$7,$M57=$O$7)),"x","")</f>
        <v>x</v>
      </c>
      <c r="P57" s="87" t="str">
        <f>IF(AND($L57=$O$7,$B57&lt;'111'!$N$11),"x","")</f>
        <v/>
      </c>
      <c r="Q57" s="87" t="str">
        <f>IF(AND($M57=$O$7,$B57&lt;'111'!$N$11),"x","")</f>
        <v/>
      </c>
      <c r="R57" s="87" t="str">
        <f>IF(AND($B57&gt;='112'!$M$9,$B57&lt;='112'!$N$9,OR($L57='112'!$I$6,$M57='112'!$I$6)),"x","")</f>
        <v>x</v>
      </c>
      <c r="S57" s="87" t="str">
        <f>IF(AND($L57='112'!$I$6,$B57&lt;'112'!$M$9),"x","")</f>
        <v/>
      </c>
      <c r="T57" s="87" t="str">
        <f>IF(AND($M57='112'!$I$6,$B57&lt;'112'!$M$9),"x","")</f>
        <v/>
      </c>
      <c r="U57" s="87" t="str">
        <f>IF(AND($B57&gt;='1331'!$I$9,$B57&lt;='1331'!$J$9,OR($L57=$U$7,$M57=$U$7)),"x","")</f>
        <v/>
      </c>
      <c r="V57" s="87" t="str">
        <f>IF(AND($L57=$U$7,$B57&lt;'1331'!$I$9),"x","")</f>
        <v/>
      </c>
      <c r="W57" s="87" t="str">
        <f>IF(AND($M57=$U$7,$B57&lt;'1331'!$I$9),"x","")</f>
        <v/>
      </c>
      <c r="X57" s="87" t="str">
        <f>IF(AND('CT-341'!$H$9=H57,OR(LEFT(L57,3)=$X$7,LEFT(M57,3)=$X$7)),"x","")</f>
        <v/>
      </c>
      <c r="Y57" s="87" t="str">
        <f>IF(OR(TH!L57=TH!$Y$7,M57=TH!$Y$7),"x","")</f>
        <v/>
      </c>
      <c r="Z57" s="87" t="str">
        <f t="shared" si="3"/>
        <v>1</v>
      </c>
    </row>
    <row r="58" spans="1:26" s="410" customFormat="1" ht="15.75" customHeight="1">
      <c r="A58" s="405" t="str">
        <f>IF(B58&lt;&gt;"",IF(AND(B58&gt;=_TM1,B58&lt;=_TM2,OR(TH!L58="1111",TH!M58="1111")),TH!D58,""),"")</f>
        <v>C09</v>
      </c>
      <c r="B58" s="63">
        <f t="shared" si="2"/>
        <v>1</v>
      </c>
      <c r="C58" s="64">
        <v>42385</v>
      </c>
      <c r="D58" s="64" t="s">
        <v>71</v>
      </c>
      <c r="E58" s="64">
        <v>42385</v>
      </c>
      <c r="F58" s="67" t="s">
        <v>402</v>
      </c>
      <c r="G58" s="367" t="s">
        <v>222</v>
      </c>
      <c r="H58" s="75" t="s">
        <v>403</v>
      </c>
      <c r="I58" s="619"/>
      <c r="J58" s="628"/>
      <c r="K58" s="65">
        <v>12750000</v>
      </c>
      <c r="L58" s="66" t="s">
        <v>247</v>
      </c>
      <c r="M58" s="66" t="s">
        <v>102</v>
      </c>
      <c r="N58" s="87" t="str">
        <f>IF(AND('331-CT'!$E$7=TH!H58,OR(L58="331",M58="331")),"x","")</f>
        <v/>
      </c>
      <c r="O58" s="87" t="str">
        <f>IF(AND($B58&gt;='111'!$N$11,$B58&lt;='111'!$O$11,OR($L58=$O$7,$M58=$O$7)),"x","")</f>
        <v>x</v>
      </c>
      <c r="P58" s="87" t="str">
        <f>IF(AND($L58=$O$7,$B58&lt;'111'!$N$11),"x","")</f>
        <v/>
      </c>
      <c r="Q58" s="87" t="str">
        <f>IF(AND($M58=$O$7,$B58&lt;'111'!$N$11),"x","")</f>
        <v/>
      </c>
      <c r="R58" s="87" t="str">
        <f>IF(AND($B58&gt;='112'!$M$9,$B58&lt;='112'!$N$9,OR($L58='112'!$I$6,$M58='112'!$I$6)),"x","")</f>
        <v/>
      </c>
      <c r="S58" s="87" t="str">
        <f>IF(AND($L58='112'!$I$6,$B58&lt;'112'!$M$9),"x","")</f>
        <v/>
      </c>
      <c r="T58" s="87" t="str">
        <f>IF(AND($M58='112'!$I$6,$B58&lt;'112'!$M$9),"x","")</f>
        <v/>
      </c>
      <c r="U58" s="87" t="str">
        <f>IF(AND($B58&gt;='1331'!$I$9,$B58&lt;='1331'!$J$9,OR($L58=$U$7,$M58=$U$7)),"x","")</f>
        <v/>
      </c>
      <c r="V58" s="87" t="str">
        <f>IF(AND($L58=$U$7,$B58&lt;'1331'!$I$9),"x","")</f>
        <v/>
      </c>
      <c r="W58" s="87" t="str">
        <f>IF(AND($M58=$U$7,$B58&lt;'1331'!$I$9),"x","")</f>
        <v/>
      </c>
      <c r="X58" s="87" t="str">
        <f>IF(AND('CT-341'!$H$9=H58,OR(LEFT(L58,3)=$X$7,LEFT(M58,3)=$X$7)),"x","")</f>
        <v/>
      </c>
      <c r="Y58" s="87" t="str">
        <f>IF(OR(TH!L58=TH!$Y$7,M58=TH!$Y$7),"x","")</f>
        <v/>
      </c>
      <c r="Z58" s="87" t="str">
        <f t="shared" si="3"/>
        <v>1</v>
      </c>
    </row>
    <row r="59" spans="1:26" s="410" customFormat="1" ht="15.75" customHeight="1">
      <c r="A59" s="405" t="str">
        <f>IF(B59&lt;&gt;"",IF(AND(B59&gt;=_TM1,B59&lt;=_TM2,OR(TH!L59="1111",TH!M59="1111")),TH!D59,""),"")</f>
        <v>C09</v>
      </c>
      <c r="B59" s="63">
        <f t="shared" si="2"/>
        <v>1</v>
      </c>
      <c r="C59" s="64">
        <v>42385</v>
      </c>
      <c r="D59" s="64" t="s">
        <v>71</v>
      </c>
      <c r="E59" s="64">
        <v>42385</v>
      </c>
      <c r="F59" s="67" t="s">
        <v>404</v>
      </c>
      <c r="G59" s="367" t="s">
        <v>222</v>
      </c>
      <c r="H59" s="75" t="s">
        <v>403</v>
      </c>
      <c r="I59" s="619"/>
      <c r="J59" s="628"/>
      <c r="K59" s="65">
        <v>1275000</v>
      </c>
      <c r="L59" s="66" t="s">
        <v>10</v>
      </c>
      <c r="M59" s="66" t="s">
        <v>102</v>
      </c>
      <c r="N59" s="87" t="str">
        <f>IF(AND('331-CT'!$E$7=TH!H59,OR(L59="331",M59="331")),"x","")</f>
        <v/>
      </c>
      <c r="O59" s="87" t="str">
        <f>IF(AND($B59&gt;='111'!$N$11,$B59&lt;='111'!$O$11,OR($L59=$O$7,$M59=$O$7)),"x","")</f>
        <v>x</v>
      </c>
      <c r="P59" s="87" t="str">
        <f>IF(AND($L59=$O$7,$B59&lt;'111'!$N$11),"x","")</f>
        <v/>
      </c>
      <c r="Q59" s="87" t="str">
        <f>IF(AND($M59=$O$7,$B59&lt;'111'!$N$11),"x","")</f>
        <v/>
      </c>
      <c r="R59" s="87" t="str">
        <f>IF(AND($B59&gt;='112'!$M$9,$B59&lt;='112'!$N$9,OR($L59='112'!$I$6,$M59='112'!$I$6)),"x","")</f>
        <v/>
      </c>
      <c r="S59" s="87" t="str">
        <f>IF(AND($L59='112'!$I$6,$B59&lt;'112'!$M$9),"x","")</f>
        <v/>
      </c>
      <c r="T59" s="87" t="str">
        <f>IF(AND($M59='112'!$I$6,$B59&lt;'112'!$M$9),"x","")</f>
        <v/>
      </c>
      <c r="U59" s="87" t="str">
        <f>IF(AND($B59&gt;='1331'!$I$9,$B59&lt;='1331'!$J$9,OR($L59=$U$7,$M59=$U$7)),"x","")</f>
        <v>x</v>
      </c>
      <c r="V59" s="87" t="str">
        <f>IF(AND($L59=$U$7,$B59&lt;'1331'!$I$9),"x","")</f>
        <v/>
      </c>
      <c r="W59" s="87" t="str">
        <f>IF(AND($M59=$U$7,$B59&lt;'1331'!$I$9),"x","")</f>
        <v/>
      </c>
      <c r="X59" s="87" t="str">
        <f>IF(AND('CT-341'!$H$9=H59,OR(LEFT(L59,3)=$X$7,LEFT(M59,3)=$X$7)),"x","")</f>
        <v/>
      </c>
      <c r="Y59" s="87" t="str">
        <f>IF(OR(TH!L59=TH!$Y$7,M59=TH!$Y$7),"x","")</f>
        <v/>
      </c>
      <c r="Z59" s="87" t="str">
        <f t="shared" si="3"/>
        <v>1</v>
      </c>
    </row>
    <row r="60" spans="1:26" s="410" customFormat="1" ht="15.75" customHeight="1">
      <c r="A60" s="405" t="str">
        <f>IF(B60&lt;&gt;"",IF(AND(B60&gt;=_TM1,B60&lt;=_TM2,OR(TH!L60="1111",TH!M60="1111")),TH!D60,""),"")</f>
        <v>C10</v>
      </c>
      <c r="B60" s="63">
        <f t="shared" si="2"/>
        <v>1</v>
      </c>
      <c r="C60" s="64">
        <v>42387</v>
      </c>
      <c r="D60" s="64" t="s">
        <v>72</v>
      </c>
      <c r="E60" s="64">
        <v>42387</v>
      </c>
      <c r="F60" s="67" t="s">
        <v>405</v>
      </c>
      <c r="G60" s="367" t="s">
        <v>406</v>
      </c>
      <c r="H60" s="75" t="s">
        <v>403</v>
      </c>
      <c r="I60" s="619"/>
      <c r="J60" s="628"/>
      <c r="K60" s="65">
        <v>16600000</v>
      </c>
      <c r="L60" s="66" t="s">
        <v>247</v>
      </c>
      <c r="M60" s="66" t="s">
        <v>102</v>
      </c>
      <c r="N60" s="87" t="str">
        <f>IF(AND('331-CT'!$E$7=TH!H60,OR(L60="331",M60="331")),"x","")</f>
        <v/>
      </c>
      <c r="O60" s="87" t="str">
        <f>IF(AND($B60&gt;='111'!$N$11,$B60&lt;='111'!$O$11,OR($L60=$O$7,$M60=$O$7)),"x","")</f>
        <v>x</v>
      </c>
      <c r="P60" s="87" t="str">
        <f>IF(AND($L60=$O$7,$B60&lt;'111'!$N$11),"x","")</f>
        <v/>
      </c>
      <c r="Q60" s="87" t="str">
        <f>IF(AND($M60=$O$7,$B60&lt;'111'!$N$11),"x","")</f>
        <v/>
      </c>
      <c r="R60" s="87" t="str">
        <f>IF(AND($B60&gt;='112'!$M$9,$B60&lt;='112'!$N$9,OR($L60='112'!$I$6,$M60='112'!$I$6)),"x","")</f>
        <v/>
      </c>
      <c r="S60" s="87" t="str">
        <f>IF(AND($L60='112'!$I$6,$B60&lt;'112'!$M$9),"x","")</f>
        <v/>
      </c>
      <c r="T60" s="87" t="str">
        <f>IF(AND($M60='112'!$I$6,$B60&lt;'112'!$M$9),"x","")</f>
        <v/>
      </c>
      <c r="U60" s="87" t="str">
        <f>IF(AND($B60&gt;='1331'!$I$9,$B60&lt;='1331'!$J$9,OR($L60=$U$7,$M60=$U$7)),"x","")</f>
        <v/>
      </c>
      <c r="V60" s="87" t="str">
        <f>IF(AND($L60=$U$7,$B60&lt;'1331'!$I$9),"x","")</f>
        <v/>
      </c>
      <c r="W60" s="87" t="str">
        <f>IF(AND($M60=$U$7,$B60&lt;'1331'!$I$9),"x","")</f>
        <v/>
      </c>
      <c r="X60" s="87" t="str">
        <f>IF(AND('CT-341'!$H$9=H60,OR(LEFT(L60,3)=$X$7,LEFT(M60,3)=$X$7)),"x","")</f>
        <v/>
      </c>
      <c r="Y60" s="87" t="str">
        <f>IF(OR(TH!L60=TH!$Y$7,M60=TH!$Y$7),"x","")</f>
        <v/>
      </c>
      <c r="Z60" s="87" t="str">
        <f t="shared" si="3"/>
        <v>1</v>
      </c>
    </row>
    <row r="61" spans="1:26" s="410" customFormat="1" ht="15.75" customHeight="1">
      <c r="A61" s="405" t="str">
        <f>IF(B61&lt;&gt;"",IF(AND(B61&gt;=_TM1,B61&lt;=_TM2,OR(TH!L61="1111",TH!M61="1111")),TH!D61,""),"")</f>
        <v>C10</v>
      </c>
      <c r="B61" s="63">
        <f t="shared" si="2"/>
        <v>1</v>
      </c>
      <c r="C61" s="64">
        <v>42387</v>
      </c>
      <c r="D61" s="64" t="s">
        <v>72</v>
      </c>
      <c r="E61" s="64">
        <v>42387</v>
      </c>
      <c r="F61" s="67" t="s">
        <v>407</v>
      </c>
      <c r="G61" s="367" t="s">
        <v>406</v>
      </c>
      <c r="H61" s="75" t="s">
        <v>403</v>
      </c>
      <c r="I61" s="619"/>
      <c r="J61" s="628"/>
      <c r="K61" s="65">
        <v>1660000</v>
      </c>
      <c r="L61" s="66" t="s">
        <v>10</v>
      </c>
      <c r="M61" s="66" t="s">
        <v>102</v>
      </c>
      <c r="N61" s="87" t="str">
        <f>IF(AND('331-CT'!$E$7=TH!H61,OR(L61="331",M61="331")),"x","")</f>
        <v/>
      </c>
      <c r="O61" s="87" t="str">
        <f>IF(AND($B61&gt;='111'!$N$11,$B61&lt;='111'!$O$11,OR($L61=$O$7,$M61=$O$7)),"x","")</f>
        <v>x</v>
      </c>
      <c r="P61" s="87" t="str">
        <f>IF(AND($L61=$O$7,$B61&lt;'111'!$N$11),"x","")</f>
        <v/>
      </c>
      <c r="Q61" s="87" t="str">
        <f>IF(AND($M61=$O$7,$B61&lt;'111'!$N$11),"x","")</f>
        <v/>
      </c>
      <c r="R61" s="87" t="str">
        <f>IF(AND($B61&gt;='112'!$M$9,$B61&lt;='112'!$N$9,OR($L61='112'!$I$6,$M61='112'!$I$6)),"x","")</f>
        <v/>
      </c>
      <c r="S61" s="87" t="str">
        <f>IF(AND($L61='112'!$I$6,$B61&lt;'112'!$M$9),"x","")</f>
        <v/>
      </c>
      <c r="T61" s="87" t="str">
        <f>IF(AND($M61='112'!$I$6,$B61&lt;'112'!$M$9),"x","")</f>
        <v/>
      </c>
      <c r="U61" s="87" t="str">
        <f>IF(AND($B61&gt;='1331'!$I$9,$B61&lt;='1331'!$J$9,OR($L61=$U$7,$M61=$U$7)),"x","")</f>
        <v>x</v>
      </c>
      <c r="V61" s="87" t="str">
        <f>IF(AND($L61=$U$7,$B61&lt;'1331'!$I$9),"x","")</f>
        <v/>
      </c>
      <c r="W61" s="87" t="str">
        <f>IF(AND($M61=$U$7,$B61&lt;'1331'!$I$9),"x","")</f>
        <v/>
      </c>
      <c r="X61" s="87" t="str">
        <f>IF(AND('CT-341'!$H$9=H61,OR(LEFT(L61,3)=$X$7,LEFT(M61,3)=$X$7)),"x","")</f>
        <v/>
      </c>
      <c r="Y61" s="87" t="str">
        <f>IF(OR(TH!L61=TH!$Y$7,M61=TH!$Y$7),"x","")</f>
        <v/>
      </c>
      <c r="Z61" s="87" t="str">
        <f t="shared" si="3"/>
        <v>1</v>
      </c>
    </row>
    <row r="62" spans="1:26" s="410" customFormat="1" ht="15.75" customHeight="1">
      <c r="A62" s="405" t="str">
        <f>IF(B62&lt;&gt;"",IF(AND(B62&gt;=_TM1,B62&lt;=_TM2,OR(TH!L62="1111",TH!M62="1111")),TH!D62,""),"")</f>
        <v>C11</v>
      </c>
      <c r="B62" s="63">
        <f t="shared" si="2"/>
        <v>1</v>
      </c>
      <c r="C62" s="64">
        <v>42388</v>
      </c>
      <c r="D62" s="64" t="s">
        <v>73</v>
      </c>
      <c r="E62" s="64">
        <v>42388</v>
      </c>
      <c r="F62" s="67" t="s">
        <v>408</v>
      </c>
      <c r="G62" s="367" t="s">
        <v>409</v>
      </c>
      <c r="H62" s="75" t="s">
        <v>403</v>
      </c>
      <c r="I62" s="619"/>
      <c r="J62" s="628"/>
      <c r="K62" s="65">
        <v>16200000</v>
      </c>
      <c r="L62" s="66" t="s">
        <v>247</v>
      </c>
      <c r="M62" s="66" t="s">
        <v>102</v>
      </c>
      <c r="N62" s="87" t="str">
        <f>IF(AND('331-CT'!$E$7=TH!H62,OR(L62="331",M62="331")),"x","")</f>
        <v/>
      </c>
      <c r="O62" s="87" t="str">
        <f>IF(AND($B62&gt;='111'!$N$11,$B62&lt;='111'!$O$11,OR($L62=$O$7,$M62=$O$7)),"x","")</f>
        <v>x</v>
      </c>
      <c r="P62" s="87" t="str">
        <f>IF(AND($L62=$O$7,$B62&lt;'111'!$N$11),"x","")</f>
        <v/>
      </c>
      <c r="Q62" s="87" t="str">
        <f>IF(AND($M62=$O$7,$B62&lt;'111'!$N$11),"x","")</f>
        <v/>
      </c>
      <c r="R62" s="87" t="str">
        <f>IF(AND($B62&gt;='112'!$M$9,$B62&lt;='112'!$N$9,OR($L62='112'!$I$6,$M62='112'!$I$6)),"x","")</f>
        <v/>
      </c>
      <c r="S62" s="87" t="str">
        <f>IF(AND($L62='112'!$I$6,$B62&lt;'112'!$M$9),"x","")</f>
        <v/>
      </c>
      <c r="T62" s="87" t="str">
        <f>IF(AND($M62='112'!$I$6,$B62&lt;'112'!$M$9),"x","")</f>
        <v/>
      </c>
      <c r="U62" s="87" t="str">
        <f>IF(AND($B62&gt;='1331'!$I$9,$B62&lt;='1331'!$J$9,OR($L62=$U$7,$M62=$U$7)),"x","")</f>
        <v/>
      </c>
      <c r="V62" s="87" t="str">
        <f>IF(AND($L62=$U$7,$B62&lt;'1331'!$I$9),"x","")</f>
        <v/>
      </c>
      <c r="W62" s="87" t="str">
        <f>IF(AND($M62=$U$7,$B62&lt;'1331'!$I$9),"x","")</f>
        <v/>
      </c>
      <c r="X62" s="87" t="str">
        <f>IF(AND('CT-341'!$H$9=H62,OR(LEFT(L62,3)=$X$7,LEFT(M62,3)=$X$7)),"x","")</f>
        <v/>
      </c>
      <c r="Y62" s="87" t="str">
        <f>IF(OR(TH!L62=TH!$Y$7,M62=TH!$Y$7),"x","")</f>
        <v/>
      </c>
      <c r="Z62" s="87" t="str">
        <f t="shared" si="3"/>
        <v>1</v>
      </c>
    </row>
    <row r="63" spans="1:26" s="410" customFormat="1" ht="15.75" customHeight="1">
      <c r="A63" s="405" t="str">
        <f>IF(B63&lt;&gt;"",IF(AND(B63&gt;=_TM1,B63&lt;=_TM2,OR(TH!L63="1111",TH!M63="1111")),TH!D63,""),"")</f>
        <v>C11</v>
      </c>
      <c r="B63" s="63">
        <f t="shared" si="2"/>
        <v>1</v>
      </c>
      <c r="C63" s="64">
        <v>42388</v>
      </c>
      <c r="D63" s="64" t="s">
        <v>73</v>
      </c>
      <c r="E63" s="64">
        <v>42388</v>
      </c>
      <c r="F63" s="67" t="s">
        <v>410</v>
      </c>
      <c r="G63" s="367" t="s">
        <v>409</v>
      </c>
      <c r="H63" s="75" t="s">
        <v>403</v>
      </c>
      <c r="I63" s="619"/>
      <c r="J63" s="628"/>
      <c r="K63" s="65">
        <v>1620000</v>
      </c>
      <c r="L63" s="66" t="s">
        <v>10</v>
      </c>
      <c r="M63" s="66" t="s">
        <v>102</v>
      </c>
      <c r="N63" s="87" t="str">
        <f>IF(AND('331-CT'!$E$7=TH!H63,OR(L63="331",M63="331")),"x","")</f>
        <v/>
      </c>
      <c r="O63" s="87" t="str">
        <f>IF(AND($B63&gt;='111'!$N$11,$B63&lt;='111'!$O$11,OR($L63=$O$7,$M63=$O$7)),"x","")</f>
        <v>x</v>
      </c>
      <c r="P63" s="87" t="str">
        <f>IF(AND($L63=$O$7,$B63&lt;'111'!$N$11),"x","")</f>
        <v/>
      </c>
      <c r="Q63" s="87" t="str">
        <f>IF(AND($M63=$O$7,$B63&lt;'111'!$N$11),"x","")</f>
        <v/>
      </c>
      <c r="R63" s="87" t="str">
        <f>IF(AND($B63&gt;='112'!$M$9,$B63&lt;='112'!$N$9,OR($L63='112'!$I$6,$M63='112'!$I$6)),"x","")</f>
        <v/>
      </c>
      <c r="S63" s="87" t="str">
        <f>IF(AND($L63='112'!$I$6,$B63&lt;'112'!$M$9),"x","")</f>
        <v/>
      </c>
      <c r="T63" s="87" t="str">
        <f>IF(AND($M63='112'!$I$6,$B63&lt;'112'!$M$9),"x","")</f>
        <v/>
      </c>
      <c r="U63" s="87" t="str">
        <f>IF(AND($B63&gt;='1331'!$I$9,$B63&lt;='1331'!$J$9,OR($L63=$U$7,$M63=$U$7)),"x","")</f>
        <v>x</v>
      </c>
      <c r="V63" s="87" t="str">
        <f>IF(AND($L63=$U$7,$B63&lt;'1331'!$I$9),"x","")</f>
        <v/>
      </c>
      <c r="W63" s="87" t="str">
        <f>IF(AND($M63=$U$7,$B63&lt;'1331'!$I$9),"x","")</f>
        <v/>
      </c>
      <c r="X63" s="87" t="str">
        <f>IF(AND('CT-341'!$H$9=H63,OR(LEFT(L63,3)=$X$7,LEFT(M63,3)=$X$7)),"x","")</f>
        <v/>
      </c>
      <c r="Y63" s="87" t="str">
        <f>IF(OR(TH!L63=TH!$Y$7,M63=TH!$Y$7),"x","")</f>
        <v/>
      </c>
      <c r="Z63" s="87" t="str">
        <f t="shared" si="3"/>
        <v>1</v>
      </c>
    </row>
    <row r="64" spans="1:26" s="410" customFormat="1" ht="15.75" customHeight="1">
      <c r="A64" s="405" t="str">
        <f>IF(B64&lt;&gt;"",IF(AND(B64&gt;=_TM1,B64&lt;=_TM2,OR(TH!L64="1111",TH!M64="1111")),TH!D64,""),"")</f>
        <v>C12</v>
      </c>
      <c r="B64" s="63">
        <f t="shared" si="2"/>
        <v>1</v>
      </c>
      <c r="C64" s="64">
        <v>42389</v>
      </c>
      <c r="D64" s="64" t="s">
        <v>74</v>
      </c>
      <c r="E64" s="64">
        <v>42389</v>
      </c>
      <c r="F64" s="67" t="s">
        <v>190</v>
      </c>
      <c r="G64" s="367" t="s">
        <v>411</v>
      </c>
      <c r="H64" s="75" t="s">
        <v>331</v>
      </c>
      <c r="I64" s="619"/>
      <c r="J64" s="628"/>
      <c r="K64" s="65">
        <v>1357000</v>
      </c>
      <c r="L64" s="66" t="s">
        <v>247</v>
      </c>
      <c r="M64" s="66" t="s">
        <v>102</v>
      </c>
      <c r="N64" s="87" t="str">
        <f>IF(AND('331-CT'!$E$7=TH!H64,OR(L64="331",M64="331")),"x","")</f>
        <v/>
      </c>
      <c r="O64" s="87" t="str">
        <f>IF(AND($B64&gt;='111'!$N$11,$B64&lt;='111'!$O$11,OR($L64=$O$7,$M64=$O$7)),"x","")</f>
        <v>x</v>
      </c>
      <c r="P64" s="87" t="str">
        <f>IF(AND($L64=$O$7,$B64&lt;'111'!$N$11),"x","")</f>
        <v/>
      </c>
      <c r="Q64" s="87" t="str">
        <f>IF(AND($M64=$O$7,$B64&lt;'111'!$N$11),"x","")</f>
        <v/>
      </c>
      <c r="R64" s="87" t="str">
        <f>IF(AND($B64&gt;='112'!$M$9,$B64&lt;='112'!$N$9,OR($L64='112'!$I$6,$M64='112'!$I$6)),"x","")</f>
        <v/>
      </c>
      <c r="S64" s="87" t="str">
        <f>IF(AND($L64='112'!$I$6,$B64&lt;'112'!$M$9),"x","")</f>
        <v/>
      </c>
      <c r="T64" s="87" t="str">
        <f>IF(AND($M64='112'!$I$6,$B64&lt;'112'!$M$9),"x","")</f>
        <v/>
      </c>
      <c r="U64" s="87" t="str">
        <f>IF(AND($B64&gt;='1331'!$I$9,$B64&lt;='1331'!$J$9,OR($L64=$U$7,$M64=$U$7)),"x","")</f>
        <v/>
      </c>
      <c r="V64" s="87" t="str">
        <f>IF(AND($L64=$U$7,$B64&lt;'1331'!$I$9),"x","")</f>
        <v/>
      </c>
      <c r="W64" s="87" t="str">
        <f>IF(AND($M64=$U$7,$B64&lt;'1331'!$I$9),"x","")</f>
        <v/>
      </c>
      <c r="X64" s="87" t="str">
        <f>IF(AND('CT-341'!$H$9=H64,OR(LEFT(L64,3)=$X$7,LEFT(M64,3)=$X$7)),"x","")</f>
        <v/>
      </c>
      <c r="Y64" s="87" t="str">
        <f>IF(OR(TH!L64=TH!$Y$7,M64=TH!$Y$7),"x","")</f>
        <v/>
      </c>
      <c r="Z64" s="87" t="str">
        <f t="shared" si="3"/>
        <v>1</v>
      </c>
    </row>
    <row r="65" spans="1:26" s="410" customFormat="1" ht="15.75" customHeight="1">
      <c r="A65" s="405" t="str">
        <f>IF(B65&lt;&gt;"",IF(AND(B65&gt;=_TM1,B65&lt;=_TM2,OR(TH!L65="1111",TH!M65="1111")),TH!D65,""),"")</f>
        <v>C13</v>
      </c>
      <c r="B65" s="63">
        <f t="shared" si="2"/>
        <v>1</v>
      </c>
      <c r="C65" s="64">
        <v>42389</v>
      </c>
      <c r="D65" s="64" t="s">
        <v>75</v>
      </c>
      <c r="E65" s="64">
        <v>42389</v>
      </c>
      <c r="F65" s="67" t="s">
        <v>412</v>
      </c>
      <c r="G65" s="367" t="s">
        <v>413</v>
      </c>
      <c r="H65" s="75" t="s">
        <v>334</v>
      </c>
      <c r="I65" s="619"/>
      <c r="J65" s="628"/>
      <c r="K65" s="65">
        <v>2589000</v>
      </c>
      <c r="L65" s="66" t="s">
        <v>247</v>
      </c>
      <c r="M65" s="66" t="s">
        <v>102</v>
      </c>
      <c r="N65" s="87" t="str">
        <f>IF(AND('331-CT'!$E$7=TH!H65,OR(L65="331",M65="331")),"x","")</f>
        <v/>
      </c>
      <c r="O65" s="87" t="str">
        <f>IF(AND($B65&gt;='111'!$N$11,$B65&lt;='111'!$O$11,OR($L65=$O$7,$M65=$O$7)),"x","")</f>
        <v>x</v>
      </c>
      <c r="P65" s="87" t="str">
        <f>IF(AND($L65=$O$7,$B65&lt;'111'!$N$11),"x","")</f>
        <v/>
      </c>
      <c r="Q65" s="87" t="str">
        <f>IF(AND($M65=$O$7,$B65&lt;'111'!$N$11),"x","")</f>
        <v/>
      </c>
      <c r="R65" s="87" t="str">
        <f>IF(AND($B65&gt;='112'!$M$9,$B65&lt;='112'!$N$9,OR($L65='112'!$I$6,$M65='112'!$I$6)),"x","")</f>
        <v/>
      </c>
      <c r="S65" s="87" t="str">
        <f>IF(AND($L65='112'!$I$6,$B65&lt;'112'!$M$9),"x","")</f>
        <v/>
      </c>
      <c r="T65" s="87" t="str">
        <f>IF(AND($M65='112'!$I$6,$B65&lt;'112'!$M$9),"x","")</f>
        <v/>
      </c>
      <c r="U65" s="87" t="str">
        <f>IF(AND($B65&gt;='1331'!$I$9,$B65&lt;='1331'!$J$9,OR($L65=$U$7,$M65=$U$7)),"x","")</f>
        <v/>
      </c>
      <c r="V65" s="87" t="str">
        <f>IF(AND($L65=$U$7,$B65&lt;'1331'!$I$9),"x","")</f>
        <v/>
      </c>
      <c r="W65" s="87" t="str">
        <f>IF(AND($M65=$U$7,$B65&lt;'1331'!$I$9),"x","")</f>
        <v/>
      </c>
      <c r="X65" s="87" t="str">
        <f>IF(AND('CT-341'!$H$9=H65,OR(LEFT(L65,3)=$X$7,LEFT(M65,3)=$X$7)),"x","")</f>
        <v/>
      </c>
      <c r="Y65" s="87" t="str">
        <f>IF(OR(TH!L65=TH!$Y$7,M65=TH!$Y$7),"x","")</f>
        <v/>
      </c>
      <c r="Z65" s="87" t="str">
        <f t="shared" si="3"/>
        <v>1</v>
      </c>
    </row>
    <row r="66" spans="1:26" s="410" customFormat="1" ht="15.75" customHeight="1">
      <c r="A66" s="405" t="str">
        <f>IF(B66&lt;&gt;"",IF(AND(B66&gt;=_TM1,B66&lt;=_TM2,OR(TH!L66="1111",TH!M66="1111")),TH!D66,""),"")</f>
        <v>C14</v>
      </c>
      <c r="B66" s="63">
        <f t="shared" si="2"/>
        <v>1</v>
      </c>
      <c r="C66" s="64">
        <v>42390</v>
      </c>
      <c r="D66" s="64" t="s">
        <v>76</v>
      </c>
      <c r="E66" s="64">
        <v>42343</v>
      </c>
      <c r="F66" s="67" t="s">
        <v>414</v>
      </c>
      <c r="G66" s="367" t="s">
        <v>415</v>
      </c>
      <c r="H66" s="75" t="s">
        <v>416</v>
      </c>
      <c r="I66" s="619"/>
      <c r="J66" s="628"/>
      <c r="K66" s="65">
        <v>13804000</v>
      </c>
      <c r="L66" s="66" t="s">
        <v>247</v>
      </c>
      <c r="M66" s="66" t="s">
        <v>102</v>
      </c>
      <c r="N66" s="87" t="str">
        <f>IF(AND('331-CT'!$E$7=TH!H66,OR(L66="331",M66="331")),"x","")</f>
        <v/>
      </c>
      <c r="O66" s="87" t="str">
        <f>IF(AND($B66&gt;='111'!$N$11,$B66&lt;='111'!$O$11,OR($L66=$O$7,$M66=$O$7)),"x","")</f>
        <v>x</v>
      </c>
      <c r="P66" s="87" t="str">
        <f>IF(AND($L66=$O$7,$B66&lt;'111'!$N$11),"x","")</f>
        <v/>
      </c>
      <c r="Q66" s="87" t="str">
        <f>IF(AND($M66=$O$7,$B66&lt;'111'!$N$11),"x","")</f>
        <v/>
      </c>
      <c r="R66" s="87" t="str">
        <f>IF(AND($B66&gt;='112'!$M$9,$B66&lt;='112'!$N$9,OR($L66='112'!$I$6,$M66='112'!$I$6)),"x","")</f>
        <v/>
      </c>
      <c r="S66" s="87" t="str">
        <f>IF(AND($L66='112'!$I$6,$B66&lt;'112'!$M$9),"x","")</f>
        <v/>
      </c>
      <c r="T66" s="87" t="str">
        <f>IF(AND($M66='112'!$I$6,$B66&lt;'112'!$M$9),"x","")</f>
        <v/>
      </c>
      <c r="U66" s="87" t="str">
        <f>IF(AND($B66&gt;='1331'!$I$9,$B66&lt;='1331'!$J$9,OR($L66=$U$7,$M66=$U$7)),"x","")</f>
        <v/>
      </c>
      <c r="V66" s="87" t="str">
        <f>IF(AND($L66=$U$7,$B66&lt;'1331'!$I$9),"x","")</f>
        <v/>
      </c>
      <c r="W66" s="87" t="str">
        <f>IF(AND($M66=$U$7,$B66&lt;'1331'!$I$9),"x","")</f>
        <v/>
      </c>
      <c r="X66" s="87" t="str">
        <f>IF(AND('CT-341'!$H$9=H66,OR(LEFT(L66,3)=$X$7,LEFT(M66,3)=$X$7)),"x","")</f>
        <v/>
      </c>
      <c r="Y66" s="87" t="str">
        <f>IF(OR(TH!L66=TH!$Y$7,M66=TH!$Y$7),"x","")</f>
        <v/>
      </c>
      <c r="Z66" s="87" t="str">
        <f t="shared" si="3"/>
        <v>1</v>
      </c>
    </row>
    <row r="67" spans="1:26" s="410" customFormat="1" ht="15.75" customHeight="1">
      <c r="A67" s="405" t="str">
        <f>IF(B67&lt;&gt;"",IF(AND(B67&gt;=_TM1,B67&lt;=_TM2,OR(TH!L67="1111",TH!M67="1111")),TH!D67,""),"")</f>
        <v>C14</v>
      </c>
      <c r="B67" s="63">
        <f t="shared" si="2"/>
        <v>1</v>
      </c>
      <c r="C67" s="411">
        <v>42390</v>
      </c>
      <c r="D67" s="64" t="s">
        <v>76</v>
      </c>
      <c r="E67" s="64">
        <v>42343</v>
      </c>
      <c r="F67" s="67" t="s">
        <v>417</v>
      </c>
      <c r="G67" s="367" t="s">
        <v>415</v>
      </c>
      <c r="H67" s="75" t="s">
        <v>416</v>
      </c>
      <c r="I67" s="619"/>
      <c r="J67" s="628"/>
      <c r="K67" s="65">
        <v>1380400</v>
      </c>
      <c r="L67" s="66" t="s">
        <v>10</v>
      </c>
      <c r="M67" s="66" t="s">
        <v>102</v>
      </c>
      <c r="N67" s="87" t="str">
        <f>IF(AND('331-CT'!$E$7=TH!H67,OR(L67="331",M67="331")),"x","")</f>
        <v/>
      </c>
      <c r="O67" s="87" t="str">
        <f>IF(AND($B67&gt;='111'!$N$11,$B67&lt;='111'!$O$11,OR($L67=$O$7,$M67=$O$7)),"x","")</f>
        <v>x</v>
      </c>
      <c r="P67" s="87" t="str">
        <f>IF(AND($L67=$O$7,$B67&lt;'111'!$N$11),"x","")</f>
        <v/>
      </c>
      <c r="Q67" s="87" t="str">
        <f>IF(AND($M67=$O$7,$B67&lt;'111'!$N$11),"x","")</f>
        <v/>
      </c>
      <c r="R67" s="87" t="str">
        <f>IF(AND($B67&gt;='112'!$M$9,$B67&lt;='112'!$N$9,OR($L67='112'!$I$6,$M67='112'!$I$6)),"x","")</f>
        <v/>
      </c>
      <c r="S67" s="87" t="str">
        <f>IF(AND($L67='112'!$I$6,$B67&lt;'112'!$M$9),"x","")</f>
        <v/>
      </c>
      <c r="T67" s="87" t="str">
        <f>IF(AND($M67='112'!$I$6,$B67&lt;'112'!$M$9),"x","")</f>
        <v/>
      </c>
      <c r="U67" s="87" t="str">
        <f>IF(AND($B67&gt;='1331'!$I$9,$B67&lt;='1331'!$J$9,OR($L67=$U$7,$M67=$U$7)),"x","")</f>
        <v>x</v>
      </c>
      <c r="V67" s="87" t="str">
        <f>IF(AND($L67=$U$7,$B67&lt;'1331'!$I$9),"x","")</f>
        <v/>
      </c>
      <c r="W67" s="87" t="str">
        <f>IF(AND($M67=$U$7,$B67&lt;'1331'!$I$9),"x","")</f>
        <v/>
      </c>
      <c r="X67" s="87" t="str">
        <f>IF(AND('CT-341'!$H$9=H67,OR(LEFT(L67,3)=$X$7,LEFT(M67,3)=$X$7)),"x","")</f>
        <v/>
      </c>
      <c r="Y67" s="87" t="str">
        <f>IF(OR(TH!L67=TH!$Y$7,M67=TH!$Y$7),"x","")</f>
        <v/>
      </c>
      <c r="Z67" s="87" t="str">
        <f t="shared" si="3"/>
        <v>1</v>
      </c>
    </row>
    <row r="68" spans="1:26" s="410" customFormat="1" ht="15.75" customHeight="1">
      <c r="A68" s="405" t="str">
        <f>IF(B68&lt;&gt;"",IF(AND(B68&gt;=_TM1,B68&lt;=_TM2,OR(TH!L68="1111",TH!M68="1111")),TH!D68,""),"")</f>
        <v/>
      </c>
      <c r="B68" s="63">
        <f t="shared" si="2"/>
        <v>1</v>
      </c>
      <c r="C68" s="411">
        <v>42390</v>
      </c>
      <c r="D68" s="64" t="s">
        <v>8</v>
      </c>
      <c r="E68" s="64">
        <v>42390</v>
      </c>
      <c r="F68" s="67" t="s">
        <v>418</v>
      </c>
      <c r="G68" s="367"/>
      <c r="H68" s="75" t="s">
        <v>171</v>
      </c>
      <c r="I68" s="619"/>
      <c r="J68" s="628"/>
      <c r="K68" s="65">
        <v>8187032</v>
      </c>
      <c r="L68" s="66" t="s">
        <v>138</v>
      </c>
      <c r="M68" s="66" t="s">
        <v>31</v>
      </c>
      <c r="N68" s="87" t="str">
        <f>IF(AND('331-CT'!$E$7=TH!H68,OR(L68="331",M68="331")),"x","")</f>
        <v/>
      </c>
      <c r="O68" s="87" t="str">
        <f>IF(AND($B68&gt;='111'!$N$11,$B68&lt;='111'!$O$11,OR($L68=$O$7,$M68=$O$7)),"x","")</f>
        <v/>
      </c>
      <c r="P68" s="87" t="str">
        <f>IF(AND($L68=$O$7,$B68&lt;'111'!$N$11),"x","")</f>
        <v/>
      </c>
      <c r="Q68" s="87" t="str">
        <f>IF(AND($M68=$O$7,$B68&lt;'111'!$N$11),"x","")</f>
        <v/>
      </c>
      <c r="R68" s="87" t="str">
        <f>IF(AND($B68&gt;='112'!$M$9,$B68&lt;='112'!$N$9,OR($L68='112'!$I$6,$M68='112'!$I$6)),"x","")</f>
        <v>x</v>
      </c>
      <c r="S68" s="87" t="str">
        <f>IF(AND($L68='112'!$I$6,$B68&lt;'112'!$M$9),"x","")</f>
        <v/>
      </c>
      <c r="T68" s="87" t="str">
        <f>IF(AND($M68='112'!$I$6,$B68&lt;'112'!$M$9),"x","")</f>
        <v/>
      </c>
      <c r="U68" s="87" t="str">
        <f>IF(AND($B68&gt;='1331'!$I$9,$B68&lt;='1331'!$J$9,OR($L68=$U$7,$M68=$U$7)),"x","")</f>
        <v/>
      </c>
      <c r="V68" s="87" t="str">
        <f>IF(AND($L68=$U$7,$B68&lt;'1331'!$I$9),"x","")</f>
        <v/>
      </c>
      <c r="W68" s="87" t="str">
        <f>IF(AND($M68=$U$7,$B68&lt;'1331'!$I$9),"x","")</f>
        <v/>
      </c>
      <c r="X68" s="87" t="str">
        <f>IF(AND('CT-341'!$H$9=H68,OR(LEFT(L68,3)=$X$7,LEFT(M68,3)=$X$7)),"x","")</f>
        <v/>
      </c>
      <c r="Y68" s="87" t="str">
        <f>IF(OR(TH!L68=TH!$Y$7,M68=TH!$Y$7),"x","")</f>
        <v/>
      </c>
      <c r="Z68" s="87" t="str">
        <f t="shared" si="3"/>
        <v>1</v>
      </c>
    </row>
    <row r="69" spans="1:26" s="410" customFormat="1" ht="15.75" customHeight="1">
      <c r="A69" s="405" t="str">
        <f>IF(B69&lt;&gt;"",IF(AND(B69&gt;=_TM1,B69&lt;=_TM2,OR(TH!L69="1111",TH!M69="1111")),TH!D69,""),"")</f>
        <v/>
      </c>
      <c r="B69" s="63">
        <f t="shared" si="2"/>
        <v>1</v>
      </c>
      <c r="C69" s="411">
        <v>42390</v>
      </c>
      <c r="D69" s="64" t="s">
        <v>8</v>
      </c>
      <c r="E69" s="64">
        <v>42390</v>
      </c>
      <c r="F69" s="67" t="s">
        <v>418</v>
      </c>
      <c r="G69" s="367"/>
      <c r="H69" s="75" t="s">
        <v>172</v>
      </c>
      <c r="I69" s="619"/>
      <c r="J69" s="628"/>
      <c r="K69" s="65">
        <v>16374064</v>
      </c>
      <c r="L69" s="68" t="s">
        <v>138</v>
      </c>
      <c r="M69" s="66" t="s">
        <v>31</v>
      </c>
      <c r="N69" s="87" t="str">
        <f>IF(AND('331-CT'!$E$7=TH!H69,OR(L69="331",M69="331")),"x","")</f>
        <v/>
      </c>
      <c r="O69" s="87" t="str">
        <f>IF(AND($B69&gt;='111'!$N$11,$B69&lt;='111'!$O$11,OR($L69=$O$7,$M69=$O$7)),"x","")</f>
        <v/>
      </c>
      <c r="P69" s="87" t="str">
        <f>IF(AND($L69=$O$7,$B69&lt;'111'!$N$11),"x","")</f>
        <v/>
      </c>
      <c r="Q69" s="87" t="str">
        <f>IF(AND($M69=$O$7,$B69&lt;'111'!$N$11),"x","")</f>
        <v/>
      </c>
      <c r="R69" s="87" t="str">
        <f>IF(AND($B69&gt;='112'!$M$9,$B69&lt;='112'!$N$9,OR($L69='112'!$I$6,$M69='112'!$I$6)),"x","")</f>
        <v>x</v>
      </c>
      <c r="S69" s="87" t="str">
        <f>IF(AND($L69='112'!$I$6,$B69&lt;'112'!$M$9),"x","")</f>
        <v/>
      </c>
      <c r="T69" s="87" t="str">
        <f>IF(AND($M69='112'!$I$6,$B69&lt;'112'!$M$9),"x","")</f>
        <v/>
      </c>
      <c r="U69" s="87" t="str">
        <f>IF(AND($B69&gt;='1331'!$I$9,$B69&lt;='1331'!$J$9,OR($L69=$U$7,$M69=$U$7)),"x","")</f>
        <v/>
      </c>
      <c r="V69" s="87" t="str">
        <f>IF(AND($L69=$U$7,$B69&lt;'1331'!$I$9),"x","")</f>
        <v/>
      </c>
      <c r="W69" s="87" t="str">
        <f>IF(AND($M69=$U$7,$B69&lt;'1331'!$I$9),"x","")</f>
        <v/>
      </c>
      <c r="X69" s="87" t="str">
        <f>IF(AND('CT-341'!$H$9=H69,OR(LEFT(L69,3)=$X$7,LEFT(M69,3)=$X$7)),"x","")</f>
        <v/>
      </c>
      <c r="Y69" s="87" t="str">
        <f>IF(OR(TH!L69=TH!$Y$7,M69=TH!$Y$7),"x","")</f>
        <v/>
      </c>
      <c r="Z69" s="87" t="str">
        <f t="shared" si="3"/>
        <v>1</v>
      </c>
    </row>
    <row r="70" spans="1:26" s="410" customFormat="1" ht="15.75" customHeight="1">
      <c r="A70" s="405" t="str">
        <f>IF(B70&lt;&gt;"",IF(AND(B70&gt;=_TM1,B70&lt;=_TM2,OR(TH!L70="1111",TH!M70="1111")),TH!D70,""),"")</f>
        <v>C15</v>
      </c>
      <c r="B70" s="63">
        <f t="shared" si="2"/>
        <v>1</v>
      </c>
      <c r="C70" s="64">
        <v>42390</v>
      </c>
      <c r="D70" s="64" t="s">
        <v>77</v>
      </c>
      <c r="E70" s="64">
        <v>42390</v>
      </c>
      <c r="F70" s="67" t="s">
        <v>412</v>
      </c>
      <c r="G70" s="367" t="s">
        <v>419</v>
      </c>
      <c r="H70" s="75" t="s">
        <v>331</v>
      </c>
      <c r="I70" s="619"/>
      <c r="J70" s="628"/>
      <c r="K70" s="65">
        <v>2303000</v>
      </c>
      <c r="L70" s="66" t="s">
        <v>247</v>
      </c>
      <c r="M70" s="66" t="s">
        <v>102</v>
      </c>
      <c r="N70" s="87" t="str">
        <f>IF(AND('331-CT'!$E$7=TH!H70,OR(L70="331",M70="331")),"x","")</f>
        <v/>
      </c>
      <c r="O70" s="87" t="str">
        <f>IF(AND($B70&gt;='111'!$N$11,$B70&lt;='111'!$O$11,OR($L70=$O$7,$M70=$O$7)),"x","")</f>
        <v>x</v>
      </c>
      <c r="P70" s="87" t="str">
        <f>IF(AND($L70=$O$7,$B70&lt;'111'!$N$11),"x","")</f>
        <v/>
      </c>
      <c r="Q70" s="87" t="str">
        <f>IF(AND($M70=$O$7,$B70&lt;'111'!$N$11),"x","")</f>
        <v/>
      </c>
      <c r="R70" s="87" t="str">
        <f>IF(AND($B70&gt;='112'!$M$9,$B70&lt;='112'!$N$9,OR($L70='112'!$I$6,$M70='112'!$I$6)),"x","")</f>
        <v/>
      </c>
      <c r="S70" s="87" t="str">
        <f>IF(AND($L70='112'!$I$6,$B70&lt;'112'!$M$9),"x","")</f>
        <v/>
      </c>
      <c r="T70" s="87" t="str">
        <f>IF(AND($M70='112'!$I$6,$B70&lt;'112'!$M$9),"x","")</f>
        <v/>
      </c>
      <c r="U70" s="87" t="str">
        <f>IF(AND($B70&gt;='1331'!$I$9,$B70&lt;='1331'!$J$9,OR($L70=$U$7,$M70=$U$7)),"x","")</f>
        <v/>
      </c>
      <c r="V70" s="87" t="str">
        <f>IF(AND($L70=$U$7,$B70&lt;'1331'!$I$9),"x","")</f>
        <v/>
      </c>
      <c r="W70" s="87" t="str">
        <f>IF(AND($M70=$U$7,$B70&lt;'1331'!$I$9),"x","")</f>
        <v/>
      </c>
      <c r="X70" s="87" t="str">
        <f>IF(AND('CT-341'!$H$9=H70,OR(LEFT(L70,3)=$X$7,LEFT(M70,3)=$X$7)),"x","")</f>
        <v/>
      </c>
      <c r="Y70" s="87" t="str">
        <f>IF(OR(TH!L70=TH!$Y$7,M70=TH!$Y$7),"x","")</f>
        <v/>
      </c>
      <c r="Z70" s="87" t="str">
        <f t="shared" si="3"/>
        <v>1</v>
      </c>
    </row>
    <row r="71" spans="1:26" s="410" customFormat="1" ht="15.75" customHeight="1">
      <c r="A71" s="405" t="str">
        <f>IF(B71&lt;&gt;"",IF(AND(B71&gt;=_TM1,B71&lt;=_TM2,OR(TH!L71="1111",TH!M71="1111")),TH!D71,""),"")</f>
        <v>C16</v>
      </c>
      <c r="B71" s="63">
        <f t="shared" si="2"/>
        <v>1</v>
      </c>
      <c r="C71" s="64">
        <v>42390</v>
      </c>
      <c r="D71" s="64" t="s">
        <v>78</v>
      </c>
      <c r="E71" s="64">
        <v>42390</v>
      </c>
      <c r="F71" s="67" t="s">
        <v>420</v>
      </c>
      <c r="G71" s="367" t="s">
        <v>421</v>
      </c>
      <c r="H71" s="75" t="s">
        <v>88</v>
      </c>
      <c r="I71" s="619"/>
      <c r="J71" s="628"/>
      <c r="K71" s="65">
        <v>7333400</v>
      </c>
      <c r="L71" s="66" t="s">
        <v>140</v>
      </c>
      <c r="M71" s="66" t="s">
        <v>102</v>
      </c>
      <c r="N71" s="87" t="str">
        <f>IF(AND('331-CT'!$E$7=TH!H71,OR(L71="331",M71="331")),"x","")</f>
        <v/>
      </c>
      <c r="O71" s="87" t="str">
        <f>IF(AND($B71&gt;='111'!$N$11,$B71&lt;='111'!$O$11,OR($L71=$O$7,$M71=$O$7)),"x","")</f>
        <v>x</v>
      </c>
      <c r="P71" s="87" t="str">
        <f>IF(AND($L71=$O$7,$B71&lt;'111'!$N$11),"x","")</f>
        <v/>
      </c>
      <c r="Q71" s="87" t="str">
        <f>IF(AND($M71=$O$7,$B71&lt;'111'!$N$11),"x","")</f>
        <v/>
      </c>
      <c r="R71" s="87" t="str">
        <f>IF(AND($B71&gt;='112'!$M$9,$B71&lt;='112'!$N$9,OR($L71='112'!$I$6,$M71='112'!$I$6)),"x","")</f>
        <v/>
      </c>
      <c r="S71" s="87" t="str">
        <f>IF(AND($L71='112'!$I$6,$B71&lt;'112'!$M$9),"x","")</f>
        <v/>
      </c>
      <c r="T71" s="87" t="str">
        <f>IF(AND($M71='112'!$I$6,$B71&lt;'112'!$M$9),"x","")</f>
        <v/>
      </c>
      <c r="U71" s="87" t="str">
        <f>IF(AND($B71&gt;='1331'!$I$9,$B71&lt;='1331'!$J$9,OR($L71=$U$7,$M71=$U$7)),"x","")</f>
        <v/>
      </c>
      <c r="V71" s="87" t="str">
        <f>IF(AND($L71=$U$7,$B71&lt;'1331'!$I$9),"x","")</f>
        <v/>
      </c>
      <c r="W71" s="87" t="str">
        <f>IF(AND($M71=$U$7,$B71&lt;'1331'!$I$9),"x","")</f>
        <v/>
      </c>
      <c r="X71" s="87" t="str">
        <f>IF(AND('CT-341'!$H$9=H71,OR(LEFT(L71,3)=$X$7,LEFT(M71,3)=$X$7)),"x","")</f>
        <v/>
      </c>
      <c r="Y71" s="87" t="str">
        <f>IF(OR(TH!L71=TH!$Y$7,M71=TH!$Y$7),"x","")</f>
        <v/>
      </c>
      <c r="Z71" s="87" t="str">
        <f t="shared" si="3"/>
        <v>1</v>
      </c>
    </row>
    <row r="72" spans="1:26" s="410" customFormat="1" ht="15.75" customHeight="1">
      <c r="A72" s="405" t="str">
        <f>IF(B72&lt;&gt;"",IF(AND(B72&gt;=_TM1,B72&lt;=_TM2,OR(TH!L72="1111",TH!M72="1111")),TH!D72,""),"")</f>
        <v>C16</v>
      </c>
      <c r="B72" s="63">
        <f t="shared" si="2"/>
        <v>1</v>
      </c>
      <c r="C72" s="411">
        <v>42390</v>
      </c>
      <c r="D72" s="64" t="s">
        <v>78</v>
      </c>
      <c r="E72" s="64">
        <v>42390</v>
      </c>
      <c r="F72" s="67" t="s">
        <v>422</v>
      </c>
      <c r="G72" s="367" t="s">
        <v>421</v>
      </c>
      <c r="H72" s="75" t="s">
        <v>88</v>
      </c>
      <c r="I72" s="619"/>
      <c r="J72" s="628"/>
      <c r="K72" s="65">
        <v>366670</v>
      </c>
      <c r="L72" s="68" t="s">
        <v>10</v>
      </c>
      <c r="M72" s="66" t="s">
        <v>102</v>
      </c>
      <c r="N72" s="87" t="str">
        <f>IF(AND('331-CT'!$E$7=TH!H72,OR(L72="331",M72="331")),"x","")</f>
        <v/>
      </c>
      <c r="O72" s="87" t="str">
        <f>IF(AND($B72&gt;='111'!$N$11,$B72&lt;='111'!$O$11,OR($L72=$O$7,$M72=$O$7)),"x","")</f>
        <v>x</v>
      </c>
      <c r="P72" s="87" t="str">
        <f>IF(AND($L72=$O$7,$B72&lt;'111'!$N$11),"x","")</f>
        <v/>
      </c>
      <c r="Q72" s="87" t="str">
        <f>IF(AND($M72=$O$7,$B72&lt;'111'!$N$11),"x","")</f>
        <v/>
      </c>
      <c r="R72" s="87" t="str">
        <f>IF(AND($B72&gt;='112'!$M$9,$B72&lt;='112'!$N$9,OR($L72='112'!$I$6,$M72='112'!$I$6)),"x","")</f>
        <v/>
      </c>
      <c r="S72" s="87" t="str">
        <f>IF(AND($L72='112'!$I$6,$B72&lt;'112'!$M$9),"x","")</f>
        <v/>
      </c>
      <c r="T72" s="87" t="str">
        <f>IF(AND($M72='112'!$I$6,$B72&lt;'112'!$M$9),"x","")</f>
        <v/>
      </c>
      <c r="U72" s="87" t="str">
        <f>IF(AND($B72&gt;='1331'!$I$9,$B72&lt;='1331'!$J$9,OR($L72=$U$7,$M72=$U$7)),"x","")</f>
        <v>x</v>
      </c>
      <c r="V72" s="87" t="str">
        <f>IF(AND($L72=$U$7,$B72&lt;'1331'!$I$9),"x","")</f>
        <v/>
      </c>
      <c r="W72" s="87" t="str">
        <f>IF(AND($M72=$U$7,$B72&lt;'1331'!$I$9),"x","")</f>
        <v/>
      </c>
      <c r="X72" s="87" t="str">
        <f>IF(AND('CT-341'!$H$9=H72,OR(LEFT(L72,3)=$X$7,LEFT(M72,3)=$X$7)),"x","")</f>
        <v/>
      </c>
      <c r="Y72" s="87" t="str">
        <f>IF(OR(TH!L72=TH!$Y$7,M72=TH!$Y$7),"x","")</f>
        <v/>
      </c>
      <c r="Z72" s="87" t="str">
        <f t="shared" si="3"/>
        <v>1</v>
      </c>
    </row>
    <row r="73" spans="1:26" s="410" customFormat="1" ht="15.75" customHeight="1">
      <c r="A73" s="405" t="str">
        <f>IF(B73&lt;&gt;"",IF(AND(B73&gt;=_TM1,B73&lt;=_TM2,OR(TH!L73="1111",TH!M73="1111")),TH!D73,""),"")</f>
        <v>C17</v>
      </c>
      <c r="B73" s="63">
        <f t="shared" si="2"/>
        <v>1</v>
      </c>
      <c r="C73" s="411">
        <v>42391</v>
      </c>
      <c r="D73" s="64" t="s">
        <v>79</v>
      </c>
      <c r="E73" s="64">
        <v>42391</v>
      </c>
      <c r="F73" s="67" t="s">
        <v>423</v>
      </c>
      <c r="G73" s="367"/>
      <c r="H73" s="75" t="s">
        <v>165</v>
      </c>
      <c r="I73" s="619"/>
      <c r="J73" s="628"/>
      <c r="K73" s="65">
        <v>170000000</v>
      </c>
      <c r="L73" s="68" t="s">
        <v>31</v>
      </c>
      <c r="M73" s="66" t="s">
        <v>102</v>
      </c>
      <c r="N73" s="87" t="str">
        <f>IF(AND('331-CT'!$E$7=TH!H73,OR(L73="331",M73="331")),"x","")</f>
        <v/>
      </c>
      <c r="O73" s="87" t="str">
        <f>IF(AND($B73&gt;='111'!$N$11,$B73&lt;='111'!$O$11,OR($L73=$O$7,$M73=$O$7)),"x","")</f>
        <v>x</v>
      </c>
      <c r="P73" s="87" t="str">
        <f>IF(AND($L73=$O$7,$B73&lt;'111'!$N$11),"x","")</f>
        <v/>
      </c>
      <c r="Q73" s="87" t="str">
        <f>IF(AND($M73=$O$7,$B73&lt;'111'!$N$11),"x","")</f>
        <v/>
      </c>
      <c r="R73" s="87" t="str">
        <f>IF(AND($B73&gt;='112'!$M$9,$B73&lt;='112'!$N$9,OR($L73='112'!$I$6,$M73='112'!$I$6)),"x","")</f>
        <v>x</v>
      </c>
      <c r="S73" s="87" t="str">
        <f>IF(AND($L73='112'!$I$6,$B73&lt;'112'!$M$9),"x","")</f>
        <v/>
      </c>
      <c r="T73" s="87" t="str">
        <f>IF(AND($M73='112'!$I$6,$B73&lt;'112'!$M$9),"x","")</f>
        <v/>
      </c>
      <c r="U73" s="87" t="str">
        <f>IF(AND($B73&gt;='1331'!$I$9,$B73&lt;='1331'!$J$9,OR($L73=$U$7,$M73=$U$7)),"x","")</f>
        <v/>
      </c>
      <c r="V73" s="87" t="str">
        <f>IF(AND($L73=$U$7,$B73&lt;'1331'!$I$9),"x","")</f>
        <v/>
      </c>
      <c r="W73" s="87" t="str">
        <f>IF(AND($M73=$U$7,$B73&lt;'1331'!$I$9),"x","")</f>
        <v/>
      </c>
      <c r="X73" s="87" t="str">
        <f>IF(AND('CT-341'!$H$9=H73,OR(LEFT(L73,3)=$X$7,LEFT(M73,3)=$X$7)),"x","")</f>
        <v/>
      </c>
      <c r="Y73" s="87" t="str">
        <f>IF(OR(TH!L73=TH!$Y$7,M73=TH!$Y$7),"x","")</f>
        <v/>
      </c>
      <c r="Z73" s="87" t="str">
        <f t="shared" si="3"/>
        <v>1</v>
      </c>
    </row>
    <row r="74" spans="1:26" s="410" customFormat="1" ht="15.75" customHeight="1">
      <c r="A74" s="405" t="str">
        <f>IF(B74&lt;&gt;"",IF(AND(B74&gt;=_TM1,B74&lt;=_TM2,OR(TH!L74="1111",TH!M74="1111")),TH!D74,""),"")</f>
        <v/>
      </c>
      <c r="B74" s="63">
        <f t="shared" si="2"/>
        <v>1</v>
      </c>
      <c r="C74" s="64">
        <v>42391</v>
      </c>
      <c r="D74" s="64" t="s">
        <v>8</v>
      </c>
      <c r="E74" s="64">
        <v>42391</v>
      </c>
      <c r="F74" s="67" t="s">
        <v>418</v>
      </c>
      <c r="G74" s="367"/>
      <c r="H74" s="75" t="s">
        <v>174</v>
      </c>
      <c r="I74" s="619"/>
      <c r="J74" s="628"/>
      <c r="K74" s="65">
        <v>13104432</v>
      </c>
      <c r="L74" s="66" t="s">
        <v>138</v>
      </c>
      <c r="M74" s="66" t="s">
        <v>31</v>
      </c>
      <c r="N74" s="87" t="str">
        <f>IF(AND('331-CT'!$E$7=TH!H74,OR(L74="331",M74="331")),"x","")</f>
        <v/>
      </c>
      <c r="O74" s="87" t="str">
        <f>IF(AND($B74&gt;='111'!$N$11,$B74&lt;='111'!$O$11,OR($L74=$O$7,$M74=$O$7)),"x","")</f>
        <v/>
      </c>
      <c r="P74" s="87" t="str">
        <f>IF(AND($L74=$O$7,$B74&lt;'111'!$N$11),"x","")</f>
        <v/>
      </c>
      <c r="Q74" s="87" t="str">
        <f>IF(AND($M74=$O$7,$B74&lt;'111'!$N$11),"x","")</f>
        <v/>
      </c>
      <c r="R74" s="87" t="str">
        <f>IF(AND($B74&gt;='112'!$M$9,$B74&lt;='112'!$N$9,OR($L74='112'!$I$6,$M74='112'!$I$6)),"x","")</f>
        <v>x</v>
      </c>
      <c r="S74" s="87" t="str">
        <f>IF(AND($L74='112'!$I$6,$B74&lt;'112'!$M$9),"x","")</f>
        <v/>
      </c>
      <c r="T74" s="87" t="str">
        <f>IF(AND($M74='112'!$I$6,$B74&lt;'112'!$M$9),"x","")</f>
        <v/>
      </c>
      <c r="U74" s="87" t="str">
        <f>IF(AND($B74&gt;='1331'!$I$9,$B74&lt;='1331'!$J$9,OR($L74=$U$7,$M74=$U$7)),"x","")</f>
        <v/>
      </c>
      <c r="V74" s="87" t="str">
        <f>IF(AND($L74=$U$7,$B74&lt;'1331'!$I$9),"x","")</f>
        <v/>
      </c>
      <c r="W74" s="87" t="str">
        <f>IF(AND($M74=$U$7,$B74&lt;'1331'!$I$9),"x","")</f>
        <v/>
      </c>
      <c r="X74" s="87" t="str">
        <f>IF(AND('CT-341'!$H$9=H74,OR(LEFT(L74,3)=$X$7,LEFT(M74,3)=$X$7)),"x","")</f>
        <v/>
      </c>
      <c r="Y74" s="87" t="str">
        <f>IF(OR(TH!L74=TH!$Y$7,M74=TH!$Y$7),"x","")</f>
        <v/>
      </c>
      <c r="Z74" s="87" t="str">
        <f t="shared" si="3"/>
        <v>1</v>
      </c>
    </row>
    <row r="75" spans="1:26" s="410" customFormat="1" ht="15.75" customHeight="1">
      <c r="A75" s="405" t="str">
        <f>IF(B75&lt;&gt;"",IF(AND(B75&gt;=_TM1,B75&lt;=_TM2,OR(TH!L75="1111",TH!M75="1111")),TH!D75,""),"")</f>
        <v/>
      </c>
      <c r="B75" s="63">
        <f t="shared" si="2"/>
        <v>1</v>
      </c>
      <c r="C75" s="64">
        <v>42391</v>
      </c>
      <c r="D75" s="64" t="s">
        <v>8</v>
      </c>
      <c r="E75" s="64">
        <v>42391</v>
      </c>
      <c r="F75" s="67" t="s">
        <v>418</v>
      </c>
      <c r="G75" s="367"/>
      <c r="H75" s="75" t="s">
        <v>173</v>
      </c>
      <c r="I75" s="619"/>
      <c r="J75" s="628"/>
      <c r="K75" s="65">
        <v>12285405</v>
      </c>
      <c r="L75" s="66" t="s">
        <v>138</v>
      </c>
      <c r="M75" s="66" t="s">
        <v>31</v>
      </c>
      <c r="N75" s="87" t="str">
        <f>IF(AND('331-CT'!$E$7=TH!H75,OR(L75="331",M75="331")),"x","")</f>
        <v/>
      </c>
      <c r="O75" s="87" t="str">
        <f>IF(AND($B75&gt;='111'!$N$11,$B75&lt;='111'!$O$11,OR($L75=$O$7,$M75=$O$7)),"x","")</f>
        <v/>
      </c>
      <c r="P75" s="87" t="str">
        <f>IF(AND($L75=$O$7,$B75&lt;'111'!$N$11),"x","")</f>
        <v/>
      </c>
      <c r="Q75" s="87" t="str">
        <f>IF(AND($M75=$O$7,$B75&lt;'111'!$N$11),"x","")</f>
        <v/>
      </c>
      <c r="R75" s="87" t="str">
        <f>IF(AND($B75&gt;='112'!$M$9,$B75&lt;='112'!$N$9,OR($L75='112'!$I$6,$M75='112'!$I$6)),"x","")</f>
        <v>x</v>
      </c>
      <c r="S75" s="87" t="str">
        <f>IF(AND($L75='112'!$I$6,$B75&lt;'112'!$M$9),"x","")</f>
        <v/>
      </c>
      <c r="T75" s="87" t="str">
        <f>IF(AND($M75='112'!$I$6,$B75&lt;'112'!$M$9),"x","")</f>
        <v/>
      </c>
      <c r="U75" s="87" t="str">
        <f>IF(AND($B75&gt;='1331'!$I$9,$B75&lt;='1331'!$J$9,OR($L75=$U$7,$M75=$U$7)),"x","")</f>
        <v/>
      </c>
      <c r="V75" s="87" t="str">
        <f>IF(AND($L75=$U$7,$B75&lt;'1331'!$I$9),"x","")</f>
        <v/>
      </c>
      <c r="W75" s="87" t="str">
        <f>IF(AND($M75=$U$7,$B75&lt;'1331'!$I$9),"x","")</f>
        <v/>
      </c>
      <c r="X75" s="87" t="str">
        <f>IF(AND('CT-341'!$H$9=H75,OR(LEFT(L75,3)=$X$7,LEFT(M75,3)=$X$7)),"x","")</f>
        <v/>
      </c>
      <c r="Y75" s="87" t="str">
        <f>IF(OR(TH!L75=TH!$Y$7,M75=TH!$Y$7),"x","")</f>
        <v/>
      </c>
      <c r="Z75" s="87" t="str">
        <f t="shared" si="3"/>
        <v>1</v>
      </c>
    </row>
    <row r="76" spans="1:26" s="410" customFormat="1" ht="15.75" customHeight="1">
      <c r="A76" s="405" t="str">
        <f>IF(B76&lt;&gt;"",IF(AND(B76&gt;=_TM1,B76&lt;=_TM2,OR(TH!L76="1111",TH!M76="1111")),TH!D76,""),"")</f>
        <v/>
      </c>
      <c r="B76" s="63">
        <f t="shared" si="2"/>
        <v>1</v>
      </c>
      <c r="C76" s="64">
        <v>42391</v>
      </c>
      <c r="D76" s="64" t="s">
        <v>8</v>
      </c>
      <c r="E76" s="64">
        <v>42391</v>
      </c>
      <c r="F76" s="67" t="s">
        <v>418</v>
      </c>
      <c r="G76" s="381"/>
      <c r="H76" s="75" t="s">
        <v>175</v>
      </c>
      <c r="I76" s="619"/>
      <c r="J76" s="628"/>
      <c r="K76" s="65">
        <v>8190270</v>
      </c>
      <c r="L76" s="66" t="s">
        <v>138</v>
      </c>
      <c r="M76" s="66" t="s">
        <v>31</v>
      </c>
      <c r="N76" s="87" t="str">
        <f>IF(AND('331-CT'!$E$7=TH!H76,OR(L76="331",M76="331")),"x","")</f>
        <v/>
      </c>
      <c r="O76" s="87" t="str">
        <f>IF(AND($B76&gt;='111'!$N$11,$B76&lt;='111'!$O$11,OR($L76=$O$7,$M76=$O$7)),"x","")</f>
        <v/>
      </c>
      <c r="P76" s="87" t="str">
        <f>IF(AND($L76=$O$7,$B76&lt;'111'!$N$11),"x","")</f>
        <v/>
      </c>
      <c r="Q76" s="87" t="str">
        <f>IF(AND($M76=$O$7,$B76&lt;'111'!$N$11),"x","")</f>
        <v/>
      </c>
      <c r="R76" s="87" t="str">
        <f>IF(AND($B76&gt;='112'!$M$9,$B76&lt;='112'!$N$9,OR($L76='112'!$I$6,$M76='112'!$I$6)),"x","")</f>
        <v>x</v>
      </c>
      <c r="S76" s="87" t="str">
        <f>IF(AND($L76='112'!$I$6,$B76&lt;'112'!$M$9),"x","")</f>
        <v/>
      </c>
      <c r="T76" s="87" t="str">
        <f>IF(AND($M76='112'!$I$6,$B76&lt;'112'!$M$9),"x","")</f>
        <v/>
      </c>
      <c r="U76" s="87" t="str">
        <f>IF(AND($B76&gt;='1331'!$I$9,$B76&lt;='1331'!$J$9,OR($L76=$U$7,$M76=$U$7)),"x","")</f>
        <v/>
      </c>
      <c r="V76" s="87" t="str">
        <f>IF(AND($L76=$U$7,$B76&lt;'1331'!$I$9),"x","")</f>
        <v/>
      </c>
      <c r="W76" s="87" t="str">
        <f>IF(AND($M76=$U$7,$B76&lt;'1331'!$I$9),"x","")</f>
        <v/>
      </c>
      <c r="X76" s="87" t="str">
        <f>IF(AND('CT-341'!$H$9=H76,OR(LEFT(L76,3)=$X$7,LEFT(M76,3)=$X$7)),"x","")</f>
        <v/>
      </c>
      <c r="Y76" s="87" t="str">
        <f>IF(OR(TH!L76=TH!$Y$7,M76=TH!$Y$7),"x","")</f>
        <v/>
      </c>
      <c r="Z76" s="87" t="str">
        <f t="shared" si="3"/>
        <v>1</v>
      </c>
    </row>
    <row r="77" spans="1:26" s="410" customFormat="1" ht="15.75" customHeight="1">
      <c r="A77" s="405" t="str">
        <f>IF(B77&lt;&gt;"",IF(AND(B77&gt;=_TM1,B77&lt;=_TM2,OR(TH!L77="1111",TH!M77="1111")),TH!D77,""),"")</f>
        <v/>
      </c>
      <c r="B77" s="63">
        <f t="shared" si="2"/>
        <v>1</v>
      </c>
      <c r="C77" s="64">
        <v>42391</v>
      </c>
      <c r="D77" s="64" t="s">
        <v>8</v>
      </c>
      <c r="E77" s="64">
        <v>42391</v>
      </c>
      <c r="F77" s="67" t="s">
        <v>418</v>
      </c>
      <c r="G77" s="381"/>
      <c r="H77" s="75" t="s">
        <v>176</v>
      </c>
      <c r="I77" s="619"/>
      <c r="J77" s="628"/>
      <c r="K77" s="65">
        <v>12285405</v>
      </c>
      <c r="L77" s="66" t="s">
        <v>138</v>
      </c>
      <c r="M77" s="66" t="s">
        <v>31</v>
      </c>
      <c r="N77" s="87" t="str">
        <f>IF(AND('331-CT'!$E$7=TH!H77,OR(L77="331",M77="331")),"x","")</f>
        <v/>
      </c>
      <c r="O77" s="87" t="str">
        <f>IF(AND($B77&gt;='111'!$N$11,$B77&lt;='111'!$O$11,OR($L77=$O$7,$M77=$O$7)),"x","")</f>
        <v/>
      </c>
      <c r="P77" s="87" t="str">
        <f>IF(AND($L77=$O$7,$B77&lt;'111'!$N$11),"x","")</f>
        <v/>
      </c>
      <c r="Q77" s="87" t="str">
        <f>IF(AND($M77=$O$7,$B77&lt;'111'!$N$11),"x","")</f>
        <v/>
      </c>
      <c r="R77" s="87" t="str">
        <f>IF(AND($B77&gt;='112'!$M$9,$B77&lt;='112'!$N$9,OR($L77='112'!$I$6,$M77='112'!$I$6)),"x","")</f>
        <v>x</v>
      </c>
      <c r="S77" s="87" t="str">
        <f>IF(AND($L77='112'!$I$6,$B77&lt;'112'!$M$9),"x","")</f>
        <v/>
      </c>
      <c r="T77" s="87" t="str">
        <f>IF(AND($M77='112'!$I$6,$B77&lt;'112'!$M$9),"x","")</f>
        <v/>
      </c>
      <c r="U77" s="87" t="str">
        <f>IF(AND($B77&gt;='1331'!$I$9,$B77&lt;='1331'!$J$9,OR($L77=$U$7,$M77=$U$7)),"x","")</f>
        <v/>
      </c>
      <c r="V77" s="87" t="str">
        <f>IF(AND($L77=$U$7,$B77&lt;'1331'!$I$9),"x","")</f>
        <v/>
      </c>
      <c r="W77" s="87" t="str">
        <f>IF(AND($M77=$U$7,$B77&lt;'1331'!$I$9),"x","")</f>
        <v/>
      </c>
      <c r="X77" s="87" t="str">
        <f>IF(AND('CT-341'!$H$9=H77,OR(LEFT(L77,3)=$X$7,LEFT(M77,3)=$X$7)),"x","")</f>
        <v/>
      </c>
      <c r="Y77" s="87" t="str">
        <f>IF(OR(TH!L77=TH!$Y$7,M77=TH!$Y$7),"x","")</f>
        <v/>
      </c>
      <c r="Z77" s="87" t="str">
        <f t="shared" si="3"/>
        <v>1</v>
      </c>
    </row>
    <row r="78" spans="1:26" s="410" customFormat="1" ht="15.75" customHeight="1">
      <c r="A78" s="405" t="str">
        <f>IF(B78&lt;&gt;"",IF(AND(B78&gt;=_TM1,B78&lt;=_TM2,OR(TH!L78="1111",TH!M78="1111")),TH!D78,""),"")</f>
        <v/>
      </c>
      <c r="B78" s="63">
        <f t="shared" si="2"/>
        <v>1</v>
      </c>
      <c r="C78" s="411">
        <v>42391</v>
      </c>
      <c r="D78" s="64" t="s">
        <v>8</v>
      </c>
      <c r="E78" s="64">
        <v>42391</v>
      </c>
      <c r="F78" s="67" t="s">
        <v>418</v>
      </c>
      <c r="G78" s="367"/>
      <c r="H78" s="75" t="s">
        <v>177</v>
      </c>
      <c r="I78" s="619"/>
      <c r="J78" s="628"/>
      <c r="K78" s="65">
        <v>16380540</v>
      </c>
      <c r="L78" s="68" t="s">
        <v>138</v>
      </c>
      <c r="M78" s="66" t="s">
        <v>31</v>
      </c>
      <c r="N78" s="87" t="str">
        <f>IF(AND('331-CT'!$E$7=TH!H78,OR(L78="331",M78="331")),"x","")</f>
        <v/>
      </c>
      <c r="O78" s="87" t="str">
        <f>IF(AND($B78&gt;='111'!$N$11,$B78&lt;='111'!$O$11,OR($L78=$O$7,$M78=$O$7)),"x","")</f>
        <v/>
      </c>
      <c r="P78" s="87" t="str">
        <f>IF(AND($L78=$O$7,$B78&lt;'111'!$N$11),"x","")</f>
        <v/>
      </c>
      <c r="Q78" s="87" t="str">
        <f>IF(AND($M78=$O$7,$B78&lt;'111'!$N$11),"x","")</f>
        <v/>
      </c>
      <c r="R78" s="87" t="str">
        <f>IF(AND($B78&gt;='112'!$M$9,$B78&lt;='112'!$N$9,OR($L78='112'!$I$6,$M78='112'!$I$6)),"x","")</f>
        <v>x</v>
      </c>
      <c r="S78" s="87" t="str">
        <f>IF(AND($L78='112'!$I$6,$B78&lt;'112'!$M$9),"x","")</f>
        <v/>
      </c>
      <c r="T78" s="87" t="str">
        <f>IF(AND($M78='112'!$I$6,$B78&lt;'112'!$M$9),"x","")</f>
        <v/>
      </c>
      <c r="U78" s="87" t="str">
        <f>IF(AND($B78&gt;='1331'!$I$9,$B78&lt;='1331'!$J$9,OR($L78=$U$7,$M78=$U$7)),"x","")</f>
        <v/>
      </c>
      <c r="V78" s="87" t="str">
        <f>IF(AND($L78=$U$7,$B78&lt;'1331'!$I$9),"x","")</f>
        <v/>
      </c>
      <c r="W78" s="87" t="str">
        <f>IF(AND($M78=$U$7,$B78&lt;'1331'!$I$9),"x","")</f>
        <v/>
      </c>
      <c r="X78" s="87" t="str">
        <f>IF(AND('CT-341'!$H$9=H78,OR(LEFT(L78,3)=$X$7,LEFT(M78,3)=$X$7)),"x","")</f>
        <v/>
      </c>
      <c r="Y78" s="87" t="str">
        <f>IF(OR(TH!L78=TH!$Y$7,M78=TH!$Y$7),"x","")</f>
        <v/>
      </c>
      <c r="Z78" s="87" t="str">
        <f t="shared" si="3"/>
        <v>1</v>
      </c>
    </row>
    <row r="79" spans="1:26" s="410" customFormat="1" ht="15.75" customHeight="1">
      <c r="A79" s="405" t="str">
        <f>IF(B79&lt;&gt;"",IF(AND(B79&gt;=_TM1,B79&lt;=_TM2,OR(TH!L79="1111",TH!M79="1111")),TH!D79,""),"")</f>
        <v/>
      </c>
      <c r="B79" s="63">
        <f t="shared" si="2"/>
        <v>1</v>
      </c>
      <c r="C79" s="64">
        <v>42391</v>
      </c>
      <c r="D79" s="64" t="s">
        <v>8</v>
      </c>
      <c r="E79" s="64">
        <v>42391</v>
      </c>
      <c r="F79" s="67" t="s">
        <v>418</v>
      </c>
      <c r="G79" s="367"/>
      <c r="H79" s="75" t="s">
        <v>178</v>
      </c>
      <c r="I79" s="619"/>
      <c r="J79" s="628"/>
      <c r="K79" s="65">
        <v>11466378</v>
      </c>
      <c r="L79" s="66" t="s">
        <v>138</v>
      </c>
      <c r="M79" s="66" t="s">
        <v>31</v>
      </c>
      <c r="N79" s="87" t="str">
        <f>IF(AND('331-CT'!$E$7=TH!H79,OR(L79="331",M79="331")),"x","")</f>
        <v/>
      </c>
      <c r="O79" s="87" t="str">
        <f>IF(AND($B79&gt;='111'!$N$11,$B79&lt;='111'!$O$11,OR($L79=$O$7,$M79=$O$7)),"x","")</f>
        <v/>
      </c>
      <c r="P79" s="87" t="str">
        <f>IF(AND($L79=$O$7,$B79&lt;'111'!$N$11),"x","")</f>
        <v/>
      </c>
      <c r="Q79" s="87" t="str">
        <f>IF(AND($M79=$O$7,$B79&lt;'111'!$N$11),"x","")</f>
        <v/>
      </c>
      <c r="R79" s="87" t="str">
        <f>IF(AND($B79&gt;='112'!$M$9,$B79&lt;='112'!$N$9,OR($L79='112'!$I$6,$M79='112'!$I$6)),"x","")</f>
        <v>x</v>
      </c>
      <c r="S79" s="87" t="str">
        <f>IF(AND($L79='112'!$I$6,$B79&lt;'112'!$M$9),"x","")</f>
        <v/>
      </c>
      <c r="T79" s="87" t="str">
        <f>IF(AND($M79='112'!$I$6,$B79&lt;'112'!$M$9),"x","")</f>
        <v/>
      </c>
      <c r="U79" s="87" t="str">
        <f>IF(AND($B79&gt;='1331'!$I$9,$B79&lt;='1331'!$J$9,OR($L79=$U$7,$M79=$U$7)),"x","")</f>
        <v/>
      </c>
      <c r="V79" s="87" t="str">
        <f>IF(AND($L79=$U$7,$B79&lt;'1331'!$I$9),"x","")</f>
        <v/>
      </c>
      <c r="W79" s="87" t="str">
        <f>IF(AND($M79=$U$7,$B79&lt;'1331'!$I$9),"x","")</f>
        <v/>
      </c>
      <c r="X79" s="87" t="str">
        <f>IF(AND('CT-341'!$H$9=H79,OR(LEFT(L79,3)=$X$7,LEFT(M79,3)=$X$7)),"x","")</f>
        <v/>
      </c>
      <c r="Y79" s="87" t="str">
        <f>IF(OR(TH!L79=TH!$Y$7,M79=TH!$Y$7),"x","")</f>
        <v/>
      </c>
      <c r="Z79" s="87" t="str">
        <f t="shared" si="3"/>
        <v>1</v>
      </c>
    </row>
    <row r="80" spans="1:26" s="410" customFormat="1" ht="15.75" customHeight="1">
      <c r="A80" s="405" t="str">
        <f>IF(B80&lt;&gt;"",IF(AND(B80&gt;=_TM1,B80&lt;=_TM2,OR(TH!L80="1111",TH!M80="1111")),TH!D80,""),"")</f>
        <v/>
      </c>
      <c r="B80" s="63">
        <f t="shared" si="2"/>
        <v>1</v>
      </c>
      <c r="C80" s="64">
        <v>42391</v>
      </c>
      <c r="D80" s="64" t="s">
        <v>8</v>
      </c>
      <c r="E80" s="64">
        <v>42391</v>
      </c>
      <c r="F80" s="67" t="s">
        <v>418</v>
      </c>
      <c r="G80" s="367"/>
      <c r="H80" s="75" t="s">
        <v>179</v>
      </c>
      <c r="I80" s="619"/>
      <c r="J80" s="628"/>
      <c r="K80" s="65">
        <v>12285405</v>
      </c>
      <c r="L80" s="66" t="s">
        <v>138</v>
      </c>
      <c r="M80" s="66" t="s">
        <v>31</v>
      </c>
      <c r="N80" s="87" t="str">
        <f>IF(AND('331-CT'!$E$7=TH!H80,OR(L80="331",M80="331")),"x","")</f>
        <v/>
      </c>
      <c r="O80" s="87" t="str">
        <f>IF(AND($B80&gt;='111'!$N$11,$B80&lt;='111'!$O$11,OR($L80=$O$7,$M80=$O$7)),"x","")</f>
        <v/>
      </c>
      <c r="P80" s="87" t="str">
        <f>IF(AND($L80=$O$7,$B80&lt;'111'!$N$11),"x","")</f>
        <v/>
      </c>
      <c r="Q80" s="87" t="str">
        <f>IF(AND($M80=$O$7,$B80&lt;'111'!$N$11),"x","")</f>
        <v/>
      </c>
      <c r="R80" s="87" t="str">
        <f>IF(AND($B80&gt;='112'!$M$9,$B80&lt;='112'!$N$9,OR($L80='112'!$I$6,$M80='112'!$I$6)),"x","")</f>
        <v>x</v>
      </c>
      <c r="S80" s="87" t="str">
        <f>IF(AND($L80='112'!$I$6,$B80&lt;'112'!$M$9),"x","")</f>
        <v/>
      </c>
      <c r="T80" s="87" t="str">
        <f>IF(AND($M80='112'!$I$6,$B80&lt;'112'!$M$9),"x","")</f>
        <v/>
      </c>
      <c r="U80" s="87" t="str">
        <f>IF(AND($B80&gt;='1331'!$I$9,$B80&lt;='1331'!$J$9,OR($L80=$U$7,$M80=$U$7)),"x","")</f>
        <v/>
      </c>
      <c r="V80" s="87" t="str">
        <f>IF(AND($L80=$U$7,$B80&lt;'1331'!$I$9),"x","")</f>
        <v/>
      </c>
      <c r="W80" s="87" t="str">
        <f>IF(AND($M80=$U$7,$B80&lt;'1331'!$I$9),"x","")</f>
        <v/>
      </c>
      <c r="X80" s="87" t="str">
        <f>IF(AND('CT-341'!$H$9=H80,OR(LEFT(L80,3)=$X$7,LEFT(M80,3)=$X$7)),"x","")</f>
        <v/>
      </c>
      <c r="Y80" s="87" t="str">
        <f>IF(OR(TH!L80=TH!$Y$7,M80=TH!$Y$7),"x","")</f>
        <v/>
      </c>
      <c r="Z80" s="87" t="str">
        <f t="shared" si="3"/>
        <v>1</v>
      </c>
    </row>
    <row r="81" spans="1:26" s="410" customFormat="1" ht="15.75" customHeight="1">
      <c r="A81" s="405" t="str">
        <f>IF(B81&lt;&gt;"",IF(AND(B81&gt;=_TM1,B81&lt;=_TM2,OR(TH!L81="1111",TH!M81="1111")),TH!D81,""),"")</f>
        <v/>
      </c>
      <c r="B81" s="63">
        <f t="shared" si="2"/>
        <v>1</v>
      </c>
      <c r="C81" s="64">
        <v>42391</v>
      </c>
      <c r="D81" s="64" t="s">
        <v>8</v>
      </c>
      <c r="E81" s="64">
        <v>42391</v>
      </c>
      <c r="F81" s="67" t="s">
        <v>418</v>
      </c>
      <c r="G81" s="381"/>
      <c r="H81" s="75" t="s">
        <v>181</v>
      </c>
      <c r="I81" s="619"/>
      <c r="J81" s="628"/>
      <c r="K81" s="65">
        <v>12285405</v>
      </c>
      <c r="L81" s="66" t="s">
        <v>138</v>
      </c>
      <c r="M81" s="66" t="s">
        <v>31</v>
      </c>
      <c r="N81" s="87" t="str">
        <f>IF(AND('331-CT'!$E$7=TH!H81,OR(L81="331",M81="331")),"x","")</f>
        <v/>
      </c>
      <c r="O81" s="87" t="str">
        <f>IF(AND($B81&gt;='111'!$N$11,$B81&lt;='111'!$O$11,OR($L81=$O$7,$M81=$O$7)),"x","")</f>
        <v/>
      </c>
      <c r="P81" s="87" t="str">
        <f>IF(AND($L81=$O$7,$B81&lt;'111'!$N$11),"x","")</f>
        <v/>
      </c>
      <c r="Q81" s="87" t="str">
        <f>IF(AND($M81=$O$7,$B81&lt;'111'!$N$11),"x","")</f>
        <v/>
      </c>
      <c r="R81" s="87" t="str">
        <f>IF(AND($B81&gt;='112'!$M$9,$B81&lt;='112'!$N$9,OR($L81='112'!$I$6,$M81='112'!$I$6)),"x","")</f>
        <v>x</v>
      </c>
      <c r="S81" s="87" t="str">
        <f>IF(AND($L81='112'!$I$6,$B81&lt;'112'!$M$9),"x","")</f>
        <v/>
      </c>
      <c r="T81" s="87" t="str">
        <f>IF(AND($M81='112'!$I$6,$B81&lt;'112'!$M$9),"x","")</f>
        <v/>
      </c>
      <c r="U81" s="87" t="str">
        <f>IF(AND($B81&gt;='1331'!$I$9,$B81&lt;='1331'!$J$9,OR($L81=$U$7,$M81=$U$7)),"x","")</f>
        <v/>
      </c>
      <c r="V81" s="87" t="str">
        <f>IF(AND($L81=$U$7,$B81&lt;'1331'!$I$9),"x","")</f>
        <v/>
      </c>
      <c r="W81" s="87" t="str">
        <f>IF(AND($M81=$U$7,$B81&lt;'1331'!$I$9),"x","")</f>
        <v/>
      </c>
      <c r="X81" s="87" t="str">
        <f>IF(AND('CT-341'!$H$9=H81,OR(LEFT(L81,3)=$X$7,LEFT(M81,3)=$X$7)),"x","")</f>
        <v/>
      </c>
      <c r="Y81" s="87" t="str">
        <f>IF(OR(TH!L81=TH!$Y$7,M81=TH!$Y$7),"x","")</f>
        <v/>
      </c>
      <c r="Z81" s="87" t="str">
        <f t="shared" si="3"/>
        <v>1</v>
      </c>
    </row>
    <row r="82" spans="1:26" s="410" customFormat="1" ht="15.75" customHeight="1">
      <c r="A82" s="405" t="str">
        <f>IF(B82&lt;&gt;"",IF(AND(B82&gt;=_TM1,B82&lt;=_TM2,OR(TH!L82="1111",TH!M82="1111")),TH!D82,""),"")</f>
        <v/>
      </c>
      <c r="B82" s="63">
        <f t="shared" si="2"/>
        <v>1</v>
      </c>
      <c r="C82" s="64">
        <v>42391</v>
      </c>
      <c r="D82" s="64" t="s">
        <v>8</v>
      </c>
      <c r="E82" s="64">
        <v>42391</v>
      </c>
      <c r="F82" s="67" t="s">
        <v>418</v>
      </c>
      <c r="G82" s="381"/>
      <c r="H82" s="75" t="s">
        <v>184</v>
      </c>
      <c r="I82" s="619"/>
      <c r="J82" s="628"/>
      <c r="K82" s="65">
        <v>12285405</v>
      </c>
      <c r="L82" s="66" t="s">
        <v>138</v>
      </c>
      <c r="M82" s="66" t="s">
        <v>31</v>
      </c>
      <c r="N82" s="87" t="str">
        <f>IF(AND('331-CT'!$E$7=TH!H82,OR(L82="331",M82="331")),"x","")</f>
        <v/>
      </c>
      <c r="O82" s="87" t="str">
        <f>IF(AND($B82&gt;='111'!$N$11,$B82&lt;='111'!$O$11,OR($L82=$O$7,$M82=$O$7)),"x","")</f>
        <v/>
      </c>
      <c r="P82" s="87" t="str">
        <f>IF(AND($L82=$O$7,$B82&lt;'111'!$N$11),"x","")</f>
        <v/>
      </c>
      <c r="Q82" s="87" t="str">
        <f>IF(AND($M82=$O$7,$B82&lt;'111'!$N$11),"x","")</f>
        <v/>
      </c>
      <c r="R82" s="87" t="str">
        <f>IF(AND($B82&gt;='112'!$M$9,$B82&lt;='112'!$N$9,OR($L82='112'!$I$6,$M82='112'!$I$6)),"x","")</f>
        <v>x</v>
      </c>
      <c r="S82" s="87" t="str">
        <f>IF(AND($L82='112'!$I$6,$B82&lt;'112'!$M$9),"x","")</f>
        <v/>
      </c>
      <c r="T82" s="87" t="str">
        <f>IF(AND($M82='112'!$I$6,$B82&lt;'112'!$M$9),"x","")</f>
        <v/>
      </c>
      <c r="U82" s="87" t="str">
        <f>IF(AND($B82&gt;='1331'!$I$9,$B82&lt;='1331'!$J$9,OR($L82=$U$7,$M82=$U$7)),"x","")</f>
        <v/>
      </c>
      <c r="V82" s="87" t="str">
        <f>IF(AND($L82=$U$7,$B82&lt;'1331'!$I$9),"x","")</f>
        <v/>
      </c>
      <c r="W82" s="87" t="str">
        <f>IF(AND($M82=$U$7,$B82&lt;'1331'!$I$9),"x","")</f>
        <v/>
      </c>
      <c r="X82" s="87" t="str">
        <f>IF(AND('CT-341'!$H$9=H82,OR(LEFT(L82,3)=$X$7,LEFT(M82,3)=$X$7)),"x","")</f>
        <v/>
      </c>
      <c r="Y82" s="87" t="str">
        <f>IF(OR(TH!L82=TH!$Y$7,M82=TH!$Y$7),"x","")</f>
        <v/>
      </c>
      <c r="Z82" s="87" t="str">
        <f t="shared" si="3"/>
        <v>1</v>
      </c>
    </row>
    <row r="83" spans="1:26" s="410" customFormat="1" ht="15.75" customHeight="1">
      <c r="A83" s="405" t="str">
        <f>IF(B83&lt;&gt;"",IF(AND(B83&gt;=_TM1,B83&lt;=_TM2,OR(TH!L83="1111",TH!M83="1111")),TH!D83,""),"")</f>
        <v/>
      </c>
      <c r="B83" s="63">
        <f t="shared" ref="B83:B146" si="5">IF(C83&lt;&gt;"",MONTH(C83),"")</f>
        <v>1</v>
      </c>
      <c r="C83" s="64">
        <v>42391</v>
      </c>
      <c r="D83" s="64" t="s">
        <v>8</v>
      </c>
      <c r="E83" s="64">
        <v>42391</v>
      </c>
      <c r="F83" s="67" t="s">
        <v>418</v>
      </c>
      <c r="G83" s="381"/>
      <c r="H83" s="75" t="s">
        <v>185</v>
      </c>
      <c r="I83" s="619"/>
      <c r="J83" s="628"/>
      <c r="K83" s="65">
        <v>8190270</v>
      </c>
      <c r="L83" s="66" t="s">
        <v>138</v>
      </c>
      <c r="M83" s="66" t="s">
        <v>31</v>
      </c>
      <c r="N83" s="87" t="str">
        <f>IF(AND('331-CT'!$E$7=TH!H83,OR(L83="331",M83="331")),"x","")</f>
        <v/>
      </c>
      <c r="O83" s="87" t="str">
        <f>IF(AND($B83&gt;='111'!$N$11,$B83&lt;='111'!$O$11,OR($L83=$O$7,$M83=$O$7)),"x","")</f>
        <v/>
      </c>
      <c r="P83" s="87" t="str">
        <f>IF(AND($L83=$O$7,$B83&lt;'111'!$N$11),"x","")</f>
        <v/>
      </c>
      <c r="Q83" s="87" t="str">
        <f>IF(AND($M83=$O$7,$B83&lt;'111'!$N$11),"x","")</f>
        <v/>
      </c>
      <c r="R83" s="87" t="str">
        <f>IF(AND($B83&gt;='112'!$M$9,$B83&lt;='112'!$N$9,OR($L83='112'!$I$6,$M83='112'!$I$6)),"x","")</f>
        <v>x</v>
      </c>
      <c r="S83" s="87" t="str">
        <f>IF(AND($L83='112'!$I$6,$B83&lt;'112'!$M$9),"x","")</f>
        <v/>
      </c>
      <c r="T83" s="87" t="str">
        <f>IF(AND($M83='112'!$I$6,$B83&lt;'112'!$M$9),"x","")</f>
        <v/>
      </c>
      <c r="U83" s="87" t="str">
        <f>IF(AND($B83&gt;='1331'!$I$9,$B83&lt;='1331'!$J$9,OR($L83=$U$7,$M83=$U$7)),"x","")</f>
        <v/>
      </c>
      <c r="V83" s="87" t="str">
        <f>IF(AND($L83=$U$7,$B83&lt;'1331'!$I$9),"x","")</f>
        <v/>
      </c>
      <c r="W83" s="87" t="str">
        <f>IF(AND($M83=$U$7,$B83&lt;'1331'!$I$9),"x","")</f>
        <v/>
      </c>
      <c r="X83" s="87" t="str">
        <f>IF(AND('CT-341'!$H$9=H83,OR(LEFT(L83,3)=$X$7,LEFT(M83,3)=$X$7)),"x","")</f>
        <v/>
      </c>
      <c r="Y83" s="87" t="str">
        <f>IF(OR(TH!L83=TH!$Y$7,M83=TH!$Y$7),"x","")</f>
        <v/>
      </c>
      <c r="Z83" s="87" t="str">
        <f t="shared" si="3"/>
        <v>1</v>
      </c>
    </row>
    <row r="84" spans="1:26" s="410" customFormat="1" ht="15.75" customHeight="1">
      <c r="A84" s="405" t="str">
        <f>IF(B84&lt;&gt;"",IF(AND(B84&gt;=_TM1,B84&lt;=_TM2,OR(TH!L84="1111",TH!M84="1111")),TH!D84,""),"")</f>
        <v/>
      </c>
      <c r="B84" s="63">
        <f t="shared" si="5"/>
        <v>1</v>
      </c>
      <c r="C84" s="64">
        <v>42391</v>
      </c>
      <c r="D84" s="64" t="s">
        <v>8</v>
      </c>
      <c r="E84" s="64">
        <v>42391</v>
      </c>
      <c r="F84" s="67" t="s">
        <v>418</v>
      </c>
      <c r="G84" s="381"/>
      <c r="H84" s="75" t="s">
        <v>189</v>
      </c>
      <c r="I84" s="619"/>
      <c r="J84" s="628"/>
      <c r="K84" s="65">
        <v>8190270</v>
      </c>
      <c r="L84" s="66" t="s">
        <v>138</v>
      </c>
      <c r="M84" s="66" t="s">
        <v>31</v>
      </c>
      <c r="N84" s="87" t="str">
        <f>IF(AND('331-CT'!$E$7=TH!H84,OR(L84="331",M84="331")),"x","")</f>
        <v/>
      </c>
      <c r="O84" s="87" t="str">
        <f>IF(AND($B84&gt;='111'!$N$11,$B84&lt;='111'!$O$11,OR($L84=$O$7,$M84=$O$7)),"x","")</f>
        <v/>
      </c>
      <c r="P84" s="87" t="str">
        <f>IF(AND($L84=$O$7,$B84&lt;'111'!$N$11),"x","")</f>
        <v/>
      </c>
      <c r="Q84" s="87" t="str">
        <f>IF(AND($M84=$O$7,$B84&lt;'111'!$N$11),"x","")</f>
        <v/>
      </c>
      <c r="R84" s="87" t="str">
        <f>IF(AND($B84&gt;='112'!$M$9,$B84&lt;='112'!$N$9,OR($L84='112'!$I$6,$M84='112'!$I$6)),"x","")</f>
        <v>x</v>
      </c>
      <c r="S84" s="87" t="str">
        <f>IF(AND($L84='112'!$I$6,$B84&lt;'112'!$M$9),"x","")</f>
        <v/>
      </c>
      <c r="T84" s="87" t="str">
        <f>IF(AND($M84='112'!$I$6,$B84&lt;'112'!$M$9),"x","")</f>
        <v/>
      </c>
      <c r="U84" s="87" t="str">
        <f>IF(AND($B84&gt;='1331'!$I$9,$B84&lt;='1331'!$J$9,OR($L84=$U$7,$M84=$U$7)),"x","")</f>
        <v/>
      </c>
      <c r="V84" s="87" t="str">
        <f>IF(AND($L84=$U$7,$B84&lt;'1331'!$I$9),"x","")</f>
        <v/>
      </c>
      <c r="W84" s="87" t="str">
        <f>IF(AND($M84=$U$7,$B84&lt;'1331'!$I$9),"x","")</f>
        <v/>
      </c>
      <c r="X84" s="87" t="str">
        <f>IF(AND('CT-341'!$H$9=H84,OR(LEFT(L84,3)=$X$7,LEFT(M84,3)=$X$7)),"x","")</f>
        <v/>
      </c>
      <c r="Y84" s="87" t="str">
        <f>IF(OR(TH!L84=TH!$Y$7,M84=TH!$Y$7),"x","")</f>
        <v/>
      </c>
      <c r="Z84" s="87" t="str">
        <f t="shared" si="3"/>
        <v>1</v>
      </c>
    </row>
    <row r="85" spans="1:26" s="410" customFormat="1" ht="15.75" customHeight="1">
      <c r="A85" s="405" t="str">
        <f>IF(B85&lt;&gt;"",IF(AND(B85&gt;=_TM1,B85&lt;=_TM2,OR(TH!L85="1111",TH!M85="1111")),TH!D85,""),"")</f>
        <v/>
      </c>
      <c r="B85" s="63">
        <f t="shared" si="5"/>
        <v>1</v>
      </c>
      <c r="C85" s="411">
        <v>42391</v>
      </c>
      <c r="D85" s="64" t="s">
        <v>8</v>
      </c>
      <c r="E85" s="64">
        <v>42391</v>
      </c>
      <c r="F85" s="67" t="s">
        <v>418</v>
      </c>
      <c r="G85" s="367"/>
      <c r="H85" s="75" t="s">
        <v>180</v>
      </c>
      <c r="I85" s="619"/>
      <c r="J85" s="628"/>
      <c r="K85" s="65">
        <v>12285405</v>
      </c>
      <c r="L85" s="68" t="s">
        <v>138</v>
      </c>
      <c r="M85" s="66" t="s">
        <v>31</v>
      </c>
      <c r="N85" s="87" t="str">
        <f>IF(AND('331-CT'!$E$7=TH!H85,OR(L85="331",M85="331")),"x","")</f>
        <v/>
      </c>
      <c r="O85" s="87" t="str">
        <f>IF(AND($B85&gt;='111'!$N$11,$B85&lt;='111'!$O$11,OR($L85=$O$7,$M85=$O$7)),"x","")</f>
        <v/>
      </c>
      <c r="P85" s="87" t="str">
        <f>IF(AND($L85=$O$7,$B85&lt;'111'!$N$11),"x","")</f>
        <v/>
      </c>
      <c r="Q85" s="87" t="str">
        <f>IF(AND($M85=$O$7,$B85&lt;'111'!$N$11),"x","")</f>
        <v/>
      </c>
      <c r="R85" s="87" t="str">
        <f>IF(AND($B85&gt;='112'!$M$9,$B85&lt;='112'!$N$9,OR($L85='112'!$I$6,$M85='112'!$I$6)),"x","")</f>
        <v>x</v>
      </c>
      <c r="S85" s="87" t="str">
        <f>IF(AND($L85='112'!$I$6,$B85&lt;'112'!$M$9),"x","")</f>
        <v/>
      </c>
      <c r="T85" s="87" t="str">
        <f>IF(AND($M85='112'!$I$6,$B85&lt;'112'!$M$9),"x","")</f>
        <v/>
      </c>
      <c r="U85" s="87" t="str">
        <f>IF(AND($B85&gt;='1331'!$I$9,$B85&lt;='1331'!$J$9,OR($L85=$U$7,$M85=$U$7)),"x","")</f>
        <v/>
      </c>
      <c r="V85" s="87" t="str">
        <f>IF(AND($L85=$U$7,$B85&lt;'1331'!$I$9),"x","")</f>
        <v/>
      </c>
      <c r="W85" s="87" t="str">
        <f>IF(AND($M85=$U$7,$B85&lt;'1331'!$I$9),"x","")</f>
        <v/>
      </c>
      <c r="X85" s="87" t="str">
        <f>IF(AND('CT-341'!$H$9=H85,OR(LEFT(L85,3)=$X$7,LEFT(M85,3)=$X$7)),"x","")</f>
        <v/>
      </c>
      <c r="Y85" s="87" t="str">
        <f>IF(OR(TH!L85=TH!$Y$7,M85=TH!$Y$7),"x","")</f>
        <v/>
      </c>
      <c r="Z85" s="87" t="str">
        <f t="shared" si="3"/>
        <v>1</v>
      </c>
    </row>
    <row r="86" spans="1:26" s="410" customFormat="1" ht="15.75" customHeight="1">
      <c r="A86" s="405" t="str">
        <f>IF(B86&lt;&gt;"",IF(AND(B86&gt;=_TM1,B86&lt;=_TM2,OR(TH!L86="1111",TH!M86="1111")),TH!D86,""),"")</f>
        <v>C18</v>
      </c>
      <c r="B86" s="63">
        <f t="shared" si="5"/>
        <v>1</v>
      </c>
      <c r="C86" s="64">
        <v>42391</v>
      </c>
      <c r="D86" s="64" t="s">
        <v>80</v>
      </c>
      <c r="E86" s="64">
        <v>42391</v>
      </c>
      <c r="F86" s="67" t="s">
        <v>424</v>
      </c>
      <c r="G86" s="367" t="s">
        <v>425</v>
      </c>
      <c r="H86" s="75" t="s">
        <v>335</v>
      </c>
      <c r="I86" s="619"/>
      <c r="J86" s="628"/>
      <c r="K86" s="65">
        <v>3195000</v>
      </c>
      <c r="L86" s="66" t="s">
        <v>247</v>
      </c>
      <c r="M86" s="66" t="s">
        <v>102</v>
      </c>
      <c r="N86" s="87" t="str">
        <f>IF(AND('331-CT'!$E$7=TH!H86,OR(L86="331",M86="331")),"x","")</f>
        <v/>
      </c>
      <c r="O86" s="87" t="str">
        <f>IF(AND($B86&gt;='111'!$N$11,$B86&lt;='111'!$O$11,OR($L86=$O$7,$M86=$O$7)),"x","")</f>
        <v>x</v>
      </c>
      <c r="P86" s="87" t="str">
        <f>IF(AND($L86=$O$7,$B86&lt;'111'!$N$11),"x","")</f>
        <v/>
      </c>
      <c r="Q86" s="87" t="str">
        <f>IF(AND($M86=$O$7,$B86&lt;'111'!$N$11),"x","")</f>
        <v/>
      </c>
      <c r="R86" s="87" t="str">
        <f>IF(AND($B86&gt;='112'!$M$9,$B86&lt;='112'!$N$9,OR($L86='112'!$I$6,$M86='112'!$I$6)),"x","")</f>
        <v/>
      </c>
      <c r="S86" s="87" t="str">
        <f>IF(AND($L86='112'!$I$6,$B86&lt;'112'!$M$9),"x","")</f>
        <v/>
      </c>
      <c r="T86" s="87" t="str">
        <f>IF(AND($M86='112'!$I$6,$B86&lt;'112'!$M$9),"x","")</f>
        <v/>
      </c>
      <c r="U86" s="87" t="str">
        <f>IF(AND($B86&gt;='1331'!$I$9,$B86&lt;='1331'!$J$9,OR($L86=$U$7,$M86=$U$7)),"x","")</f>
        <v/>
      </c>
      <c r="V86" s="87" t="str">
        <f>IF(AND($L86=$U$7,$B86&lt;'1331'!$I$9),"x","")</f>
        <v/>
      </c>
      <c r="W86" s="87" t="str">
        <f>IF(AND($M86=$U$7,$B86&lt;'1331'!$I$9),"x","")</f>
        <v/>
      </c>
      <c r="X86" s="87" t="str">
        <f>IF(AND('CT-341'!$H$9=H86,OR(LEFT(L86,3)=$X$7,LEFT(M86,3)=$X$7)),"x","")</f>
        <v/>
      </c>
      <c r="Y86" s="87" t="str">
        <f>IF(OR(TH!L86=TH!$Y$7,M86=TH!$Y$7),"x","")</f>
        <v/>
      </c>
      <c r="Z86" s="87" t="str">
        <f t="shared" ref="Z86:Z149" si="6">IF(AND(1&lt;=$B86,$B86&lt;=3),"1",IF(AND(4&lt;=$B86,$B86&lt;=6),"2",IF(AND(7&lt;=$B86,$B86&lt;=9),"3",IF(AND(10&lt;=$B86,$B86&lt;=12),"4",""))))</f>
        <v>1</v>
      </c>
    </row>
    <row r="87" spans="1:26" s="410" customFormat="1" ht="15.75" customHeight="1">
      <c r="A87" s="405" t="str">
        <f>IF(B87&lt;&gt;"",IF(AND(B87&gt;=_TM1,B87&lt;=_TM2,OR(TH!L87="1111",TH!M87="1111")),TH!D87,""),"")</f>
        <v/>
      </c>
      <c r="B87" s="63">
        <f t="shared" si="5"/>
        <v>1</v>
      </c>
      <c r="C87" s="64">
        <v>42392</v>
      </c>
      <c r="D87" s="64" t="s">
        <v>8</v>
      </c>
      <c r="E87" s="64">
        <v>42392</v>
      </c>
      <c r="F87" s="67" t="s">
        <v>58</v>
      </c>
      <c r="G87" s="367"/>
      <c r="H87" s="75"/>
      <c r="I87" s="619"/>
      <c r="J87" s="628"/>
      <c r="K87" s="65">
        <v>163571</v>
      </c>
      <c r="L87" s="66" t="s">
        <v>31</v>
      </c>
      <c r="M87" s="66" t="s">
        <v>59</v>
      </c>
      <c r="N87" s="87" t="str">
        <f>IF(AND('331-CT'!$E$7=TH!H87,OR(L87="331",M87="331")),"x","")</f>
        <v/>
      </c>
      <c r="O87" s="87" t="str">
        <f>IF(AND($B87&gt;='111'!$N$11,$B87&lt;='111'!$O$11,OR($L87=$O$7,$M87=$O$7)),"x","")</f>
        <v/>
      </c>
      <c r="P87" s="87" t="str">
        <f>IF(AND($L87=$O$7,$B87&lt;'111'!$N$11),"x","")</f>
        <v/>
      </c>
      <c r="Q87" s="87" t="str">
        <f>IF(AND($M87=$O$7,$B87&lt;'111'!$N$11),"x","")</f>
        <v/>
      </c>
      <c r="R87" s="87" t="str">
        <f>IF(AND($B87&gt;='112'!$M$9,$B87&lt;='112'!$N$9,OR($L87='112'!$I$6,$M87='112'!$I$6)),"x","")</f>
        <v>x</v>
      </c>
      <c r="S87" s="87" t="str">
        <f>IF(AND($L87='112'!$I$6,$B87&lt;'112'!$M$9),"x","")</f>
        <v/>
      </c>
      <c r="T87" s="87" t="str">
        <f>IF(AND($M87='112'!$I$6,$B87&lt;'112'!$M$9),"x","")</f>
        <v/>
      </c>
      <c r="U87" s="87" t="str">
        <f>IF(AND($B87&gt;='1331'!$I$9,$B87&lt;='1331'!$J$9,OR($L87=$U$7,$M87=$U$7)),"x","")</f>
        <v/>
      </c>
      <c r="V87" s="87" t="str">
        <f>IF(AND($L87=$U$7,$B87&lt;'1331'!$I$9),"x","")</f>
        <v/>
      </c>
      <c r="W87" s="87" t="str">
        <f>IF(AND($M87=$U$7,$B87&lt;'1331'!$I$9),"x","")</f>
        <v/>
      </c>
      <c r="X87" s="87" t="str">
        <f>IF(AND('CT-341'!$H$9=H87,OR(LEFT(L87,3)=$X$7,LEFT(M87,3)=$X$7)),"x","")</f>
        <v/>
      </c>
      <c r="Y87" s="87" t="str">
        <f>IF(OR(TH!L87=TH!$Y$7,M87=TH!$Y$7),"x","")</f>
        <v/>
      </c>
      <c r="Z87" s="87" t="str">
        <f t="shared" si="6"/>
        <v>1</v>
      </c>
    </row>
    <row r="88" spans="1:26" s="410" customFormat="1" ht="15.75" customHeight="1">
      <c r="A88" s="405" t="str">
        <f>IF(B88&lt;&gt;"",IF(AND(B88&gt;=_TM1,B88&lt;=_TM2,OR(TH!L88="1111",TH!M88="1111")),TH!D88,""),"")</f>
        <v>C19</v>
      </c>
      <c r="B88" s="63">
        <f t="shared" si="5"/>
        <v>1</v>
      </c>
      <c r="C88" s="64">
        <v>42392</v>
      </c>
      <c r="D88" s="64" t="s">
        <v>81</v>
      </c>
      <c r="E88" s="64">
        <v>42392</v>
      </c>
      <c r="F88" s="67" t="s">
        <v>426</v>
      </c>
      <c r="G88" s="381" t="s">
        <v>427</v>
      </c>
      <c r="H88" s="75" t="s">
        <v>428</v>
      </c>
      <c r="I88" s="619"/>
      <c r="J88" s="628"/>
      <c r="K88" s="65">
        <v>12000000</v>
      </c>
      <c r="L88" s="66" t="s">
        <v>247</v>
      </c>
      <c r="M88" s="66" t="s">
        <v>102</v>
      </c>
      <c r="N88" s="87" t="str">
        <f>IF(AND('331-CT'!$E$7=TH!H88,OR(L88="331",M88="331")),"x","")</f>
        <v/>
      </c>
      <c r="O88" s="87" t="str">
        <f>IF(AND($B88&gt;='111'!$N$11,$B88&lt;='111'!$O$11,OR($L88=$O$7,$M88=$O$7)),"x","")</f>
        <v>x</v>
      </c>
      <c r="P88" s="87" t="str">
        <f>IF(AND($L88=$O$7,$B88&lt;'111'!$N$11),"x","")</f>
        <v/>
      </c>
      <c r="Q88" s="87" t="str">
        <f>IF(AND($M88=$O$7,$B88&lt;'111'!$N$11),"x","")</f>
        <v/>
      </c>
      <c r="R88" s="87" t="str">
        <f>IF(AND($B88&gt;='112'!$M$9,$B88&lt;='112'!$N$9,OR($L88='112'!$I$6,$M88='112'!$I$6)),"x","")</f>
        <v/>
      </c>
      <c r="S88" s="87" t="str">
        <f>IF(AND($L88='112'!$I$6,$B88&lt;'112'!$M$9),"x","")</f>
        <v/>
      </c>
      <c r="T88" s="87" t="str">
        <f>IF(AND($M88='112'!$I$6,$B88&lt;'112'!$M$9),"x","")</f>
        <v/>
      </c>
      <c r="U88" s="87" t="str">
        <f>IF(AND($B88&gt;='1331'!$I$9,$B88&lt;='1331'!$J$9,OR($L88=$U$7,$M88=$U$7)),"x","")</f>
        <v/>
      </c>
      <c r="V88" s="87" t="str">
        <f>IF(AND($L88=$U$7,$B88&lt;'1331'!$I$9),"x","")</f>
        <v/>
      </c>
      <c r="W88" s="87" t="str">
        <f>IF(AND($M88=$U$7,$B88&lt;'1331'!$I$9),"x","")</f>
        <v/>
      </c>
      <c r="X88" s="87" t="str">
        <f>IF(AND('CT-341'!$H$9=H88,OR(LEFT(L88,3)=$X$7,LEFT(M88,3)=$X$7)),"x","")</f>
        <v/>
      </c>
      <c r="Y88" s="87" t="str">
        <f>IF(OR(TH!L88=TH!$Y$7,M88=TH!$Y$7),"x","")</f>
        <v/>
      </c>
      <c r="Z88" s="87" t="str">
        <f t="shared" si="6"/>
        <v>1</v>
      </c>
    </row>
    <row r="89" spans="1:26" s="410" customFormat="1" ht="15.75" customHeight="1">
      <c r="A89" s="405" t="str">
        <f>IF(B89&lt;&gt;"",IF(AND(B89&gt;=_TM1,B89&lt;=_TM2,OR(TH!L89="1111",TH!M89="1111")),TH!D89,""),"")</f>
        <v>C20</v>
      </c>
      <c r="B89" s="63">
        <f t="shared" si="5"/>
        <v>1</v>
      </c>
      <c r="C89" s="64">
        <v>42392</v>
      </c>
      <c r="D89" s="64" t="s">
        <v>82</v>
      </c>
      <c r="E89" s="64">
        <v>42392</v>
      </c>
      <c r="F89" s="67" t="s">
        <v>412</v>
      </c>
      <c r="G89" s="381" t="s">
        <v>429</v>
      </c>
      <c r="H89" s="75" t="s">
        <v>430</v>
      </c>
      <c r="I89" s="619"/>
      <c r="J89" s="628"/>
      <c r="K89" s="65">
        <v>2080000</v>
      </c>
      <c r="L89" s="66" t="s">
        <v>247</v>
      </c>
      <c r="M89" s="66" t="s">
        <v>102</v>
      </c>
      <c r="N89" s="87" t="str">
        <f>IF(AND('331-CT'!$E$7=TH!H89,OR(L89="331",M89="331")),"x","")</f>
        <v/>
      </c>
      <c r="O89" s="87" t="str">
        <f>IF(AND($B89&gt;='111'!$N$11,$B89&lt;='111'!$O$11,OR($L89=$O$7,$M89=$O$7)),"x","")</f>
        <v>x</v>
      </c>
      <c r="P89" s="87" t="str">
        <f>IF(AND($L89=$O$7,$B89&lt;'111'!$N$11),"x","")</f>
        <v/>
      </c>
      <c r="Q89" s="87" t="str">
        <f>IF(AND($M89=$O$7,$B89&lt;'111'!$N$11),"x","")</f>
        <v/>
      </c>
      <c r="R89" s="87" t="str">
        <f>IF(AND($B89&gt;='112'!$M$9,$B89&lt;='112'!$N$9,OR($L89='112'!$I$6,$M89='112'!$I$6)),"x","")</f>
        <v/>
      </c>
      <c r="S89" s="87" t="str">
        <f>IF(AND($L89='112'!$I$6,$B89&lt;'112'!$M$9),"x","")</f>
        <v/>
      </c>
      <c r="T89" s="87" t="str">
        <f>IF(AND($M89='112'!$I$6,$B89&lt;'112'!$M$9),"x","")</f>
        <v/>
      </c>
      <c r="U89" s="87" t="str">
        <f>IF(AND($B89&gt;='1331'!$I$9,$B89&lt;='1331'!$J$9,OR($L89=$U$7,$M89=$U$7)),"x","")</f>
        <v/>
      </c>
      <c r="V89" s="87" t="str">
        <f>IF(AND($L89=$U$7,$B89&lt;'1331'!$I$9),"x","")</f>
        <v/>
      </c>
      <c r="W89" s="87" t="str">
        <f>IF(AND($M89=$U$7,$B89&lt;'1331'!$I$9),"x","")</f>
        <v/>
      </c>
      <c r="X89" s="87" t="str">
        <f>IF(AND('CT-341'!$H$9=H89,OR(LEFT(L89,3)=$X$7,LEFT(M89,3)=$X$7)),"x","")</f>
        <v/>
      </c>
      <c r="Y89" s="87" t="str">
        <f>IF(OR(TH!L89=TH!$Y$7,M89=TH!$Y$7),"x","")</f>
        <v/>
      </c>
      <c r="Z89" s="87" t="str">
        <f t="shared" si="6"/>
        <v>1</v>
      </c>
    </row>
    <row r="90" spans="1:26" s="410" customFormat="1" ht="15.75" customHeight="1">
      <c r="A90" s="405" t="str">
        <f>IF(B90&lt;&gt;"",IF(AND(B90&gt;=_TM1,B90&lt;=_TM2,OR(TH!L90="1111",TH!M90="1111")),TH!D90,""),"")</f>
        <v>C21</v>
      </c>
      <c r="B90" s="63">
        <f t="shared" si="5"/>
        <v>1</v>
      </c>
      <c r="C90" s="64">
        <v>42395</v>
      </c>
      <c r="D90" s="64" t="s">
        <v>192</v>
      </c>
      <c r="E90" s="64">
        <v>42395</v>
      </c>
      <c r="F90" s="67" t="s">
        <v>431</v>
      </c>
      <c r="G90" s="367"/>
      <c r="H90" s="75" t="s">
        <v>432</v>
      </c>
      <c r="I90" s="619"/>
      <c r="J90" s="628"/>
      <c r="K90" s="65">
        <v>449822</v>
      </c>
      <c r="L90" s="66" t="s">
        <v>247</v>
      </c>
      <c r="M90" s="66" t="s">
        <v>102</v>
      </c>
      <c r="N90" s="87" t="str">
        <f>IF(AND('331-CT'!$E$7=TH!H90,OR(L90="331",M90="331")),"x","")</f>
        <v/>
      </c>
      <c r="O90" s="87" t="str">
        <f>IF(AND($B90&gt;='111'!$N$11,$B90&lt;='111'!$O$11,OR($L90=$O$7,$M90=$O$7)),"x","")</f>
        <v>x</v>
      </c>
      <c r="P90" s="87" t="str">
        <f>IF(AND($L90=$O$7,$B90&lt;'111'!$N$11),"x","")</f>
        <v/>
      </c>
      <c r="Q90" s="87" t="str">
        <f>IF(AND($M90=$O$7,$B90&lt;'111'!$N$11),"x","")</f>
        <v/>
      </c>
      <c r="R90" s="87" t="str">
        <f>IF(AND($B90&gt;='112'!$M$9,$B90&lt;='112'!$N$9,OR($L90='112'!$I$6,$M90='112'!$I$6)),"x","")</f>
        <v/>
      </c>
      <c r="S90" s="87" t="str">
        <f>IF(AND($L90='112'!$I$6,$B90&lt;'112'!$M$9),"x","")</f>
        <v/>
      </c>
      <c r="T90" s="87" t="str">
        <f>IF(AND($M90='112'!$I$6,$B90&lt;'112'!$M$9),"x","")</f>
        <v/>
      </c>
      <c r="U90" s="87" t="str">
        <f>IF(AND($B90&gt;='1331'!$I$9,$B90&lt;='1331'!$J$9,OR($L90=$U$7,$M90=$U$7)),"x","")</f>
        <v/>
      </c>
      <c r="V90" s="87" t="str">
        <f>IF(AND($L90=$U$7,$B90&lt;'1331'!$I$9),"x","")</f>
        <v/>
      </c>
      <c r="W90" s="87" t="str">
        <f>IF(AND($M90=$U$7,$B90&lt;'1331'!$I$9),"x","")</f>
        <v/>
      </c>
      <c r="X90" s="87" t="str">
        <f>IF(AND('CT-341'!$H$9=H90,OR(LEFT(L90,3)=$X$7,LEFT(M90,3)=$X$7)),"x","")</f>
        <v/>
      </c>
      <c r="Y90" s="87" t="str">
        <f>IF(OR(TH!L90=TH!$Y$7,M90=TH!$Y$7),"x","")</f>
        <v/>
      </c>
      <c r="Z90" s="87" t="str">
        <f t="shared" si="6"/>
        <v>1</v>
      </c>
    </row>
    <row r="91" spans="1:26" s="412" customFormat="1" ht="15.75" customHeight="1">
      <c r="A91" s="405" t="str">
        <f>IF(B91&lt;&gt;"",IF(AND(B91&gt;=_TM1,B91&lt;=_TM2,OR(TH!L91="1111",TH!M91="1111")),TH!D91,""),"")</f>
        <v>C22</v>
      </c>
      <c r="B91" s="63">
        <f t="shared" si="5"/>
        <v>1</v>
      </c>
      <c r="C91" s="64">
        <v>42396</v>
      </c>
      <c r="D91" s="64" t="s">
        <v>193</v>
      </c>
      <c r="E91" s="64">
        <v>42396</v>
      </c>
      <c r="F91" s="67" t="s">
        <v>433</v>
      </c>
      <c r="G91" s="367" t="s">
        <v>434</v>
      </c>
      <c r="H91" s="75" t="s">
        <v>428</v>
      </c>
      <c r="I91" s="619"/>
      <c r="J91" s="628"/>
      <c r="K91" s="65">
        <v>15000000</v>
      </c>
      <c r="L91" s="66" t="s">
        <v>247</v>
      </c>
      <c r="M91" s="66" t="s">
        <v>102</v>
      </c>
      <c r="N91" s="87" t="str">
        <f>IF(AND('331-CT'!$E$7=TH!H91,OR(L91="331",M91="331")),"x","")</f>
        <v/>
      </c>
      <c r="O91" s="87" t="str">
        <f>IF(AND($B91&gt;='111'!$N$11,$B91&lt;='111'!$O$11,OR($L91=$O$7,$M91=$O$7)),"x","")</f>
        <v>x</v>
      </c>
      <c r="P91" s="87" t="str">
        <f>IF(AND($L91=$O$7,$B91&lt;'111'!$N$11),"x","")</f>
        <v/>
      </c>
      <c r="Q91" s="87" t="str">
        <f>IF(AND($M91=$O$7,$B91&lt;'111'!$N$11),"x","")</f>
        <v/>
      </c>
      <c r="R91" s="87" t="str">
        <f>IF(AND($B91&gt;='112'!$M$9,$B91&lt;='112'!$N$9,OR($L91='112'!$I$6,$M91='112'!$I$6)),"x","")</f>
        <v/>
      </c>
      <c r="S91" s="87" t="str">
        <f>IF(AND($L91='112'!$I$6,$B91&lt;'112'!$M$9),"x","")</f>
        <v/>
      </c>
      <c r="T91" s="87" t="str">
        <f>IF(AND($M91='112'!$I$6,$B91&lt;'112'!$M$9),"x","")</f>
        <v/>
      </c>
      <c r="U91" s="87" t="str">
        <f>IF(AND($B91&gt;='1331'!$I$9,$B91&lt;='1331'!$J$9,OR($L91=$U$7,$M91=$U$7)),"x","")</f>
        <v/>
      </c>
      <c r="V91" s="87" t="str">
        <f>IF(AND($L91=$U$7,$B91&lt;'1331'!$I$9),"x","")</f>
        <v/>
      </c>
      <c r="W91" s="87" t="str">
        <f>IF(AND($M91=$U$7,$B91&lt;'1331'!$I$9),"x","")</f>
        <v/>
      </c>
      <c r="X91" s="87" t="str">
        <f>IF(AND('CT-341'!$H$9=H91,OR(LEFT(L91,3)=$X$7,LEFT(M91,3)=$X$7)),"x","")</f>
        <v/>
      </c>
      <c r="Y91" s="87" t="str">
        <f>IF(OR(TH!L91=TH!$Y$7,M91=TH!$Y$7),"x","")</f>
        <v/>
      </c>
      <c r="Z91" s="87" t="str">
        <f t="shared" si="6"/>
        <v>1</v>
      </c>
    </row>
    <row r="92" spans="1:26" s="412" customFormat="1" ht="15.75" customHeight="1">
      <c r="A92" s="405" t="str">
        <f>IF(B92&lt;&gt;"",IF(AND(B92&gt;=_TM1,B92&lt;=_TM2,OR(TH!L92="1111",TH!M92="1111")),TH!D92,""),"")</f>
        <v>C23</v>
      </c>
      <c r="B92" s="63">
        <f t="shared" si="5"/>
        <v>1</v>
      </c>
      <c r="C92" s="64">
        <v>42398</v>
      </c>
      <c r="D92" s="64" t="s">
        <v>194</v>
      </c>
      <c r="E92" s="64">
        <v>42398</v>
      </c>
      <c r="F92" s="67" t="s">
        <v>423</v>
      </c>
      <c r="G92" s="367"/>
      <c r="H92" s="75" t="s">
        <v>165</v>
      </c>
      <c r="I92" s="619"/>
      <c r="J92" s="628"/>
      <c r="K92" s="65">
        <v>370000000</v>
      </c>
      <c r="L92" s="66" t="s">
        <v>31</v>
      </c>
      <c r="M92" s="66" t="s">
        <v>102</v>
      </c>
      <c r="N92" s="87" t="str">
        <f>IF(AND('331-CT'!$E$7=TH!H92,OR(L92="331",M92="331")),"x","")</f>
        <v/>
      </c>
      <c r="O92" s="87" t="str">
        <f>IF(AND($B92&gt;='111'!$N$11,$B92&lt;='111'!$O$11,OR($L92=$O$7,$M92=$O$7)),"x","")</f>
        <v>x</v>
      </c>
      <c r="P92" s="87" t="str">
        <f>IF(AND($L92=$O$7,$B92&lt;'111'!$N$11),"x","")</f>
        <v/>
      </c>
      <c r="Q92" s="87" t="str">
        <f>IF(AND($M92=$O$7,$B92&lt;'111'!$N$11),"x","")</f>
        <v/>
      </c>
      <c r="R92" s="87" t="str">
        <f>IF(AND($B92&gt;='112'!$M$9,$B92&lt;='112'!$N$9,OR($L92='112'!$I$6,$M92='112'!$I$6)),"x","")</f>
        <v>x</v>
      </c>
      <c r="S92" s="87" t="str">
        <f>IF(AND($L92='112'!$I$6,$B92&lt;'112'!$M$9),"x","")</f>
        <v/>
      </c>
      <c r="T92" s="87" t="str">
        <f>IF(AND($M92='112'!$I$6,$B92&lt;'112'!$M$9),"x","")</f>
        <v/>
      </c>
      <c r="U92" s="87" t="str">
        <f>IF(AND($B92&gt;='1331'!$I$9,$B92&lt;='1331'!$J$9,OR($L92=$U$7,$M92=$U$7)),"x","")</f>
        <v/>
      </c>
      <c r="V92" s="87" t="str">
        <f>IF(AND($L92=$U$7,$B92&lt;'1331'!$I$9),"x","")</f>
        <v/>
      </c>
      <c r="W92" s="87" t="str">
        <f>IF(AND($M92=$U$7,$B92&lt;'1331'!$I$9),"x","")</f>
        <v/>
      </c>
      <c r="X92" s="87" t="str">
        <f>IF(AND('CT-341'!$H$9=H92,OR(LEFT(L92,3)=$X$7,LEFT(M92,3)=$X$7)),"x","")</f>
        <v/>
      </c>
      <c r="Y92" s="87" t="str">
        <f>IF(OR(TH!L92=TH!$Y$7,M92=TH!$Y$7),"x","")</f>
        <v/>
      </c>
      <c r="Z92" s="87" t="str">
        <f t="shared" si="6"/>
        <v>1</v>
      </c>
    </row>
    <row r="93" spans="1:26" s="410" customFormat="1" ht="15.75" customHeight="1">
      <c r="A93" s="405" t="str">
        <f>IF(B93&lt;&gt;"",IF(AND(B93&gt;=_TM1,B93&lt;=_TM2,OR(TH!L93="1111",TH!M93="1111")),TH!D93,""),"")</f>
        <v/>
      </c>
      <c r="B93" s="63">
        <f t="shared" si="5"/>
        <v>1</v>
      </c>
      <c r="C93" s="64">
        <v>42399</v>
      </c>
      <c r="D93" s="64" t="s">
        <v>8</v>
      </c>
      <c r="E93" s="64">
        <v>42399</v>
      </c>
      <c r="F93" s="67" t="s">
        <v>168</v>
      </c>
      <c r="G93" s="367"/>
      <c r="H93" s="75" t="s">
        <v>169</v>
      </c>
      <c r="I93" s="619"/>
      <c r="J93" s="628"/>
      <c r="K93" s="65">
        <v>171000000</v>
      </c>
      <c r="L93" s="66" t="s">
        <v>9</v>
      </c>
      <c r="M93" s="66" t="s">
        <v>31</v>
      </c>
      <c r="N93" s="87" t="str">
        <f>IF(AND('331-CT'!$E$7=TH!H93,OR(L93="331",M93="331")),"x","")</f>
        <v/>
      </c>
      <c r="O93" s="87" t="str">
        <f>IF(AND($B93&gt;='111'!$N$11,$B93&lt;='111'!$O$11,OR($L93=$O$7,$M93=$O$7)),"x","")</f>
        <v/>
      </c>
      <c r="P93" s="87" t="str">
        <f>IF(AND($L93=$O$7,$B93&lt;'111'!$N$11),"x","")</f>
        <v/>
      </c>
      <c r="Q93" s="87" t="str">
        <f>IF(AND($M93=$O$7,$B93&lt;'111'!$N$11),"x","")</f>
        <v/>
      </c>
      <c r="R93" s="87" t="str">
        <f>IF(AND($B93&gt;='112'!$M$9,$B93&lt;='112'!$N$9,OR($L93='112'!$I$6,$M93='112'!$I$6)),"x","")</f>
        <v>x</v>
      </c>
      <c r="S93" s="87" t="str">
        <f>IF(AND($L93='112'!$I$6,$B93&lt;'112'!$M$9),"x","")</f>
        <v/>
      </c>
      <c r="T93" s="87" t="str">
        <f>IF(AND($M93='112'!$I$6,$B93&lt;'112'!$M$9),"x","")</f>
        <v/>
      </c>
      <c r="U93" s="87" t="str">
        <f>IF(AND($B93&gt;='1331'!$I$9,$B93&lt;='1331'!$J$9,OR($L93=$U$7,$M93=$U$7)),"x","")</f>
        <v/>
      </c>
      <c r="V93" s="87" t="str">
        <f>IF(AND($L93=$U$7,$B93&lt;'1331'!$I$9),"x","")</f>
        <v/>
      </c>
      <c r="W93" s="87" t="str">
        <f>IF(AND($M93=$U$7,$B93&lt;'1331'!$I$9),"x","")</f>
        <v/>
      </c>
      <c r="X93" s="87" t="str">
        <f>IF(AND('CT-341'!$H$9=H93,OR(LEFT(L93,3)=$X$7,LEFT(M93,3)=$X$7)),"x","")</f>
        <v/>
      </c>
      <c r="Y93" s="87" t="str">
        <f>IF(OR(TH!L93=TH!$Y$7,M93=TH!$Y$7),"x","")</f>
        <v/>
      </c>
      <c r="Z93" s="87" t="str">
        <f t="shared" si="6"/>
        <v>1</v>
      </c>
    </row>
    <row r="94" spans="1:26" s="410" customFormat="1" ht="15.75" customHeight="1">
      <c r="A94" s="405" t="str">
        <f>IF(B94&lt;&gt;"",IF(AND(B94&gt;=_TM1,B94&lt;=_TM2,OR(TH!L94="1111",TH!M94="1111")),TH!D94,""),"")</f>
        <v/>
      </c>
      <c r="B94" s="63">
        <f t="shared" si="5"/>
        <v>1</v>
      </c>
      <c r="C94" s="64">
        <v>42399</v>
      </c>
      <c r="D94" s="64" t="s">
        <v>8</v>
      </c>
      <c r="E94" s="64">
        <v>42399</v>
      </c>
      <c r="F94" s="67" t="s">
        <v>22</v>
      </c>
      <c r="G94" s="367"/>
      <c r="H94" s="75"/>
      <c r="I94" s="619"/>
      <c r="J94" s="628"/>
      <c r="K94" s="65">
        <v>126515</v>
      </c>
      <c r="L94" s="66" t="s">
        <v>140</v>
      </c>
      <c r="M94" s="66" t="s">
        <v>31</v>
      </c>
      <c r="N94" s="87" t="str">
        <f>IF(AND('331-CT'!$E$7=TH!H94,OR(L94="331",M94="331")),"x","")</f>
        <v/>
      </c>
      <c r="O94" s="87" t="str">
        <f>IF(AND($B94&gt;='111'!$N$11,$B94&lt;='111'!$O$11,OR($L94=$O$7,$M94=$O$7)),"x","")</f>
        <v/>
      </c>
      <c r="P94" s="87" t="str">
        <f>IF(AND($L94=$O$7,$B94&lt;'111'!$N$11),"x","")</f>
        <v/>
      </c>
      <c r="Q94" s="87" t="str">
        <f>IF(AND($M94=$O$7,$B94&lt;'111'!$N$11),"x","")</f>
        <v/>
      </c>
      <c r="R94" s="87" t="str">
        <f>IF(AND($B94&gt;='112'!$M$9,$B94&lt;='112'!$N$9,OR($L94='112'!$I$6,$M94='112'!$I$6)),"x","")</f>
        <v>x</v>
      </c>
      <c r="S94" s="87" t="str">
        <f>IF(AND($L94='112'!$I$6,$B94&lt;'112'!$M$9),"x","")</f>
        <v/>
      </c>
      <c r="T94" s="87" t="str">
        <f>IF(AND($M94='112'!$I$6,$B94&lt;'112'!$M$9),"x","")</f>
        <v/>
      </c>
      <c r="U94" s="87" t="str">
        <f>IF(AND($B94&gt;='1331'!$I$9,$B94&lt;='1331'!$J$9,OR($L94=$U$7,$M94=$U$7)),"x","")</f>
        <v/>
      </c>
      <c r="V94" s="87" t="str">
        <f>IF(AND($L94=$U$7,$B94&lt;'1331'!$I$9),"x","")</f>
        <v/>
      </c>
      <c r="W94" s="87" t="str">
        <f>IF(AND($M94=$U$7,$B94&lt;'1331'!$I$9),"x","")</f>
        <v/>
      </c>
      <c r="X94" s="87" t="str">
        <f>IF(AND('CT-341'!$H$9=H94,OR(LEFT(L94,3)=$X$7,LEFT(M94,3)=$X$7)),"x","")</f>
        <v/>
      </c>
      <c r="Y94" s="87" t="str">
        <f>IF(OR(TH!L94=TH!$Y$7,M94=TH!$Y$7),"x","")</f>
        <v/>
      </c>
      <c r="Z94" s="87" t="str">
        <f t="shared" si="6"/>
        <v>1</v>
      </c>
    </row>
    <row r="95" spans="1:26" s="410" customFormat="1" ht="15.75" customHeight="1">
      <c r="A95" s="405" t="str">
        <f>IF(B95&lt;&gt;"",IF(AND(B95&gt;=_TM1,B95&lt;=_TM2,OR(TH!L95="1111",TH!M95="1111")),TH!D95,""),"")</f>
        <v/>
      </c>
      <c r="B95" s="63">
        <f t="shared" si="5"/>
        <v>1</v>
      </c>
      <c r="C95" s="64">
        <v>42399</v>
      </c>
      <c r="D95" s="64" t="s">
        <v>8</v>
      </c>
      <c r="E95" s="64">
        <v>42399</v>
      </c>
      <c r="F95" s="67" t="s">
        <v>23</v>
      </c>
      <c r="G95" s="367"/>
      <c r="H95" s="75"/>
      <c r="I95" s="619"/>
      <c r="J95" s="628"/>
      <c r="K95" s="65">
        <v>12651</v>
      </c>
      <c r="L95" s="66" t="s">
        <v>10</v>
      </c>
      <c r="M95" s="66" t="s">
        <v>31</v>
      </c>
      <c r="N95" s="87" t="str">
        <f>IF(AND('331-CT'!$E$7=TH!H95,OR(L95="331",M95="331")),"x","")</f>
        <v/>
      </c>
      <c r="O95" s="87" t="str">
        <f>IF(AND($B95&gt;='111'!$N$11,$B95&lt;='111'!$O$11,OR($L95=$O$7,$M95=$O$7)),"x","")</f>
        <v/>
      </c>
      <c r="P95" s="87" t="str">
        <f>IF(AND($L95=$O$7,$B95&lt;'111'!$N$11),"x","")</f>
        <v/>
      </c>
      <c r="Q95" s="87" t="str">
        <f>IF(AND($M95=$O$7,$B95&lt;'111'!$N$11),"x","")</f>
        <v/>
      </c>
      <c r="R95" s="87" t="str">
        <f>IF(AND($B95&gt;='112'!$M$9,$B95&lt;='112'!$N$9,OR($L95='112'!$I$6,$M95='112'!$I$6)),"x","")</f>
        <v>x</v>
      </c>
      <c r="S95" s="87" t="str">
        <f>IF(AND($L95='112'!$I$6,$B95&lt;'112'!$M$9),"x","")</f>
        <v/>
      </c>
      <c r="T95" s="87" t="str">
        <f>IF(AND($M95='112'!$I$6,$B95&lt;'112'!$M$9),"x","")</f>
        <v/>
      </c>
      <c r="U95" s="87" t="str">
        <f>IF(AND($B95&gt;='1331'!$I$9,$B95&lt;='1331'!$J$9,OR($L95=$U$7,$M95=$U$7)),"x","")</f>
        <v>x</v>
      </c>
      <c r="V95" s="87" t="str">
        <f>IF(AND($L95=$U$7,$B95&lt;'1331'!$I$9),"x","")</f>
        <v/>
      </c>
      <c r="W95" s="87" t="str">
        <f>IF(AND($M95=$U$7,$B95&lt;'1331'!$I$9),"x","")</f>
        <v/>
      </c>
      <c r="X95" s="87" t="str">
        <f>IF(AND('CT-341'!$H$9=H95,OR(LEFT(L95,3)=$X$7,LEFT(M95,3)=$X$7)),"x","")</f>
        <v/>
      </c>
      <c r="Y95" s="87" t="str">
        <f>IF(OR(TH!L95=TH!$Y$7,M95=TH!$Y$7),"x","")</f>
        <v/>
      </c>
      <c r="Z95" s="87" t="str">
        <f t="shared" si="6"/>
        <v>1</v>
      </c>
    </row>
    <row r="96" spans="1:26" s="410" customFormat="1" ht="15.75" customHeight="1">
      <c r="A96" s="405" t="str">
        <f>IF(B96&lt;&gt;"",IF(AND(B96&gt;=_TM1,B96&lt;=_TM2,OR(TH!L96="1111",TH!M96="1111")),TH!D96,""),"")</f>
        <v/>
      </c>
      <c r="B96" s="63">
        <f t="shared" si="5"/>
        <v>1</v>
      </c>
      <c r="C96" s="64">
        <v>42399</v>
      </c>
      <c r="D96" s="64" t="s">
        <v>8</v>
      </c>
      <c r="E96" s="64">
        <v>42399</v>
      </c>
      <c r="F96" s="70" t="s">
        <v>168</v>
      </c>
      <c r="G96" s="367"/>
      <c r="H96" s="75" t="s">
        <v>51</v>
      </c>
      <c r="I96" s="619"/>
      <c r="J96" s="628"/>
      <c r="K96" s="65">
        <v>200000000</v>
      </c>
      <c r="L96" s="69" t="s">
        <v>9</v>
      </c>
      <c r="M96" s="66" t="s">
        <v>31</v>
      </c>
      <c r="N96" s="87" t="str">
        <f>IF(AND('331-CT'!$E$7=TH!H96,OR(L96="331",M96="331")),"x","")</f>
        <v/>
      </c>
      <c r="O96" s="87" t="str">
        <f>IF(AND($B96&gt;='111'!$N$11,$B96&lt;='111'!$O$11,OR($L96=$O$7,$M96=$O$7)),"x","")</f>
        <v/>
      </c>
      <c r="P96" s="87" t="str">
        <f>IF(AND($L96=$O$7,$B96&lt;'111'!$N$11),"x","")</f>
        <v/>
      </c>
      <c r="Q96" s="87" t="str">
        <f>IF(AND($M96=$O$7,$B96&lt;'111'!$N$11),"x","")</f>
        <v/>
      </c>
      <c r="R96" s="87" t="str">
        <f>IF(AND($B96&gt;='112'!$M$9,$B96&lt;='112'!$N$9,OR($L96='112'!$I$6,$M96='112'!$I$6)),"x","")</f>
        <v>x</v>
      </c>
      <c r="S96" s="87" t="str">
        <f>IF(AND($L96='112'!$I$6,$B96&lt;'112'!$M$9),"x","")</f>
        <v/>
      </c>
      <c r="T96" s="87" t="str">
        <f>IF(AND($M96='112'!$I$6,$B96&lt;'112'!$M$9),"x","")</f>
        <v/>
      </c>
      <c r="U96" s="87" t="str">
        <f>IF(AND($B96&gt;='1331'!$I$9,$B96&lt;='1331'!$J$9,OR($L96=$U$7,$M96=$U$7)),"x","")</f>
        <v/>
      </c>
      <c r="V96" s="87" t="str">
        <f>IF(AND($L96=$U$7,$B96&lt;'1331'!$I$9),"x","")</f>
        <v/>
      </c>
      <c r="W96" s="87" t="str">
        <f>IF(AND($M96=$U$7,$B96&lt;'1331'!$I$9),"x","")</f>
        <v/>
      </c>
      <c r="X96" s="87" t="str">
        <f>IF(AND('CT-341'!$H$9=H96,OR(LEFT(L96,3)=$X$7,LEFT(M96,3)=$X$7)),"x","")</f>
        <v/>
      </c>
      <c r="Y96" s="87" t="str">
        <f>IF(OR(TH!L96=TH!$Y$7,M96=TH!$Y$7),"x","")</f>
        <v/>
      </c>
      <c r="Z96" s="87" t="str">
        <f t="shared" si="6"/>
        <v>1</v>
      </c>
    </row>
    <row r="97" spans="1:26" s="410" customFormat="1" ht="15.75" customHeight="1">
      <c r="A97" s="405" t="str">
        <f>IF(B97&lt;&gt;"",IF(AND(B97&gt;=_TM1,B97&lt;=_TM2,OR(TH!L97="1111",TH!M97="1111")),TH!D97,""),"")</f>
        <v/>
      </c>
      <c r="B97" s="63">
        <f t="shared" si="5"/>
        <v>1</v>
      </c>
      <c r="C97" s="411">
        <v>42399</v>
      </c>
      <c r="D97" s="64" t="s">
        <v>8</v>
      </c>
      <c r="E97" s="64">
        <v>42399</v>
      </c>
      <c r="F97" s="67" t="s">
        <v>22</v>
      </c>
      <c r="G97" s="367"/>
      <c r="H97" s="75"/>
      <c r="I97" s="619"/>
      <c r="J97" s="628"/>
      <c r="K97" s="65">
        <v>160000</v>
      </c>
      <c r="L97" s="66" t="s">
        <v>140</v>
      </c>
      <c r="M97" s="66" t="s">
        <v>31</v>
      </c>
      <c r="N97" s="87" t="str">
        <f>IF(AND('331-CT'!$E$7=TH!H97,OR(L97="331",M97="331")),"x","")</f>
        <v/>
      </c>
      <c r="O97" s="87" t="str">
        <f>IF(AND($B97&gt;='111'!$N$11,$B97&lt;='111'!$O$11,OR($L97=$O$7,$M97=$O$7)),"x","")</f>
        <v/>
      </c>
      <c r="P97" s="87" t="str">
        <f>IF(AND($L97=$O$7,$B97&lt;'111'!$N$11),"x","")</f>
        <v/>
      </c>
      <c r="Q97" s="87" t="str">
        <f>IF(AND($M97=$O$7,$B97&lt;'111'!$N$11),"x","")</f>
        <v/>
      </c>
      <c r="R97" s="87" t="str">
        <f>IF(AND($B97&gt;='112'!$M$9,$B97&lt;='112'!$N$9,OR($L97='112'!$I$6,$M97='112'!$I$6)),"x","")</f>
        <v>x</v>
      </c>
      <c r="S97" s="87" t="str">
        <f>IF(AND($L97='112'!$I$6,$B97&lt;'112'!$M$9),"x","")</f>
        <v/>
      </c>
      <c r="T97" s="87" t="str">
        <f>IF(AND($M97='112'!$I$6,$B97&lt;'112'!$M$9),"x","")</f>
        <v/>
      </c>
      <c r="U97" s="87" t="str">
        <f>IF(AND($B97&gt;='1331'!$I$9,$B97&lt;='1331'!$J$9,OR($L97=$U$7,$M97=$U$7)),"x","")</f>
        <v/>
      </c>
      <c r="V97" s="87" t="str">
        <f>IF(AND($L97=$U$7,$B97&lt;'1331'!$I$9),"x","")</f>
        <v/>
      </c>
      <c r="W97" s="87" t="str">
        <f>IF(AND($M97=$U$7,$B97&lt;'1331'!$I$9),"x","")</f>
        <v/>
      </c>
      <c r="X97" s="87" t="str">
        <f>IF(AND('CT-341'!$H$9=H97,OR(LEFT(L97,3)=$X$7,LEFT(M97,3)=$X$7)),"x","")</f>
        <v/>
      </c>
      <c r="Y97" s="87" t="str">
        <f>IF(OR(TH!L97=TH!$Y$7,M97=TH!$Y$7),"x","")</f>
        <v/>
      </c>
      <c r="Z97" s="87" t="str">
        <f t="shared" si="6"/>
        <v>1</v>
      </c>
    </row>
    <row r="98" spans="1:26" s="410" customFormat="1" ht="15.75" customHeight="1">
      <c r="A98" s="405" t="str">
        <f>IF(B98&lt;&gt;"",IF(AND(B98&gt;=_TM1,B98&lt;=_TM2,OR(TH!L98="1111",TH!M98="1111")),TH!D98,""),"")</f>
        <v/>
      </c>
      <c r="B98" s="82">
        <f t="shared" si="5"/>
        <v>1</v>
      </c>
      <c r="C98" s="83">
        <v>42399</v>
      </c>
      <c r="D98" s="83" t="s">
        <v>8</v>
      </c>
      <c r="E98" s="83">
        <v>42399</v>
      </c>
      <c r="F98" s="84" t="s">
        <v>23</v>
      </c>
      <c r="G98" s="383"/>
      <c r="H98" s="85"/>
      <c r="I98" s="617"/>
      <c r="J98" s="626"/>
      <c r="K98" s="86">
        <v>16000</v>
      </c>
      <c r="L98" s="87" t="s">
        <v>10</v>
      </c>
      <c r="M98" s="87" t="s">
        <v>31</v>
      </c>
      <c r="N98" s="87" t="str">
        <f>IF(AND('331-CT'!$E$7=TH!H98,OR(L98="331",M98="331")),"x","")</f>
        <v/>
      </c>
      <c r="O98" s="87" t="str">
        <f>IF(AND($B98&gt;='111'!$N$11,$B98&lt;='111'!$O$11,OR($L98=$O$7,$M98=$O$7)),"x","")</f>
        <v/>
      </c>
      <c r="P98" s="87" t="str">
        <f>IF(AND($L98=$O$7,$B98&lt;'111'!$N$11),"x","")</f>
        <v/>
      </c>
      <c r="Q98" s="87" t="str">
        <f>IF(AND($M98=$O$7,$B98&lt;'111'!$N$11),"x","")</f>
        <v/>
      </c>
      <c r="R98" s="87" t="str">
        <f>IF(AND($B98&gt;='112'!$M$9,$B98&lt;='112'!$N$9,OR($L98='112'!$I$6,$M98='112'!$I$6)),"x","")</f>
        <v>x</v>
      </c>
      <c r="S98" s="87" t="str">
        <f>IF(AND($L98='112'!$I$6,$B98&lt;'112'!$M$9),"x","")</f>
        <v/>
      </c>
      <c r="T98" s="87" t="str">
        <f>IF(AND($M98='112'!$I$6,$B98&lt;'112'!$M$9),"x","")</f>
        <v/>
      </c>
      <c r="U98" s="87" t="str">
        <f>IF(AND($B98&gt;='1331'!$I$9,$B98&lt;='1331'!$J$9,OR($L98=$U$7,$M98=$U$7)),"x","")</f>
        <v>x</v>
      </c>
      <c r="V98" s="87" t="str">
        <f>IF(AND($L98=$U$7,$B98&lt;'1331'!$I$9),"x","")</f>
        <v/>
      </c>
      <c r="W98" s="87" t="str">
        <f>IF(AND($M98=$U$7,$B98&lt;'1331'!$I$9),"x","")</f>
        <v/>
      </c>
      <c r="X98" s="87" t="str">
        <f>IF(AND('CT-341'!$H$9=H98,OR(LEFT(L98,3)=$X$7,LEFT(M98,3)=$X$7)),"x","")</f>
        <v/>
      </c>
      <c r="Y98" s="87" t="str">
        <f>IF(OR(TH!L98=TH!$Y$7,M98=TH!$Y$7),"x","")</f>
        <v/>
      </c>
      <c r="Z98" s="87" t="str">
        <f t="shared" si="6"/>
        <v>1</v>
      </c>
    </row>
    <row r="99" spans="1:26" s="410" customFormat="1" ht="15.75" customHeight="1">
      <c r="A99" s="405" t="str">
        <f>IF(B99&lt;&gt;"",IF(AND(B99&gt;=_TM1,B99&lt;=_TM2,OR(TH!L99="1111",TH!M99="1111")),TH!D99,""),"")</f>
        <v/>
      </c>
      <c r="B99" s="82">
        <f t="shared" si="5"/>
        <v>1</v>
      </c>
      <c r="C99" s="83">
        <v>42399</v>
      </c>
      <c r="D99" s="83" t="s">
        <v>8</v>
      </c>
      <c r="E99" s="83">
        <v>42399</v>
      </c>
      <c r="F99" s="84" t="s">
        <v>435</v>
      </c>
      <c r="G99" s="383"/>
      <c r="H99" s="85" t="s">
        <v>226</v>
      </c>
      <c r="I99" s="617"/>
      <c r="J99" s="626"/>
      <c r="K99" s="86">
        <v>31108110</v>
      </c>
      <c r="L99" s="87" t="s">
        <v>9</v>
      </c>
      <c r="M99" s="87" t="s">
        <v>31</v>
      </c>
      <c r="N99" s="87" t="str">
        <f>IF(AND('331-CT'!$E$7=TH!H99,OR(L99="331",M99="331")),"x","")</f>
        <v>x</v>
      </c>
      <c r="O99" s="87" t="str">
        <f>IF(AND($B99&gt;='111'!$N$11,$B99&lt;='111'!$O$11,OR($L99=$O$7,$M99=$O$7)),"x","")</f>
        <v/>
      </c>
      <c r="P99" s="87" t="str">
        <f>IF(AND($L99=$O$7,$B99&lt;'111'!$N$11),"x","")</f>
        <v/>
      </c>
      <c r="Q99" s="87" t="str">
        <f>IF(AND($M99=$O$7,$B99&lt;'111'!$N$11),"x","")</f>
        <v/>
      </c>
      <c r="R99" s="87" t="str">
        <f>IF(AND($B99&gt;='112'!$M$9,$B99&lt;='112'!$N$9,OR($L99='112'!$I$6,$M99='112'!$I$6)),"x","")</f>
        <v>x</v>
      </c>
      <c r="S99" s="87" t="str">
        <f>IF(AND($L99='112'!$I$6,$B99&lt;'112'!$M$9),"x","")</f>
        <v/>
      </c>
      <c r="T99" s="87" t="str">
        <f>IF(AND($M99='112'!$I$6,$B99&lt;'112'!$M$9),"x","")</f>
        <v/>
      </c>
      <c r="U99" s="87" t="str">
        <f>IF(AND($B99&gt;='1331'!$I$9,$B99&lt;='1331'!$J$9,OR($L99=$U$7,$M99=$U$7)),"x","")</f>
        <v/>
      </c>
      <c r="V99" s="87" t="str">
        <f>IF(AND($L99=$U$7,$B99&lt;'1331'!$I$9),"x","")</f>
        <v/>
      </c>
      <c r="W99" s="87" t="str">
        <f>IF(AND($M99=$U$7,$B99&lt;'1331'!$I$9),"x","")</f>
        <v/>
      </c>
      <c r="X99" s="87" t="str">
        <f>IF(AND('CT-341'!$H$9=H99,OR(LEFT(L99,3)=$X$7,LEFT(M99,3)=$X$7)),"x","")</f>
        <v/>
      </c>
      <c r="Y99" s="87" t="str">
        <f>IF(OR(TH!L99=TH!$Y$7,M99=TH!$Y$7),"x","")</f>
        <v/>
      </c>
      <c r="Z99" s="87" t="str">
        <f t="shared" si="6"/>
        <v>1</v>
      </c>
    </row>
    <row r="100" spans="1:26" s="410" customFormat="1" ht="15.75" customHeight="1">
      <c r="A100" s="405" t="str">
        <f>IF(B100&lt;&gt;"",IF(AND(B100&gt;=_TM1,B100&lt;=_TM2,OR(TH!L100="1111",TH!M100="1111")),TH!D100,""),"")</f>
        <v/>
      </c>
      <c r="B100" s="63">
        <f t="shared" si="5"/>
        <v>1</v>
      </c>
      <c r="C100" s="411">
        <v>42399</v>
      </c>
      <c r="D100" s="64" t="s">
        <v>8</v>
      </c>
      <c r="E100" s="64">
        <v>42399</v>
      </c>
      <c r="F100" s="67" t="s">
        <v>22</v>
      </c>
      <c r="G100" s="367"/>
      <c r="H100" s="75"/>
      <c r="I100" s="619"/>
      <c r="J100" s="628"/>
      <c r="K100" s="65">
        <v>45000</v>
      </c>
      <c r="L100" s="66" t="s">
        <v>140</v>
      </c>
      <c r="M100" s="66" t="s">
        <v>31</v>
      </c>
      <c r="N100" s="87" t="str">
        <f>IF(AND('331-CT'!$E$7=TH!H100,OR(L100="331",M100="331")),"x","")</f>
        <v/>
      </c>
      <c r="O100" s="87" t="str">
        <f>IF(AND($B100&gt;='111'!$N$11,$B100&lt;='111'!$O$11,OR($L100=$O$7,$M100=$O$7)),"x","")</f>
        <v/>
      </c>
      <c r="P100" s="87" t="str">
        <f>IF(AND($L100=$O$7,$B100&lt;'111'!$N$11),"x","")</f>
        <v/>
      </c>
      <c r="Q100" s="87" t="str">
        <f>IF(AND($M100=$O$7,$B100&lt;'111'!$N$11),"x","")</f>
        <v/>
      </c>
      <c r="R100" s="87" t="str">
        <f>IF(AND($B100&gt;='112'!$M$9,$B100&lt;='112'!$N$9,OR($L100='112'!$I$6,$M100='112'!$I$6)),"x","")</f>
        <v>x</v>
      </c>
      <c r="S100" s="87" t="str">
        <f>IF(AND($L100='112'!$I$6,$B100&lt;'112'!$M$9),"x","")</f>
        <v/>
      </c>
      <c r="T100" s="87" t="str">
        <f>IF(AND($M100='112'!$I$6,$B100&lt;'112'!$M$9),"x","")</f>
        <v/>
      </c>
      <c r="U100" s="87" t="str">
        <f>IF(AND($B100&gt;='1331'!$I$9,$B100&lt;='1331'!$J$9,OR($L100=$U$7,$M100=$U$7)),"x","")</f>
        <v/>
      </c>
      <c r="V100" s="87" t="str">
        <f>IF(AND($L100=$U$7,$B100&lt;'1331'!$I$9),"x","")</f>
        <v/>
      </c>
      <c r="W100" s="87" t="str">
        <f>IF(AND($M100=$U$7,$B100&lt;'1331'!$I$9),"x","")</f>
        <v/>
      </c>
      <c r="X100" s="87" t="str">
        <f>IF(AND('CT-341'!$H$9=H100,OR(LEFT(L100,3)=$X$7,LEFT(M100,3)=$X$7)),"x","")</f>
        <v/>
      </c>
      <c r="Y100" s="87" t="str">
        <f>IF(OR(TH!L100=TH!$Y$7,M100=TH!$Y$7),"x","")</f>
        <v/>
      </c>
      <c r="Z100" s="87" t="str">
        <f t="shared" si="6"/>
        <v>1</v>
      </c>
    </row>
    <row r="101" spans="1:26" s="410" customFormat="1" ht="15.75" customHeight="1">
      <c r="A101" s="405" t="str">
        <f>IF(B101&lt;&gt;"",IF(AND(B101&gt;=_TM1,B101&lt;=_TM2,OR(TH!L101="1111",TH!M101="1111")),TH!D101,""),"")</f>
        <v/>
      </c>
      <c r="B101" s="63">
        <f t="shared" si="5"/>
        <v>1</v>
      </c>
      <c r="C101" s="64">
        <v>42399</v>
      </c>
      <c r="D101" s="64" t="s">
        <v>8</v>
      </c>
      <c r="E101" s="64">
        <v>42399</v>
      </c>
      <c r="F101" s="67" t="s">
        <v>23</v>
      </c>
      <c r="G101" s="367"/>
      <c r="H101" s="75"/>
      <c r="I101" s="619"/>
      <c r="J101" s="628"/>
      <c r="K101" s="65">
        <v>4500</v>
      </c>
      <c r="L101" s="66" t="s">
        <v>10</v>
      </c>
      <c r="M101" s="66" t="s">
        <v>31</v>
      </c>
      <c r="N101" s="87" t="str">
        <f>IF(AND('331-CT'!$E$7=TH!H101,OR(L101="331",M101="331")),"x","")</f>
        <v/>
      </c>
      <c r="O101" s="87" t="str">
        <f>IF(AND($B101&gt;='111'!$N$11,$B101&lt;='111'!$O$11,OR($L101=$O$7,$M101=$O$7)),"x","")</f>
        <v/>
      </c>
      <c r="P101" s="87" t="str">
        <f>IF(AND($L101=$O$7,$B101&lt;'111'!$N$11),"x","")</f>
        <v/>
      </c>
      <c r="Q101" s="87" t="str">
        <f>IF(AND($M101=$O$7,$B101&lt;'111'!$N$11),"x","")</f>
        <v/>
      </c>
      <c r="R101" s="87" t="str">
        <f>IF(AND($B101&gt;='112'!$M$9,$B101&lt;='112'!$N$9,OR($L101='112'!$I$6,$M101='112'!$I$6)),"x","")</f>
        <v>x</v>
      </c>
      <c r="S101" s="87" t="str">
        <f>IF(AND($L101='112'!$I$6,$B101&lt;'112'!$M$9),"x","")</f>
        <v/>
      </c>
      <c r="T101" s="87" t="str">
        <f>IF(AND($M101='112'!$I$6,$B101&lt;'112'!$M$9),"x","")</f>
        <v/>
      </c>
      <c r="U101" s="87" t="str">
        <f>IF(AND($B101&gt;='1331'!$I$9,$B101&lt;='1331'!$J$9,OR($L101=$U$7,$M101=$U$7)),"x","")</f>
        <v>x</v>
      </c>
      <c r="V101" s="87" t="str">
        <f>IF(AND($L101=$U$7,$B101&lt;'1331'!$I$9),"x","")</f>
        <v/>
      </c>
      <c r="W101" s="87" t="str">
        <f>IF(AND($M101=$U$7,$B101&lt;'1331'!$I$9),"x","")</f>
        <v/>
      </c>
      <c r="X101" s="87" t="str">
        <f>IF(AND('CT-341'!$H$9=H101,OR(LEFT(L101,3)=$X$7,LEFT(M101,3)=$X$7)),"x","")</f>
        <v/>
      </c>
      <c r="Y101" s="87" t="str">
        <f>IF(OR(TH!L101=TH!$Y$7,M101=TH!$Y$7),"x","")</f>
        <v/>
      </c>
      <c r="Z101" s="87" t="str">
        <f t="shared" si="6"/>
        <v>1</v>
      </c>
    </row>
    <row r="102" spans="1:26" s="410" customFormat="1" ht="15.75" customHeight="1">
      <c r="A102" s="405" t="str">
        <f>IF(B102&lt;&gt;"",IF(AND(B102&gt;=_TM1,B102&lt;=_TM2,OR(TH!L102="1111",TH!M102="1111")),TH!D102,""),"")</f>
        <v>C24</v>
      </c>
      <c r="B102" s="63">
        <f t="shared" si="5"/>
        <v>1</v>
      </c>
      <c r="C102" s="411">
        <v>42400</v>
      </c>
      <c r="D102" s="64" t="s">
        <v>195</v>
      </c>
      <c r="E102" s="64">
        <v>42400</v>
      </c>
      <c r="F102" s="67" t="s">
        <v>332</v>
      </c>
      <c r="G102" s="367" t="s">
        <v>436</v>
      </c>
      <c r="H102" s="75" t="s">
        <v>437</v>
      </c>
      <c r="I102" s="619"/>
      <c r="J102" s="628"/>
      <c r="K102" s="65">
        <v>1454545</v>
      </c>
      <c r="L102" s="66" t="s">
        <v>247</v>
      </c>
      <c r="M102" s="66" t="s">
        <v>102</v>
      </c>
      <c r="N102" s="87" t="str">
        <f>IF(AND('331-CT'!$E$7=TH!H102,OR(L102="331",M102="331")),"x","")</f>
        <v/>
      </c>
      <c r="O102" s="87" t="str">
        <f>IF(AND($B102&gt;='111'!$N$11,$B102&lt;='111'!$O$11,OR($L102=$O$7,$M102=$O$7)),"x","")</f>
        <v>x</v>
      </c>
      <c r="P102" s="87" t="str">
        <f>IF(AND($L102=$O$7,$B102&lt;'111'!$N$11),"x","")</f>
        <v/>
      </c>
      <c r="Q102" s="87" t="str">
        <f>IF(AND($M102=$O$7,$B102&lt;'111'!$N$11),"x","")</f>
        <v/>
      </c>
      <c r="R102" s="87" t="str">
        <f>IF(AND($B102&gt;='112'!$M$9,$B102&lt;='112'!$N$9,OR($L102='112'!$I$6,$M102='112'!$I$6)),"x","")</f>
        <v/>
      </c>
      <c r="S102" s="87" t="str">
        <f>IF(AND($L102='112'!$I$6,$B102&lt;'112'!$M$9),"x","")</f>
        <v/>
      </c>
      <c r="T102" s="87" t="str">
        <f>IF(AND($M102='112'!$I$6,$B102&lt;'112'!$M$9),"x","")</f>
        <v/>
      </c>
      <c r="U102" s="87" t="str">
        <f>IF(AND($B102&gt;='1331'!$I$9,$B102&lt;='1331'!$J$9,OR($L102=$U$7,$M102=$U$7)),"x","")</f>
        <v/>
      </c>
      <c r="V102" s="87" t="str">
        <f>IF(AND($L102=$U$7,$B102&lt;'1331'!$I$9),"x","")</f>
        <v/>
      </c>
      <c r="W102" s="87" t="str">
        <f>IF(AND($M102=$U$7,$B102&lt;'1331'!$I$9),"x","")</f>
        <v/>
      </c>
      <c r="X102" s="87" t="str">
        <f>IF(AND('CT-341'!$H$9=H102,OR(LEFT(L102,3)=$X$7,LEFT(M102,3)=$X$7)),"x","")</f>
        <v/>
      </c>
      <c r="Y102" s="87" t="str">
        <f>IF(OR(TH!L102=TH!$Y$7,M102=TH!$Y$7),"x","")</f>
        <v/>
      </c>
      <c r="Z102" s="87" t="str">
        <f t="shared" si="6"/>
        <v>1</v>
      </c>
    </row>
    <row r="103" spans="1:26" s="410" customFormat="1" ht="15.75" customHeight="1">
      <c r="A103" s="405" t="str">
        <f>IF(B103&lt;&gt;"",IF(AND(B103&gt;=_TM1,B103&lt;=_TM2,OR(TH!L103="1111",TH!M103="1111")),TH!D103,""),"")</f>
        <v>C24</v>
      </c>
      <c r="B103" s="63">
        <f t="shared" si="5"/>
        <v>1</v>
      </c>
      <c r="C103" s="64">
        <v>42400</v>
      </c>
      <c r="D103" s="64" t="s">
        <v>195</v>
      </c>
      <c r="E103" s="64">
        <v>42400</v>
      </c>
      <c r="F103" s="67" t="s">
        <v>333</v>
      </c>
      <c r="G103" s="367" t="s">
        <v>436</v>
      </c>
      <c r="H103" s="75" t="s">
        <v>437</v>
      </c>
      <c r="I103" s="619"/>
      <c r="J103" s="628"/>
      <c r="K103" s="65">
        <v>145455</v>
      </c>
      <c r="L103" s="66" t="s">
        <v>10</v>
      </c>
      <c r="M103" s="66" t="s">
        <v>102</v>
      </c>
      <c r="N103" s="87" t="str">
        <f>IF(AND('331-CT'!$E$7=TH!H103,OR(L103="331",M103="331")),"x","")</f>
        <v/>
      </c>
      <c r="O103" s="87" t="str">
        <f>IF(AND($B103&gt;='111'!$N$11,$B103&lt;='111'!$O$11,OR($L103=$O$7,$M103=$O$7)),"x","")</f>
        <v>x</v>
      </c>
      <c r="P103" s="87" t="str">
        <f>IF(AND($L103=$O$7,$B103&lt;'111'!$N$11),"x","")</f>
        <v/>
      </c>
      <c r="Q103" s="87" t="str">
        <f>IF(AND($M103=$O$7,$B103&lt;'111'!$N$11),"x","")</f>
        <v/>
      </c>
      <c r="R103" s="87" t="str">
        <f>IF(AND($B103&gt;='112'!$M$9,$B103&lt;='112'!$N$9,OR($L103='112'!$I$6,$M103='112'!$I$6)),"x","")</f>
        <v/>
      </c>
      <c r="S103" s="87" t="str">
        <f>IF(AND($L103='112'!$I$6,$B103&lt;'112'!$M$9),"x","")</f>
        <v/>
      </c>
      <c r="T103" s="87" t="str">
        <f>IF(AND($M103='112'!$I$6,$B103&lt;'112'!$M$9),"x","")</f>
        <v/>
      </c>
      <c r="U103" s="87" t="str">
        <f>IF(AND($B103&gt;='1331'!$I$9,$B103&lt;='1331'!$J$9,OR($L103=$U$7,$M103=$U$7)),"x","")</f>
        <v>x</v>
      </c>
      <c r="V103" s="87" t="str">
        <f>IF(AND($L103=$U$7,$B103&lt;'1331'!$I$9),"x","")</f>
        <v/>
      </c>
      <c r="W103" s="87" t="str">
        <f>IF(AND($M103=$U$7,$B103&lt;'1331'!$I$9),"x","")</f>
        <v/>
      </c>
      <c r="X103" s="87" t="str">
        <f>IF(AND('CT-341'!$H$9=H103,OR(LEFT(L103,3)=$X$7,LEFT(M103,3)=$X$7)),"x","")</f>
        <v/>
      </c>
      <c r="Y103" s="87" t="str">
        <f>IF(OR(TH!L103=TH!$Y$7,M103=TH!$Y$7),"x","")</f>
        <v/>
      </c>
      <c r="Z103" s="87" t="str">
        <f t="shared" si="6"/>
        <v>1</v>
      </c>
    </row>
    <row r="104" spans="1:26" s="410" customFormat="1" ht="15.75" customHeight="1">
      <c r="A104" s="405" t="str">
        <f>IF(B104&lt;&gt;"",IF(AND(B104&gt;=_TM1,B104&lt;=_TM2,OR(TH!L104="1111",TH!M104="1111")),TH!D104,""),"")</f>
        <v>C25</v>
      </c>
      <c r="B104" s="63">
        <f t="shared" si="5"/>
        <v>2</v>
      </c>
      <c r="C104" s="64">
        <v>42401</v>
      </c>
      <c r="D104" s="64" t="s">
        <v>196</v>
      </c>
      <c r="E104" s="64">
        <v>42401</v>
      </c>
      <c r="F104" s="67" t="s">
        <v>412</v>
      </c>
      <c r="G104" s="367" t="s">
        <v>438</v>
      </c>
      <c r="H104" s="77" t="s">
        <v>331</v>
      </c>
      <c r="I104" s="621"/>
      <c r="J104" s="630"/>
      <c r="K104" s="65">
        <v>3228000</v>
      </c>
      <c r="L104" s="66" t="s">
        <v>247</v>
      </c>
      <c r="M104" s="66" t="s">
        <v>102</v>
      </c>
      <c r="N104" s="87" t="str">
        <f>IF(AND('331-CT'!$E$7=TH!H104,OR(L104="331",M104="331")),"x","")</f>
        <v/>
      </c>
      <c r="O104" s="87" t="str">
        <f>IF(AND($B104&gt;='111'!$N$11,$B104&lt;='111'!$O$11,OR($L104=$O$7,$M104=$O$7)),"x","")</f>
        <v>x</v>
      </c>
      <c r="P104" s="87" t="str">
        <f>IF(AND($L104=$O$7,$B104&lt;'111'!$N$11),"x","")</f>
        <v/>
      </c>
      <c r="Q104" s="87" t="str">
        <f>IF(AND($M104=$O$7,$B104&lt;'111'!$N$11),"x","")</f>
        <v/>
      </c>
      <c r="R104" s="87" t="str">
        <f>IF(AND($B104&gt;='112'!$M$9,$B104&lt;='112'!$N$9,OR($L104='112'!$I$6,$M104='112'!$I$6)),"x","")</f>
        <v/>
      </c>
      <c r="S104" s="87" t="str">
        <f>IF(AND($L104='112'!$I$6,$B104&lt;'112'!$M$9),"x","")</f>
        <v/>
      </c>
      <c r="T104" s="87" t="str">
        <f>IF(AND($M104='112'!$I$6,$B104&lt;'112'!$M$9),"x","")</f>
        <v/>
      </c>
      <c r="U104" s="87" t="str">
        <f>IF(AND($B104&gt;='1331'!$I$9,$B104&lt;='1331'!$J$9,OR($L104=$U$7,$M104=$U$7)),"x","")</f>
        <v/>
      </c>
      <c r="V104" s="87" t="str">
        <f>IF(AND($L104=$U$7,$B104&lt;'1331'!$I$9),"x","")</f>
        <v/>
      </c>
      <c r="W104" s="87" t="str">
        <f>IF(AND($M104=$U$7,$B104&lt;'1331'!$I$9),"x","")</f>
        <v/>
      </c>
      <c r="X104" s="87" t="str">
        <f>IF(AND('CT-341'!$H$9=H104,OR(LEFT(L104,3)=$X$7,LEFT(M104,3)=$X$7)),"x","")</f>
        <v/>
      </c>
      <c r="Y104" s="87" t="str">
        <f>IF(OR(TH!L104=TH!$Y$7,M104=TH!$Y$7),"x","")</f>
        <v/>
      </c>
      <c r="Z104" s="87" t="str">
        <f t="shared" si="6"/>
        <v>1</v>
      </c>
    </row>
    <row r="105" spans="1:26" s="410" customFormat="1" ht="15.75" customHeight="1">
      <c r="A105" s="405" t="str">
        <f>IF(B105&lt;&gt;"",IF(AND(B105&gt;=_TM1,B105&lt;=_TM2,OR(TH!L105="1111",TH!M105="1111")),TH!D105,""),"")</f>
        <v>C26</v>
      </c>
      <c r="B105" s="63">
        <f t="shared" si="5"/>
        <v>2</v>
      </c>
      <c r="C105" s="64">
        <v>42403</v>
      </c>
      <c r="D105" s="64" t="s">
        <v>197</v>
      </c>
      <c r="E105" s="64">
        <v>42403</v>
      </c>
      <c r="F105" s="67" t="s">
        <v>423</v>
      </c>
      <c r="G105" s="367"/>
      <c r="H105" s="77" t="s">
        <v>165</v>
      </c>
      <c r="I105" s="621"/>
      <c r="J105" s="630"/>
      <c r="K105" s="65">
        <v>600000000</v>
      </c>
      <c r="L105" s="66" t="s">
        <v>31</v>
      </c>
      <c r="M105" s="66" t="s">
        <v>102</v>
      </c>
      <c r="N105" s="87" t="str">
        <f>IF(AND('331-CT'!$E$7=TH!H105,OR(L105="331",M105="331")),"x","")</f>
        <v/>
      </c>
      <c r="O105" s="87" t="str">
        <f>IF(AND($B105&gt;='111'!$N$11,$B105&lt;='111'!$O$11,OR($L105=$O$7,$M105=$O$7)),"x","")</f>
        <v>x</v>
      </c>
      <c r="P105" s="87" t="str">
        <f>IF(AND($L105=$O$7,$B105&lt;'111'!$N$11),"x","")</f>
        <v/>
      </c>
      <c r="Q105" s="87" t="str">
        <f>IF(AND($M105=$O$7,$B105&lt;'111'!$N$11),"x","")</f>
        <v/>
      </c>
      <c r="R105" s="87" t="str">
        <f>IF(AND($B105&gt;='112'!$M$9,$B105&lt;='112'!$N$9,OR($L105='112'!$I$6,$M105='112'!$I$6)),"x","")</f>
        <v>x</v>
      </c>
      <c r="S105" s="87" t="str">
        <f>IF(AND($L105='112'!$I$6,$B105&lt;'112'!$M$9),"x","")</f>
        <v/>
      </c>
      <c r="T105" s="87" t="str">
        <f>IF(AND($M105='112'!$I$6,$B105&lt;'112'!$M$9),"x","")</f>
        <v/>
      </c>
      <c r="U105" s="87" t="str">
        <f>IF(AND($B105&gt;='1331'!$I$9,$B105&lt;='1331'!$J$9,OR($L105=$U$7,$M105=$U$7)),"x","")</f>
        <v/>
      </c>
      <c r="V105" s="87" t="str">
        <f>IF(AND($L105=$U$7,$B105&lt;'1331'!$I$9),"x","")</f>
        <v/>
      </c>
      <c r="W105" s="87" t="str">
        <f>IF(AND($M105=$U$7,$B105&lt;'1331'!$I$9),"x","")</f>
        <v/>
      </c>
      <c r="X105" s="87" t="str">
        <f>IF(AND('CT-341'!$H$9=H105,OR(LEFT(L105,3)=$X$7,LEFT(M105,3)=$X$7)),"x","")</f>
        <v/>
      </c>
      <c r="Y105" s="87" t="str">
        <f>IF(OR(TH!L105=TH!$Y$7,M105=TH!$Y$7),"x","")</f>
        <v/>
      </c>
      <c r="Z105" s="87" t="str">
        <f t="shared" si="6"/>
        <v>1</v>
      </c>
    </row>
    <row r="106" spans="1:26" s="410" customFormat="1" ht="15.75" customHeight="1">
      <c r="A106" s="405" t="str">
        <f>IF(B106&lt;&gt;"",IF(AND(B106&gt;=_TM1,B106&lt;=_TM2,OR(TH!L106="1111",TH!M106="1111")),TH!D106,""),"")</f>
        <v/>
      </c>
      <c r="B106" s="63">
        <f t="shared" si="5"/>
        <v>2</v>
      </c>
      <c r="C106" s="411">
        <v>42403</v>
      </c>
      <c r="D106" s="64" t="s">
        <v>8</v>
      </c>
      <c r="E106" s="64">
        <v>42403</v>
      </c>
      <c r="F106" s="67" t="s">
        <v>439</v>
      </c>
      <c r="G106" s="367"/>
      <c r="H106" s="75" t="s">
        <v>226</v>
      </c>
      <c r="I106" s="619"/>
      <c r="J106" s="628"/>
      <c r="K106" s="65">
        <v>41319190</v>
      </c>
      <c r="L106" s="66" t="s">
        <v>9</v>
      </c>
      <c r="M106" s="66" t="s">
        <v>31</v>
      </c>
      <c r="N106" s="87" t="str">
        <f>IF(AND('331-CT'!$E$7=TH!H106,OR(L106="331",M106="331")),"x","")</f>
        <v>x</v>
      </c>
      <c r="O106" s="87" t="str">
        <f>IF(AND($B106&gt;='111'!$N$11,$B106&lt;='111'!$O$11,OR($L106=$O$7,$M106=$O$7)),"x","")</f>
        <v/>
      </c>
      <c r="P106" s="87" t="str">
        <f>IF(AND($L106=$O$7,$B106&lt;'111'!$N$11),"x","")</f>
        <v/>
      </c>
      <c r="Q106" s="87" t="str">
        <f>IF(AND($M106=$O$7,$B106&lt;'111'!$N$11),"x","")</f>
        <v/>
      </c>
      <c r="R106" s="87" t="str">
        <f>IF(AND($B106&gt;='112'!$M$9,$B106&lt;='112'!$N$9,OR($L106='112'!$I$6,$M106='112'!$I$6)),"x","")</f>
        <v>x</v>
      </c>
      <c r="S106" s="87" t="str">
        <f>IF(AND($L106='112'!$I$6,$B106&lt;'112'!$M$9),"x","")</f>
        <v/>
      </c>
      <c r="T106" s="87" t="str">
        <f>IF(AND($M106='112'!$I$6,$B106&lt;'112'!$M$9),"x","")</f>
        <v/>
      </c>
      <c r="U106" s="87" t="str">
        <f>IF(AND($B106&gt;='1331'!$I$9,$B106&lt;='1331'!$J$9,OR($L106=$U$7,$M106=$U$7)),"x","")</f>
        <v/>
      </c>
      <c r="V106" s="87" t="str">
        <f>IF(AND($L106=$U$7,$B106&lt;'1331'!$I$9),"x","")</f>
        <v/>
      </c>
      <c r="W106" s="87" t="str">
        <f>IF(AND($M106=$U$7,$B106&lt;'1331'!$I$9),"x","")</f>
        <v/>
      </c>
      <c r="X106" s="87" t="str">
        <f>IF(AND('CT-341'!$H$9=H106,OR(LEFT(L106,3)=$X$7,LEFT(M106,3)=$X$7)),"x","")</f>
        <v/>
      </c>
      <c r="Y106" s="87" t="str">
        <f>IF(OR(TH!L106=TH!$Y$7,M106=TH!$Y$7),"x","")</f>
        <v/>
      </c>
      <c r="Z106" s="87" t="str">
        <f t="shared" si="6"/>
        <v>1</v>
      </c>
    </row>
    <row r="107" spans="1:26" s="410" customFormat="1" ht="15.75" customHeight="1">
      <c r="A107" s="405" t="str">
        <f>IF(B107&lt;&gt;"",IF(AND(B107&gt;=_TM1,B107&lt;=_TM2,OR(TH!L107="1111",TH!M107="1111")),TH!D107,""),"")</f>
        <v/>
      </c>
      <c r="B107" s="63">
        <f t="shared" si="5"/>
        <v>2</v>
      </c>
      <c r="C107" s="411">
        <v>42403</v>
      </c>
      <c r="D107" s="64" t="s">
        <v>8</v>
      </c>
      <c r="E107" s="64">
        <v>42403</v>
      </c>
      <c r="F107" s="67" t="s">
        <v>22</v>
      </c>
      <c r="G107" s="367"/>
      <c r="H107" s="77"/>
      <c r="I107" s="621"/>
      <c r="J107" s="630"/>
      <c r="K107" s="65">
        <v>45000</v>
      </c>
      <c r="L107" s="66" t="s">
        <v>140</v>
      </c>
      <c r="M107" s="66" t="s">
        <v>31</v>
      </c>
      <c r="N107" s="87" t="str">
        <f>IF(AND('331-CT'!$E$7=TH!H107,OR(L107="331",M107="331")),"x","")</f>
        <v/>
      </c>
      <c r="O107" s="87" t="str">
        <f>IF(AND($B107&gt;='111'!$N$11,$B107&lt;='111'!$O$11,OR($L107=$O$7,$M107=$O$7)),"x","")</f>
        <v/>
      </c>
      <c r="P107" s="87" t="str">
        <f>IF(AND($L107=$O$7,$B107&lt;'111'!$N$11),"x","")</f>
        <v/>
      </c>
      <c r="Q107" s="87" t="str">
        <f>IF(AND($M107=$O$7,$B107&lt;'111'!$N$11),"x","")</f>
        <v/>
      </c>
      <c r="R107" s="87" t="str">
        <f>IF(AND($B107&gt;='112'!$M$9,$B107&lt;='112'!$N$9,OR($L107='112'!$I$6,$M107='112'!$I$6)),"x","")</f>
        <v>x</v>
      </c>
      <c r="S107" s="87" t="str">
        <f>IF(AND($L107='112'!$I$6,$B107&lt;'112'!$M$9),"x","")</f>
        <v/>
      </c>
      <c r="T107" s="87" t="str">
        <f>IF(AND($M107='112'!$I$6,$B107&lt;'112'!$M$9),"x","")</f>
        <v/>
      </c>
      <c r="U107" s="87" t="str">
        <f>IF(AND($B107&gt;='1331'!$I$9,$B107&lt;='1331'!$J$9,OR($L107=$U$7,$M107=$U$7)),"x","")</f>
        <v/>
      </c>
      <c r="V107" s="87" t="str">
        <f>IF(AND($L107=$U$7,$B107&lt;'1331'!$I$9),"x","")</f>
        <v/>
      </c>
      <c r="W107" s="87" t="str">
        <f>IF(AND($M107=$U$7,$B107&lt;'1331'!$I$9),"x","")</f>
        <v/>
      </c>
      <c r="X107" s="87" t="str">
        <f>IF(AND('CT-341'!$H$9=H107,OR(LEFT(L107,3)=$X$7,LEFT(M107,3)=$X$7)),"x","")</f>
        <v/>
      </c>
      <c r="Y107" s="87" t="str">
        <f>IF(OR(TH!L107=TH!$Y$7,M107=TH!$Y$7),"x","")</f>
        <v/>
      </c>
      <c r="Z107" s="87" t="str">
        <f t="shared" si="6"/>
        <v>1</v>
      </c>
    </row>
    <row r="108" spans="1:26" s="410" customFormat="1" ht="15.75" customHeight="1">
      <c r="A108" s="405" t="str">
        <f>IF(B108&lt;&gt;"",IF(AND(B108&gt;=_TM1,B108&lt;=_TM2,OR(TH!L108="1111",TH!M108="1111")),TH!D108,""),"")</f>
        <v/>
      </c>
      <c r="B108" s="63">
        <f t="shared" si="5"/>
        <v>2</v>
      </c>
      <c r="C108" s="64">
        <v>42403</v>
      </c>
      <c r="D108" s="64" t="s">
        <v>8</v>
      </c>
      <c r="E108" s="64">
        <v>42403</v>
      </c>
      <c r="F108" s="67" t="s">
        <v>23</v>
      </c>
      <c r="G108" s="367"/>
      <c r="H108" s="75"/>
      <c r="I108" s="619"/>
      <c r="J108" s="628"/>
      <c r="K108" s="65">
        <v>4500</v>
      </c>
      <c r="L108" s="66" t="s">
        <v>10</v>
      </c>
      <c r="M108" s="66" t="s">
        <v>31</v>
      </c>
      <c r="N108" s="87" t="str">
        <f>IF(AND('331-CT'!$E$7=TH!H108,OR(L108="331",M108="331")),"x","")</f>
        <v/>
      </c>
      <c r="O108" s="87" t="str">
        <f>IF(AND($B108&gt;='111'!$N$11,$B108&lt;='111'!$O$11,OR($L108=$O$7,$M108=$O$7)),"x","")</f>
        <v/>
      </c>
      <c r="P108" s="87" t="str">
        <f>IF(AND($L108=$O$7,$B108&lt;'111'!$N$11),"x","")</f>
        <v/>
      </c>
      <c r="Q108" s="87" t="str">
        <f>IF(AND($M108=$O$7,$B108&lt;'111'!$N$11),"x","")</f>
        <v/>
      </c>
      <c r="R108" s="87" t="str">
        <f>IF(AND($B108&gt;='112'!$M$9,$B108&lt;='112'!$N$9,OR($L108='112'!$I$6,$M108='112'!$I$6)),"x","")</f>
        <v>x</v>
      </c>
      <c r="S108" s="87" t="str">
        <f>IF(AND($L108='112'!$I$6,$B108&lt;'112'!$M$9),"x","")</f>
        <v/>
      </c>
      <c r="T108" s="87" t="str">
        <f>IF(AND($M108='112'!$I$6,$B108&lt;'112'!$M$9),"x","")</f>
        <v/>
      </c>
      <c r="U108" s="87" t="str">
        <f>IF(AND($B108&gt;='1331'!$I$9,$B108&lt;='1331'!$J$9,OR($L108=$U$7,$M108=$U$7)),"x","")</f>
        <v>x</v>
      </c>
      <c r="V108" s="87" t="str">
        <f>IF(AND($L108=$U$7,$B108&lt;'1331'!$I$9),"x","")</f>
        <v/>
      </c>
      <c r="W108" s="87" t="str">
        <f>IF(AND($M108=$U$7,$B108&lt;'1331'!$I$9),"x","")</f>
        <v/>
      </c>
      <c r="X108" s="87" t="str">
        <f>IF(AND('CT-341'!$H$9=H108,OR(LEFT(L108,3)=$X$7,LEFT(M108,3)=$X$7)),"x","")</f>
        <v/>
      </c>
      <c r="Y108" s="87" t="str">
        <f>IF(OR(TH!L108=TH!$Y$7,M108=TH!$Y$7),"x","")</f>
        <v/>
      </c>
      <c r="Z108" s="87" t="str">
        <f t="shared" si="6"/>
        <v>1</v>
      </c>
    </row>
    <row r="109" spans="1:26" s="410" customFormat="1" ht="15.75" customHeight="1">
      <c r="A109" s="405" t="str">
        <f>IF(B109&lt;&gt;"",IF(AND(B109&gt;=_TM1,B109&lt;=_TM2,OR(TH!L109="1111",TH!M109="1111")),TH!D109,""),"")</f>
        <v/>
      </c>
      <c r="B109" s="63">
        <f t="shared" si="5"/>
        <v>2</v>
      </c>
      <c r="C109" s="64">
        <v>42403</v>
      </c>
      <c r="D109" s="64" t="s">
        <v>8</v>
      </c>
      <c r="E109" s="64">
        <v>42403</v>
      </c>
      <c r="F109" s="67" t="s">
        <v>440</v>
      </c>
      <c r="G109" s="367"/>
      <c r="H109" s="75" t="s">
        <v>89</v>
      </c>
      <c r="I109" s="619"/>
      <c r="J109" s="628"/>
      <c r="K109" s="65">
        <v>37981566</v>
      </c>
      <c r="L109" s="66" t="s">
        <v>9</v>
      </c>
      <c r="M109" s="66" t="s">
        <v>31</v>
      </c>
      <c r="N109" s="87" t="str">
        <f>IF(AND('331-CT'!$E$7=TH!H109,OR(L109="331",M109="331")),"x","")</f>
        <v/>
      </c>
      <c r="O109" s="87" t="str">
        <f>IF(AND($B109&gt;='111'!$N$11,$B109&lt;='111'!$O$11,OR($L109=$O$7,$M109=$O$7)),"x","")</f>
        <v/>
      </c>
      <c r="P109" s="87" t="str">
        <f>IF(AND($L109=$O$7,$B109&lt;'111'!$N$11),"x","")</f>
        <v/>
      </c>
      <c r="Q109" s="87" t="str">
        <f>IF(AND($M109=$O$7,$B109&lt;'111'!$N$11),"x","")</f>
        <v/>
      </c>
      <c r="R109" s="87" t="str">
        <f>IF(AND($B109&gt;='112'!$M$9,$B109&lt;='112'!$N$9,OR($L109='112'!$I$6,$M109='112'!$I$6)),"x","")</f>
        <v>x</v>
      </c>
      <c r="S109" s="87" t="str">
        <f>IF(AND($L109='112'!$I$6,$B109&lt;'112'!$M$9),"x","")</f>
        <v/>
      </c>
      <c r="T109" s="87" t="str">
        <f>IF(AND($M109='112'!$I$6,$B109&lt;'112'!$M$9),"x","")</f>
        <v/>
      </c>
      <c r="U109" s="87" t="str">
        <f>IF(AND($B109&gt;='1331'!$I$9,$B109&lt;='1331'!$J$9,OR($L109=$U$7,$M109=$U$7)),"x","")</f>
        <v/>
      </c>
      <c r="V109" s="87" t="str">
        <f>IF(AND($L109=$U$7,$B109&lt;'1331'!$I$9),"x","")</f>
        <v/>
      </c>
      <c r="W109" s="87" t="str">
        <f>IF(AND($M109=$U$7,$B109&lt;'1331'!$I$9),"x","")</f>
        <v/>
      </c>
      <c r="X109" s="87" t="str">
        <f>IF(AND('CT-341'!$H$9=H109,OR(LEFT(L109,3)=$X$7,LEFT(M109,3)=$X$7)),"x","")</f>
        <v/>
      </c>
      <c r="Y109" s="87" t="str">
        <f>IF(OR(TH!L109=TH!$Y$7,M109=TH!$Y$7),"x","")</f>
        <v/>
      </c>
      <c r="Z109" s="87" t="str">
        <f t="shared" si="6"/>
        <v>1</v>
      </c>
    </row>
    <row r="110" spans="1:26" s="410" customFormat="1" ht="15.75" customHeight="1">
      <c r="A110" s="405" t="str">
        <f>IF(B110&lt;&gt;"",IF(AND(B110&gt;=_TM1,B110&lt;=_TM2,OR(TH!L110="1111",TH!M110="1111")),TH!D110,""),"")</f>
        <v/>
      </c>
      <c r="B110" s="63">
        <f t="shared" si="5"/>
        <v>2</v>
      </c>
      <c r="C110" s="411">
        <v>42403</v>
      </c>
      <c r="D110" s="64" t="s">
        <v>8</v>
      </c>
      <c r="E110" s="64">
        <v>42403</v>
      </c>
      <c r="F110" s="67" t="s">
        <v>22</v>
      </c>
      <c r="G110" s="367"/>
      <c r="H110" s="77"/>
      <c r="I110" s="621"/>
      <c r="J110" s="630"/>
      <c r="K110" s="65">
        <v>45000</v>
      </c>
      <c r="L110" s="66" t="s">
        <v>140</v>
      </c>
      <c r="M110" s="66" t="s">
        <v>31</v>
      </c>
      <c r="N110" s="87" t="str">
        <f>IF(AND('331-CT'!$E$7=TH!H110,OR(L110="331",M110="331")),"x","")</f>
        <v/>
      </c>
      <c r="O110" s="87" t="str">
        <f>IF(AND($B110&gt;='111'!$N$11,$B110&lt;='111'!$O$11,OR($L110=$O$7,$M110=$O$7)),"x","")</f>
        <v/>
      </c>
      <c r="P110" s="87" t="str">
        <f>IF(AND($L110=$O$7,$B110&lt;'111'!$N$11),"x","")</f>
        <v/>
      </c>
      <c r="Q110" s="87" t="str">
        <f>IF(AND($M110=$O$7,$B110&lt;'111'!$N$11),"x","")</f>
        <v/>
      </c>
      <c r="R110" s="87" t="str">
        <f>IF(AND($B110&gt;='112'!$M$9,$B110&lt;='112'!$N$9,OR($L110='112'!$I$6,$M110='112'!$I$6)),"x","")</f>
        <v>x</v>
      </c>
      <c r="S110" s="87" t="str">
        <f>IF(AND($L110='112'!$I$6,$B110&lt;'112'!$M$9),"x","")</f>
        <v/>
      </c>
      <c r="T110" s="87" t="str">
        <f>IF(AND($M110='112'!$I$6,$B110&lt;'112'!$M$9),"x","")</f>
        <v/>
      </c>
      <c r="U110" s="87" t="str">
        <f>IF(AND($B110&gt;='1331'!$I$9,$B110&lt;='1331'!$J$9,OR($L110=$U$7,$M110=$U$7)),"x","")</f>
        <v/>
      </c>
      <c r="V110" s="87" t="str">
        <f>IF(AND($L110=$U$7,$B110&lt;'1331'!$I$9),"x","")</f>
        <v/>
      </c>
      <c r="W110" s="87" t="str">
        <f>IF(AND($M110=$U$7,$B110&lt;'1331'!$I$9),"x","")</f>
        <v/>
      </c>
      <c r="X110" s="87" t="str">
        <f>IF(AND('CT-341'!$H$9=H110,OR(LEFT(L110,3)=$X$7,LEFT(M110,3)=$X$7)),"x","")</f>
        <v/>
      </c>
      <c r="Y110" s="87" t="str">
        <f>IF(OR(TH!L110=TH!$Y$7,M110=TH!$Y$7),"x","")</f>
        <v/>
      </c>
      <c r="Z110" s="87" t="str">
        <f t="shared" si="6"/>
        <v>1</v>
      </c>
    </row>
    <row r="111" spans="1:26" s="410" customFormat="1" ht="15.75" customHeight="1">
      <c r="A111" s="405" t="str">
        <f>IF(B111&lt;&gt;"",IF(AND(B111&gt;=_TM1,B111&lt;=_TM2,OR(TH!L111="1111",TH!M111="1111")),TH!D111,""),"")</f>
        <v/>
      </c>
      <c r="B111" s="63">
        <f t="shared" si="5"/>
        <v>2</v>
      </c>
      <c r="C111" s="64">
        <v>42403</v>
      </c>
      <c r="D111" s="64" t="s">
        <v>8</v>
      </c>
      <c r="E111" s="64">
        <v>42403</v>
      </c>
      <c r="F111" s="67" t="s">
        <v>23</v>
      </c>
      <c r="G111" s="367"/>
      <c r="H111" s="77"/>
      <c r="I111" s="621"/>
      <c r="J111" s="630"/>
      <c r="K111" s="65">
        <v>4500</v>
      </c>
      <c r="L111" s="66" t="s">
        <v>10</v>
      </c>
      <c r="M111" s="66" t="s">
        <v>31</v>
      </c>
      <c r="N111" s="87" t="str">
        <f>IF(AND('331-CT'!$E$7=TH!H111,OR(L111="331",M111="331")),"x","")</f>
        <v/>
      </c>
      <c r="O111" s="87" t="str">
        <f>IF(AND($B111&gt;='111'!$N$11,$B111&lt;='111'!$O$11,OR($L111=$O$7,$M111=$O$7)),"x","")</f>
        <v/>
      </c>
      <c r="P111" s="87" t="str">
        <f>IF(AND($L111=$O$7,$B111&lt;'111'!$N$11),"x","")</f>
        <v/>
      </c>
      <c r="Q111" s="87" t="str">
        <f>IF(AND($M111=$O$7,$B111&lt;'111'!$N$11),"x","")</f>
        <v/>
      </c>
      <c r="R111" s="87" t="str">
        <f>IF(AND($B111&gt;='112'!$M$9,$B111&lt;='112'!$N$9,OR($L111='112'!$I$6,$M111='112'!$I$6)),"x","")</f>
        <v>x</v>
      </c>
      <c r="S111" s="87" t="str">
        <f>IF(AND($L111='112'!$I$6,$B111&lt;'112'!$M$9),"x","")</f>
        <v/>
      </c>
      <c r="T111" s="87" t="str">
        <f>IF(AND($M111='112'!$I$6,$B111&lt;'112'!$M$9),"x","")</f>
        <v/>
      </c>
      <c r="U111" s="87" t="str">
        <f>IF(AND($B111&gt;='1331'!$I$9,$B111&lt;='1331'!$J$9,OR($L111=$U$7,$M111=$U$7)),"x","")</f>
        <v>x</v>
      </c>
      <c r="V111" s="87" t="str">
        <f>IF(AND($L111=$U$7,$B111&lt;'1331'!$I$9),"x","")</f>
        <v/>
      </c>
      <c r="W111" s="87" t="str">
        <f>IF(AND($M111=$U$7,$B111&lt;'1331'!$I$9),"x","")</f>
        <v/>
      </c>
      <c r="X111" s="87" t="str">
        <f>IF(AND('CT-341'!$H$9=H111,OR(LEFT(L111,3)=$X$7,LEFT(M111,3)=$X$7)),"x","")</f>
        <v/>
      </c>
      <c r="Y111" s="87" t="str">
        <f>IF(OR(TH!L111=TH!$Y$7,M111=TH!$Y$7),"x","")</f>
        <v/>
      </c>
      <c r="Z111" s="87" t="str">
        <f t="shared" si="6"/>
        <v>1</v>
      </c>
    </row>
    <row r="112" spans="1:26" s="410" customFormat="1" ht="15.75" customHeight="1">
      <c r="A112" s="405" t="str">
        <f>IF(B112&lt;&gt;"",IF(AND(B112&gt;=_TM1,B112&lt;=_TM2,OR(TH!L112="1111",TH!M112="1111")),TH!D112,""),"")</f>
        <v/>
      </c>
      <c r="B112" s="63">
        <f t="shared" si="5"/>
        <v>2</v>
      </c>
      <c r="C112" s="64">
        <v>42403</v>
      </c>
      <c r="D112" s="64" t="s">
        <v>8</v>
      </c>
      <c r="E112" s="64">
        <v>42403</v>
      </c>
      <c r="F112" s="67" t="s">
        <v>441</v>
      </c>
      <c r="G112" s="367"/>
      <c r="H112" s="77" t="s">
        <v>63</v>
      </c>
      <c r="I112" s="621"/>
      <c r="J112" s="630"/>
      <c r="K112" s="65">
        <v>50000000</v>
      </c>
      <c r="L112" s="66" t="s">
        <v>9</v>
      </c>
      <c r="M112" s="66" t="s">
        <v>31</v>
      </c>
      <c r="N112" s="87" t="str">
        <f>IF(AND('331-CT'!$E$7=TH!H112,OR(L112="331",M112="331")),"x","")</f>
        <v/>
      </c>
      <c r="O112" s="87" t="str">
        <f>IF(AND($B112&gt;='111'!$N$11,$B112&lt;='111'!$O$11,OR($L112=$O$7,$M112=$O$7)),"x","")</f>
        <v/>
      </c>
      <c r="P112" s="87" t="str">
        <f>IF(AND($L112=$O$7,$B112&lt;'111'!$N$11),"x","")</f>
        <v/>
      </c>
      <c r="Q112" s="87" t="str">
        <f>IF(AND($M112=$O$7,$B112&lt;'111'!$N$11),"x","")</f>
        <v/>
      </c>
      <c r="R112" s="87" t="str">
        <f>IF(AND($B112&gt;='112'!$M$9,$B112&lt;='112'!$N$9,OR($L112='112'!$I$6,$M112='112'!$I$6)),"x","")</f>
        <v>x</v>
      </c>
      <c r="S112" s="87" t="str">
        <f>IF(AND($L112='112'!$I$6,$B112&lt;'112'!$M$9),"x","")</f>
        <v/>
      </c>
      <c r="T112" s="87" t="str">
        <f>IF(AND($M112='112'!$I$6,$B112&lt;'112'!$M$9),"x","")</f>
        <v/>
      </c>
      <c r="U112" s="87" t="str">
        <f>IF(AND($B112&gt;='1331'!$I$9,$B112&lt;='1331'!$J$9,OR($L112=$U$7,$M112=$U$7)),"x","")</f>
        <v/>
      </c>
      <c r="V112" s="87" t="str">
        <f>IF(AND($L112=$U$7,$B112&lt;'1331'!$I$9),"x","")</f>
        <v/>
      </c>
      <c r="W112" s="87" t="str">
        <f>IF(AND($M112=$U$7,$B112&lt;'1331'!$I$9),"x","")</f>
        <v/>
      </c>
      <c r="X112" s="87" t="str">
        <f>IF(AND('CT-341'!$H$9=H112,OR(LEFT(L112,3)=$X$7,LEFT(M112,3)=$X$7)),"x","")</f>
        <v/>
      </c>
      <c r="Y112" s="87" t="str">
        <f>IF(OR(TH!L112=TH!$Y$7,M112=TH!$Y$7),"x","")</f>
        <v/>
      </c>
      <c r="Z112" s="87" t="str">
        <f t="shared" si="6"/>
        <v>1</v>
      </c>
    </row>
    <row r="113" spans="1:26" s="410" customFormat="1" ht="15.75" customHeight="1">
      <c r="A113" s="405" t="str">
        <f>IF(B113&lt;&gt;"",IF(AND(B113&gt;=_TM1,B113&lt;=_TM2,OR(TH!L113="1111",TH!M113="1111")),TH!D113,""),"")</f>
        <v/>
      </c>
      <c r="B113" s="63">
        <f t="shared" si="5"/>
        <v>2</v>
      </c>
      <c r="C113" s="64">
        <v>42403</v>
      </c>
      <c r="D113" s="64" t="s">
        <v>8</v>
      </c>
      <c r="E113" s="64">
        <v>42403</v>
      </c>
      <c r="F113" s="67" t="s">
        <v>22</v>
      </c>
      <c r="G113" s="381"/>
      <c r="H113" s="413"/>
      <c r="I113" s="621"/>
      <c r="J113" s="630"/>
      <c r="K113" s="65">
        <v>45000</v>
      </c>
      <c r="L113" s="88" t="s">
        <v>140</v>
      </c>
      <c r="M113" s="88" t="s">
        <v>31</v>
      </c>
      <c r="N113" s="87" t="str">
        <f>IF(AND('331-CT'!$E$7=TH!H113,OR(L113="331",M113="331")),"x","")</f>
        <v/>
      </c>
      <c r="O113" s="87" t="str">
        <f>IF(AND($B113&gt;='111'!$N$11,$B113&lt;='111'!$O$11,OR($L113=$O$7,$M113=$O$7)),"x","")</f>
        <v/>
      </c>
      <c r="P113" s="87" t="str">
        <f>IF(AND($L113=$O$7,$B113&lt;'111'!$N$11),"x","")</f>
        <v/>
      </c>
      <c r="Q113" s="87" t="str">
        <f>IF(AND($M113=$O$7,$B113&lt;'111'!$N$11),"x","")</f>
        <v/>
      </c>
      <c r="R113" s="87" t="str">
        <f>IF(AND($B113&gt;='112'!$M$9,$B113&lt;='112'!$N$9,OR($L113='112'!$I$6,$M113='112'!$I$6)),"x","")</f>
        <v>x</v>
      </c>
      <c r="S113" s="87" t="str">
        <f>IF(AND($L113='112'!$I$6,$B113&lt;'112'!$M$9),"x","")</f>
        <v/>
      </c>
      <c r="T113" s="87" t="str">
        <f>IF(AND($M113='112'!$I$6,$B113&lt;'112'!$M$9),"x","")</f>
        <v/>
      </c>
      <c r="U113" s="87" t="str">
        <f>IF(AND($B113&gt;='1331'!$I$9,$B113&lt;='1331'!$J$9,OR($L113=$U$7,$M113=$U$7)),"x","")</f>
        <v/>
      </c>
      <c r="V113" s="87" t="str">
        <f>IF(AND($L113=$U$7,$B113&lt;'1331'!$I$9),"x","")</f>
        <v/>
      </c>
      <c r="W113" s="87" t="str">
        <f>IF(AND($M113=$U$7,$B113&lt;'1331'!$I$9),"x","")</f>
        <v/>
      </c>
      <c r="X113" s="87" t="str">
        <f>IF(AND('CT-341'!$H$9=H113,OR(LEFT(L113,3)=$X$7,LEFT(M113,3)=$X$7)),"x","")</f>
        <v/>
      </c>
      <c r="Y113" s="87" t="str">
        <f>IF(OR(TH!L113=TH!$Y$7,M113=TH!$Y$7),"x","")</f>
        <v/>
      </c>
      <c r="Z113" s="87" t="str">
        <f t="shared" si="6"/>
        <v>1</v>
      </c>
    </row>
    <row r="114" spans="1:26" s="410" customFormat="1" ht="15.75" customHeight="1">
      <c r="A114" s="405" t="str">
        <f>IF(B114&lt;&gt;"",IF(AND(B114&gt;=_TM1,B114&lt;=_TM2,OR(TH!L114="1111",TH!M114="1111")),TH!D114,""),"")</f>
        <v/>
      </c>
      <c r="B114" s="63">
        <f t="shared" si="5"/>
        <v>2</v>
      </c>
      <c r="C114" s="411">
        <v>42403</v>
      </c>
      <c r="D114" s="64" t="s">
        <v>8</v>
      </c>
      <c r="E114" s="64">
        <v>42403</v>
      </c>
      <c r="F114" s="67" t="s">
        <v>23</v>
      </c>
      <c r="G114" s="367"/>
      <c r="H114" s="75"/>
      <c r="I114" s="619"/>
      <c r="J114" s="628"/>
      <c r="K114" s="65">
        <v>4500</v>
      </c>
      <c r="L114" s="66" t="s">
        <v>10</v>
      </c>
      <c r="M114" s="66" t="s">
        <v>31</v>
      </c>
      <c r="N114" s="87" t="str">
        <f>IF(AND('331-CT'!$E$7=TH!H114,OR(L114="331",M114="331")),"x","")</f>
        <v/>
      </c>
      <c r="O114" s="87" t="str">
        <f>IF(AND($B114&gt;='111'!$N$11,$B114&lt;='111'!$O$11,OR($L114=$O$7,$M114=$O$7)),"x","")</f>
        <v/>
      </c>
      <c r="P114" s="87" t="str">
        <f>IF(AND($L114=$O$7,$B114&lt;'111'!$N$11),"x","")</f>
        <v/>
      </c>
      <c r="Q114" s="87" t="str">
        <f>IF(AND($M114=$O$7,$B114&lt;'111'!$N$11),"x","")</f>
        <v/>
      </c>
      <c r="R114" s="87" t="str">
        <f>IF(AND($B114&gt;='112'!$M$9,$B114&lt;='112'!$N$9,OR($L114='112'!$I$6,$M114='112'!$I$6)),"x","")</f>
        <v>x</v>
      </c>
      <c r="S114" s="87" t="str">
        <f>IF(AND($L114='112'!$I$6,$B114&lt;'112'!$M$9),"x","")</f>
        <v/>
      </c>
      <c r="T114" s="87" t="str">
        <f>IF(AND($M114='112'!$I$6,$B114&lt;'112'!$M$9),"x","")</f>
        <v/>
      </c>
      <c r="U114" s="87" t="str">
        <f>IF(AND($B114&gt;='1331'!$I$9,$B114&lt;='1331'!$J$9,OR($L114=$U$7,$M114=$U$7)),"x","")</f>
        <v>x</v>
      </c>
      <c r="V114" s="87" t="str">
        <f>IF(AND($L114=$U$7,$B114&lt;'1331'!$I$9),"x","")</f>
        <v/>
      </c>
      <c r="W114" s="87" t="str">
        <f>IF(AND($M114=$U$7,$B114&lt;'1331'!$I$9),"x","")</f>
        <v/>
      </c>
      <c r="X114" s="87" t="str">
        <f>IF(AND('CT-341'!$H$9=H114,OR(LEFT(L114,3)=$X$7,LEFT(M114,3)=$X$7)),"x","")</f>
        <v/>
      </c>
      <c r="Y114" s="87" t="str">
        <f>IF(OR(TH!L114=TH!$Y$7,M114=TH!$Y$7),"x","")</f>
        <v/>
      </c>
      <c r="Z114" s="87" t="str">
        <f t="shared" si="6"/>
        <v>1</v>
      </c>
    </row>
    <row r="115" spans="1:26" s="410" customFormat="1" ht="15.75" customHeight="1">
      <c r="A115" s="405" t="str">
        <f>IF(B115&lt;&gt;"",IF(AND(B115&gt;=_TM1,B115&lt;=_TM2,OR(TH!L115="1111",TH!M115="1111")),TH!D115,""),"")</f>
        <v/>
      </c>
      <c r="B115" s="63">
        <f t="shared" si="5"/>
        <v>2</v>
      </c>
      <c r="C115" s="64">
        <v>42403</v>
      </c>
      <c r="D115" s="64" t="s">
        <v>8</v>
      </c>
      <c r="E115" s="64">
        <v>42403</v>
      </c>
      <c r="F115" s="67" t="s">
        <v>168</v>
      </c>
      <c r="G115" s="367"/>
      <c r="H115" s="75" t="s">
        <v>183</v>
      </c>
      <c r="I115" s="619"/>
      <c r="J115" s="628"/>
      <c r="K115" s="65">
        <v>60000000</v>
      </c>
      <c r="L115" s="66" t="s">
        <v>9</v>
      </c>
      <c r="M115" s="66" t="s">
        <v>31</v>
      </c>
      <c r="N115" s="87" t="str">
        <f>IF(AND('331-CT'!$E$7=TH!H115,OR(L115="331",M115="331")),"x","")</f>
        <v/>
      </c>
      <c r="O115" s="87" t="str">
        <f>IF(AND($B115&gt;='111'!$N$11,$B115&lt;='111'!$O$11,OR($L115=$O$7,$M115=$O$7)),"x","")</f>
        <v/>
      </c>
      <c r="P115" s="87" t="str">
        <f>IF(AND($L115=$O$7,$B115&lt;'111'!$N$11),"x","")</f>
        <v/>
      </c>
      <c r="Q115" s="87" t="str">
        <f>IF(AND($M115=$O$7,$B115&lt;'111'!$N$11),"x","")</f>
        <v/>
      </c>
      <c r="R115" s="87" t="str">
        <f>IF(AND($B115&gt;='112'!$M$9,$B115&lt;='112'!$N$9,OR($L115='112'!$I$6,$M115='112'!$I$6)),"x","")</f>
        <v>x</v>
      </c>
      <c r="S115" s="87" t="str">
        <f>IF(AND($L115='112'!$I$6,$B115&lt;'112'!$M$9),"x","")</f>
        <v/>
      </c>
      <c r="T115" s="87" t="str">
        <f>IF(AND($M115='112'!$I$6,$B115&lt;'112'!$M$9),"x","")</f>
        <v/>
      </c>
      <c r="U115" s="87" t="str">
        <f>IF(AND($B115&gt;='1331'!$I$9,$B115&lt;='1331'!$J$9,OR($L115=$U$7,$M115=$U$7)),"x","")</f>
        <v/>
      </c>
      <c r="V115" s="87" t="str">
        <f>IF(AND($L115=$U$7,$B115&lt;'1331'!$I$9),"x","")</f>
        <v/>
      </c>
      <c r="W115" s="87" t="str">
        <f>IF(AND($M115=$U$7,$B115&lt;'1331'!$I$9),"x","")</f>
        <v/>
      </c>
      <c r="X115" s="87" t="str">
        <f>IF(AND('CT-341'!$H$9=H115,OR(LEFT(L115,3)=$X$7,LEFT(M115,3)=$X$7)),"x","")</f>
        <v/>
      </c>
      <c r="Y115" s="87" t="str">
        <f>IF(OR(TH!L115=TH!$Y$7,M115=TH!$Y$7),"x","")</f>
        <v/>
      </c>
      <c r="Z115" s="87" t="str">
        <f t="shared" si="6"/>
        <v>1</v>
      </c>
    </row>
    <row r="116" spans="1:26" s="410" customFormat="1" ht="15.75" customHeight="1">
      <c r="A116" s="405" t="str">
        <f>IF(B116&lt;&gt;"",IF(AND(B116&gt;=_TM1,B116&lt;=_TM2,OR(TH!L116="1111",TH!M116="1111")),TH!D116,""),"")</f>
        <v/>
      </c>
      <c r="B116" s="63">
        <f t="shared" si="5"/>
        <v>2</v>
      </c>
      <c r="C116" s="64">
        <v>42403</v>
      </c>
      <c r="D116" s="64" t="s">
        <v>8</v>
      </c>
      <c r="E116" s="64">
        <v>42403</v>
      </c>
      <c r="F116" s="67" t="s">
        <v>22</v>
      </c>
      <c r="G116" s="367"/>
      <c r="H116" s="75"/>
      <c r="I116" s="619"/>
      <c r="J116" s="628"/>
      <c r="K116" s="65">
        <v>50000</v>
      </c>
      <c r="L116" s="66" t="s">
        <v>140</v>
      </c>
      <c r="M116" s="66" t="s">
        <v>31</v>
      </c>
      <c r="N116" s="87" t="str">
        <f>IF(AND('331-CT'!$E$7=TH!H116,OR(L116="331",M116="331")),"x","")</f>
        <v/>
      </c>
      <c r="O116" s="87" t="str">
        <f>IF(AND($B116&gt;='111'!$N$11,$B116&lt;='111'!$O$11,OR($L116=$O$7,$M116=$O$7)),"x","")</f>
        <v/>
      </c>
      <c r="P116" s="87" t="str">
        <f>IF(AND($L116=$O$7,$B116&lt;'111'!$N$11),"x","")</f>
        <v/>
      </c>
      <c r="Q116" s="87" t="str">
        <f>IF(AND($M116=$O$7,$B116&lt;'111'!$N$11),"x","")</f>
        <v/>
      </c>
      <c r="R116" s="87" t="str">
        <f>IF(AND($B116&gt;='112'!$M$9,$B116&lt;='112'!$N$9,OR($L116='112'!$I$6,$M116='112'!$I$6)),"x","")</f>
        <v>x</v>
      </c>
      <c r="S116" s="87" t="str">
        <f>IF(AND($L116='112'!$I$6,$B116&lt;'112'!$M$9),"x","")</f>
        <v/>
      </c>
      <c r="T116" s="87" t="str">
        <f>IF(AND($M116='112'!$I$6,$B116&lt;'112'!$M$9),"x","")</f>
        <v/>
      </c>
      <c r="U116" s="87" t="str">
        <f>IF(AND($B116&gt;='1331'!$I$9,$B116&lt;='1331'!$J$9,OR($L116=$U$7,$M116=$U$7)),"x","")</f>
        <v/>
      </c>
      <c r="V116" s="87" t="str">
        <f>IF(AND($L116=$U$7,$B116&lt;'1331'!$I$9),"x","")</f>
        <v/>
      </c>
      <c r="W116" s="87" t="str">
        <f>IF(AND($M116=$U$7,$B116&lt;'1331'!$I$9),"x","")</f>
        <v/>
      </c>
      <c r="X116" s="87" t="str">
        <f>IF(AND('CT-341'!$H$9=H116,OR(LEFT(L116,3)=$X$7,LEFT(M116,3)=$X$7)),"x","")</f>
        <v/>
      </c>
      <c r="Y116" s="87" t="str">
        <f>IF(OR(TH!L116=TH!$Y$7,M116=TH!$Y$7),"x","")</f>
        <v/>
      </c>
      <c r="Z116" s="87" t="str">
        <f t="shared" si="6"/>
        <v>1</v>
      </c>
    </row>
    <row r="117" spans="1:26" s="410" customFormat="1" ht="15.75" customHeight="1">
      <c r="A117" s="405" t="str">
        <f>IF(B117&lt;&gt;"",IF(AND(B117&gt;=_TM1,B117&lt;=_TM2,OR(TH!L117="1111",TH!M117="1111")),TH!D117,""),"")</f>
        <v/>
      </c>
      <c r="B117" s="63">
        <f t="shared" si="5"/>
        <v>2</v>
      </c>
      <c r="C117" s="411">
        <v>42403</v>
      </c>
      <c r="D117" s="64" t="s">
        <v>8</v>
      </c>
      <c r="E117" s="64">
        <v>42403</v>
      </c>
      <c r="F117" s="67" t="s">
        <v>23</v>
      </c>
      <c r="G117" s="367"/>
      <c r="H117" s="75"/>
      <c r="I117" s="619"/>
      <c r="J117" s="628"/>
      <c r="K117" s="65">
        <v>5000</v>
      </c>
      <c r="L117" s="66" t="s">
        <v>10</v>
      </c>
      <c r="M117" s="66" t="s">
        <v>31</v>
      </c>
      <c r="N117" s="87" t="str">
        <f>IF(AND('331-CT'!$E$7=TH!H117,OR(L117="331",M117="331")),"x","")</f>
        <v/>
      </c>
      <c r="O117" s="87" t="str">
        <f>IF(AND($B117&gt;='111'!$N$11,$B117&lt;='111'!$O$11,OR($L117=$O$7,$M117=$O$7)),"x","")</f>
        <v/>
      </c>
      <c r="P117" s="87" t="str">
        <f>IF(AND($L117=$O$7,$B117&lt;'111'!$N$11),"x","")</f>
        <v/>
      </c>
      <c r="Q117" s="87" t="str">
        <f>IF(AND($M117=$O$7,$B117&lt;'111'!$N$11),"x","")</f>
        <v/>
      </c>
      <c r="R117" s="87" t="str">
        <f>IF(AND($B117&gt;='112'!$M$9,$B117&lt;='112'!$N$9,OR($L117='112'!$I$6,$M117='112'!$I$6)),"x","")</f>
        <v>x</v>
      </c>
      <c r="S117" s="87" t="str">
        <f>IF(AND($L117='112'!$I$6,$B117&lt;'112'!$M$9),"x","")</f>
        <v/>
      </c>
      <c r="T117" s="87" t="str">
        <f>IF(AND($M117='112'!$I$6,$B117&lt;'112'!$M$9),"x","")</f>
        <v/>
      </c>
      <c r="U117" s="87" t="str">
        <f>IF(AND($B117&gt;='1331'!$I$9,$B117&lt;='1331'!$J$9,OR($L117=$U$7,$M117=$U$7)),"x","")</f>
        <v>x</v>
      </c>
      <c r="V117" s="87" t="str">
        <f>IF(AND($L117=$U$7,$B117&lt;'1331'!$I$9),"x","")</f>
        <v/>
      </c>
      <c r="W117" s="87" t="str">
        <f>IF(AND($M117=$U$7,$B117&lt;'1331'!$I$9),"x","")</f>
        <v/>
      </c>
      <c r="X117" s="87" t="str">
        <f>IF(AND('CT-341'!$H$9=H117,OR(LEFT(L117,3)=$X$7,LEFT(M117,3)=$X$7)),"x","")</f>
        <v/>
      </c>
      <c r="Y117" s="87" t="str">
        <f>IF(OR(TH!L117=TH!$Y$7,M117=TH!$Y$7),"x","")</f>
        <v/>
      </c>
      <c r="Z117" s="87" t="str">
        <f t="shared" si="6"/>
        <v>1</v>
      </c>
    </row>
    <row r="118" spans="1:26" s="410" customFormat="1" ht="15.75" customHeight="1">
      <c r="A118" s="405" t="str">
        <f>IF(B118&lt;&gt;"",IF(AND(B118&gt;=_TM1,B118&lt;=_TM2,OR(TH!L118="1111",TH!M118="1111")),TH!D118,""),"")</f>
        <v/>
      </c>
      <c r="B118" s="63">
        <f t="shared" si="5"/>
        <v>2</v>
      </c>
      <c r="C118" s="411">
        <v>42403</v>
      </c>
      <c r="D118" s="64" t="s">
        <v>8</v>
      </c>
      <c r="E118" s="64">
        <v>42403</v>
      </c>
      <c r="F118" s="67" t="s">
        <v>168</v>
      </c>
      <c r="G118" s="367"/>
      <c r="H118" s="75" t="s">
        <v>51</v>
      </c>
      <c r="I118" s="619"/>
      <c r="J118" s="628"/>
      <c r="K118" s="65">
        <v>300000000</v>
      </c>
      <c r="L118" s="66" t="s">
        <v>9</v>
      </c>
      <c r="M118" s="66" t="s">
        <v>31</v>
      </c>
      <c r="N118" s="87" t="str">
        <f>IF(AND('331-CT'!$E$7=TH!H118,OR(L118="331",M118="331")),"x","")</f>
        <v/>
      </c>
      <c r="O118" s="87" t="str">
        <f>IF(AND($B118&gt;='111'!$N$11,$B118&lt;='111'!$O$11,OR($L118=$O$7,$M118=$O$7)),"x","")</f>
        <v/>
      </c>
      <c r="P118" s="87" t="str">
        <f>IF(AND($L118=$O$7,$B118&lt;'111'!$N$11),"x","")</f>
        <v/>
      </c>
      <c r="Q118" s="87" t="str">
        <f>IF(AND($M118=$O$7,$B118&lt;'111'!$N$11),"x","")</f>
        <v/>
      </c>
      <c r="R118" s="87" t="str">
        <f>IF(AND($B118&gt;='112'!$M$9,$B118&lt;='112'!$N$9,OR($L118='112'!$I$6,$M118='112'!$I$6)),"x","")</f>
        <v>x</v>
      </c>
      <c r="S118" s="87" t="str">
        <f>IF(AND($L118='112'!$I$6,$B118&lt;'112'!$M$9),"x","")</f>
        <v/>
      </c>
      <c r="T118" s="87" t="str">
        <f>IF(AND($M118='112'!$I$6,$B118&lt;'112'!$M$9),"x","")</f>
        <v/>
      </c>
      <c r="U118" s="87" t="str">
        <f>IF(AND($B118&gt;='1331'!$I$9,$B118&lt;='1331'!$J$9,OR($L118=$U$7,$M118=$U$7)),"x","")</f>
        <v/>
      </c>
      <c r="V118" s="87" t="str">
        <f>IF(AND($L118=$U$7,$B118&lt;'1331'!$I$9),"x","")</f>
        <v/>
      </c>
      <c r="W118" s="87" t="str">
        <f>IF(AND($M118=$U$7,$B118&lt;'1331'!$I$9),"x","")</f>
        <v/>
      </c>
      <c r="X118" s="87" t="str">
        <f>IF(AND('CT-341'!$H$9=H118,OR(LEFT(L118,3)=$X$7,LEFT(M118,3)=$X$7)),"x","")</f>
        <v/>
      </c>
      <c r="Y118" s="87" t="str">
        <f>IF(OR(TH!L118=TH!$Y$7,M118=TH!$Y$7),"x","")</f>
        <v/>
      </c>
      <c r="Z118" s="87" t="str">
        <f t="shared" si="6"/>
        <v>1</v>
      </c>
    </row>
    <row r="119" spans="1:26" s="410" customFormat="1" ht="15.75" customHeight="1">
      <c r="A119" s="405" t="str">
        <f>IF(B119&lt;&gt;"",IF(AND(B119&gt;=_TM1,B119&lt;=_TM2,OR(TH!L119="1111",TH!M119="1111")),TH!D119,""),"")</f>
        <v/>
      </c>
      <c r="B119" s="63">
        <f t="shared" si="5"/>
        <v>2</v>
      </c>
      <c r="C119" s="64">
        <v>42403</v>
      </c>
      <c r="D119" s="64" t="s">
        <v>8</v>
      </c>
      <c r="E119" s="64">
        <v>42403</v>
      </c>
      <c r="F119" s="67" t="s">
        <v>22</v>
      </c>
      <c r="G119" s="367"/>
      <c r="H119" s="75"/>
      <c r="I119" s="619"/>
      <c r="J119" s="628"/>
      <c r="K119" s="65">
        <v>240000</v>
      </c>
      <c r="L119" s="66" t="s">
        <v>140</v>
      </c>
      <c r="M119" s="66" t="s">
        <v>31</v>
      </c>
      <c r="N119" s="87" t="str">
        <f>IF(AND('331-CT'!$E$7=TH!H119,OR(L119="331",M119="331")),"x","")</f>
        <v/>
      </c>
      <c r="O119" s="87" t="str">
        <f>IF(AND($B119&gt;='111'!$N$11,$B119&lt;='111'!$O$11,OR($L119=$O$7,$M119=$O$7)),"x","")</f>
        <v/>
      </c>
      <c r="P119" s="87" t="str">
        <f>IF(AND($L119=$O$7,$B119&lt;'111'!$N$11),"x","")</f>
        <v/>
      </c>
      <c r="Q119" s="87" t="str">
        <f>IF(AND($M119=$O$7,$B119&lt;'111'!$N$11),"x","")</f>
        <v/>
      </c>
      <c r="R119" s="87" t="str">
        <f>IF(AND($B119&gt;='112'!$M$9,$B119&lt;='112'!$N$9,OR($L119='112'!$I$6,$M119='112'!$I$6)),"x","")</f>
        <v>x</v>
      </c>
      <c r="S119" s="87" t="str">
        <f>IF(AND($L119='112'!$I$6,$B119&lt;'112'!$M$9),"x","")</f>
        <v/>
      </c>
      <c r="T119" s="87" t="str">
        <f>IF(AND($M119='112'!$I$6,$B119&lt;'112'!$M$9),"x","")</f>
        <v/>
      </c>
      <c r="U119" s="87" t="str">
        <f>IF(AND($B119&gt;='1331'!$I$9,$B119&lt;='1331'!$J$9,OR($L119=$U$7,$M119=$U$7)),"x","")</f>
        <v/>
      </c>
      <c r="V119" s="87" t="str">
        <f>IF(AND($L119=$U$7,$B119&lt;'1331'!$I$9),"x","")</f>
        <v/>
      </c>
      <c r="W119" s="87" t="str">
        <f>IF(AND($M119=$U$7,$B119&lt;'1331'!$I$9),"x","")</f>
        <v/>
      </c>
      <c r="X119" s="87" t="str">
        <f>IF(AND('CT-341'!$H$9=H119,OR(LEFT(L119,3)=$X$7,LEFT(M119,3)=$X$7)),"x","")</f>
        <v/>
      </c>
      <c r="Y119" s="87" t="str">
        <f>IF(OR(TH!L119=TH!$Y$7,M119=TH!$Y$7),"x","")</f>
        <v/>
      </c>
      <c r="Z119" s="87" t="str">
        <f t="shared" si="6"/>
        <v>1</v>
      </c>
    </row>
    <row r="120" spans="1:26" s="410" customFormat="1" ht="15.75" customHeight="1">
      <c r="A120" s="405" t="str">
        <f>IF(B120&lt;&gt;"",IF(AND(B120&gt;=_TM1,B120&lt;=_TM2,OR(TH!L120="1111",TH!M120="1111")),TH!D120,""),"")</f>
        <v/>
      </c>
      <c r="B120" s="63">
        <f t="shared" si="5"/>
        <v>2</v>
      </c>
      <c r="C120" s="64">
        <v>42403</v>
      </c>
      <c r="D120" s="64" t="s">
        <v>8</v>
      </c>
      <c r="E120" s="64">
        <v>42403</v>
      </c>
      <c r="F120" s="67" t="s">
        <v>23</v>
      </c>
      <c r="G120" s="367"/>
      <c r="H120" s="75"/>
      <c r="I120" s="619"/>
      <c r="J120" s="628"/>
      <c r="K120" s="65">
        <v>24000</v>
      </c>
      <c r="L120" s="66" t="s">
        <v>10</v>
      </c>
      <c r="M120" s="66" t="s">
        <v>31</v>
      </c>
      <c r="N120" s="87" t="str">
        <f>IF(AND('331-CT'!$E$7=TH!H120,OR(L120="331",M120="331")),"x","")</f>
        <v/>
      </c>
      <c r="O120" s="87" t="str">
        <f>IF(AND($B120&gt;='111'!$N$11,$B120&lt;='111'!$O$11,OR($L120=$O$7,$M120=$O$7)),"x","")</f>
        <v/>
      </c>
      <c r="P120" s="87" t="str">
        <f>IF(AND($L120=$O$7,$B120&lt;'111'!$N$11),"x","")</f>
        <v/>
      </c>
      <c r="Q120" s="87" t="str">
        <f>IF(AND($M120=$O$7,$B120&lt;'111'!$N$11),"x","")</f>
        <v/>
      </c>
      <c r="R120" s="87" t="str">
        <f>IF(AND($B120&gt;='112'!$M$9,$B120&lt;='112'!$N$9,OR($L120='112'!$I$6,$M120='112'!$I$6)),"x","")</f>
        <v>x</v>
      </c>
      <c r="S120" s="87" t="str">
        <f>IF(AND($L120='112'!$I$6,$B120&lt;'112'!$M$9),"x","")</f>
        <v/>
      </c>
      <c r="T120" s="87" t="str">
        <f>IF(AND($M120='112'!$I$6,$B120&lt;'112'!$M$9),"x","")</f>
        <v/>
      </c>
      <c r="U120" s="87" t="str">
        <f>IF(AND($B120&gt;='1331'!$I$9,$B120&lt;='1331'!$J$9,OR($L120=$U$7,$M120=$U$7)),"x","")</f>
        <v>x</v>
      </c>
      <c r="V120" s="87" t="str">
        <f>IF(AND($L120=$U$7,$B120&lt;'1331'!$I$9),"x","")</f>
        <v/>
      </c>
      <c r="W120" s="87" t="str">
        <f>IF(AND($M120=$U$7,$B120&lt;'1331'!$I$9),"x","")</f>
        <v/>
      </c>
      <c r="X120" s="87" t="str">
        <f>IF(AND('CT-341'!$H$9=H120,OR(LEFT(L120,3)=$X$7,LEFT(M120,3)=$X$7)),"x","")</f>
        <v/>
      </c>
      <c r="Y120" s="87" t="str">
        <f>IF(OR(TH!L120=TH!$Y$7,M120=TH!$Y$7),"x","")</f>
        <v/>
      </c>
      <c r="Z120" s="87" t="str">
        <f t="shared" si="6"/>
        <v>1</v>
      </c>
    </row>
    <row r="121" spans="1:26" s="410" customFormat="1" ht="15.75" customHeight="1">
      <c r="A121" s="405" t="str">
        <f>IF(B121&lt;&gt;"",IF(AND(B121&gt;=_TM1,B121&lt;=_TM2,OR(TH!L121="1111",TH!M121="1111")),TH!D121,""),"")</f>
        <v/>
      </c>
      <c r="B121" s="63">
        <f t="shared" si="5"/>
        <v>2</v>
      </c>
      <c r="C121" s="411">
        <v>42403</v>
      </c>
      <c r="D121" s="64" t="s">
        <v>8</v>
      </c>
      <c r="E121" s="64">
        <v>42403</v>
      </c>
      <c r="F121" s="67" t="s">
        <v>442</v>
      </c>
      <c r="G121" s="367"/>
      <c r="H121" s="75" t="s">
        <v>443</v>
      </c>
      <c r="I121" s="619"/>
      <c r="J121" s="628"/>
      <c r="K121" s="65">
        <v>110000000</v>
      </c>
      <c r="L121" s="66" t="s">
        <v>111</v>
      </c>
      <c r="M121" s="66" t="s">
        <v>31</v>
      </c>
      <c r="N121" s="87" t="str">
        <f>IF(AND('331-CT'!$E$7=TH!H121,OR(L121="331",M121="331")),"x","")</f>
        <v/>
      </c>
      <c r="O121" s="87" t="str">
        <f>IF(AND($B121&gt;='111'!$N$11,$B121&lt;='111'!$O$11,OR($L121=$O$7,$M121=$O$7)),"x","")</f>
        <v/>
      </c>
      <c r="P121" s="87" t="str">
        <f>IF(AND($L121=$O$7,$B121&lt;'111'!$N$11),"x","")</f>
        <v/>
      </c>
      <c r="Q121" s="87" t="str">
        <f>IF(AND($M121=$O$7,$B121&lt;'111'!$N$11),"x","")</f>
        <v/>
      </c>
      <c r="R121" s="87" t="str">
        <f>IF(AND($B121&gt;='112'!$M$9,$B121&lt;='112'!$N$9,OR($L121='112'!$I$6,$M121='112'!$I$6)),"x","")</f>
        <v>x</v>
      </c>
      <c r="S121" s="87" t="str">
        <f>IF(AND($L121='112'!$I$6,$B121&lt;'112'!$M$9),"x","")</f>
        <v/>
      </c>
      <c r="T121" s="87" t="str">
        <f>IF(AND($M121='112'!$I$6,$B121&lt;'112'!$M$9),"x","")</f>
        <v/>
      </c>
      <c r="U121" s="87" t="str">
        <f>IF(AND($B121&gt;='1331'!$I$9,$B121&lt;='1331'!$J$9,OR($L121=$U$7,$M121=$U$7)),"x","")</f>
        <v/>
      </c>
      <c r="V121" s="87" t="str">
        <f>IF(AND($L121=$U$7,$B121&lt;'1331'!$I$9),"x","")</f>
        <v/>
      </c>
      <c r="W121" s="87" t="str">
        <f>IF(AND($M121=$U$7,$B121&lt;'1331'!$I$9),"x","")</f>
        <v/>
      </c>
      <c r="X121" s="87" t="str">
        <f>IF(AND('CT-341'!$H$9=H121,OR(LEFT(L121,3)=$X$7,LEFT(M121,3)=$X$7)),"x","")</f>
        <v/>
      </c>
      <c r="Y121" s="87" t="str">
        <f>IF(OR(TH!L121=TH!$Y$7,M121=TH!$Y$7),"x","")</f>
        <v/>
      </c>
      <c r="Z121" s="87" t="str">
        <f t="shared" si="6"/>
        <v>1</v>
      </c>
    </row>
    <row r="122" spans="1:26" s="410" customFormat="1" ht="15.75" customHeight="1">
      <c r="A122" s="405" t="str">
        <f>IF(B122&lt;&gt;"",IF(AND(B122&gt;=_TM1,B122&lt;=_TM2,OR(TH!L122="1111",TH!M122="1111")),TH!D122,""),"")</f>
        <v>T02</v>
      </c>
      <c r="B122" s="63">
        <f t="shared" si="5"/>
        <v>2</v>
      </c>
      <c r="C122" s="411">
        <v>42403</v>
      </c>
      <c r="D122" s="64" t="s">
        <v>326</v>
      </c>
      <c r="E122" s="64">
        <v>42403</v>
      </c>
      <c r="F122" s="67" t="s">
        <v>444</v>
      </c>
      <c r="G122" s="367"/>
      <c r="H122" s="75" t="s">
        <v>443</v>
      </c>
      <c r="I122" s="619"/>
      <c r="J122" s="628"/>
      <c r="K122" s="65">
        <v>110000000</v>
      </c>
      <c r="L122" s="69" t="s">
        <v>102</v>
      </c>
      <c r="M122" s="66" t="s">
        <v>111</v>
      </c>
      <c r="N122" s="87" t="str">
        <f>IF(AND('331-CT'!$E$7=TH!H122,OR(L122="331",M122="331")),"x","")</f>
        <v/>
      </c>
      <c r="O122" s="87" t="str">
        <f>IF(AND($B122&gt;='111'!$N$11,$B122&lt;='111'!$O$11,OR($L122=$O$7,$M122=$O$7)),"x","")</f>
        <v>x</v>
      </c>
      <c r="P122" s="87" t="str">
        <f>IF(AND($L122=$O$7,$B122&lt;'111'!$N$11),"x","")</f>
        <v/>
      </c>
      <c r="Q122" s="87" t="str">
        <f>IF(AND($M122=$O$7,$B122&lt;'111'!$N$11),"x","")</f>
        <v/>
      </c>
      <c r="R122" s="87" t="str">
        <f>IF(AND($B122&gt;='112'!$M$9,$B122&lt;='112'!$N$9,OR($L122='112'!$I$6,$M122='112'!$I$6)),"x","")</f>
        <v/>
      </c>
      <c r="S122" s="87" t="str">
        <f>IF(AND($L122='112'!$I$6,$B122&lt;'112'!$M$9),"x","")</f>
        <v/>
      </c>
      <c r="T122" s="87" t="str">
        <f>IF(AND($M122='112'!$I$6,$B122&lt;'112'!$M$9),"x","")</f>
        <v/>
      </c>
      <c r="U122" s="87" t="str">
        <f>IF(AND($B122&gt;='1331'!$I$9,$B122&lt;='1331'!$J$9,OR($L122=$U$7,$M122=$U$7)),"x","")</f>
        <v/>
      </c>
      <c r="V122" s="87" t="str">
        <f>IF(AND($L122=$U$7,$B122&lt;'1331'!$I$9),"x","")</f>
        <v/>
      </c>
      <c r="W122" s="87" t="str">
        <f>IF(AND($M122=$U$7,$B122&lt;'1331'!$I$9),"x","")</f>
        <v/>
      </c>
      <c r="X122" s="87" t="str">
        <f>IF(AND('CT-341'!$H$9=H122,OR(LEFT(L122,3)=$X$7,LEFT(M122,3)=$X$7)),"x","")</f>
        <v/>
      </c>
      <c r="Y122" s="87" t="str">
        <f>IF(OR(TH!L122=TH!$Y$7,M122=TH!$Y$7),"x","")</f>
        <v/>
      </c>
      <c r="Z122" s="87" t="str">
        <f t="shared" si="6"/>
        <v>1</v>
      </c>
    </row>
    <row r="123" spans="1:26" s="410" customFormat="1" ht="15.75" customHeight="1">
      <c r="A123" s="405" t="str">
        <f>IF(B123&lt;&gt;"",IF(AND(B123&gt;=_TM1,B123&lt;=_TM2,OR(TH!L123="1111",TH!M123="1111")),TH!D123,""),"")</f>
        <v/>
      </c>
      <c r="B123" s="63">
        <f t="shared" si="5"/>
        <v>2</v>
      </c>
      <c r="C123" s="64">
        <v>42403</v>
      </c>
      <c r="D123" s="64" t="s">
        <v>8</v>
      </c>
      <c r="E123" s="64">
        <v>42403</v>
      </c>
      <c r="F123" s="67" t="s">
        <v>22</v>
      </c>
      <c r="G123" s="367"/>
      <c r="H123" s="75"/>
      <c r="I123" s="619"/>
      <c r="J123" s="628"/>
      <c r="K123" s="65">
        <v>33000</v>
      </c>
      <c r="L123" s="66" t="s">
        <v>140</v>
      </c>
      <c r="M123" s="66" t="s">
        <v>31</v>
      </c>
      <c r="N123" s="87" t="str">
        <f>IF(AND('331-CT'!$E$7=TH!H123,OR(L123="331",M123="331")),"x","")</f>
        <v/>
      </c>
      <c r="O123" s="87" t="str">
        <f>IF(AND($B123&gt;='111'!$N$11,$B123&lt;='111'!$O$11,OR($L123=$O$7,$M123=$O$7)),"x","")</f>
        <v/>
      </c>
      <c r="P123" s="87" t="str">
        <f>IF(AND($L123=$O$7,$B123&lt;'111'!$N$11),"x","")</f>
        <v/>
      </c>
      <c r="Q123" s="87" t="str">
        <f>IF(AND($M123=$O$7,$B123&lt;'111'!$N$11),"x","")</f>
        <v/>
      </c>
      <c r="R123" s="87" t="str">
        <f>IF(AND($B123&gt;='112'!$M$9,$B123&lt;='112'!$N$9,OR($L123='112'!$I$6,$M123='112'!$I$6)),"x","")</f>
        <v>x</v>
      </c>
      <c r="S123" s="87" t="str">
        <f>IF(AND($L123='112'!$I$6,$B123&lt;'112'!$M$9),"x","")</f>
        <v/>
      </c>
      <c r="T123" s="87" t="str">
        <f>IF(AND($M123='112'!$I$6,$B123&lt;'112'!$M$9),"x","")</f>
        <v/>
      </c>
      <c r="U123" s="87" t="str">
        <f>IF(AND($B123&gt;='1331'!$I$9,$B123&lt;='1331'!$J$9,OR($L123=$U$7,$M123=$U$7)),"x","")</f>
        <v/>
      </c>
      <c r="V123" s="87" t="str">
        <f>IF(AND($L123=$U$7,$B123&lt;'1331'!$I$9),"x","")</f>
        <v/>
      </c>
      <c r="W123" s="87" t="str">
        <f>IF(AND($M123=$U$7,$B123&lt;'1331'!$I$9),"x","")</f>
        <v/>
      </c>
      <c r="X123" s="87" t="str">
        <f>IF(AND('CT-341'!$H$9=H123,OR(LEFT(L123,3)=$X$7,LEFT(M123,3)=$X$7)),"x","")</f>
        <v/>
      </c>
      <c r="Y123" s="87" t="str">
        <f>IF(OR(TH!L123=TH!$Y$7,M123=TH!$Y$7),"x","")</f>
        <v/>
      </c>
      <c r="Z123" s="87" t="str">
        <f t="shared" si="6"/>
        <v>1</v>
      </c>
    </row>
    <row r="124" spans="1:26" s="410" customFormat="1" ht="15.75" customHeight="1">
      <c r="A124" s="405" t="str">
        <f>IF(B124&lt;&gt;"",IF(AND(B124&gt;=_TM1,B124&lt;=_TM2,OR(TH!L124="1111",TH!M124="1111")),TH!D124,""),"")</f>
        <v/>
      </c>
      <c r="B124" s="63">
        <f t="shared" si="5"/>
        <v>2</v>
      </c>
      <c r="C124" s="64">
        <v>42403</v>
      </c>
      <c r="D124" s="64" t="s">
        <v>8</v>
      </c>
      <c r="E124" s="64">
        <v>42403</v>
      </c>
      <c r="F124" s="67" t="s">
        <v>23</v>
      </c>
      <c r="G124" s="367"/>
      <c r="H124" s="75"/>
      <c r="I124" s="619"/>
      <c r="J124" s="628"/>
      <c r="K124" s="65">
        <v>3300</v>
      </c>
      <c r="L124" s="66" t="s">
        <v>10</v>
      </c>
      <c r="M124" s="66" t="s">
        <v>31</v>
      </c>
      <c r="N124" s="87" t="str">
        <f>IF(AND('331-CT'!$E$7=TH!H124,OR(L124="331",M124="331")),"x","")</f>
        <v/>
      </c>
      <c r="O124" s="87" t="str">
        <f>IF(AND($B124&gt;='111'!$N$11,$B124&lt;='111'!$O$11,OR($L124=$O$7,$M124=$O$7)),"x","")</f>
        <v/>
      </c>
      <c r="P124" s="87" t="str">
        <f>IF(AND($L124=$O$7,$B124&lt;'111'!$N$11),"x","")</f>
        <v/>
      </c>
      <c r="Q124" s="87" t="str">
        <f>IF(AND($M124=$O$7,$B124&lt;'111'!$N$11),"x","")</f>
        <v/>
      </c>
      <c r="R124" s="87" t="str">
        <f>IF(AND($B124&gt;='112'!$M$9,$B124&lt;='112'!$N$9,OR($L124='112'!$I$6,$M124='112'!$I$6)),"x","")</f>
        <v>x</v>
      </c>
      <c r="S124" s="87" t="str">
        <f>IF(AND($L124='112'!$I$6,$B124&lt;'112'!$M$9),"x","")</f>
        <v/>
      </c>
      <c r="T124" s="87" t="str">
        <f>IF(AND($M124='112'!$I$6,$B124&lt;'112'!$M$9),"x","")</f>
        <v/>
      </c>
      <c r="U124" s="87" t="str">
        <f>IF(AND($B124&gt;='1331'!$I$9,$B124&lt;='1331'!$J$9,OR($L124=$U$7,$M124=$U$7)),"x","")</f>
        <v>x</v>
      </c>
      <c r="V124" s="87" t="str">
        <f>IF(AND($L124=$U$7,$B124&lt;'1331'!$I$9),"x","")</f>
        <v/>
      </c>
      <c r="W124" s="87" t="str">
        <f>IF(AND($M124=$U$7,$B124&lt;'1331'!$I$9),"x","")</f>
        <v/>
      </c>
      <c r="X124" s="87" t="str">
        <f>IF(AND('CT-341'!$H$9=H124,OR(LEFT(L124,3)=$X$7,LEFT(M124,3)=$X$7)),"x","")</f>
        <v/>
      </c>
      <c r="Y124" s="87" t="str">
        <f>IF(OR(TH!L124=TH!$Y$7,M124=TH!$Y$7),"x","")</f>
        <v/>
      </c>
      <c r="Z124" s="87" t="str">
        <f t="shared" si="6"/>
        <v>1</v>
      </c>
    </row>
    <row r="125" spans="1:26" s="410" customFormat="1" ht="15.75" customHeight="1">
      <c r="A125" s="405" t="str">
        <f>IF(B125&lt;&gt;"",IF(AND(B125&gt;=_TM1,B125&lt;=_TM2,OR(TH!L125="1111",TH!M125="1111")),TH!D125,""),"")</f>
        <v>C27</v>
      </c>
      <c r="B125" s="63">
        <f t="shared" si="5"/>
        <v>2</v>
      </c>
      <c r="C125" s="411">
        <v>42410</v>
      </c>
      <c r="D125" s="64" t="s">
        <v>198</v>
      </c>
      <c r="E125" s="64">
        <v>42410</v>
      </c>
      <c r="F125" s="67" t="s">
        <v>445</v>
      </c>
      <c r="G125" s="367" t="s">
        <v>446</v>
      </c>
      <c r="H125" s="75" t="s">
        <v>327</v>
      </c>
      <c r="I125" s="619"/>
      <c r="J125" s="628"/>
      <c r="K125" s="65">
        <v>6818182</v>
      </c>
      <c r="L125" s="66" t="s">
        <v>140</v>
      </c>
      <c r="M125" s="66" t="s">
        <v>102</v>
      </c>
      <c r="N125" s="87" t="str">
        <f>IF(AND('331-CT'!$E$7=TH!H125,OR(L125="331",M125="331")),"x","")</f>
        <v/>
      </c>
      <c r="O125" s="87" t="str">
        <f>IF(AND($B125&gt;='111'!$N$11,$B125&lt;='111'!$O$11,OR($L125=$O$7,$M125=$O$7)),"x","")</f>
        <v>x</v>
      </c>
      <c r="P125" s="87" t="str">
        <f>IF(AND($L125=$O$7,$B125&lt;'111'!$N$11),"x","")</f>
        <v/>
      </c>
      <c r="Q125" s="87" t="str">
        <f>IF(AND($M125=$O$7,$B125&lt;'111'!$N$11),"x","")</f>
        <v/>
      </c>
      <c r="R125" s="87" t="str">
        <f>IF(AND($B125&gt;='112'!$M$9,$B125&lt;='112'!$N$9,OR($L125='112'!$I$6,$M125='112'!$I$6)),"x","")</f>
        <v/>
      </c>
      <c r="S125" s="87" t="str">
        <f>IF(AND($L125='112'!$I$6,$B125&lt;'112'!$M$9),"x","")</f>
        <v/>
      </c>
      <c r="T125" s="87" t="str">
        <f>IF(AND($M125='112'!$I$6,$B125&lt;'112'!$M$9),"x","")</f>
        <v/>
      </c>
      <c r="U125" s="87" t="str">
        <f>IF(AND($B125&gt;='1331'!$I$9,$B125&lt;='1331'!$J$9,OR($L125=$U$7,$M125=$U$7)),"x","")</f>
        <v/>
      </c>
      <c r="V125" s="87" t="str">
        <f>IF(AND($L125=$U$7,$B125&lt;'1331'!$I$9),"x","")</f>
        <v/>
      </c>
      <c r="W125" s="87" t="str">
        <f>IF(AND($M125=$U$7,$B125&lt;'1331'!$I$9),"x","")</f>
        <v/>
      </c>
      <c r="X125" s="87" t="str">
        <f>IF(AND('CT-341'!$H$9=H125,OR(LEFT(L125,3)=$X$7,LEFT(M125,3)=$X$7)),"x","")</f>
        <v/>
      </c>
      <c r="Y125" s="87" t="str">
        <f>IF(OR(TH!L125=TH!$Y$7,M125=TH!$Y$7),"x","")</f>
        <v/>
      </c>
      <c r="Z125" s="87" t="str">
        <f t="shared" si="6"/>
        <v>1</v>
      </c>
    </row>
    <row r="126" spans="1:26" s="410" customFormat="1" ht="15.75" customHeight="1">
      <c r="A126" s="405" t="str">
        <f>IF(B126&lt;&gt;"",IF(AND(B126&gt;=_TM1,B126&lt;=_TM2,OR(TH!L126="1111",TH!M126="1111")),TH!D126,""),"")</f>
        <v>C27</v>
      </c>
      <c r="B126" s="63">
        <f t="shared" si="5"/>
        <v>2</v>
      </c>
      <c r="C126" s="64">
        <v>42410</v>
      </c>
      <c r="D126" s="64" t="s">
        <v>198</v>
      </c>
      <c r="E126" s="64">
        <v>42410</v>
      </c>
      <c r="F126" s="67" t="s">
        <v>447</v>
      </c>
      <c r="G126" s="367" t="s">
        <v>446</v>
      </c>
      <c r="H126" s="75" t="s">
        <v>327</v>
      </c>
      <c r="I126" s="619"/>
      <c r="J126" s="628"/>
      <c r="K126" s="65">
        <v>681818</v>
      </c>
      <c r="L126" s="66" t="s">
        <v>10</v>
      </c>
      <c r="M126" s="66" t="s">
        <v>102</v>
      </c>
      <c r="N126" s="87" t="str">
        <f>IF(AND('331-CT'!$E$7=TH!H126,OR(L126="331",M126="331")),"x","")</f>
        <v/>
      </c>
      <c r="O126" s="87" t="str">
        <f>IF(AND($B126&gt;='111'!$N$11,$B126&lt;='111'!$O$11,OR($L126=$O$7,$M126=$O$7)),"x","")</f>
        <v>x</v>
      </c>
      <c r="P126" s="87" t="str">
        <f>IF(AND($L126=$O$7,$B126&lt;'111'!$N$11),"x","")</f>
        <v/>
      </c>
      <c r="Q126" s="87" t="str">
        <f>IF(AND($M126=$O$7,$B126&lt;'111'!$N$11),"x","")</f>
        <v/>
      </c>
      <c r="R126" s="87" t="str">
        <f>IF(AND($B126&gt;='112'!$M$9,$B126&lt;='112'!$N$9,OR($L126='112'!$I$6,$M126='112'!$I$6)),"x","")</f>
        <v/>
      </c>
      <c r="S126" s="87" t="str">
        <f>IF(AND($L126='112'!$I$6,$B126&lt;'112'!$M$9),"x","")</f>
        <v/>
      </c>
      <c r="T126" s="87" t="str">
        <f>IF(AND($M126='112'!$I$6,$B126&lt;'112'!$M$9),"x","")</f>
        <v/>
      </c>
      <c r="U126" s="87" t="str">
        <f>IF(AND($B126&gt;='1331'!$I$9,$B126&lt;='1331'!$J$9,OR($L126=$U$7,$M126=$U$7)),"x","")</f>
        <v>x</v>
      </c>
      <c r="V126" s="87" t="str">
        <f>IF(AND($L126=$U$7,$B126&lt;'1331'!$I$9),"x","")</f>
        <v/>
      </c>
      <c r="W126" s="87" t="str">
        <f>IF(AND($M126=$U$7,$B126&lt;'1331'!$I$9),"x","")</f>
        <v/>
      </c>
      <c r="X126" s="87" t="str">
        <f>IF(AND('CT-341'!$H$9=H126,OR(LEFT(L126,3)=$X$7,LEFT(M126,3)=$X$7)),"x","")</f>
        <v/>
      </c>
      <c r="Y126" s="87" t="str">
        <f>IF(OR(TH!L126=TH!$Y$7,M126=TH!$Y$7),"x","")</f>
        <v/>
      </c>
      <c r="Z126" s="87" t="str">
        <f t="shared" si="6"/>
        <v>1</v>
      </c>
    </row>
    <row r="127" spans="1:26" s="410" customFormat="1" ht="15.75" customHeight="1">
      <c r="A127" s="405" t="str">
        <f>IF(B127&lt;&gt;"",IF(AND(B127&gt;=_TM1,B127&lt;=_TM2,OR(TH!L127="1111",TH!M127="1111")),TH!D127,""),"")</f>
        <v>C28</v>
      </c>
      <c r="B127" s="63">
        <f t="shared" si="5"/>
        <v>2</v>
      </c>
      <c r="C127" s="64">
        <v>42419</v>
      </c>
      <c r="D127" s="64" t="s">
        <v>199</v>
      </c>
      <c r="E127" s="64">
        <v>42419</v>
      </c>
      <c r="F127" s="67" t="s">
        <v>448</v>
      </c>
      <c r="G127" s="367" t="s">
        <v>449</v>
      </c>
      <c r="H127" s="75" t="s">
        <v>166</v>
      </c>
      <c r="I127" s="619"/>
      <c r="J127" s="628"/>
      <c r="K127" s="65">
        <v>514077</v>
      </c>
      <c r="L127" s="66" t="s">
        <v>140</v>
      </c>
      <c r="M127" s="66" t="s">
        <v>102</v>
      </c>
      <c r="N127" s="87" t="str">
        <f>IF(AND('331-CT'!$E$7=TH!H127,OR(L127="331",M127="331")),"x","")</f>
        <v/>
      </c>
      <c r="O127" s="87" t="str">
        <f>IF(AND($B127&gt;='111'!$N$11,$B127&lt;='111'!$O$11,OR($L127=$O$7,$M127=$O$7)),"x","")</f>
        <v>x</v>
      </c>
      <c r="P127" s="87" t="str">
        <f>IF(AND($L127=$O$7,$B127&lt;'111'!$N$11),"x","")</f>
        <v/>
      </c>
      <c r="Q127" s="87" t="str">
        <f>IF(AND($M127=$O$7,$B127&lt;'111'!$N$11),"x","")</f>
        <v/>
      </c>
      <c r="R127" s="87" t="str">
        <f>IF(AND($B127&gt;='112'!$M$9,$B127&lt;='112'!$N$9,OR($L127='112'!$I$6,$M127='112'!$I$6)),"x","")</f>
        <v/>
      </c>
      <c r="S127" s="87" t="str">
        <f>IF(AND($L127='112'!$I$6,$B127&lt;'112'!$M$9),"x","")</f>
        <v/>
      </c>
      <c r="T127" s="87" t="str">
        <f>IF(AND($M127='112'!$I$6,$B127&lt;'112'!$M$9),"x","")</f>
        <v/>
      </c>
      <c r="U127" s="87" t="str">
        <f>IF(AND($B127&gt;='1331'!$I$9,$B127&lt;='1331'!$J$9,OR($L127=$U$7,$M127=$U$7)),"x","")</f>
        <v/>
      </c>
      <c r="V127" s="87" t="str">
        <f>IF(AND($L127=$U$7,$B127&lt;'1331'!$I$9),"x","")</f>
        <v/>
      </c>
      <c r="W127" s="87" t="str">
        <f>IF(AND($M127=$U$7,$B127&lt;'1331'!$I$9),"x","")</f>
        <v/>
      </c>
      <c r="X127" s="87" t="str">
        <f>IF(AND('CT-341'!$H$9=H127,OR(LEFT(L127,3)=$X$7,LEFT(M127,3)=$X$7)),"x","")</f>
        <v/>
      </c>
      <c r="Y127" s="87" t="str">
        <f>IF(OR(TH!L127=TH!$Y$7,M127=TH!$Y$7),"x","")</f>
        <v/>
      </c>
      <c r="Z127" s="87" t="str">
        <f t="shared" si="6"/>
        <v>1</v>
      </c>
    </row>
    <row r="128" spans="1:26" s="410" customFormat="1" ht="15.75" customHeight="1">
      <c r="A128" s="405" t="str">
        <f>IF(B128&lt;&gt;"",IF(AND(B128&gt;=_TM1,B128&lt;=_TM2,OR(TH!L128="1111",TH!M128="1111")),TH!D128,""),"")</f>
        <v>C28</v>
      </c>
      <c r="B128" s="63">
        <f t="shared" si="5"/>
        <v>2</v>
      </c>
      <c r="C128" s="64">
        <v>42419</v>
      </c>
      <c r="D128" s="64" t="s">
        <v>199</v>
      </c>
      <c r="E128" s="64">
        <v>42419</v>
      </c>
      <c r="F128" s="70" t="s">
        <v>450</v>
      </c>
      <c r="G128" s="367" t="s">
        <v>449</v>
      </c>
      <c r="H128" s="75" t="s">
        <v>166</v>
      </c>
      <c r="I128" s="619"/>
      <c r="J128" s="628"/>
      <c r="K128" s="65">
        <v>51408</v>
      </c>
      <c r="L128" s="69" t="s">
        <v>10</v>
      </c>
      <c r="M128" s="66" t="s">
        <v>102</v>
      </c>
      <c r="N128" s="87" t="str">
        <f>IF(AND('331-CT'!$E$7=TH!H128,OR(L128="331",M128="331")),"x","")</f>
        <v/>
      </c>
      <c r="O128" s="87" t="str">
        <f>IF(AND($B128&gt;='111'!$N$11,$B128&lt;='111'!$O$11,OR($L128=$O$7,$M128=$O$7)),"x","")</f>
        <v>x</v>
      </c>
      <c r="P128" s="87" t="str">
        <f>IF(AND($L128=$O$7,$B128&lt;'111'!$N$11),"x","")</f>
        <v/>
      </c>
      <c r="Q128" s="87" t="str">
        <f>IF(AND($M128=$O$7,$B128&lt;'111'!$N$11),"x","")</f>
        <v/>
      </c>
      <c r="R128" s="87" t="str">
        <f>IF(AND($B128&gt;='112'!$M$9,$B128&lt;='112'!$N$9,OR($L128='112'!$I$6,$M128='112'!$I$6)),"x","")</f>
        <v/>
      </c>
      <c r="S128" s="87" t="str">
        <f>IF(AND($L128='112'!$I$6,$B128&lt;'112'!$M$9),"x","")</f>
        <v/>
      </c>
      <c r="T128" s="87" t="str">
        <f>IF(AND($M128='112'!$I$6,$B128&lt;'112'!$M$9),"x","")</f>
        <v/>
      </c>
      <c r="U128" s="87" t="str">
        <f>IF(AND($B128&gt;='1331'!$I$9,$B128&lt;='1331'!$J$9,OR($L128=$U$7,$M128=$U$7)),"x","")</f>
        <v>x</v>
      </c>
      <c r="V128" s="87" t="str">
        <f>IF(AND($L128=$U$7,$B128&lt;'1331'!$I$9),"x","")</f>
        <v/>
      </c>
      <c r="W128" s="87" t="str">
        <f>IF(AND($M128=$U$7,$B128&lt;'1331'!$I$9),"x","")</f>
        <v/>
      </c>
      <c r="X128" s="87" t="str">
        <f>IF(AND('CT-341'!$H$9=H128,OR(LEFT(L128,3)=$X$7,LEFT(M128,3)=$X$7)),"x","")</f>
        <v/>
      </c>
      <c r="Y128" s="87" t="str">
        <f>IF(OR(TH!L128=TH!$Y$7,M128=TH!$Y$7),"x","")</f>
        <v/>
      </c>
      <c r="Z128" s="87" t="str">
        <f t="shared" si="6"/>
        <v>1</v>
      </c>
    </row>
    <row r="129" spans="1:26" s="410" customFormat="1" ht="15.75" customHeight="1">
      <c r="A129" s="405" t="str">
        <f>IF(B129&lt;&gt;"",IF(AND(B129&gt;=_TM1,B129&lt;=_TM2,OR(TH!L129="1111",TH!M129="1111")),TH!D129,""),"")</f>
        <v>C29</v>
      </c>
      <c r="B129" s="63">
        <f t="shared" si="5"/>
        <v>2</v>
      </c>
      <c r="C129" s="64">
        <v>42424</v>
      </c>
      <c r="D129" s="64" t="s">
        <v>200</v>
      </c>
      <c r="E129" s="64">
        <v>42424</v>
      </c>
      <c r="F129" s="67" t="s">
        <v>423</v>
      </c>
      <c r="G129" s="367"/>
      <c r="H129" s="76" t="s">
        <v>165</v>
      </c>
      <c r="I129" s="622"/>
      <c r="J129" s="631"/>
      <c r="K129" s="65">
        <v>170000000</v>
      </c>
      <c r="L129" s="66" t="s">
        <v>31</v>
      </c>
      <c r="M129" s="66" t="s">
        <v>102</v>
      </c>
      <c r="N129" s="87" t="str">
        <f>IF(AND('331-CT'!$E$7=TH!H129,OR(L129="331",M129="331")),"x","")</f>
        <v/>
      </c>
      <c r="O129" s="87" t="str">
        <f>IF(AND($B129&gt;='111'!$N$11,$B129&lt;='111'!$O$11,OR($L129=$O$7,$M129=$O$7)),"x","")</f>
        <v>x</v>
      </c>
      <c r="P129" s="87" t="str">
        <f>IF(AND($L129=$O$7,$B129&lt;'111'!$N$11),"x","")</f>
        <v/>
      </c>
      <c r="Q129" s="87" t="str">
        <f>IF(AND($M129=$O$7,$B129&lt;'111'!$N$11),"x","")</f>
        <v/>
      </c>
      <c r="R129" s="87" t="str">
        <f>IF(AND($B129&gt;='112'!$M$9,$B129&lt;='112'!$N$9,OR($L129='112'!$I$6,$M129='112'!$I$6)),"x","")</f>
        <v>x</v>
      </c>
      <c r="S129" s="87" t="str">
        <f>IF(AND($L129='112'!$I$6,$B129&lt;'112'!$M$9),"x","")</f>
        <v/>
      </c>
      <c r="T129" s="87" t="str">
        <f>IF(AND($M129='112'!$I$6,$B129&lt;'112'!$M$9),"x","")</f>
        <v/>
      </c>
      <c r="U129" s="87" t="str">
        <f>IF(AND($B129&gt;='1331'!$I$9,$B129&lt;='1331'!$J$9,OR($L129=$U$7,$M129=$U$7)),"x","")</f>
        <v/>
      </c>
      <c r="V129" s="87" t="str">
        <f>IF(AND($L129=$U$7,$B129&lt;'1331'!$I$9),"x","")</f>
        <v/>
      </c>
      <c r="W129" s="87" t="str">
        <f>IF(AND($M129=$U$7,$B129&lt;'1331'!$I$9),"x","")</f>
        <v/>
      </c>
      <c r="X129" s="87" t="str">
        <f>IF(AND('CT-341'!$H$9=H129,OR(LEFT(L129,3)=$X$7,LEFT(M129,3)=$X$7)),"x","")</f>
        <v/>
      </c>
      <c r="Y129" s="87" t="str">
        <f>IF(OR(TH!L129=TH!$Y$7,M129=TH!$Y$7),"x","")</f>
        <v/>
      </c>
      <c r="Z129" s="87" t="str">
        <f t="shared" si="6"/>
        <v>1</v>
      </c>
    </row>
    <row r="130" spans="1:26" s="410" customFormat="1" ht="15.75" customHeight="1">
      <c r="A130" s="405" t="str">
        <f>IF(B130&lt;&gt;"",IF(AND(B130&gt;=_TM1,B130&lt;=_TM2,OR(TH!L130="1111",TH!M130="1111")),TH!D130,""),"")</f>
        <v/>
      </c>
      <c r="B130" s="63">
        <f t="shared" si="5"/>
        <v>2</v>
      </c>
      <c r="C130" s="64">
        <v>42424</v>
      </c>
      <c r="D130" s="64" t="s">
        <v>8</v>
      </c>
      <c r="E130" s="64">
        <v>42424</v>
      </c>
      <c r="F130" s="67" t="s">
        <v>418</v>
      </c>
      <c r="G130" s="367"/>
      <c r="H130" s="75" t="s">
        <v>171</v>
      </c>
      <c r="I130" s="619"/>
      <c r="J130" s="628"/>
      <c r="K130" s="65">
        <v>8196747</v>
      </c>
      <c r="L130" s="66" t="s">
        <v>138</v>
      </c>
      <c r="M130" s="66" t="s">
        <v>31</v>
      </c>
      <c r="N130" s="87" t="str">
        <f>IF(AND('331-CT'!$E$7=TH!H130,OR(L130="331",M130="331")),"x","")</f>
        <v/>
      </c>
      <c r="O130" s="87" t="str">
        <f>IF(AND($B130&gt;='111'!$N$11,$B130&lt;='111'!$O$11,OR($L130=$O$7,$M130=$O$7)),"x","")</f>
        <v/>
      </c>
      <c r="P130" s="87" t="str">
        <f>IF(AND($L130=$O$7,$B130&lt;'111'!$N$11),"x","")</f>
        <v/>
      </c>
      <c r="Q130" s="87" t="str">
        <f>IF(AND($M130=$O$7,$B130&lt;'111'!$N$11),"x","")</f>
        <v/>
      </c>
      <c r="R130" s="87" t="str">
        <f>IF(AND($B130&gt;='112'!$M$9,$B130&lt;='112'!$N$9,OR($L130='112'!$I$6,$M130='112'!$I$6)),"x","")</f>
        <v>x</v>
      </c>
      <c r="S130" s="87" t="str">
        <f>IF(AND($L130='112'!$I$6,$B130&lt;'112'!$M$9),"x","")</f>
        <v/>
      </c>
      <c r="T130" s="87" t="str">
        <f>IF(AND($M130='112'!$I$6,$B130&lt;'112'!$M$9),"x","")</f>
        <v/>
      </c>
      <c r="U130" s="87" t="str">
        <f>IF(AND($B130&gt;='1331'!$I$9,$B130&lt;='1331'!$J$9,OR($L130=$U$7,$M130=$U$7)),"x","")</f>
        <v/>
      </c>
      <c r="V130" s="87" t="str">
        <f>IF(AND($L130=$U$7,$B130&lt;'1331'!$I$9),"x","")</f>
        <v/>
      </c>
      <c r="W130" s="87" t="str">
        <f>IF(AND($M130=$U$7,$B130&lt;'1331'!$I$9),"x","")</f>
        <v/>
      </c>
      <c r="X130" s="87" t="str">
        <f>IF(AND('CT-341'!$H$9=H130,OR(LEFT(L130,3)=$X$7,LEFT(M130,3)=$X$7)),"x","")</f>
        <v/>
      </c>
      <c r="Y130" s="87" t="str">
        <f>IF(OR(TH!L130=TH!$Y$7,M130=TH!$Y$7),"x","")</f>
        <v/>
      </c>
      <c r="Z130" s="87" t="str">
        <f t="shared" si="6"/>
        <v>1</v>
      </c>
    </row>
    <row r="131" spans="1:26" s="410" customFormat="1" ht="15.75" customHeight="1">
      <c r="A131" s="405" t="str">
        <f>IF(B131&lt;&gt;"",IF(AND(B131&gt;=_TM1,B131&lt;=_TM2,OR(TH!L131="1111",TH!M131="1111")),TH!D131,""),"")</f>
        <v/>
      </c>
      <c r="B131" s="63">
        <f t="shared" si="5"/>
        <v>2</v>
      </c>
      <c r="C131" s="64">
        <v>42424</v>
      </c>
      <c r="D131" s="64" t="s">
        <v>8</v>
      </c>
      <c r="E131" s="64">
        <v>42424</v>
      </c>
      <c r="F131" s="67" t="s">
        <v>418</v>
      </c>
      <c r="G131" s="367"/>
      <c r="H131" s="75" t="s">
        <v>172</v>
      </c>
      <c r="I131" s="619"/>
      <c r="J131" s="628"/>
      <c r="K131" s="65">
        <v>16393492</v>
      </c>
      <c r="L131" s="66" t="s">
        <v>138</v>
      </c>
      <c r="M131" s="66" t="s">
        <v>31</v>
      </c>
      <c r="N131" s="87" t="str">
        <f>IF(AND('331-CT'!$E$7=TH!H131,OR(L131="331",M131="331")),"x","")</f>
        <v/>
      </c>
      <c r="O131" s="87" t="str">
        <f>IF(AND($B131&gt;='111'!$N$11,$B131&lt;='111'!$O$11,OR($L131=$O$7,$M131=$O$7)),"x","")</f>
        <v/>
      </c>
      <c r="P131" s="87" t="str">
        <f>IF(AND($L131=$O$7,$B131&lt;'111'!$N$11),"x","")</f>
        <v/>
      </c>
      <c r="Q131" s="87" t="str">
        <f>IF(AND($M131=$O$7,$B131&lt;'111'!$N$11),"x","")</f>
        <v/>
      </c>
      <c r="R131" s="87" t="str">
        <f>IF(AND($B131&gt;='112'!$M$9,$B131&lt;='112'!$N$9,OR($L131='112'!$I$6,$M131='112'!$I$6)),"x","")</f>
        <v>x</v>
      </c>
      <c r="S131" s="87" t="str">
        <f>IF(AND($L131='112'!$I$6,$B131&lt;'112'!$M$9),"x","")</f>
        <v/>
      </c>
      <c r="T131" s="87" t="str">
        <f>IF(AND($M131='112'!$I$6,$B131&lt;'112'!$M$9),"x","")</f>
        <v/>
      </c>
      <c r="U131" s="87" t="str">
        <f>IF(AND($B131&gt;='1331'!$I$9,$B131&lt;='1331'!$J$9,OR($L131=$U$7,$M131=$U$7)),"x","")</f>
        <v/>
      </c>
      <c r="V131" s="87" t="str">
        <f>IF(AND($L131=$U$7,$B131&lt;'1331'!$I$9),"x","")</f>
        <v/>
      </c>
      <c r="W131" s="87" t="str">
        <f>IF(AND($M131=$U$7,$B131&lt;'1331'!$I$9),"x","")</f>
        <v/>
      </c>
      <c r="X131" s="87" t="str">
        <f>IF(AND('CT-341'!$H$9=H131,OR(LEFT(L131,3)=$X$7,LEFT(M131,3)=$X$7)),"x","")</f>
        <v/>
      </c>
      <c r="Y131" s="87" t="str">
        <f>IF(OR(TH!L131=TH!$Y$7,M131=TH!$Y$7),"x","")</f>
        <v/>
      </c>
      <c r="Z131" s="87" t="str">
        <f t="shared" si="6"/>
        <v>1</v>
      </c>
    </row>
    <row r="132" spans="1:26" s="410" customFormat="1" ht="15.75" customHeight="1">
      <c r="A132" s="405" t="str">
        <f>IF(B132&lt;&gt;"",IF(AND(B132&gt;=_TM1,B132&lt;=_TM2,OR(TH!L132="1111",TH!M132="1111")),TH!D132,""),"")</f>
        <v/>
      </c>
      <c r="B132" s="63">
        <f t="shared" si="5"/>
        <v>2</v>
      </c>
      <c r="C132" s="64">
        <v>42424</v>
      </c>
      <c r="D132" s="64" t="s">
        <v>8</v>
      </c>
      <c r="E132" s="64">
        <v>42424</v>
      </c>
      <c r="F132" s="155" t="s">
        <v>418</v>
      </c>
      <c r="G132" s="384"/>
      <c r="H132" s="76" t="s">
        <v>174</v>
      </c>
      <c r="I132" s="622"/>
      <c r="J132" s="631"/>
      <c r="K132" s="65">
        <v>13114794</v>
      </c>
      <c r="L132" s="66" t="s">
        <v>138</v>
      </c>
      <c r="M132" s="66" t="s">
        <v>31</v>
      </c>
      <c r="N132" s="87" t="str">
        <f>IF(AND('331-CT'!$E$7=TH!H132,OR(L132="331",M132="331")),"x","")</f>
        <v/>
      </c>
      <c r="O132" s="87" t="str">
        <f>IF(AND($B132&gt;='111'!$N$11,$B132&lt;='111'!$O$11,OR($L132=$O$7,$M132=$O$7)),"x","")</f>
        <v/>
      </c>
      <c r="P132" s="87" t="str">
        <f>IF(AND($L132=$O$7,$B132&lt;'111'!$N$11),"x","")</f>
        <v/>
      </c>
      <c r="Q132" s="87" t="str">
        <f>IF(AND($M132=$O$7,$B132&lt;'111'!$N$11),"x","")</f>
        <v/>
      </c>
      <c r="R132" s="87" t="str">
        <f>IF(AND($B132&gt;='112'!$M$9,$B132&lt;='112'!$N$9,OR($L132='112'!$I$6,$M132='112'!$I$6)),"x","")</f>
        <v>x</v>
      </c>
      <c r="S132" s="87" t="str">
        <f>IF(AND($L132='112'!$I$6,$B132&lt;'112'!$M$9),"x","")</f>
        <v/>
      </c>
      <c r="T132" s="87" t="str">
        <f>IF(AND($M132='112'!$I$6,$B132&lt;'112'!$M$9),"x","")</f>
        <v/>
      </c>
      <c r="U132" s="87" t="str">
        <f>IF(AND($B132&gt;='1331'!$I$9,$B132&lt;='1331'!$J$9,OR($L132=$U$7,$M132=$U$7)),"x","")</f>
        <v/>
      </c>
      <c r="V132" s="87" t="str">
        <f>IF(AND($L132=$U$7,$B132&lt;'1331'!$I$9),"x","")</f>
        <v/>
      </c>
      <c r="W132" s="87" t="str">
        <f>IF(AND($M132=$U$7,$B132&lt;'1331'!$I$9),"x","")</f>
        <v/>
      </c>
      <c r="X132" s="87" t="str">
        <f>IF(AND('CT-341'!$H$9=H132,OR(LEFT(L132,3)=$X$7,LEFT(M132,3)=$X$7)),"x","")</f>
        <v/>
      </c>
      <c r="Y132" s="87" t="str">
        <f>IF(OR(TH!L132=TH!$Y$7,M132=TH!$Y$7),"x","")</f>
        <v/>
      </c>
      <c r="Z132" s="87" t="str">
        <f t="shared" si="6"/>
        <v>1</v>
      </c>
    </row>
    <row r="133" spans="1:26" s="410" customFormat="1" ht="15.75" customHeight="1">
      <c r="A133" s="405" t="str">
        <f>IF(B133&lt;&gt;"",IF(AND(B133&gt;=_TM1,B133&lt;=_TM2,OR(TH!L133="1111",TH!M133="1111")),TH!D133,""),"")</f>
        <v/>
      </c>
      <c r="B133" s="63">
        <f t="shared" si="5"/>
        <v>2</v>
      </c>
      <c r="C133" s="64">
        <v>42424</v>
      </c>
      <c r="D133" s="64" t="s">
        <v>8</v>
      </c>
      <c r="E133" s="64">
        <v>42424</v>
      </c>
      <c r="F133" s="67" t="s">
        <v>418</v>
      </c>
      <c r="G133" s="367"/>
      <c r="H133" s="75" t="s">
        <v>173</v>
      </c>
      <c r="I133" s="619"/>
      <c r="J133" s="628"/>
      <c r="K133" s="65">
        <v>12295119</v>
      </c>
      <c r="L133" s="66" t="s">
        <v>138</v>
      </c>
      <c r="M133" s="66" t="s">
        <v>31</v>
      </c>
      <c r="N133" s="87" t="str">
        <f>IF(AND('331-CT'!$E$7=TH!H133,OR(L133="331",M133="331")),"x","")</f>
        <v/>
      </c>
      <c r="O133" s="87" t="str">
        <f>IF(AND($B133&gt;='111'!$N$11,$B133&lt;='111'!$O$11,OR($L133=$O$7,$M133=$O$7)),"x","")</f>
        <v/>
      </c>
      <c r="P133" s="87" t="str">
        <f>IF(AND($L133=$O$7,$B133&lt;'111'!$N$11),"x","")</f>
        <v/>
      </c>
      <c r="Q133" s="87" t="str">
        <f>IF(AND($M133=$O$7,$B133&lt;'111'!$N$11),"x","")</f>
        <v/>
      </c>
      <c r="R133" s="87" t="str">
        <f>IF(AND($B133&gt;='112'!$M$9,$B133&lt;='112'!$N$9,OR($L133='112'!$I$6,$M133='112'!$I$6)),"x","")</f>
        <v>x</v>
      </c>
      <c r="S133" s="87" t="str">
        <f>IF(AND($L133='112'!$I$6,$B133&lt;'112'!$M$9),"x","")</f>
        <v/>
      </c>
      <c r="T133" s="87" t="str">
        <f>IF(AND($M133='112'!$I$6,$B133&lt;'112'!$M$9),"x","")</f>
        <v/>
      </c>
      <c r="U133" s="87" t="str">
        <f>IF(AND($B133&gt;='1331'!$I$9,$B133&lt;='1331'!$J$9,OR($L133=$U$7,$M133=$U$7)),"x","")</f>
        <v/>
      </c>
      <c r="V133" s="87" t="str">
        <f>IF(AND($L133=$U$7,$B133&lt;'1331'!$I$9),"x","")</f>
        <v/>
      </c>
      <c r="W133" s="87" t="str">
        <f>IF(AND($M133=$U$7,$B133&lt;'1331'!$I$9),"x","")</f>
        <v/>
      </c>
      <c r="X133" s="87" t="str">
        <f>IF(AND('CT-341'!$H$9=H133,OR(LEFT(L133,3)=$X$7,LEFT(M133,3)=$X$7)),"x","")</f>
        <v/>
      </c>
      <c r="Y133" s="87" t="str">
        <f>IF(OR(TH!L133=TH!$Y$7,M133=TH!$Y$7),"x","")</f>
        <v/>
      </c>
      <c r="Z133" s="87" t="str">
        <f t="shared" si="6"/>
        <v>1</v>
      </c>
    </row>
    <row r="134" spans="1:26" s="410" customFormat="1" ht="15.75" customHeight="1">
      <c r="A134" s="405" t="str">
        <f>IF(B134&lt;&gt;"",IF(AND(B134&gt;=_TM1,B134&lt;=_TM2,OR(TH!L134="1111",TH!M134="1111")),TH!D134,""),"")</f>
        <v/>
      </c>
      <c r="B134" s="63">
        <f t="shared" si="5"/>
        <v>2</v>
      </c>
      <c r="C134" s="64">
        <v>42424</v>
      </c>
      <c r="D134" s="64" t="s">
        <v>8</v>
      </c>
      <c r="E134" s="64">
        <v>42424</v>
      </c>
      <c r="F134" s="67" t="s">
        <v>418</v>
      </c>
      <c r="G134" s="367"/>
      <c r="H134" s="75" t="s">
        <v>337</v>
      </c>
      <c r="I134" s="619"/>
      <c r="J134" s="628"/>
      <c r="K134" s="65">
        <v>8196747</v>
      </c>
      <c r="L134" s="66" t="s">
        <v>138</v>
      </c>
      <c r="M134" s="66" t="s">
        <v>31</v>
      </c>
      <c r="N134" s="87" t="str">
        <f>IF(AND('331-CT'!$E$7=TH!H134,OR(L134="331",M134="331")),"x","")</f>
        <v/>
      </c>
      <c r="O134" s="87" t="str">
        <f>IF(AND($B134&gt;='111'!$N$11,$B134&lt;='111'!$O$11,OR($L134=$O$7,$M134=$O$7)),"x","")</f>
        <v/>
      </c>
      <c r="P134" s="87" t="str">
        <f>IF(AND($L134=$O$7,$B134&lt;'111'!$N$11),"x","")</f>
        <v/>
      </c>
      <c r="Q134" s="87" t="str">
        <f>IF(AND($M134=$O$7,$B134&lt;'111'!$N$11),"x","")</f>
        <v/>
      </c>
      <c r="R134" s="87" t="str">
        <f>IF(AND($B134&gt;='112'!$M$9,$B134&lt;='112'!$N$9,OR($L134='112'!$I$6,$M134='112'!$I$6)),"x","")</f>
        <v>x</v>
      </c>
      <c r="S134" s="87" t="str">
        <f>IF(AND($L134='112'!$I$6,$B134&lt;'112'!$M$9),"x","")</f>
        <v/>
      </c>
      <c r="T134" s="87" t="str">
        <f>IF(AND($M134='112'!$I$6,$B134&lt;'112'!$M$9),"x","")</f>
        <v/>
      </c>
      <c r="U134" s="87" t="str">
        <f>IF(AND($B134&gt;='1331'!$I$9,$B134&lt;='1331'!$J$9,OR($L134=$U$7,$M134=$U$7)),"x","")</f>
        <v/>
      </c>
      <c r="V134" s="87" t="str">
        <f>IF(AND($L134=$U$7,$B134&lt;'1331'!$I$9),"x","")</f>
        <v/>
      </c>
      <c r="W134" s="87" t="str">
        <f>IF(AND($M134=$U$7,$B134&lt;'1331'!$I$9),"x","")</f>
        <v/>
      </c>
      <c r="X134" s="87" t="str">
        <f>IF(AND('CT-341'!$H$9=H134,OR(LEFT(L134,3)=$X$7,LEFT(M134,3)=$X$7)),"x","")</f>
        <v/>
      </c>
      <c r="Y134" s="87" t="str">
        <f>IF(OR(TH!L134=TH!$Y$7,M134=TH!$Y$7),"x","")</f>
        <v/>
      </c>
      <c r="Z134" s="87" t="str">
        <f t="shared" si="6"/>
        <v>1</v>
      </c>
    </row>
    <row r="135" spans="1:26" s="410" customFormat="1" ht="15.75" customHeight="1">
      <c r="A135" s="405" t="str">
        <f>IF(B135&lt;&gt;"",IF(AND(B135&gt;=_TM1,B135&lt;=_TM2,OR(TH!L135="1111",TH!M135="1111")),TH!D135,""),"")</f>
        <v/>
      </c>
      <c r="B135" s="63">
        <f t="shared" si="5"/>
        <v>2</v>
      </c>
      <c r="C135" s="64">
        <v>42424</v>
      </c>
      <c r="D135" s="64" t="s">
        <v>8</v>
      </c>
      <c r="E135" s="64">
        <v>42424</v>
      </c>
      <c r="F135" s="67" t="s">
        <v>418</v>
      </c>
      <c r="G135" s="367"/>
      <c r="H135" s="75" t="s">
        <v>175</v>
      </c>
      <c r="I135" s="619"/>
      <c r="J135" s="628"/>
      <c r="K135" s="65">
        <v>11615220</v>
      </c>
      <c r="L135" s="66" t="s">
        <v>138</v>
      </c>
      <c r="M135" s="66" t="s">
        <v>31</v>
      </c>
      <c r="N135" s="87" t="str">
        <f>IF(AND('331-CT'!$E$7=TH!H135,OR(L135="331",M135="331")),"x","")</f>
        <v/>
      </c>
      <c r="O135" s="87" t="str">
        <f>IF(AND($B135&gt;='111'!$N$11,$B135&lt;='111'!$O$11,OR($L135=$O$7,$M135=$O$7)),"x","")</f>
        <v/>
      </c>
      <c r="P135" s="87" t="str">
        <f>IF(AND($L135=$O$7,$B135&lt;'111'!$N$11),"x","")</f>
        <v/>
      </c>
      <c r="Q135" s="87" t="str">
        <f>IF(AND($M135=$O$7,$B135&lt;'111'!$N$11),"x","")</f>
        <v/>
      </c>
      <c r="R135" s="87" t="str">
        <f>IF(AND($B135&gt;='112'!$M$9,$B135&lt;='112'!$N$9,OR($L135='112'!$I$6,$M135='112'!$I$6)),"x","")</f>
        <v>x</v>
      </c>
      <c r="S135" s="87" t="str">
        <f>IF(AND($L135='112'!$I$6,$B135&lt;'112'!$M$9),"x","")</f>
        <v/>
      </c>
      <c r="T135" s="87" t="str">
        <f>IF(AND($M135='112'!$I$6,$B135&lt;'112'!$M$9),"x","")</f>
        <v/>
      </c>
      <c r="U135" s="87" t="str">
        <f>IF(AND($B135&gt;='1331'!$I$9,$B135&lt;='1331'!$J$9,OR($L135=$U$7,$M135=$U$7)),"x","")</f>
        <v/>
      </c>
      <c r="V135" s="87" t="str">
        <f>IF(AND($L135=$U$7,$B135&lt;'1331'!$I$9),"x","")</f>
        <v/>
      </c>
      <c r="W135" s="87" t="str">
        <f>IF(AND($M135=$U$7,$B135&lt;'1331'!$I$9),"x","")</f>
        <v/>
      </c>
      <c r="X135" s="87" t="str">
        <f>IF(AND('CT-341'!$H$9=H135,OR(LEFT(L135,3)=$X$7,LEFT(M135,3)=$X$7)),"x","")</f>
        <v/>
      </c>
      <c r="Y135" s="87" t="str">
        <f>IF(OR(TH!L135=TH!$Y$7,M135=TH!$Y$7),"x","")</f>
        <v/>
      </c>
      <c r="Z135" s="87" t="str">
        <f t="shared" si="6"/>
        <v>1</v>
      </c>
    </row>
    <row r="136" spans="1:26" s="410" customFormat="1" ht="15.75" customHeight="1">
      <c r="A136" s="405" t="str">
        <f>IF(B136&lt;&gt;"",IF(AND(B136&gt;=_TM1,B136&lt;=_TM2,OR(TH!L136="1111",TH!M136="1111")),TH!D136,""),"")</f>
        <v/>
      </c>
      <c r="B136" s="63">
        <f t="shared" si="5"/>
        <v>2</v>
      </c>
      <c r="C136" s="64">
        <v>42424</v>
      </c>
      <c r="D136" s="64" t="s">
        <v>8</v>
      </c>
      <c r="E136" s="64">
        <v>42424</v>
      </c>
      <c r="F136" s="67" t="s">
        <v>418</v>
      </c>
      <c r="G136" s="367"/>
      <c r="H136" s="75" t="s">
        <v>176</v>
      </c>
      <c r="I136" s="619"/>
      <c r="J136" s="628"/>
      <c r="K136" s="65">
        <v>12295119</v>
      </c>
      <c r="L136" s="66" t="s">
        <v>138</v>
      </c>
      <c r="M136" s="66" t="s">
        <v>31</v>
      </c>
      <c r="N136" s="87" t="str">
        <f>IF(AND('331-CT'!$E$7=TH!H136,OR(L136="331",M136="331")),"x","")</f>
        <v/>
      </c>
      <c r="O136" s="87" t="str">
        <f>IF(AND($B136&gt;='111'!$N$11,$B136&lt;='111'!$O$11,OR($L136=$O$7,$M136=$O$7)),"x","")</f>
        <v/>
      </c>
      <c r="P136" s="87" t="str">
        <f>IF(AND($L136=$O$7,$B136&lt;'111'!$N$11),"x","")</f>
        <v/>
      </c>
      <c r="Q136" s="87" t="str">
        <f>IF(AND($M136=$O$7,$B136&lt;'111'!$N$11),"x","")</f>
        <v/>
      </c>
      <c r="R136" s="87" t="str">
        <f>IF(AND($B136&gt;='112'!$M$9,$B136&lt;='112'!$N$9,OR($L136='112'!$I$6,$M136='112'!$I$6)),"x","")</f>
        <v>x</v>
      </c>
      <c r="S136" s="87" t="str">
        <f>IF(AND($L136='112'!$I$6,$B136&lt;'112'!$M$9),"x","")</f>
        <v/>
      </c>
      <c r="T136" s="87" t="str">
        <f>IF(AND($M136='112'!$I$6,$B136&lt;'112'!$M$9),"x","")</f>
        <v/>
      </c>
      <c r="U136" s="87" t="str">
        <f>IF(AND($B136&gt;='1331'!$I$9,$B136&lt;='1331'!$J$9,OR($L136=$U$7,$M136=$U$7)),"x","")</f>
        <v/>
      </c>
      <c r="V136" s="87" t="str">
        <f>IF(AND($L136=$U$7,$B136&lt;'1331'!$I$9),"x","")</f>
        <v/>
      </c>
      <c r="W136" s="87" t="str">
        <f>IF(AND($M136=$U$7,$B136&lt;'1331'!$I$9),"x","")</f>
        <v/>
      </c>
      <c r="X136" s="87" t="str">
        <f>IF(AND('CT-341'!$H$9=H136,OR(LEFT(L136,3)=$X$7,LEFT(M136,3)=$X$7)),"x","")</f>
        <v/>
      </c>
      <c r="Y136" s="87" t="str">
        <f>IF(OR(TH!L136=TH!$Y$7,M136=TH!$Y$7),"x","")</f>
        <v/>
      </c>
      <c r="Z136" s="87" t="str">
        <f t="shared" si="6"/>
        <v>1</v>
      </c>
    </row>
    <row r="137" spans="1:26" s="410" customFormat="1" ht="15.75" customHeight="1">
      <c r="A137" s="405" t="str">
        <f>IF(B137&lt;&gt;"",IF(AND(B137&gt;=_TM1,B137&lt;=_TM2,OR(TH!L137="1111",TH!M137="1111")),TH!D137,""),"")</f>
        <v/>
      </c>
      <c r="B137" s="63">
        <f t="shared" si="5"/>
        <v>2</v>
      </c>
      <c r="C137" s="64">
        <v>42424</v>
      </c>
      <c r="D137" s="64" t="s">
        <v>8</v>
      </c>
      <c r="E137" s="64">
        <v>42424</v>
      </c>
      <c r="F137" s="67" t="s">
        <v>418</v>
      </c>
      <c r="G137" s="367"/>
      <c r="H137" s="75" t="s">
        <v>177</v>
      </c>
      <c r="I137" s="619"/>
      <c r="J137" s="628"/>
      <c r="K137" s="65">
        <v>16393492</v>
      </c>
      <c r="L137" s="66" t="s">
        <v>138</v>
      </c>
      <c r="M137" s="66" t="s">
        <v>31</v>
      </c>
      <c r="N137" s="87" t="str">
        <f>IF(AND('331-CT'!$E$7=TH!H137,OR(L137="331",M137="331")),"x","")</f>
        <v/>
      </c>
      <c r="O137" s="87" t="str">
        <f>IF(AND($B137&gt;='111'!$N$11,$B137&lt;='111'!$O$11,OR($L137=$O$7,$M137=$O$7)),"x","")</f>
        <v/>
      </c>
      <c r="P137" s="87" t="str">
        <f>IF(AND($L137=$O$7,$B137&lt;'111'!$N$11),"x","")</f>
        <v/>
      </c>
      <c r="Q137" s="87" t="str">
        <f>IF(AND($M137=$O$7,$B137&lt;'111'!$N$11),"x","")</f>
        <v/>
      </c>
      <c r="R137" s="87" t="str">
        <f>IF(AND($B137&gt;='112'!$M$9,$B137&lt;='112'!$N$9,OR($L137='112'!$I$6,$M137='112'!$I$6)),"x","")</f>
        <v>x</v>
      </c>
      <c r="S137" s="87" t="str">
        <f>IF(AND($L137='112'!$I$6,$B137&lt;'112'!$M$9),"x","")</f>
        <v/>
      </c>
      <c r="T137" s="87" t="str">
        <f>IF(AND($M137='112'!$I$6,$B137&lt;'112'!$M$9),"x","")</f>
        <v/>
      </c>
      <c r="U137" s="87" t="str">
        <f>IF(AND($B137&gt;='1331'!$I$9,$B137&lt;='1331'!$J$9,OR($L137=$U$7,$M137=$U$7)),"x","")</f>
        <v/>
      </c>
      <c r="V137" s="87" t="str">
        <f>IF(AND($L137=$U$7,$B137&lt;'1331'!$I$9),"x","")</f>
        <v/>
      </c>
      <c r="W137" s="87" t="str">
        <f>IF(AND($M137=$U$7,$B137&lt;'1331'!$I$9),"x","")</f>
        <v/>
      </c>
      <c r="X137" s="87" t="str">
        <f>IF(AND('CT-341'!$H$9=H137,OR(LEFT(L137,3)=$X$7,LEFT(M137,3)=$X$7)),"x","")</f>
        <v/>
      </c>
      <c r="Y137" s="87" t="str">
        <f>IF(OR(TH!L137=TH!$Y$7,M137=TH!$Y$7),"x","")</f>
        <v/>
      </c>
      <c r="Z137" s="87" t="str">
        <f t="shared" si="6"/>
        <v>1</v>
      </c>
    </row>
    <row r="138" spans="1:26" s="410" customFormat="1" ht="15.75" customHeight="1">
      <c r="A138" s="405" t="str">
        <f>IF(B138&lt;&gt;"",IF(AND(B138&gt;=_TM1,B138&lt;=_TM2,OR(TH!L138="1111",TH!M138="1111")),TH!D138,""),"")</f>
        <v/>
      </c>
      <c r="B138" s="63">
        <f t="shared" si="5"/>
        <v>2</v>
      </c>
      <c r="C138" s="64">
        <v>42424</v>
      </c>
      <c r="D138" s="64" t="s">
        <v>8</v>
      </c>
      <c r="E138" s="64">
        <v>42424</v>
      </c>
      <c r="F138" s="67" t="s">
        <v>418</v>
      </c>
      <c r="G138" s="367"/>
      <c r="H138" s="75" t="s">
        <v>178</v>
      </c>
      <c r="I138" s="619"/>
      <c r="J138" s="628"/>
      <c r="K138" s="65">
        <v>11475445</v>
      </c>
      <c r="L138" s="66" t="s">
        <v>138</v>
      </c>
      <c r="M138" s="66" t="s">
        <v>31</v>
      </c>
      <c r="N138" s="87" t="str">
        <f>IF(AND('331-CT'!$E$7=TH!H138,OR(L138="331",M138="331")),"x","")</f>
        <v/>
      </c>
      <c r="O138" s="87" t="str">
        <f>IF(AND($B138&gt;='111'!$N$11,$B138&lt;='111'!$O$11,OR($L138=$O$7,$M138=$O$7)),"x","")</f>
        <v/>
      </c>
      <c r="P138" s="87" t="str">
        <f>IF(AND($L138=$O$7,$B138&lt;'111'!$N$11),"x","")</f>
        <v/>
      </c>
      <c r="Q138" s="87" t="str">
        <f>IF(AND($M138=$O$7,$B138&lt;'111'!$N$11),"x","")</f>
        <v/>
      </c>
      <c r="R138" s="87" t="str">
        <f>IF(AND($B138&gt;='112'!$M$9,$B138&lt;='112'!$N$9,OR($L138='112'!$I$6,$M138='112'!$I$6)),"x","")</f>
        <v>x</v>
      </c>
      <c r="S138" s="87" t="str">
        <f>IF(AND($L138='112'!$I$6,$B138&lt;'112'!$M$9),"x","")</f>
        <v/>
      </c>
      <c r="T138" s="87" t="str">
        <f>IF(AND($M138='112'!$I$6,$B138&lt;'112'!$M$9),"x","")</f>
        <v/>
      </c>
      <c r="U138" s="87" t="str">
        <f>IF(AND($B138&gt;='1331'!$I$9,$B138&lt;='1331'!$J$9,OR($L138=$U$7,$M138=$U$7)),"x","")</f>
        <v/>
      </c>
      <c r="V138" s="87" t="str">
        <f>IF(AND($L138=$U$7,$B138&lt;'1331'!$I$9),"x","")</f>
        <v/>
      </c>
      <c r="W138" s="87" t="str">
        <f>IF(AND($M138=$U$7,$B138&lt;'1331'!$I$9),"x","")</f>
        <v/>
      </c>
      <c r="X138" s="87" t="str">
        <f>IF(AND('CT-341'!$H$9=H138,OR(LEFT(L138,3)=$X$7,LEFT(M138,3)=$X$7)),"x","")</f>
        <v/>
      </c>
      <c r="Y138" s="87" t="str">
        <f>IF(OR(TH!L138=TH!$Y$7,M138=TH!$Y$7),"x","")</f>
        <v/>
      </c>
      <c r="Z138" s="87" t="str">
        <f t="shared" si="6"/>
        <v>1</v>
      </c>
    </row>
    <row r="139" spans="1:26" s="410" customFormat="1" ht="15.75" customHeight="1">
      <c r="A139" s="405" t="str">
        <f>IF(B139&lt;&gt;"",IF(AND(B139&gt;=_TM1,B139&lt;=_TM2,OR(TH!L139="1111",TH!M139="1111")),TH!D139,""),"")</f>
        <v/>
      </c>
      <c r="B139" s="63">
        <f t="shared" si="5"/>
        <v>2</v>
      </c>
      <c r="C139" s="64">
        <v>42424</v>
      </c>
      <c r="D139" s="64" t="s">
        <v>8</v>
      </c>
      <c r="E139" s="64">
        <v>42424</v>
      </c>
      <c r="F139" s="414" t="s">
        <v>418</v>
      </c>
      <c r="G139" s="415"/>
      <c r="H139" s="416" t="s">
        <v>179</v>
      </c>
      <c r="I139" s="623"/>
      <c r="J139" s="632"/>
      <c r="K139" s="65">
        <v>12295119</v>
      </c>
      <c r="L139" s="66" t="s">
        <v>138</v>
      </c>
      <c r="M139" s="66" t="s">
        <v>31</v>
      </c>
      <c r="N139" s="87" t="str">
        <f>IF(AND('331-CT'!$E$7=TH!H139,OR(L139="331",M139="331")),"x","")</f>
        <v/>
      </c>
      <c r="O139" s="87" t="str">
        <f>IF(AND($B139&gt;='111'!$N$11,$B139&lt;='111'!$O$11,OR($L139=$O$7,$M139=$O$7)),"x","")</f>
        <v/>
      </c>
      <c r="P139" s="87" t="str">
        <f>IF(AND($L139=$O$7,$B139&lt;'111'!$N$11),"x","")</f>
        <v/>
      </c>
      <c r="Q139" s="87" t="str">
        <f>IF(AND($M139=$O$7,$B139&lt;'111'!$N$11),"x","")</f>
        <v/>
      </c>
      <c r="R139" s="87" t="str">
        <f>IF(AND($B139&gt;='112'!$M$9,$B139&lt;='112'!$N$9,OR($L139='112'!$I$6,$M139='112'!$I$6)),"x","")</f>
        <v>x</v>
      </c>
      <c r="S139" s="87" t="str">
        <f>IF(AND($L139='112'!$I$6,$B139&lt;'112'!$M$9),"x","")</f>
        <v/>
      </c>
      <c r="T139" s="87" t="str">
        <f>IF(AND($M139='112'!$I$6,$B139&lt;'112'!$M$9),"x","")</f>
        <v/>
      </c>
      <c r="U139" s="87" t="str">
        <f>IF(AND($B139&gt;='1331'!$I$9,$B139&lt;='1331'!$J$9,OR($L139=$U$7,$M139=$U$7)),"x","")</f>
        <v/>
      </c>
      <c r="V139" s="87" t="str">
        <f>IF(AND($L139=$U$7,$B139&lt;'1331'!$I$9),"x","")</f>
        <v/>
      </c>
      <c r="W139" s="87" t="str">
        <f>IF(AND($M139=$U$7,$B139&lt;'1331'!$I$9),"x","")</f>
        <v/>
      </c>
      <c r="X139" s="87" t="str">
        <f>IF(AND('CT-341'!$H$9=H139,OR(LEFT(L139,3)=$X$7,LEFT(M139,3)=$X$7)),"x","")</f>
        <v/>
      </c>
      <c r="Y139" s="87" t="str">
        <f>IF(OR(TH!L139=TH!$Y$7,M139=TH!$Y$7),"x","")</f>
        <v/>
      </c>
      <c r="Z139" s="87" t="str">
        <f t="shared" si="6"/>
        <v>1</v>
      </c>
    </row>
    <row r="140" spans="1:26" s="410" customFormat="1" ht="15.75" customHeight="1">
      <c r="A140" s="405" t="str">
        <f>IF(B140&lt;&gt;"",IF(AND(B140&gt;=_TM1,B140&lt;=_TM2,OR(TH!L140="1111",TH!M140="1111")),TH!D140,""),"")</f>
        <v/>
      </c>
      <c r="B140" s="63">
        <f t="shared" si="5"/>
        <v>2</v>
      </c>
      <c r="C140" s="64">
        <v>42424</v>
      </c>
      <c r="D140" s="64" t="s">
        <v>8</v>
      </c>
      <c r="E140" s="64">
        <v>42424</v>
      </c>
      <c r="F140" s="67" t="s">
        <v>418</v>
      </c>
      <c r="G140" s="367"/>
      <c r="H140" s="75" t="s">
        <v>180</v>
      </c>
      <c r="I140" s="619"/>
      <c r="J140" s="628"/>
      <c r="K140" s="65">
        <v>12295119</v>
      </c>
      <c r="L140" s="66" t="s">
        <v>138</v>
      </c>
      <c r="M140" s="66" t="s">
        <v>31</v>
      </c>
      <c r="N140" s="87" t="str">
        <f>IF(AND('331-CT'!$E$7=TH!H140,OR(L140="331",M140="331")),"x","")</f>
        <v/>
      </c>
      <c r="O140" s="87" t="str">
        <f>IF(AND($B140&gt;='111'!$N$11,$B140&lt;='111'!$O$11,OR($L140=$O$7,$M140=$O$7)),"x","")</f>
        <v/>
      </c>
      <c r="P140" s="87" t="str">
        <f>IF(AND($L140=$O$7,$B140&lt;'111'!$N$11),"x","")</f>
        <v/>
      </c>
      <c r="Q140" s="87" t="str">
        <f>IF(AND($M140=$O$7,$B140&lt;'111'!$N$11),"x","")</f>
        <v/>
      </c>
      <c r="R140" s="87" t="str">
        <f>IF(AND($B140&gt;='112'!$M$9,$B140&lt;='112'!$N$9,OR($L140='112'!$I$6,$M140='112'!$I$6)),"x","")</f>
        <v>x</v>
      </c>
      <c r="S140" s="87" t="str">
        <f>IF(AND($L140='112'!$I$6,$B140&lt;'112'!$M$9),"x","")</f>
        <v/>
      </c>
      <c r="T140" s="87" t="str">
        <f>IF(AND($M140='112'!$I$6,$B140&lt;'112'!$M$9),"x","")</f>
        <v/>
      </c>
      <c r="U140" s="87" t="str">
        <f>IF(AND($B140&gt;='1331'!$I$9,$B140&lt;='1331'!$J$9,OR($L140=$U$7,$M140=$U$7)),"x","")</f>
        <v/>
      </c>
      <c r="V140" s="87" t="str">
        <f>IF(AND($L140=$U$7,$B140&lt;'1331'!$I$9),"x","")</f>
        <v/>
      </c>
      <c r="W140" s="87" t="str">
        <f>IF(AND($M140=$U$7,$B140&lt;'1331'!$I$9),"x","")</f>
        <v/>
      </c>
      <c r="X140" s="87" t="str">
        <f>IF(AND('CT-341'!$H$9=H140,OR(LEFT(L140,3)=$X$7,LEFT(M140,3)=$X$7)),"x","")</f>
        <v/>
      </c>
      <c r="Y140" s="87" t="str">
        <f>IF(OR(TH!L140=TH!$Y$7,M140=TH!$Y$7),"x","")</f>
        <v/>
      </c>
      <c r="Z140" s="87" t="str">
        <f t="shared" si="6"/>
        <v>1</v>
      </c>
    </row>
    <row r="141" spans="1:26" s="410" customFormat="1" ht="15.75" customHeight="1">
      <c r="A141" s="405" t="str">
        <f>IF(B141&lt;&gt;"",IF(AND(B141&gt;=_TM1,B141&lt;=_TM2,OR(TH!L141="1111",TH!M141="1111")),TH!D141,""),"")</f>
        <v/>
      </c>
      <c r="B141" s="63">
        <f t="shared" si="5"/>
        <v>2</v>
      </c>
      <c r="C141" s="64">
        <v>42424</v>
      </c>
      <c r="D141" s="64" t="s">
        <v>8</v>
      </c>
      <c r="E141" s="64">
        <v>42424</v>
      </c>
      <c r="F141" s="67" t="s">
        <v>418</v>
      </c>
      <c r="G141" s="367"/>
      <c r="H141" s="75" t="s">
        <v>181</v>
      </c>
      <c r="I141" s="619"/>
      <c r="J141" s="628"/>
      <c r="K141" s="65">
        <v>12295119</v>
      </c>
      <c r="L141" s="66" t="s">
        <v>138</v>
      </c>
      <c r="M141" s="66" t="s">
        <v>31</v>
      </c>
      <c r="N141" s="87" t="str">
        <f>IF(AND('331-CT'!$E$7=TH!H141,OR(L141="331",M141="331")),"x","")</f>
        <v/>
      </c>
      <c r="O141" s="87" t="str">
        <f>IF(AND($B141&gt;='111'!$N$11,$B141&lt;='111'!$O$11,OR($L141=$O$7,$M141=$O$7)),"x","")</f>
        <v/>
      </c>
      <c r="P141" s="87" t="str">
        <f>IF(AND($L141=$O$7,$B141&lt;'111'!$N$11),"x","")</f>
        <v/>
      </c>
      <c r="Q141" s="87" t="str">
        <f>IF(AND($M141=$O$7,$B141&lt;'111'!$N$11),"x","")</f>
        <v/>
      </c>
      <c r="R141" s="87" t="str">
        <f>IF(AND($B141&gt;='112'!$M$9,$B141&lt;='112'!$N$9,OR($L141='112'!$I$6,$M141='112'!$I$6)),"x","")</f>
        <v>x</v>
      </c>
      <c r="S141" s="87" t="str">
        <f>IF(AND($L141='112'!$I$6,$B141&lt;'112'!$M$9),"x","")</f>
        <v/>
      </c>
      <c r="T141" s="87" t="str">
        <f>IF(AND($M141='112'!$I$6,$B141&lt;'112'!$M$9),"x","")</f>
        <v/>
      </c>
      <c r="U141" s="87" t="str">
        <f>IF(AND($B141&gt;='1331'!$I$9,$B141&lt;='1331'!$J$9,OR($L141=$U$7,$M141=$U$7)),"x","")</f>
        <v/>
      </c>
      <c r="V141" s="87" t="str">
        <f>IF(AND($L141=$U$7,$B141&lt;'1331'!$I$9),"x","")</f>
        <v/>
      </c>
      <c r="W141" s="87" t="str">
        <f>IF(AND($M141=$U$7,$B141&lt;'1331'!$I$9),"x","")</f>
        <v/>
      </c>
      <c r="X141" s="87" t="str">
        <f>IF(AND('CT-341'!$H$9=H141,OR(LEFT(L141,3)=$X$7,LEFT(M141,3)=$X$7)),"x","")</f>
        <v/>
      </c>
      <c r="Y141" s="87" t="str">
        <f>IF(OR(TH!L141=TH!$Y$7,M141=TH!$Y$7),"x","")</f>
        <v/>
      </c>
      <c r="Z141" s="87" t="str">
        <f t="shared" si="6"/>
        <v>1</v>
      </c>
    </row>
    <row r="142" spans="1:26" s="410" customFormat="1" ht="15.75" customHeight="1">
      <c r="A142" s="405" t="str">
        <f>IF(B142&lt;&gt;"",IF(AND(B142&gt;=_TM1,B142&lt;=_TM2,OR(TH!L142="1111",TH!M142="1111")),TH!D142,""),"")</f>
        <v/>
      </c>
      <c r="B142" s="63">
        <f t="shared" si="5"/>
        <v>2</v>
      </c>
      <c r="C142" s="64">
        <v>42424</v>
      </c>
      <c r="D142" s="64" t="s">
        <v>8</v>
      </c>
      <c r="E142" s="64">
        <v>42424</v>
      </c>
      <c r="F142" s="67" t="s">
        <v>418</v>
      </c>
      <c r="G142" s="367"/>
      <c r="H142" s="416" t="s">
        <v>184</v>
      </c>
      <c r="I142" s="623"/>
      <c r="J142" s="632"/>
      <c r="K142" s="65">
        <v>12295119</v>
      </c>
      <c r="L142" s="66" t="s">
        <v>138</v>
      </c>
      <c r="M142" s="66" t="s">
        <v>31</v>
      </c>
      <c r="N142" s="87" t="str">
        <f>IF(AND('331-CT'!$E$7=TH!H142,OR(L142="331",M142="331")),"x","")</f>
        <v/>
      </c>
      <c r="O142" s="87" t="str">
        <f>IF(AND($B142&gt;='111'!$N$11,$B142&lt;='111'!$O$11,OR($L142=$O$7,$M142=$O$7)),"x","")</f>
        <v/>
      </c>
      <c r="P142" s="87" t="str">
        <f>IF(AND($L142=$O$7,$B142&lt;'111'!$N$11),"x","")</f>
        <v/>
      </c>
      <c r="Q142" s="87" t="str">
        <f>IF(AND($M142=$O$7,$B142&lt;'111'!$N$11),"x","")</f>
        <v/>
      </c>
      <c r="R142" s="87" t="str">
        <f>IF(AND($B142&gt;='112'!$M$9,$B142&lt;='112'!$N$9,OR($L142='112'!$I$6,$M142='112'!$I$6)),"x","")</f>
        <v>x</v>
      </c>
      <c r="S142" s="87" t="str">
        <f>IF(AND($L142='112'!$I$6,$B142&lt;'112'!$M$9),"x","")</f>
        <v/>
      </c>
      <c r="T142" s="87" t="str">
        <f>IF(AND($M142='112'!$I$6,$B142&lt;'112'!$M$9),"x","")</f>
        <v/>
      </c>
      <c r="U142" s="87" t="str">
        <f>IF(AND($B142&gt;='1331'!$I$9,$B142&lt;='1331'!$J$9,OR($L142=$U$7,$M142=$U$7)),"x","")</f>
        <v/>
      </c>
      <c r="V142" s="87" t="str">
        <f>IF(AND($L142=$U$7,$B142&lt;'1331'!$I$9),"x","")</f>
        <v/>
      </c>
      <c r="W142" s="87" t="str">
        <f>IF(AND($M142=$U$7,$B142&lt;'1331'!$I$9),"x","")</f>
        <v/>
      </c>
      <c r="X142" s="87" t="str">
        <f>IF(AND('CT-341'!$H$9=H142,OR(LEFT(L142,3)=$X$7,LEFT(M142,3)=$X$7)),"x","")</f>
        <v/>
      </c>
      <c r="Y142" s="87" t="str">
        <f>IF(OR(TH!L142=TH!$Y$7,M142=TH!$Y$7),"x","")</f>
        <v/>
      </c>
      <c r="Z142" s="87" t="str">
        <f t="shared" si="6"/>
        <v>1</v>
      </c>
    </row>
    <row r="143" spans="1:26" s="410" customFormat="1" ht="15.75" customHeight="1">
      <c r="A143" s="405" t="str">
        <f>IF(B143&lt;&gt;"",IF(AND(B143&gt;=_TM1,B143&lt;=_TM2,OR(TH!L143="1111",TH!M143="1111")),TH!D143,""),"")</f>
        <v/>
      </c>
      <c r="B143" s="63">
        <f t="shared" si="5"/>
        <v>2</v>
      </c>
      <c r="C143" s="64">
        <v>42424</v>
      </c>
      <c r="D143" s="64" t="s">
        <v>8</v>
      </c>
      <c r="E143" s="64">
        <v>42424</v>
      </c>
      <c r="F143" s="67" t="s">
        <v>418</v>
      </c>
      <c r="G143" s="367"/>
      <c r="H143" s="75" t="s">
        <v>185</v>
      </c>
      <c r="I143" s="619"/>
      <c r="J143" s="628"/>
      <c r="K143" s="65">
        <v>8196747</v>
      </c>
      <c r="L143" s="66" t="s">
        <v>138</v>
      </c>
      <c r="M143" s="66" t="s">
        <v>31</v>
      </c>
      <c r="N143" s="87" t="str">
        <f>IF(AND('331-CT'!$E$7=TH!H143,OR(L143="331",M143="331")),"x","")</f>
        <v/>
      </c>
      <c r="O143" s="87" t="str">
        <f>IF(AND($B143&gt;='111'!$N$11,$B143&lt;='111'!$O$11,OR($L143=$O$7,$M143=$O$7)),"x","")</f>
        <v/>
      </c>
      <c r="P143" s="87" t="str">
        <f>IF(AND($L143=$O$7,$B143&lt;'111'!$N$11),"x","")</f>
        <v/>
      </c>
      <c r="Q143" s="87" t="str">
        <f>IF(AND($M143=$O$7,$B143&lt;'111'!$N$11),"x","")</f>
        <v/>
      </c>
      <c r="R143" s="87" t="str">
        <f>IF(AND($B143&gt;='112'!$M$9,$B143&lt;='112'!$N$9,OR($L143='112'!$I$6,$M143='112'!$I$6)),"x","")</f>
        <v>x</v>
      </c>
      <c r="S143" s="87" t="str">
        <f>IF(AND($L143='112'!$I$6,$B143&lt;'112'!$M$9),"x","")</f>
        <v/>
      </c>
      <c r="T143" s="87" t="str">
        <f>IF(AND($M143='112'!$I$6,$B143&lt;'112'!$M$9),"x","")</f>
        <v/>
      </c>
      <c r="U143" s="87" t="str">
        <f>IF(AND($B143&gt;='1331'!$I$9,$B143&lt;='1331'!$J$9,OR($L143=$U$7,$M143=$U$7)),"x","")</f>
        <v/>
      </c>
      <c r="V143" s="87" t="str">
        <f>IF(AND($L143=$U$7,$B143&lt;'1331'!$I$9),"x","")</f>
        <v/>
      </c>
      <c r="W143" s="87" t="str">
        <f>IF(AND($M143=$U$7,$B143&lt;'1331'!$I$9),"x","")</f>
        <v/>
      </c>
      <c r="X143" s="87" t="str">
        <f>IF(AND('CT-341'!$H$9=H143,OR(LEFT(L143,3)=$X$7,LEFT(M143,3)=$X$7)),"x","")</f>
        <v/>
      </c>
      <c r="Y143" s="87" t="str">
        <f>IF(OR(TH!L143=TH!$Y$7,M143=TH!$Y$7),"x","")</f>
        <v/>
      </c>
      <c r="Z143" s="87" t="str">
        <f t="shared" si="6"/>
        <v>1</v>
      </c>
    </row>
    <row r="144" spans="1:26" s="410" customFormat="1" ht="15.75" customHeight="1">
      <c r="A144" s="405" t="str">
        <f>IF(B144&lt;&gt;"",IF(AND(B144&gt;=_TM1,B144&lt;=_TM2,OR(TH!L144="1111",TH!M144="1111")),TH!D144,""),"")</f>
        <v/>
      </c>
      <c r="B144" s="63">
        <f t="shared" si="5"/>
        <v>2</v>
      </c>
      <c r="C144" s="64">
        <v>42424</v>
      </c>
      <c r="D144" s="64" t="s">
        <v>12</v>
      </c>
      <c r="E144" s="64">
        <v>42424</v>
      </c>
      <c r="F144" s="67" t="s">
        <v>58</v>
      </c>
      <c r="G144" s="367"/>
      <c r="H144" s="75"/>
      <c r="I144" s="619"/>
      <c r="J144" s="628"/>
      <c r="K144" s="65">
        <v>5248</v>
      </c>
      <c r="L144" s="66" t="s">
        <v>31</v>
      </c>
      <c r="M144" s="66" t="s">
        <v>59</v>
      </c>
      <c r="N144" s="87" t="str">
        <f>IF(AND('331-CT'!$E$7=TH!H144,OR(L144="331",M144="331")),"x","")</f>
        <v/>
      </c>
      <c r="O144" s="87" t="str">
        <f>IF(AND($B144&gt;='111'!$N$11,$B144&lt;='111'!$O$11,OR($L144=$O$7,$M144=$O$7)),"x","")</f>
        <v/>
      </c>
      <c r="P144" s="87" t="str">
        <f>IF(AND($L144=$O$7,$B144&lt;'111'!$N$11),"x","")</f>
        <v/>
      </c>
      <c r="Q144" s="87" t="str">
        <f>IF(AND($M144=$O$7,$B144&lt;'111'!$N$11),"x","")</f>
        <v/>
      </c>
      <c r="R144" s="87" t="str">
        <f>IF(AND($B144&gt;='112'!$M$9,$B144&lt;='112'!$N$9,OR($L144='112'!$I$6,$M144='112'!$I$6)),"x","")</f>
        <v>x</v>
      </c>
      <c r="S144" s="87" t="str">
        <f>IF(AND($L144='112'!$I$6,$B144&lt;'112'!$M$9),"x","")</f>
        <v/>
      </c>
      <c r="T144" s="87" t="str">
        <f>IF(AND($M144='112'!$I$6,$B144&lt;'112'!$M$9),"x","")</f>
        <v/>
      </c>
      <c r="U144" s="87" t="str">
        <f>IF(AND($B144&gt;='1331'!$I$9,$B144&lt;='1331'!$J$9,OR($L144=$U$7,$M144=$U$7)),"x","")</f>
        <v/>
      </c>
      <c r="V144" s="87" t="str">
        <f>IF(AND($L144=$U$7,$B144&lt;'1331'!$I$9),"x","")</f>
        <v/>
      </c>
      <c r="W144" s="87" t="str">
        <f>IF(AND($M144=$U$7,$B144&lt;'1331'!$I$9),"x","")</f>
        <v/>
      </c>
      <c r="X144" s="87" t="str">
        <f>IF(AND('CT-341'!$H$9=H144,OR(LEFT(L144,3)=$X$7,LEFT(M144,3)=$X$7)),"x","")</f>
        <v/>
      </c>
      <c r="Y144" s="87" t="str">
        <f>IF(OR(TH!L144=TH!$Y$7,M144=TH!$Y$7),"x","")</f>
        <v/>
      </c>
      <c r="Z144" s="87" t="str">
        <f t="shared" si="6"/>
        <v>1</v>
      </c>
    </row>
    <row r="145" spans="1:26" s="410" customFormat="1" ht="15.75" customHeight="1">
      <c r="A145" s="405" t="str">
        <f>IF(B145&lt;&gt;"",IF(AND(B145&gt;=_TM1,B145&lt;=_TM2,OR(TH!L145="1111",TH!M145="1111")),TH!D145,""),"")</f>
        <v/>
      </c>
      <c r="B145" s="82">
        <f t="shared" si="5"/>
        <v>2</v>
      </c>
      <c r="C145" s="83">
        <v>42425</v>
      </c>
      <c r="D145" s="83" t="s">
        <v>12</v>
      </c>
      <c r="E145" s="83">
        <v>42425</v>
      </c>
      <c r="F145" s="84" t="s">
        <v>442</v>
      </c>
      <c r="G145" s="383"/>
      <c r="H145" s="85" t="s">
        <v>443</v>
      </c>
      <c r="I145" s="617"/>
      <c r="J145" s="626"/>
      <c r="K145" s="86">
        <v>5000000</v>
      </c>
      <c r="L145" s="87" t="s">
        <v>31</v>
      </c>
      <c r="M145" s="87" t="s">
        <v>111</v>
      </c>
      <c r="N145" s="87" t="str">
        <f>IF(AND('331-CT'!$E$7=TH!H145,OR(L145="331",M145="331")),"x","")</f>
        <v/>
      </c>
      <c r="O145" s="87" t="str">
        <f>IF(AND($B145&gt;='111'!$N$11,$B145&lt;='111'!$O$11,OR($L145=$O$7,$M145=$O$7)),"x","")</f>
        <v/>
      </c>
      <c r="P145" s="87" t="str">
        <f>IF(AND($L145=$O$7,$B145&lt;'111'!$N$11),"x","")</f>
        <v/>
      </c>
      <c r="Q145" s="87" t="str">
        <f>IF(AND($M145=$O$7,$B145&lt;'111'!$N$11),"x","")</f>
        <v/>
      </c>
      <c r="R145" s="87" t="str">
        <f>IF(AND($B145&gt;='112'!$M$9,$B145&lt;='112'!$N$9,OR($L145='112'!$I$6,$M145='112'!$I$6)),"x","")</f>
        <v>x</v>
      </c>
      <c r="S145" s="87" t="str">
        <f>IF(AND($L145='112'!$I$6,$B145&lt;'112'!$M$9),"x","")</f>
        <v/>
      </c>
      <c r="T145" s="87" t="str">
        <f>IF(AND($M145='112'!$I$6,$B145&lt;'112'!$M$9),"x","")</f>
        <v/>
      </c>
      <c r="U145" s="87" t="str">
        <f>IF(AND($B145&gt;='1331'!$I$9,$B145&lt;='1331'!$J$9,OR($L145=$U$7,$M145=$U$7)),"x","")</f>
        <v/>
      </c>
      <c r="V145" s="87" t="str">
        <f>IF(AND($L145=$U$7,$B145&lt;'1331'!$I$9),"x","")</f>
        <v/>
      </c>
      <c r="W145" s="87" t="str">
        <f>IF(AND($M145=$U$7,$B145&lt;'1331'!$I$9),"x","")</f>
        <v/>
      </c>
      <c r="X145" s="87" t="str">
        <f>IF(AND('CT-341'!$H$9=H145,OR(LEFT(L145,3)=$X$7,LEFT(M145,3)=$X$7)),"x","")</f>
        <v/>
      </c>
      <c r="Y145" s="87" t="str">
        <f>IF(OR(TH!L145=TH!$Y$7,M145=TH!$Y$7),"x","")</f>
        <v/>
      </c>
      <c r="Z145" s="87" t="str">
        <f t="shared" si="6"/>
        <v>1</v>
      </c>
    </row>
    <row r="146" spans="1:26" s="410" customFormat="1" ht="15.75" customHeight="1">
      <c r="A146" s="405" t="str">
        <f>IF(B146&lt;&gt;"",IF(AND(B146&gt;=_TM1,B146&lt;=_TM2,OR(TH!L146="1111",TH!M146="1111")),TH!D146,""),"")</f>
        <v>C30</v>
      </c>
      <c r="B146" s="82">
        <f t="shared" si="5"/>
        <v>2</v>
      </c>
      <c r="C146" s="83">
        <v>42425</v>
      </c>
      <c r="D146" s="83" t="s">
        <v>201</v>
      </c>
      <c r="E146" s="83">
        <v>42425</v>
      </c>
      <c r="F146" s="84" t="s">
        <v>451</v>
      </c>
      <c r="G146" s="383"/>
      <c r="H146" s="85" t="s">
        <v>443</v>
      </c>
      <c r="I146" s="617"/>
      <c r="J146" s="626"/>
      <c r="K146" s="86">
        <v>5000000</v>
      </c>
      <c r="L146" s="87" t="s">
        <v>111</v>
      </c>
      <c r="M146" s="87" t="s">
        <v>102</v>
      </c>
      <c r="N146" s="87" t="str">
        <f>IF(AND('331-CT'!$E$7=TH!H146,OR(L146="331",M146="331")),"x","")</f>
        <v/>
      </c>
      <c r="O146" s="87" t="str">
        <f>IF(AND($B146&gt;='111'!$N$11,$B146&lt;='111'!$O$11,OR($L146=$O$7,$M146=$O$7)),"x","")</f>
        <v>x</v>
      </c>
      <c r="P146" s="87" t="str">
        <f>IF(AND($L146=$O$7,$B146&lt;'111'!$N$11),"x","")</f>
        <v/>
      </c>
      <c r="Q146" s="87" t="str">
        <f>IF(AND($M146=$O$7,$B146&lt;'111'!$N$11),"x","")</f>
        <v/>
      </c>
      <c r="R146" s="87" t="str">
        <f>IF(AND($B146&gt;='112'!$M$9,$B146&lt;='112'!$N$9,OR($L146='112'!$I$6,$M146='112'!$I$6)),"x","")</f>
        <v/>
      </c>
      <c r="S146" s="87" t="str">
        <f>IF(AND($L146='112'!$I$6,$B146&lt;'112'!$M$9),"x","")</f>
        <v/>
      </c>
      <c r="T146" s="87" t="str">
        <f>IF(AND($M146='112'!$I$6,$B146&lt;'112'!$M$9),"x","")</f>
        <v/>
      </c>
      <c r="U146" s="87" t="str">
        <f>IF(AND($B146&gt;='1331'!$I$9,$B146&lt;='1331'!$J$9,OR($L146=$U$7,$M146=$U$7)),"x","")</f>
        <v/>
      </c>
      <c r="V146" s="87" t="str">
        <f>IF(AND($L146=$U$7,$B146&lt;'1331'!$I$9),"x","")</f>
        <v/>
      </c>
      <c r="W146" s="87" t="str">
        <f>IF(AND($M146=$U$7,$B146&lt;'1331'!$I$9),"x","")</f>
        <v/>
      </c>
      <c r="X146" s="87" t="str">
        <f>IF(AND('CT-341'!$H$9=H146,OR(LEFT(L146,3)=$X$7,LEFT(M146,3)=$X$7)),"x","")</f>
        <v/>
      </c>
      <c r="Y146" s="87" t="str">
        <f>IF(OR(TH!L146=TH!$Y$7,M146=TH!$Y$7),"x","")</f>
        <v/>
      </c>
      <c r="Z146" s="87" t="str">
        <f t="shared" si="6"/>
        <v>1</v>
      </c>
    </row>
    <row r="147" spans="1:26" s="410" customFormat="1" ht="15.75" customHeight="1">
      <c r="A147" s="405" t="str">
        <f>IF(B147&lt;&gt;"",IF(AND(B147&gt;=_TM1,B147&lt;=_TM2,OR(TH!L147="1111",TH!M147="1111")),TH!D147,""),"")</f>
        <v/>
      </c>
      <c r="B147" s="63">
        <f t="shared" ref="B147:B210" si="7">IF(C147&lt;&gt;"",MONTH(C147),"")</f>
        <v>2</v>
      </c>
      <c r="C147" s="64">
        <v>42425</v>
      </c>
      <c r="D147" s="64" t="s">
        <v>8</v>
      </c>
      <c r="E147" s="64">
        <v>42425</v>
      </c>
      <c r="F147" s="67" t="s">
        <v>418</v>
      </c>
      <c r="G147" s="367"/>
      <c r="H147" s="75" t="s">
        <v>189</v>
      </c>
      <c r="I147" s="619"/>
      <c r="J147" s="628"/>
      <c r="K147" s="65">
        <v>8199985</v>
      </c>
      <c r="L147" s="66" t="s">
        <v>138</v>
      </c>
      <c r="M147" s="66" t="s">
        <v>31</v>
      </c>
      <c r="N147" s="87" t="str">
        <f>IF(AND('331-CT'!$E$7=TH!H147,OR(L147="331",M147="331")),"x","")</f>
        <v/>
      </c>
      <c r="O147" s="87" t="str">
        <f>IF(AND($B147&gt;='111'!$N$11,$B147&lt;='111'!$O$11,OR($L147=$O$7,$M147=$O$7)),"x","")</f>
        <v/>
      </c>
      <c r="P147" s="87" t="str">
        <f>IF(AND($L147=$O$7,$B147&lt;'111'!$N$11),"x","")</f>
        <v/>
      </c>
      <c r="Q147" s="87" t="str">
        <f>IF(AND($M147=$O$7,$B147&lt;'111'!$N$11),"x","")</f>
        <v/>
      </c>
      <c r="R147" s="87" t="str">
        <f>IF(AND($B147&gt;='112'!$M$9,$B147&lt;='112'!$N$9,OR($L147='112'!$I$6,$M147='112'!$I$6)),"x","")</f>
        <v>x</v>
      </c>
      <c r="S147" s="87" t="str">
        <f>IF(AND($L147='112'!$I$6,$B147&lt;'112'!$M$9),"x","")</f>
        <v/>
      </c>
      <c r="T147" s="87" t="str">
        <f>IF(AND($M147='112'!$I$6,$B147&lt;'112'!$M$9),"x","")</f>
        <v/>
      </c>
      <c r="U147" s="87" t="str">
        <f>IF(AND($B147&gt;='1331'!$I$9,$B147&lt;='1331'!$J$9,OR($L147=$U$7,$M147=$U$7)),"x","")</f>
        <v/>
      </c>
      <c r="V147" s="87" t="str">
        <f>IF(AND($L147=$U$7,$B147&lt;'1331'!$I$9),"x","")</f>
        <v/>
      </c>
      <c r="W147" s="87" t="str">
        <f>IF(AND($M147=$U$7,$B147&lt;'1331'!$I$9),"x","")</f>
        <v/>
      </c>
      <c r="X147" s="87" t="str">
        <f>IF(AND('CT-341'!$H$9=H147,OR(LEFT(L147,3)=$X$7,LEFT(M147,3)=$X$7)),"x","")</f>
        <v/>
      </c>
      <c r="Y147" s="87" t="str">
        <f>IF(OR(TH!L147=TH!$Y$7,M147=TH!$Y$7),"x","")</f>
        <v/>
      </c>
      <c r="Z147" s="87" t="str">
        <f t="shared" si="6"/>
        <v>1</v>
      </c>
    </row>
    <row r="148" spans="1:26" s="410" customFormat="1" ht="15.75" customHeight="1">
      <c r="A148" s="405" t="str">
        <f>IF(B148&lt;&gt;"",IF(AND(B148&gt;=_TM1,B148&lt;=_TM2,OR(TH!L148="1111",TH!M148="1111")),TH!D148,""),"")</f>
        <v>C31</v>
      </c>
      <c r="B148" s="63">
        <f t="shared" si="7"/>
        <v>2</v>
      </c>
      <c r="C148" s="64">
        <v>42425</v>
      </c>
      <c r="D148" s="64" t="s">
        <v>202</v>
      </c>
      <c r="E148" s="64">
        <v>42425</v>
      </c>
      <c r="F148" s="67" t="s">
        <v>452</v>
      </c>
      <c r="G148" s="381"/>
      <c r="H148" s="75" t="s">
        <v>50</v>
      </c>
      <c r="I148" s="619"/>
      <c r="J148" s="628"/>
      <c r="K148" s="65">
        <v>4324364</v>
      </c>
      <c r="L148" s="66" t="s">
        <v>140</v>
      </c>
      <c r="M148" s="66" t="s">
        <v>102</v>
      </c>
      <c r="N148" s="87" t="str">
        <f>IF(AND('331-CT'!$E$7=TH!H148,OR(L148="331",M148="331")),"x","")</f>
        <v/>
      </c>
      <c r="O148" s="87" t="str">
        <f>IF(AND($B148&gt;='111'!$N$11,$B148&lt;='111'!$O$11,OR($L148=$O$7,$M148=$O$7)),"x","")</f>
        <v>x</v>
      </c>
      <c r="P148" s="87" t="str">
        <f>IF(AND($L148=$O$7,$B148&lt;'111'!$N$11),"x","")</f>
        <v/>
      </c>
      <c r="Q148" s="87" t="str">
        <f>IF(AND($M148=$O$7,$B148&lt;'111'!$N$11),"x","")</f>
        <v/>
      </c>
      <c r="R148" s="87" t="str">
        <f>IF(AND($B148&gt;='112'!$M$9,$B148&lt;='112'!$N$9,OR($L148='112'!$I$6,$M148='112'!$I$6)),"x","")</f>
        <v/>
      </c>
      <c r="S148" s="87" t="str">
        <f>IF(AND($L148='112'!$I$6,$B148&lt;'112'!$M$9),"x","")</f>
        <v/>
      </c>
      <c r="T148" s="87" t="str">
        <f>IF(AND($M148='112'!$I$6,$B148&lt;'112'!$M$9),"x","")</f>
        <v/>
      </c>
      <c r="U148" s="87" t="str">
        <f>IF(AND($B148&gt;='1331'!$I$9,$B148&lt;='1331'!$J$9,OR($L148=$U$7,$M148=$U$7)),"x","")</f>
        <v/>
      </c>
      <c r="V148" s="87" t="str">
        <f>IF(AND($L148=$U$7,$B148&lt;'1331'!$I$9),"x","")</f>
        <v/>
      </c>
      <c r="W148" s="87" t="str">
        <f>IF(AND($M148=$U$7,$B148&lt;'1331'!$I$9),"x","")</f>
        <v/>
      </c>
      <c r="X148" s="87" t="str">
        <f>IF(AND('CT-341'!$H$9=H148,OR(LEFT(L148,3)=$X$7,LEFT(M148,3)=$X$7)),"x","")</f>
        <v/>
      </c>
      <c r="Y148" s="87" t="str">
        <f>IF(OR(TH!L148=TH!$Y$7,M148=TH!$Y$7),"x","")</f>
        <v/>
      </c>
      <c r="Z148" s="87" t="str">
        <f t="shared" si="6"/>
        <v>1</v>
      </c>
    </row>
    <row r="149" spans="1:26" s="410" customFormat="1" ht="15.75" customHeight="1">
      <c r="A149" s="405" t="str">
        <f>IF(B149&lt;&gt;"",IF(AND(B149&gt;=_TM1,B149&lt;=_TM2,OR(TH!L149="1111",TH!M149="1111")),TH!D149,""),"")</f>
        <v>C31</v>
      </c>
      <c r="B149" s="63">
        <f t="shared" si="7"/>
        <v>2</v>
      </c>
      <c r="C149" s="64">
        <v>42425</v>
      </c>
      <c r="D149" s="64" t="s">
        <v>202</v>
      </c>
      <c r="E149" s="64">
        <v>42425</v>
      </c>
      <c r="F149" s="67" t="s">
        <v>453</v>
      </c>
      <c r="G149" s="367"/>
      <c r="H149" s="75" t="s">
        <v>50</v>
      </c>
      <c r="I149" s="619"/>
      <c r="J149" s="628"/>
      <c r="K149" s="65">
        <v>432436</v>
      </c>
      <c r="L149" s="66" t="s">
        <v>10</v>
      </c>
      <c r="M149" s="66" t="s">
        <v>102</v>
      </c>
      <c r="N149" s="87" t="str">
        <f>IF(AND('331-CT'!$E$7=TH!H149,OR(L149="331",M149="331")),"x","")</f>
        <v/>
      </c>
      <c r="O149" s="87" t="str">
        <f>IF(AND($B149&gt;='111'!$N$11,$B149&lt;='111'!$O$11,OR($L149=$O$7,$M149=$O$7)),"x","")</f>
        <v>x</v>
      </c>
      <c r="P149" s="87" t="str">
        <f>IF(AND($L149=$O$7,$B149&lt;'111'!$N$11),"x","")</f>
        <v/>
      </c>
      <c r="Q149" s="87" t="str">
        <f>IF(AND($M149=$O$7,$B149&lt;'111'!$N$11),"x","")</f>
        <v/>
      </c>
      <c r="R149" s="87" t="str">
        <f>IF(AND($B149&gt;='112'!$M$9,$B149&lt;='112'!$N$9,OR($L149='112'!$I$6,$M149='112'!$I$6)),"x","")</f>
        <v/>
      </c>
      <c r="S149" s="87" t="str">
        <f>IF(AND($L149='112'!$I$6,$B149&lt;'112'!$M$9),"x","")</f>
        <v/>
      </c>
      <c r="T149" s="87" t="str">
        <f>IF(AND($M149='112'!$I$6,$B149&lt;'112'!$M$9),"x","")</f>
        <v/>
      </c>
      <c r="U149" s="87" t="str">
        <f>IF(AND($B149&gt;='1331'!$I$9,$B149&lt;='1331'!$J$9,OR($L149=$U$7,$M149=$U$7)),"x","")</f>
        <v>x</v>
      </c>
      <c r="V149" s="87" t="str">
        <f>IF(AND($L149=$U$7,$B149&lt;'1331'!$I$9),"x","")</f>
        <v/>
      </c>
      <c r="W149" s="87" t="str">
        <f>IF(AND($M149=$U$7,$B149&lt;'1331'!$I$9),"x","")</f>
        <v/>
      </c>
      <c r="X149" s="87" t="str">
        <f>IF(AND('CT-341'!$H$9=H149,OR(LEFT(L149,3)=$X$7,LEFT(M149,3)=$X$7)),"x","")</f>
        <v/>
      </c>
      <c r="Y149" s="87" t="str">
        <f>IF(OR(TH!L149=TH!$Y$7,M149=TH!$Y$7),"x","")</f>
        <v/>
      </c>
      <c r="Z149" s="87" t="str">
        <f t="shared" si="6"/>
        <v>1</v>
      </c>
    </row>
    <row r="150" spans="1:26" s="410" customFormat="1" ht="15.75" customHeight="1">
      <c r="A150" s="405" t="str">
        <f>IF(B150&lt;&gt;"",IF(AND(B150&gt;=_TM1,B150&lt;=_TM2,OR(TH!L150="1111",TH!M150="1111")),TH!D150,""),"")</f>
        <v>C32</v>
      </c>
      <c r="B150" s="63">
        <f t="shared" si="7"/>
        <v>2</v>
      </c>
      <c r="C150" s="64">
        <v>42425</v>
      </c>
      <c r="D150" s="64" t="s">
        <v>203</v>
      </c>
      <c r="E150" s="64">
        <v>42425</v>
      </c>
      <c r="F150" s="67" t="s">
        <v>454</v>
      </c>
      <c r="G150" s="367"/>
      <c r="H150" s="75" t="s">
        <v>455</v>
      </c>
      <c r="I150" s="619"/>
      <c r="J150" s="628"/>
      <c r="K150" s="65">
        <v>3000000</v>
      </c>
      <c r="L150" s="66" t="s">
        <v>140</v>
      </c>
      <c r="M150" s="66" t="s">
        <v>102</v>
      </c>
      <c r="N150" s="87" t="str">
        <f>IF(AND('331-CT'!$E$7=TH!H150,OR(L150="331",M150="331")),"x","")</f>
        <v/>
      </c>
      <c r="O150" s="87" t="str">
        <f>IF(AND($B150&gt;='111'!$N$11,$B150&lt;='111'!$O$11,OR($L150=$O$7,$M150=$O$7)),"x","")</f>
        <v>x</v>
      </c>
      <c r="P150" s="87" t="str">
        <f>IF(AND($L150=$O$7,$B150&lt;'111'!$N$11),"x","")</f>
        <v/>
      </c>
      <c r="Q150" s="87" t="str">
        <f>IF(AND($M150=$O$7,$B150&lt;'111'!$N$11),"x","")</f>
        <v/>
      </c>
      <c r="R150" s="87" t="str">
        <f>IF(AND($B150&gt;='112'!$M$9,$B150&lt;='112'!$N$9,OR($L150='112'!$I$6,$M150='112'!$I$6)),"x","")</f>
        <v/>
      </c>
      <c r="S150" s="87" t="str">
        <f>IF(AND($L150='112'!$I$6,$B150&lt;'112'!$M$9),"x","")</f>
        <v/>
      </c>
      <c r="T150" s="87" t="str">
        <f>IF(AND($M150='112'!$I$6,$B150&lt;'112'!$M$9),"x","")</f>
        <v/>
      </c>
      <c r="U150" s="87" t="str">
        <f>IF(AND($B150&gt;='1331'!$I$9,$B150&lt;='1331'!$J$9,OR($L150=$U$7,$M150=$U$7)),"x","")</f>
        <v/>
      </c>
      <c r="V150" s="87" t="str">
        <f>IF(AND($L150=$U$7,$B150&lt;'1331'!$I$9),"x","")</f>
        <v/>
      </c>
      <c r="W150" s="87" t="str">
        <f>IF(AND($M150=$U$7,$B150&lt;'1331'!$I$9),"x","")</f>
        <v/>
      </c>
      <c r="X150" s="87" t="str">
        <f>IF(AND('CT-341'!$H$9=H150,OR(LEFT(L150,3)=$X$7,LEFT(M150,3)=$X$7)),"x","")</f>
        <v/>
      </c>
      <c r="Y150" s="87" t="str">
        <f>IF(OR(TH!L150=TH!$Y$7,M150=TH!$Y$7),"x","")</f>
        <v/>
      </c>
      <c r="Z150" s="87" t="str">
        <f t="shared" ref="Z150:Z213" si="8">IF(AND(1&lt;=$B150,$B150&lt;=3),"1",IF(AND(4&lt;=$B150,$B150&lt;=6),"2",IF(AND(7&lt;=$B150,$B150&lt;=9),"3",IF(AND(10&lt;=$B150,$B150&lt;=12),"4",""))))</f>
        <v>1</v>
      </c>
    </row>
    <row r="151" spans="1:26" s="410" customFormat="1" ht="15.75" customHeight="1">
      <c r="A151" s="405" t="str">
        <f>IF(B151&lt;&gt;"",IF(AND(B151&gt;=_TM1,B151&lt;=_TM2,OR(TH!L151="1111",TH!M151="1111")),TH!D151,""),"")</f>
        <v>C32</v>
      </c>
      <c r="B151" s="63">
        <f t="shared" si="7"/>
        <v>2</v>
      </c>
      <c r="C151" s="64">
        <v>42425</v>
      </c>
      <c r="D151" s="64" t="s">
        <v>203</v>
      </c>
      <c r="E151" s="64">
        <v>42425</v>
      </c>
      <c r="F151" s="67" t="s">
        <v>456</v>
      </c>
      <c r="G151" s="367"/>
      <c r="H151" s="75" t="s">
        <v>455</v>
      </c>
      <c r="I151" s="619"/>
      <c r="J151" s="628"/>
      <c r="K151" s="65">
        <v>300000</v>
      </c>
      <c r="L151" s="66" t="s">
        <v>10</v>
      </c>
      <c r="M151" s="66" t="s">
        <v>102</v>
      </c>
      <c r="N151" s="87" t="str">
        <f>IF(AND('331-CT'!$E$7=TH!H151,OR(L151="331",M151="331")),"x","")</f>
        <v/>
      </c>
      <c r="O151" s="87" t="str">
        <f>IF(AND($B151&gt;='111'!$N$11,$B151&lt;='111'!$O$11,OR($L151=$O$7,$M151=$O$7)),"x","")</f>
        <v>x</v>
      </c>
      <c r="P151" s="87" t="str">
        <f>IF(AND($L151=$O$7,$B151&lt;'111'!$N$11),"x","")</f>
        <v/>
      </c>
      <c r="Q151" s="87" t="str">
        <f>IF(AND($M151=$O$7,$B151&lt;'111'!$N$11),"x","")</f>
        <v/>
      </c>
      <c r="R151" s="87" t="str">
        <f>IF(AND($B151&gt;='112'!$M$9,$B151&lt;='112'!$N$9,OR($L151='112'!$I$6,$M151='112'!$I$6)),"x","")</f>
        <v/>
      </c>
      <c r="S151" s="87" t="str">
        <f>IF(AND($L151='112'!$I$6,$B151&lt;'112'!$M$9),"x","")</f>
        <v/>
      </c>
      <c r="T151" s="87" t="str">
        <f>IF(AND($M151='112'!$I$6,$B151&lt;'112'!$M$9),"x","")</f>
        <v/>
      </c>
      <c r="U151" s="87" t="str">
        <f>IF(AND($B151&gt;='1331'!$I$9,$B151&lt;='1331'!$J$9,OR($L151=$U$7,$M151=$U$7)),"x","")</f>
        <v>x</v>
      </c>
      <c r="V151" s="87" t="str">
        <f>IF(AND($L151=$U$7,$B151&lt;'1331'!$I$9),"x","")</f>
        <v/>
      </c>
      <c r="W151" s="87" t="str">
        <f>IF(AND($M151=$U$7,$B151&lt;'1331'!$I$9),"x","")</f>
        <v/>
      </c>
      <c r="X151" s="87" t="str">
        <f>IF(AND('CT-341'!$H$9=H151,OR(LEFT(L151,3)=$X$7,LEFT(M151,3)=$X$7)),"x","")</f>
        <v/>
      </c>
      <c r="Y151" s="87" t="str">
        <f>IF(OR(TH!L151=TH!$Y$7,M151=TH!$Y$7),"x","")</f>
        <v/>
      </c>
      <c r="Z151" s="87" t="str">
        <f t="shared" si="8"/>
        <v>1</v>
      </c>
    </row>
    <row r="152" spans="1:26" s="412" customFormat="1" ht="15.75" customHeight="1">
      <c r="A152" s="405" t="str">
        <f>IF(B152&lt;&gt;"",IF(AND(B152&gt;=_TM1,B152&lt;=_TM2,OR(TH!L152="1111",TH!M152="1111")),TH!D152,""),"")</f>
        <v>C33</v>
      </c>
      <c r="B152" s="63">
        <f t="shared" si="7"/>
        <v>3</v>
      </c>
      <c r="C152" s="64">
        <v>42430</v>
      </c>
      <c r="D152" s="64" t="s">
        <v>204</v>
      </c>
      <c r="E152" s="64">
        <v>42430</v>
      </c>
      <c r="F152" s="67" t="s">
        <v>423</v>
      </c>
      <c r="G152" s="367"/>
      <c r="H152" s="413" t="s">
        <v>165</v>
      </c>
      <c r="I152" s="621"/>
      <c r="J152" s="630"/>
      <c r="K152" s="65">
        <v>41000000</v>
      </c>
      <c r="L152" s="66" t="s">
        <v>31</v>
      </c>
      <c r="M152" s="66" t="s">
        <v>102</v>
      </c>
      <c r="N152" s="87" t="str">
        <f>IF(AND('331-CT'!$E$7=TH!H152,OR(L152="331",M152="331")),"x","")</f>
        <v/>
      </c>
      <c r="O152" s="87" t="str">
        <f>IF(AND($B152&gt;='111'!$N$11,$B152&lt;='111'!$O$11,OR($L152=$O$7,$M152=$O$7)),"x","")</f>
        <v>x</v>
      </c>
      <c r="P152" s="87" t="str">
        <f>IF(AND($L152=$O$7,$B152&lt;'111'!$N$11),"x","")</f>
        <v/>
      </c>
      <c r="Q152" s="87" t="str">
        <f>IF(AND($M152=$O$7,$B152&lt;'111'!$N$11),"x","")</f>
        <v/>
      </c>
      <c r="R152" s="87" t="str">
        <f>IF(AND($B152&gt;='112'!$M$9,$B152&lt;='112'!$N$9,OR($L152='112'!$I$6,$M152='112'!$I$6)),"x","")</f>
        <v>x</v>
      </c>
      <c r="S152" s="87" t="str">
        <f>IF(AND($L152='112'!$I$6,$B152&lt;'112'!$M$9),"x","")</f>
        <v/>
      </c>
      <c r="T152" s="87" t="str">
        <f>IF(AND($M152='112'!$I$6,$B152&lt;'112'!$M$9),"x","")</f>
        <v/>
      </c>
      <c r="U152" s="87" t="str">
        <f>IF(AND($B152&gt;='1331'!$I$9,$B152&lt;='1331'!$J$9,OR($L152=$U$7,$M152=$U$7)),"x","")</f>
        <v/>
      </c>
      <c r="V152" s="87" t="str">
        <f>IF(AND($L152=$U$7,$B152&lt;'1331'!$I$9),"x","")</f>
        <v/>
      </c>
      <c r="W152" s="87" t="str">
        <f>IF(AND($M152=$U$7,$B152&lt;'1331'!$I$9),"x","")</f>
        <v/>
      </c>
      <c r="X152" s="87" t="str">
        <f>IF(AND('CT-341'!$H$9=H152,OR(LEFT(L152,3)=$X$7,LEFT(M152,3)=$X$7)),"x","")</f>
        <v/>
      </c>
      <c r="Y152" s="87" t="str">
        <f>IF(OR(TH!L152=TH!$Y$7,M152=TH!$Y$7),"x","")</f>
        <v/>
      </c>
      <c r="Z152" s="87" t="str">
        <f t="shared" si="8"/>
        <v>1</v>
      </c>
    </row>
    <row r="153" spans="1:26" s="412" customFormat="1" ht="15.75" customHeight="1">
      <c r="A153" s="405" t="str">
        <f>IF(B153&lt;&gt;"",IF(AND(B153&gt;=_TM1,B153&lt;=_TM2,OR(TH!L153="1111",TH!M153="1111")),TH!D153,""),"")</f>
        <v/>
      </c>
      <c r="B153" s="63">
        <f t="shared" si="7"/>
        <v>3</v>
      </c>
      <c r="C153" s="64">
        <v>42430</v>
      </c>
      <c r="D153" s="64" t="s">
        <v>8</v>
      </c>
      <c r="E153" s="64">
        <v>42430</v>
      </c>
      <c r="F153" s="67" t="s">
        <v>457</v>
      </c>
      <c r="G153" s="367"/>
      <c r="H153" s="75" t="s">
        <v>226</v>
      </c>
      <c r="I153" s="619"/>
      <c r="J153" s="628"/>
      <c r="K153" s="65">
        <v>40435780</v>
      </c>
      <c r="L153" s="66" t="s">
        <v>9</v>
      </c>
      <c r="M153" s="66" t="s">
        <v>31</v>
      </c>
      <c r="N153" s="87" t="str">
        <f>IF(AND('331-CT'!$E$7=TH!H153,OR(L153="331",M153="331")),"x","")</f>
        <v>x</v>
      </c>
      <c r="O153" s="87" t="str">
        <f>IF(AND($B153&gt;='111'!$N$11,$B153&lt;='111'!$O$11,OR($L153=$O$7,$M153=$O$7)),"x","")</f>
        <v/>
      </c>
      <c r="P153" s="87" t="str">
        <f>IF(AND($L153=$O$7,$B153&lt;'111'!$N$11),"x","")</f>
        <v/>
      </c>
      <c r="Q153" s="87" t="str">
        <f>IF(AND($M153=$O$7,$B153&lt;'111'!$N$11),"x","")</f>
        <v/>
      </c>
      <c r="R153" s="87" t="str">
        <f>IF(AND($B153&gt;='112'!$M$9,$B153&lt;='112'!$N$9,OR($L153='112'!$I$6,$M153='112'!$I$6)),"x","")</f>
        <v>x</v>
      </c>
      <c r="S153" s="87" t="str">
        <f>IF(AND($L153='112'!$I$6,$B153&lt;'112'!$M$9),"x","")</f>
        <v/>
      </c>
      <c r="T153" s="87" t="str">
        <f>IF(AND($M153='112'!$I$6,$B153&lt;'112'!$M$9),"x","")</f>
        <v/>
      </c>
      <c r="U153" s="87" t="str">
        <f>IF(AND($B153&gt;='1331'!$I$9,$B153&lt;='1331'!$J$9,OR($L153=$U$7,$M153=$U$7)),"x","")</f>
        <v/>
      </c>
      <c r="V153" s="87" t="str">
        <f>IF(AND($L153=$U$7,$B153&lt;'1331'!$I$9),"x","")</f>
        <v/>
      </c>
      <c r="W153" s="87" t="str">
        <f>IF(AND($M153=$U$7,$B153&lt;'1331'!$I$9),"x","")</f>
        <v/>
      </c>
      <c r="X153" s="87" t="str">
        <f>IF(AND('CT-341'!$H$9=H153,OR(LEFT(L153,3)=$X$7,LEFT(M153,3)=$X$7)),"x","")</f>
        <v/>
      </c>
      <c r="Y153" s="87" t="str">
        <f>IF(OR(TH!L153=TH!$Y$7,M153=TH!$Y$7),"x","")</f>
        <v/>
      </c>
      <c r="Z153" s="87" t="str">
        <f t="shared" si="8"/>
        <v>1</v>
      </c>
    </row>
    <row r="154" spans="1:26" s="410" customFormat="1" ht="15.75" customHeight="1">
      <c r="A154" s="405" t="str">
        <f>IF(B154&lt;&gt;"",IF(AND(B154&gt;=_TM1,B154&lt;=_TM2,OR(TH!L154="1111",TH!M154="1111")),TH!D154,""),"")</f>
        <v/>
      </c>
      <c r="B154" s="63">
        <f t="shared" si="7"/>
        <v>3</v>
      </c>
      <c r="C154" s="64">
        <v>42430</v>
      </c>
      <c r="D154" s="64" t="s">
        <v>8</v>
      </c>
      <c r="E154" s="64">
        <v>42430</v>
      </c>
      <c r="F154" s="67" t="s">
        <v>22</v>
      </c>
      <c r="G154" s="367"/>
      <c r="H154" s="75"/>
      <c r="I154" s="619"/>
      <c r="J154" s="628"/>
      <c r="K154" s="65">
        <v>45000</v>
      </c>
      <c r="L154" s="66" t="s">
        <v>140</v>
      </c>
      <c r="M154" s="66" t="s">
        <v>31</v>
      </c>
      <c r="N154" s="87" t="str">
        <f>IF(AND('331-CT'!$E$7=TH!H154,OR(L154="331",M154="331")),"x","")</f>
        <v/>
      </c>
      <c r="O154" s="87" t="str">
        <f>IF(AND($B154&gt;='111'!$N$11,$B154&lt;='111'!$O$11,OR($L154=$O$7,$M154=$O$7)),"x","")</f>
        <v/>
      </c>
      <c r="P154" s="87" t="str">
        <f>IF(AND($L154=$O$7,$B154&lt;'111'!$N$11),"x","")</f>
        <v/>
      </c>
      <c r="Q154" s="87" t="str">
        <f>IF(AND($M154=$O$7,$B154&lt;'111'!$N$11),"x","")</f>
        <v/>
      </c>
      <c r="R154" s="87" t="str">
        <f>IF(AND($B154&gt;='112'!$M$9,$B154&lt;='112'!$N$9,OR($L154='112'!$I$6,$M154='112'!$I$6)),"x","")</f>
        <v>x</v>
      </c>
      <c r="S154" s="87" t="str">
        <f>IF(AND($L154='112'!$I$6,$B154&lt;'112'!$M$9),"x","")</f>
        <v/>
      </c>
      <c r="T154" s="87" t="str">
        <f>IF(AND($M154='112'!$I$6,$B154&lt;'112'!$M$9),"x","")</f>
        <v/>
      </c>
      <c r="U154" s="87" t="str">
        <f>IF(AND($B154&gt;='1331'!$I$9,$B154&lt;='1331'!$J$9,OR($L154=$U$7,$M154=$U$7)),"x","")</f>
        <v/>
      </c>
      <c r="V154" s="87" t="str">
        <f>IF(AND($L154=$U$7,$B154&lt;'1331'!$I$9),"x","")</f>
        <v/>
      </c>
      <c r="W154" s="87" t="str">
        <f>IF(AND($M154=$U$7,$B154&lt;'1331'!$I$9),"x","")</f>
        <v/>
      </c>
      <c r="X154" s="87" t="str">
        <f>IF(AND('CT-341'!$H$9=H154,OR(LEFT(L154,3)=$X$7,LEFT(M154,3)=$X$7)),"x","")</f>
        <v/>
      </c>
      <c r="Y154" s="87" t="str">
        <f>IF(OR(TH!L154=TH!$Y$7,M154=TH!$Y$7),"x","")</f>
        <v/>
      </c>
      <c r="Z154" s="87" t="str">
        <f t="shared" si="8"/>
        <v>1</v>
      </c>
    </row>
    <row r="155" spans="1:26" s="410" customFormat="1" ht="15.75" customHeight="1">
      <c r="A155" s="405" t="str">
        <f>IF(B155&lt;&gt;"",IF(AND(B155&gt;=_TM1,B155&lt;=_TM2,OR(TH!L155="1111",TH!M155="1111")),TH!D155,""),"")</f>
        <v/>
      </c>
      <c r="B155" s="63">
        <f t="shared" si="7"/>
        <v>3</v>
      </c>
      <c r="C155" s="64">
        <v>42430</v>
      </c>
      <c r="D155" s="64" t="s">
        <v>8</v>
      </c>
      <c r="E155" s="64">
        <v>42430</v>
      </c>
      <c r="F155" s="67" t="s">
        <v>23</v>
      </c>
      <c r="G155" s="367"/>
      <c r="H155" s="75"/>
      <c r="I155" s="619"/>
      <c r="J155" s="628"/>
      <c r="K155" s="65">
        <v>4500</v>
      </c>
      <c r="L155" s="66" t="s">
        <v>10</v>
      </c>
      <c r="M155" s="66" t="s">
        <v>31</v>
      </c>
      <c r="N155" s="87" t="str">
        <f>IF(AND('331-CT'!$E$7=TH!H155,OR(L155="331",M155="331")),"x","")</f>
        <v/>
      </c>
      <c r="O155" s="87" t="str">
        <f>IF(AND($B155&gt;='111'!$N$11,$B155&lt;='111'!$O$11,OR($L155=$O$7,$M155=$O$7)),"x","")</f>
        <v/>
      </c>
      <c r="P155" s="87" t="str">
        <f>IF(AND($L155=$O$7,$B155&lt;'111'!$N$11),"x","")</f>
        <v/>
      </c>
      <c r="Q155" s="87" t="str">
        <f>IF(AND($M155=$O$7,$B155&lt;'111'!$N$11),"x","")</f>
        <v/>
      </c>
      <c r="R155" s="87" t="str">
        <f>IF(AND($B155&gt;='112'!$M$9,$B155&lt;='112'!$N$9,OR($L155='112'!$I$6,$M155='112'!$I$6)),"x","")</f>
        <v>x</v>
      </c>
      <c r="S155" s="87" t="str">
        <f>IF(AND($L155='112'!$I$6,$B155&lt;'112'!$M$9),"x","")</f>
        <v/>
      </c>
      <c r="T155" s="87" t="str">
        <f>IF(AND($M155='112'!$I$6,$B155&lt;'112'!$M$9),"x","")</f>
        <v/>
      </c>
      <c r="U155" s="87" t="str">
        <f>IF(AND($B155&gt;='1331'!$I$9,$B155&lt;='1331'!$J$9,OR($L155=$U$7,$M155=$U$7)),"x","")</f>
        <v>x</v>
      </c>
      <c r="V155" s="87" t="str">
        <f>IF(AND($L155=$U$7,$B155&lt;'1331'!$I$9),"x","")</f>
        <v/>
      </c>
      <c r="W155" s="87" t="str">
        <f>IF(AND($M155=$U$7,$B155&lt;'1331'!$I$9),"x","")</f>
        <v/>
      </c>
      <c r="X155" s="87" t="str">
        <f>IF(AND('CT-341'!$H$9=H155,OR(LEFT(L155,3)=$X$7,LEFT(M155,3)=$X$7)),"x","")</f>
        <v/>
      </c>
      <c r="Y155" s="87" t="str">
        <f>IF(OR(TH!L155=TH!$Y$7,M155=TH!$Y$7),"x","")</f>
        <v/>
      </c>
      <c r="Z155" s="87" t="str">
        <f t="shared" si="8"/>
        <v>1</v>
      </c>
    </row>
    <row r="156" spans="1:26" s="410" customFormat="1" ht="15.75" customHeight="1">
      <c r="A156" s="405" t="str">
        <f>IF(B156&lt;&gt;"",IF(AND(B156&gt;=_TM1,B156&lt;=_TM2,OR(TH!L156="1111",TH!M156="1111")),TH!D156,""),"")</f>
        <v/>
      </c>
      <c r="B156" s="63">
        <f t="shared" si="7"/>
        <v>3</v>
      </c>
      <c r="C156" s="64">
        <v>42430</v>
      </c>
      <c r="D156" s="64" t="s">
        <v>8</v>
      </c>
      <c r="E156" s="64">
        <v>42430</v>
      </c>
      <c r="F156" s="67" t="s">
        <v>470</v>
      </c>
      <c r="G156" s="381"/>
      <c r="H156" s="7" t="s">
        <v>337</v>
      </c>
      <c r="I156" s="619">
        <v>88000</v>
      </c>
      <c r="J156" s="628">
        <f>K156/I156</f>
        <v>22530</v>
      </c>
      <c r="K156" s="65">
        <v>1982640000</v>
      </c>
      <c r="L156" s="66" t="s">
        <v>458</v>
      </c>
      <c r="M156" s="66" t="s">
        <v>471</v>
      </c>
      <c r="N156" s="87" t="str">
        <f>IF(AND('331-CT'!$E$7=TH!H156,OR(L156="331",M156="331")),"x","")</f>
        <v/>
      </c>
      <c r="O156" s="87" t="str">
        <f>IF(AND($B156&gt;='111'!$N$11,$B156&lt;='111'!$O$11,OR($L156=$O$7,$M156=$O$7)),"x","")</f>
        <v/>
      </c>
      <c r="P156" s="87" t="str">
        <f>IF(AND($L156=$O$7,$B156&lt;'111'!$N$11),"x","")</f>
        <v/>
      </c>
      <c r="Q156" s="87" t="str">
        <f>IF(AND($M156=$O$7,$B156&lt;'111'!$N$11),"x","")</f>
        <v/>
      </c>
      <c r="R156" s="87" t="str">
        <f>IF(AND($B156&gt;='112'!$M$9,$B156&lt;='112'!$N$9,OR($L156='112'!$I$6,$M156='112'!$I$6)),"x","")</f>
        <v/>
      </c>
      <c r="S156" s="87" t="str">
        <f>IF(AND($L156='112'!$I$6,$B156&lt;'112'!$M$9),"x","")</f>
        <v/>
      </c>
      <c r="T156" s="87" t="str">
        <f>IF(AND($M156='112'!$I$6,$B156&lt;'112'!$M$9),"x","")</f>
        <v/>
      </c>
      <c r="U156" s="87" t="str">
        <f>IF(AND($B156&gt;='1331'!$I$9,$B156&lt;='1331'!$J$9,OR($L156=$U$7,$M156=$U$7)),"x","")</f>
        <v/>
      </c>
      <c r="V156" s="87" t="str">
        <f>IF(AND($L156=$U$7,$B156&lt;'1331'!$I$9),"x","")</f>
        <v/>
      </c>
      <c r="W156" s="87" t="str">
        <f>IF(AND($M156=$U$7,$B156&lt;'1331'!$I$9),"x","")</f>
        <v/>
      </c>
      <c r="X156" s="87" t="str">
        <f>IF(AND('CT-341'!$H$9=H156,OR(LEFT(L156,3)=$X$7,LEFT(M156,3)=$X$7)),"x","")</f>
        <v>x</v>
      </c>
      <c r="Y156" s="87" t="str">
        <f>IF(OR(TH!L156=TH!$Y$7,M156=TH!$Y$7),"x","")</f>
        <v/>
      </c>
      <c r="Z156" s="87" t="str">
        <f t="shared" si="8"/>
        <v>1</v>
      </c>
    </row>
    <row r="157" spans="1:26" s="410" customFormat="1" ht="15.75" customHeight="1">
      <c r="A157" s="405" t="str">
        <f>IF(B157&lt;&gt;"",IF(AND(B157&gt;=_TM1,B157&lt;=_TM2,OR(TH!L157="1111",TH!M157="1111")),TH!D157,""),"")</f>
        <v/>
      </c>
      <c r="B157" s="63" t="str">
        <f t="shared" si="7"/>
        <v/>
      </c>
      <c r="C157" s="64"/>
      <c r="D157" s="64"/>
      <c r="E157" s="64"/>
      <c r="F157" s="67"/>
      <c r="G157" s="381"/>
      <c r="H157" s="75"/>
      <c r="I157" s="619"/>
      <c r="J157" s="628"/>
      <c r="K157" s="65"/>
      <c r="L157" s="66"/>
      <c r="M157" s="66"/>
      <c r="N157" s="87" t="str">
        <f>IF(AND('331-CT'!$E$7=TH!H157,OR(L157="331",M157="331")),"x","")</f>
        <v/>
      </c>
      <c r="O157" s="87" t="str">
        <f>IF(AND($B157&gt;='111'!$N$11,$B157&lt;='111'!$O$11,OR($L157=$O$7,$M157=$O$7)),"x","")</f>
        <v/>
      </c>
      <c r="P157" s="87" t="str">
        <f>IF(AND($L157=$O$7,$B157&lt;'111'!$N$11),"x","")</f>
        <v/>
      </c>
      <c r="Q157" s="87" t="str">
        <f>IF(AND($M157=$O$7,$B157&lt;'111'!$N$11),"x","")</f>
        <v/>
      </c>
      <c r="R157" s="87" t="str">
        <f>IF(AND($B157&gt;='112'!$M$9,$B157&lt;='112'!$N$9,OR($L157='112'!$I$6,$M157='112'!$I$6)),"x","")</f>
        <v/>
      </c>
      <c r="S157" s="87" t="str">
        <f>IF(AND($L157='112'!$I$6,$B157&lt;'112'!$M$9),"x","")</f>
        <v/>
      </c>
      <c r="T157" s="87" t="str">
        <f>IF(AND($M157='112'!$I$6,$B157&lt;'112'!$M$9),"x","")</f>
        <v/>
      </c>
      <c r="U157" s="87" t="str">
        <f>IF(AND($B157&gt;='1331'!$I$9,$B157&lt;='1331'!$J$9,OR($L157=$U$7,$M157=$U$7)),"x","")</f>
        <v/>
      </c>
      <c r="V157" s="87" t="str">
        <f>IF(AND($L157=$U$7,$B157&lt;'1331'!$I$9),"x","")</f>
        <v/>
      </c>
      <c r="W157" s="87" t="str">
        <f>IF(AND($M157=$U$7,$B157&lt;'1331'!$I$9),"x","")</f>
        <v/>
      </c>
      <c r="X157" s="87" t="str">
        <f>IF(AND('CT-341'!$H$9=H157,OR(LEFT(L157,3)=$X$7,LEFT(M157,3)=$X$7)),"x","")</f>
        <v/>
      </c>
      <c r="Y157" s="87" t="str">
        <f>IF(OR(TH!L157=TH!$Y$7,M157=TH!$Y$7),"x","")</f>
        <v/>
      </c>
      <c r="Z157" s="87" t="str">
        <f t="shared" si="8"/>
        <v/>
      </c>
    </row>
    <row r="158" spans="1:26" s="410" customFormat="1" ht="15.75" customHeight="1">
      <c r="A158" s="405" t="str">
        <f>IF(B158&lt;&gt;"",IF(AND(B158&gt;=_TM1,B158&lt;=_TM2,OR(TH!L158="1111",TH!M158="1111")),TH!D158,""),"")</f>
        <v/>
      </c>
      <c r="B158" s="63" t="str">
        <f t="shared" si="7"/>
        <v/>
      </c>
      <c r="C158" s="64"/>
      <c r="D158" s="64"/>
      <c r="E158" s="64"/>
      <c r="F158" s="67"/>
      <c r="G158" s="381"/>
      <c r="H158" s="413"/>
      <c r="I158" s="621"/>
      <c r="J158" s="630"/>
      <c r="K158" s="65"/>
      <c r="L158" s="66"/>
      <c r="M158" s="66"/>
      <c r="N158" s="87" t="str">
        <f>IF(AND('331-CT'!$E$7=TH!H158,OR(L158="331",M158="331")),"x","")</f>
        <v/>
      </c>
      <c r="O158" s="87" t="str">
        <f>IF(AND($B158&gt;='111'!$N$11,$B158&lt;='111'!$O$11,OR($L158=$O$7,$M158=$O$7)),"x","")</f>
        <v/>
      </c>
      <c r="P158" s="87" t="str">
        <f>IF(AND($L158=$O$7,$B158&lt;'111'!$N$11),"x","")</f>
        <v/>
      </c>
      <c r="Q158" s="87" t="str">
        <f>IF(AND($M158=$O$7,$B158&lt;'111'!$N$11),"x","")</f>
        <v/>
      </c>
      <c r="R158" s="87" t="str">
        <f>IF(AND($B158&gt;='112'!$M$9,$B158&lt;='112'!$N$9,OR($L158='112'!$I$6,$M158='112'!$I$6)),"x","")</f>
        <v/>
      </c>
      <c r="S158" s="87" t="str">
        <f>IF(AND($L158='112'!$I$6,$B158&lt;'112'!$M$9),"x","")</f>
        <v/>
      </c>
      <c r="T158" s="87" t="str">
        <f>IF(AND($M158='112'!$I$6,$B158&lt;'112'!$M$9),"x","")</f>
        <v/>
      </c>
      <c r="U158" s="87" t="str">
        <f>IF(AND($B158&gt;='1331'!$I$9,$B158&lt;='1331'!$J$9,OR($L158=$U$7,$M158=$U$7)),"x","")</f>
        <v/>
      </c>
      <c r="V158" s="87" t="str">
        <f>IF(AND($L158=$U$7,$B158&lt;'1331'!$I$9),"x","")</f>
        <v/>
      </c>
      <c r="W158" s="87" t="str">
        <f>IF(AND($M158=$U$7,$B158&lt;'1331'!$I$9),"x","")</f>
        <v/>
      </c>
      <c r="X158" s="87" t="str">
        <f>IF(AND('CT-341'!$H$9=H158,OR(LEFT(L158,3)=$X$7,LEFT(M158,3)=$X$7)),"x","")</f>
        <v/>
      </c>
      <c r="Y158" s="87" t="str">
        <f>IF(OR(TH!L158=TH!$Y$7,M158=TH!$Y$7),"x","")</f>
        <v/>
      </c>
      <c r="Z158" s="87" t="str">
        <f t="shared" si="8"/>
        <v/>
      </c>
    </row>
    <row r="159" spans="1:26" s="410" customFormat="1" ht="15.75" customHeight="1">
      <c r="A159" s="405" t="str">
        <f>IF(B159&lt;&gt;"",IF(AND(B159&gt;=_TM1,B159&lt;=_TM2,OR(TH!L159="1111",TH!M159="1111")),TH!D159,""),"")</f>
        <v/>
      </c>
      <c r="B159" s="63" t="str">
        <f t="shared" si="7"/>
        <v/>
      </c>
      <c r="C159" s="64"/>
      <c r="D159" s="64"/>
      <c r="E159" s="64"/>
      <c r="F159" s="67"/>
      <c r="G159" s="381"/>
      <c r="H159" s="413"/>
      <c r="I159" s="621"/>
      <c r="J159" s="630"/>
      <c r="K159" s="65"/>
      <c r="L159" s="66"/>
      <c r="M159" s="66"/>
      <c r="N159" s="87" t="str">
        <f>IF(AND('331-CT'!$E$7=TH!H159,OR(L159="331",M159="331")),"x","")</f>
        <v/>
      </c>
      <c r="O159" s="87" t="str">
        <f>IF(AND($B159&gt;='111'!$N$11,$B159&lt;='111'!$O$11,OR($L159=$O$7,$M159=$O$7)),"x","")</f>
        <v/>
      </c>
      <c r="P159" s="87" t="str">
        <f>IF(AND($L159=$O$7,$B159&lt;'111'!$N$11),"x","")</f>
        <v/>
      </c>
      <c r="Q159" s="87" t="str">
        <f>IF(AND($M159=$O$7,$B159&lt;'111'!$N$11),"x","")</f>
        <v/>
      </c>
      <c r="R159" s="87" t="str">
        <f>IF(AND($B159&gt;='112'!$M$9,$B159&lt;='112'!$N$9,OR($L159='112'!$I$6,$M159='112'!$I$6)),"x","")</f>
        <v/>
      </c>
      <c r="S159" s="87" t="str">
        <f>IF(AND($L159='112'!$I$6,$B159&lt;'112'!$M$9),"x","")</f>
        <v/>
      </c>
      <c r="T159" s="87" t="str">
        <f>IF(AND($M159='112'!$I$6,$B159&lt;'112'!$M$9),"x","")</f>
        <v/>
      </c>
      <c r="U159" s="87" t="str">
        <f>IF(AND($B159&gt;='1331'!$I$9,$B159&lt;='1331'!$J$9,OR($L159=$U$7,$M159=$U$7)),"x","")</f>
        <v/>
      </c>
      <c r="V159" s="87" t="str">
        <f>IF(AND($L159=$U$7,$B159&lt;'1331'!$I$9),"x","")</f>
        <v/>
      </c>
      <c r="W159" s="87" t="str">
        <f>IF(AND($M159=$U$7,$B159&lt;'1331'!$I$9),"x","")</f>
        <v/>
      </c>
      <c r="X159" s="87" t="str">
        <f>IF(AND('CT-341'!$H$9=H159,OR(LEFT(L159,3)=$X$7,LEFT(M159,3)=$X$7)),"x","")</f>
        <v/>
      </c>
      <c r="Y159" s="87" t="str">
        <f>IF(OR(TH!L159=TH!$Y$7,M159=TH!$Y$7),"x","")</f>
        <v/>
      </c>
      <c r="Z159" s="87" t="str">
        <f t="shared" si="8"/>
        <v/>
      </c>
    </row>
    <row r="160" spans="1:26" s="410" customFormat="1" ht="15.75" customHeight="1">
      <c r="A160" s="405" t="str">
        <f>IF(B160&lt;&gt;"",IF(AND(B160&gt;=_TM1,B160&lt;=_TM2,OR(TH!L160="1111",TH!M160="1111")),TH!D160,""),"")</f>
        <v/>
      </c>
      <c r="B160" s="63" t="str">
        <f t="shared" si="7"/>
        <v/>
      </c>
      <c r="C160" s="64"/>
      <c r="D160" s="64"/>
      <c r="E160" s="64"/>
      <c r="F160" s="67"/>
      <c r="G160" s="367"/>
      <c r="H160" s="77"/>
      <c r="I160" s="621"/>
      <c r="J160" s="630"/>
      <c r="K160" s="65"/>
      <c r="L160" s="66"/>
      <c r="M160" s="66"/>
      <c r="N160" s="87" t="str">
        <f>IF(AND('331-CT'!$E$7=TH!H160,OR(L160="331",M160="331")),"x","")</f>
        <v/>
      </c>
      <c r="O160" s="87" t="str">
        <f>IF(AND($B160&gt;='111'!$N$11,$B160&lt;='111'!$O$11,OR($L160=$O$7,$M160=$O$7)),"x","")</f>
        <v/>
      </c>
      <c r="P160" s="87" t="str">
        <f>IF(AND($L160=$O$7,$B160&lt;'111'!$N$11),"x","")</f>
        <v/>
      </c>
      <c r="Q160" s="87" t="str">
        <f>IF(AND($M160=$O$7,$B160&lt;'111'!$N$11),"x","")</f>
        <v/>
      </c>
      <c r="R160" s="87" t="str">
        <f>IF(AND($B160&gt;='112'!$M$9,$B160&lt;='112'!$N$9,OR($L160='112'!$I$6,$M160='112'!$I$6)),"x","")</f>
        <v/>
      </c>
      <c r="S160" s="87" t="str">
        <f>IF(AND($L160='112'!$I$6,$B160&lt;'112'!$M$9),"x","")</f>
        <v/>
      </c>
      <c r="T160" s="87" t="str">
        <f>IF(AND($M160='112'!$I$6,$B160&lt;'112'!$M$9),"x","")</f>
        <v/>
      </c>
      <c r="U160" s="87" t="str">
        <f>IF(AND($B160&gt;='1331'!$I$9,$B160&lt;='1331'!$J$9,OR($L160=$U$7,$M160=$U$7)),"x","")</f>
        <v/>
      </c>
      <c r="V160" s="87" t="str">
        <f>IF(AND($L160=$U$7,$B160&lt;'1331'!$I$9),"x","")</f>
        <v/>
      </c>
      <c r="W160" s="87" t="str">
        <f>IF(AND($M160=$U$7,$B160&lt;'1331'!$I$9),"x","")</f>
        <v/>
      </c>
      <c r="X160" s="87" t="str">
        <f>IF(AND('CT-341'!$H$9=H160,OR(LEFT(L160,3)=$X$7,LEFT(M160,3)=$X$7)),"x","")</f>
        <v/>
      </c>
      <c r="Y160" s="87" t="str">
        <f>IF(OR(TH!L160=TH!$Y$7,M160=TH!$Y$7),"x","")</f>
        <v/>
      </c>
      <c r="Z160" s="87" t="str">
        <f t="shared" si="8"/>
        <v/>
      </c>
    </row>
    <row r="161" spans="1:26" s="410" customFormat="1" ht="15.75" customHeight="1">
      <c r="A161" s="405" t="str">
        <f>IF(B161&lt;&gt;"",IF(AND(B161&gt;=_TM1,B161&lt;=_TM2,OR(TH!L161="1111",TH!M161="1111")),TH!D161,""),"")</f>
        <v/>
      </c>
      <c r="B161" s="63" t="str">
        <f t="shared" si="7"/>
        <v/>
      </c>
      <c r="C161" s="64"/>
      <c r="D161" s="64"/>
      <c r="E161" s="64"/>
      <c r="F161" s="67"/>
      <c r="G161" s="367"/>
      <c r="H161" s="75"/>
      <c r="I161" s="619"/>
      <c r="J161" s="628"/>
      <c r="K161" s="65"/>
      <c r="L161" s="66"/>
      <c r="M161" s="66"/>
      <c r="N161" s="87" t="str">
        <f>IF(AND('331-CT'!$E$7=TH!H161,OR(L161="331",M161="331")),"x","")</f>
        <v/>
      </c>
      <c r="O161" s="87" t="str">
        <f>IF(AND($B161&gt;='111'!$N$11,$B161&lt;='111'!$O$11,OR($L161=$O$7,$M161=$O$7)),"x","")</f>
        <v/>
      </c>
      <c r="P161" s="87" t="str">
        <f>IF(AND($L161=$O$7,$B161&lt;'111'!$N$11),"x","")</f>
        <v/>
      </c>
      <c r="Q161" s="87" t="str">
        <f>IF(AND($M161=$O$7,$B161&lt;'111'!$N$11),"x","")</f>
        <v/>
      </c>
      <c r="R161" s="87" t="str">
        <f>IF(AND($B161&gt;='112'!$M$9,$B161&lt;='112'!$N$9,OR($L161='112'!$I$6,$M161='112'!$I$6)),"x","")</f>
        <v/>
      </c>
      <c r="S161" s="87" t="str">
        <f>IF(AND($L161='112'!$I$6,$B161&lt;'112'!$M$9),"x","")</f>
        <v/>
      </c>
      <c r="T161" s="87" t="str">
        <f>IF(AND($M161='112'!$I$6,$B161&lt;'112'!$M$9),"x","")</f>
        <v/>
      </c>
      <c r="U161" s="87" t="str">
        <f>IF(AND($B161&gt;='1331'!$I$9,$B161&lt;='1331'!$J$9,OR($L161=$U$7,$M161=$U$7)),"x","")</f>
        <v/>
      </c>
      <c r="V161" s="87" t="str">
        <f>IF(AND($L161=$U$7,$B161&lt;'1331'!$I$9),"x","")</f>
        <v/>
      </c>
      <c r="W161" s="87" t="str">
        <f>IF(AND($M161=$U$7,$B161&lt;'1331'!$I$9),"x","")</f>
        <v/>
      </c>
      <c r="X161" s="87" t="str">
        <f>IF(AND('CT-341'!$H$9=H161,OR(LEFT(L161,3)=$X$7,LEFT(M161,3)=$X$7)),"x","")</f>
        <v/>
      </c>
      <c r="Y161" s="87" t="str">
        <f>IF(OR(TH!L161=TH!$Y$7,M161=TH!$Y$7),"x","")</f>
        <v/>
      </c>
      <c r="Z161" s="87" t="str">
        <f t="shared" si="8"/>
        <v/>
      </c>
    </row>
    <row r="162" spans="1:26" s="410" customFormat="1" ht="15.75" customHeight="1">
      <c r="A162" s="405" t="str">
        <f>IF(B162&lt;&gt;"",IF(AND(B162&gt;=_TM1,B162&lt;=_TM2,OR(TH!L162="1111",TH!M162="1111")),TH!D162,""),"")</f>
        <v/>
      </c>
      <c r="B162" s="63" t="str">
        <f t="shared" si="7"/>
        <v/>
      </c>
      <c r="C162" s="64"/>
      <c r="D162" s="64"/>
      <c r="E162" s="64"/>
      <c r="F162" s="67"/>
      <c r="G162" s="367"/>
      <c r="H162" s="75"/>
      <c r="I162" s="619"/>
      <c r="J162" s="628"/>
      <c r="K162" s="65"/>
      <c r="L162" s="66"/>
      <c r="M162" s="66"/>
      <c r="N162" s="87" t="str">
        <f>IF(AND('331-CT'!$E$7=TH!H162,OR(L162="331",M162="331")),"x","")</f>
        <v/>
      </c>
      <c r="O162" s="87" t="str">
        <f>IF(AND($B162&gt;='111'!$N$11,$B162&lt;='111'!$O$11,OR($L162=$O$7,$M162=$O$7)),"x","")</f>
        <v/>
      </c>
      <c r="P162" s="87" t="str">
        <f>IF(AND($L162=$O$7,$B162&lt;'111'!$N$11),"x","")</f>
        <v/>
      </c>
      <c r="Q162" s="87" t="str">
        <f>IF(AND($M162=$O$7,$B162&lt;'111'!$N$11),"x","")</f>
        <v/>
      </c>
      <c r="R162" s="87" t="str">
        <f>IF(AND($B162&gt;='112'!$M$9,$B162&lt;='112'!$N$9,OR($L162='112'!$I$6,$M162='112'!$I$6)),"x","")</f>
        <v/>
      </c>
      <c r="S162" s="87" t="str">
        <f>IF(AND($L162='112'!$I$6,$B162&lt;'112'!$M$9),"x","")</f>
        <v/>
      </c>
      <c r="T162" s="87" t="str">
        <f>IF(AND($M162='112'!$I$6,$B162&lt;'112'!$M$9),"x","")</f>
        <v/>
      </c>
      <c r="U162" s="87" t="str">
        <f>IF(AND($B162&gt;='1331'!$I$9,$B162&lt;='1331'!$J$9,OR($L162=$U$7,$M162=$U$7)),"x","")</f>
        <v/>
      </c>
      <c r="V162" s="87" t="str">
        <f>IF(AND($L162=$U$7,$B162&lt;'1331'!$I$9),"x","")</f>
        <v/>
      </c>
      <c r="W162" s="87" t="str">
        <f>IF(AND($M162=$U$7,$B162&lt;'1331'!$I$9),"x","")</f>
        <v/>
      </c>
      <c r="X162" s="87" t="str">
        <f>IF(AND('CT-341'!$H$9=H162,OR(LEFT(L162,3)=$X$7,LEFT(M162,3)=$X$7)),"x","")</f>
        <v/>
      </c>
      <c r="Y162" s="87" t="str">
        <f>IF(OR(TH!L162=TH!$Y$7,M162=TH!$Y$7),"x","")</f>
        <v/>
      </c>
      <c r="Z162" s="87" t="str">
        <f t="shared" si="8"/>
        <v/>
      </c>
    </row>
    <row r="163" spans="1:26" s="410" customFormat="1" ht="15.75" customHeight="1">
      <c r="A163" s="405" t="str">
        <f>IF(B163&lt;&gt;"",IF(AND(B163&gt;=_TM1,B163&lt;=_TM2,OR(TH!L163="1111",TH!M163="1111")),TH!D163,""),"")</f>
        <v/>
      </c>
      <c r="B163" s="63" t="str">
        <f t="shared" si="7"/>
        <v/>
      </c>
      <c r="C163" s="64"/>
      <c r="D163" s="64"/>
      <c r="E163" s="64"/>
      <c r="F163" s="67"/>
      <c r="G163" s="367"/>
      <c r="H163" s="75"/>
      <c r="I163" s="619"/>
      <c r="J163" s="628"/>
      <c r="K163" s="65"/>
      <c r="L163" s="66"/>
      <c r="M163" s="66"/>
      <c r="N163" s="87" t="str">
        <f>IF(AND('331-CT'!$E$7=TH!H163,OR(L163="331",M163="331")),"x","")</f>
        <v/>
      </c>
      <c r="O163" s="87" t="str">
        <f>IF(AND($B163&gt;='111'!$N$11,$B163&lt;='111'!$O$11,OR($L163=$O$7,$M163=$O$7)),"x","")</f>
        <v/>
      </c>
      <c r="P163" s="87" t="str">
        <f>IF(AND($L163=$O$7,$B163&lt;'111'!$N$11),"x","")</f>
        <v/>
      </c>
      <c r="Q163" s="87" t="str">
        <f>IF(AND($M163=$O$7,$B163&lt;'111'!$N$11),"x","")</f>
        <v/>
      </c>
      <c r="R163" s="87" t="str">
        <f>IF(AND($B163&gt;='112'!$M$9,$B163&lt;='112'!$N$9,OR($L163='112'!$I$6,$M163='112'!$I$6)),"x","")</f>
        <v/>
      </c>
      <c r="S163" s="87" t="str">
        <f>IF(AND($L163='112'!$I$6,$B163&lt;'112'!$M$9),"x","")</f>
        <v/>
      </c>
      <c r="T163" s="87" t="str">
        <f>IF(AND($M163='112'!$I$6,$B163&lt;'112'!$M$9),"x","")</f>
        <v/>
      </c>
      <c r="U163" s="87" t="str">
        <f>IF(AND($B163&gt;='1331'!$I$9,$B163&lt;='1331'!$J$9,OR($L163=$U$7,$M163=$U$7)),"x","")</f>
        <v/>
      </c>
      <c r="V163" s="87" t="str">
        <f>IF(AND($L163=$U$7,$B163&lt;'1331'!$I$9),"x","")</f>
        <v/>
      </c>
      <c r="W163" s="87" t="str">
        <f>IF(AND($M163=$U$7,$B163&lt;'1331'!$I$9),"x","")</f>
        <v/>
      </c>
      <c r="X163" s="87" t="str">
        <f>IF(AND('CT-341'!$H$9=H163,OR(LEFT(L163,3)=$X$7,LEFT(M163,3)=$X$7)),"x","")</f>
        <v/>
      </c>
      <c r="Y163" s="87" t="str">
        <f>IF(OR(TH!L163=TH!$Y$7,M163=TH!$Y$7),"x","")</f>
        <v/>
      </c>
      <c r="Z163" s="87" t="str">
        <f t="shared" si="8"/>
        <v/>
      </c>
    </row>
    <row r="164" spans="1:26" s="410" customFormat="1" ht="15.75" customHeight="1">
      <c r="A164" s="405" t="str">
        <f>IF(B164&lt;&gt;"",IF(AND(B164&gt;=_TM1,B164&lt;=_TM2,OR(TH!L164="1111",TH!M164="1111")),TH!D164,""),"")</f>
        <v/>
      </c>
      <c r="B164" s="63" t="str">
        <f t="shared" si="7"/>
        <v/>
      </c>
      <c r="C164" s="64"/>
      <c r="D164" s="64"/>
      <c r="E164" s="64"/>
      <c r="F164" s="67"/>
      <c r="G164" s="367"/>
      <c r="H164" s="75"/>
      <c r="I164" s="619"/>
      <c r="J164" s="628"/>
      <c r="K164" s="65"/>
      <c r="L164" s="66"/>
      <c r="M164" s="66"/>
      <c r="N164" s="87" t="str">
        <f>IF(AND('331-CT'!$E$7=TH!H164,OR(L164="331",M164="331")),"x","")</f>
        <v/>
      </c>
      <c r="O164" s="87" t="str">
        <f>IF(AND($B164&gt;='111'!$N$11,$B164&lt;='111'!$O$11,OR($L164=$O$7,$M164=$O$7)),"x","")</f>
        <v/>
      </c>
      <c r="P164" s="87" t="str">
        <f>IF(AND($L164=$O$7,$B164&lt;'111'!$N$11),"x","")</f>
        <v/>
      </c>
      <c r="Q164" s="87" t="str">
        <f>IF(AND($M164=$O$7,$B164&lt;'111'!$N$11),"x","")</f>
        <v/>
      </c>
      <c r="R164" s="87" t="str">
        <f>IF(AND($B164&gt;='112'!$M$9,$B164&lt;='112'!$N$9,OR($L164='112'!$I$6,$M164='112'!$I$6)),"x","")</f>
        <v/>
      </c>
      <c r="S164" s="87" t="str">
        <f>IF(AND($L164='112'!$I$6,$B164&lt;'112'!$M$9),"x","")</f>
        <v/>
      </c>
      <c r="T164" s="87" t="str">
        <f>IF(AND($M164='112'!$I$6,$B164&lt;'112'!$M$9),"x","")</f>
        <v/>
      </c>
      <c r="U164" s="87" t="str">
        <f>IF(AND($B164&gt;='1331'!$I$9,$B164&lt;='1331'!$J$9,OR($L164=$U$7,$M164=$U$7)),"x","")</f>
        <v/>
      </c>
      <c r="V164" s="87" t="str">
        <f>IF(AND($L164=$U$7,$B164&lt;'1331'!$I$9),"x","")</f>
        <v/>
      </c>
      <c r="W164" s="87" t="str">
        <f>IF(AND($M164=$U$7,$B164&lt;'1331'!$I$9),"x","")</f>
        <v/>
      </c>
      <c r="X164" s="87" t="str">
        <f>IF(AND('CT-341'!$H$9=H164,OR(LEFT(L164,3)=$X$7,LEFT(M164,3)=$X$7)),"x","")</f>
        <v/>
      </c>
      <c r="Y164" s="87" t="str">
        <f>IF(OR(TH!L164=TH!$Y$7,M164=TH!$Y$7),"x","")</f>
        <v/>
      </c>
      <c r="Z164" s="87" t="str">
        <f t="shared" si="8"/>
        <v/>
      </c>
    </row>
    <row r="165" spans="1:26" s="410" customFormat="1" ht="15.75" customHeight="1">
      <c r="A165" s="405" t="str">
        <f>IF(B165&lt;&gt;"",IF(AND(B165&gt;=_TM1,B165&lt;=_TM2,OR(TH!L165="1111",TH!M165="1111")),TH!D165,""),"")</f>
        <v/>
      </c>
      <c r="B165" s="63" t="str">
        <f t="shared" si="7"/>
        <v/>
      </c>
      <c r="C165" s="64"/>
      <c r="D165" s="64"/>
      <c r="E165" s="64"/>
      <c r="F165" s="67"/>
      <c r="G165" s="367"/>
      <c r="H165" s="75"/>
      <c r="I165" s="619"/>
      <c r="J165" s="628"/>
      <c r="K165" s="65"/>
      <c r="L165" s="66"/>
      <c r="M165" s="66"/>
      <c r="N165" s="87" t="str">
        <f>IF(AND('331-CT'!$E$7=TH!H165,OR(L165="331",M165="331")),"x","")</f>
        <v/>
      </c>
      <c r="O165" s="87" t="str">
        <f>IF(AND($B165&gt;='111'!$N$11,$B165&lt;='111'!$O$11,OR($L165=$O$7,$M165=$O$7)),"x","")</f>
        <v/>
      </c>
      <c r="P165" s="87" t="str">
        <f>IF(AND($L165=$O$7,$B165&lt;'111'!$N$11),"x","")</f>
        <v/>
      </c>
      <c r="Q165" s="87" t="str">
        <f>IF(AND($M165=$O$7,$B165&lt;'111'!$N$11),"x","")</f>
        <v/>
      </c>
      <c r="R165" s="87" t="str">
        <f>IF(AND($B165&gt;='112'!$M$9,$B165&lt;='112'!$N$9,OR($L165='112'!$I$6,$M165='112'!$I$6)),"x","")</f>
        <v/>
      </c>
      <c r="S165" s="87" t="str">
        <f>IF(AND($L165='112'!$I$6,$B165&lt;'112'!$M$9),"x","")</f>
        <v/>
      </c>
      <c r="T165" s="87" t="str">
        <f>IF(AND($M165='112'!$I$6,$B165&lt;'112'!$M$9),"x","")</f>
        <v/>
      </c>
      <c r="U165" s="87" t="str">
        <f>IF(AND($B165&gt;='1331'!$I$9,$B165&lt;='1331'!$J$9,OR($L165=$U$7,$M165=$U$7)),"x","")</f>
        <v/>
      </c>
      <c r="V165" s="87" t="str">
        <f>IF(AND($L165=$U$7,$B165&lt;'1331'!$I$9),"x","")</f>
        <v/>
      </c>
      <c r="W165" s="87" t="str">
        <f>IF(AND($M165=$U$7,$B165&lt;'1331'!$I$9),"x","")</f>
        <v/>
      </c>
      <c r="X165" s="87" t="str">
        <f>IF(AND('CT-341'!$H$9=H165,OR(LEFT(L165,3)=$X$7,LEFT(M165,3)=$X$7)),"x","")</f>
        <v/>
      </c>
      <c r="Y165" s="87" t="str">
        <f>IF(OR(TH!L165=TH!$Y$7,M165=TH!$Y$7),"x","")</f>
        <v/>
      </c>
      <c r="Z165" s="87" t="str">
        <f t="shared" si="8"/>
        <v/>
      </c>
    </row>
    <row r="166" spans="1:26" s="410" customFormat="1" ht="15.75" customHeight="1">
      <c r="A166" s="405" t="str">
        <f>IF(B166&lt;&gt;"",IF(AND(B166&gt;=_TM1,B166&lt;=_TM2,OR(TH!L166="1111",TH!M166="1111")),TH!D166,""),"")</f>
        <v/>
      </c>
      <c r="B166" s="63" t="str">
        <f t="shared" si="7"/>
        <v/>
      </c>
      <c r="C166" s="64"/>
      <c r="D166" s="64"/>
      <c r="E166" s="64"/>
      <c r="F166" s="67"/>
      <c r="G166" s="367"/>
      <c r="H166" s="76"/>
      <c r="I166" s="622"/>
      <c r="J166" s="631"/>
      <c r="K166" s="65"/>
      <c r="L166" s="66"/>
      <c r="M166" s="66"/>
      <c r="N166" s="87" t="str">
        <f>IF(AND('331-CT'!$E$7=TH!H166,OR(L166="331",M166="331")),"x","")</f>
        <v/>
      </c>
      <c r="O166" s="87" t="str">
        <f>IF(AND($B166&gt;='111'!$N$11,$B166&lt;='111'!$O$11,OR($L166=$O$7,$M166=$O$7)),"x","")</f>
        <v/>
      </c>
      <c r="P166" s="87" t="str">
        <f>IF(AND($L166=$O$7,$B166&lt;'111'!$N$11),"x","")</f>
        <v/>
      </c>
      <c r="Q166" s="87" t="str">
        <f>IF(AND($M166=$O$7,$B166&lt;'111'!$N$11),"x","")</f>
        <v/>
      </c>
      <c r="R166" s="87" t="str">
        <f>IF(AND($B166&gt;='112'!$M$9,$B166&lt;='112'!$N$9,OR($L166='112'!$I$6,$M166='112'!$I$6)),"x","")</f>
        <v/>
      </c>
      <c r="S166" s="87" t="str">
        <f>IF(AND($L166='112'!$I$6,$B166&lt;'112'!$M$9),"x","")</f>
        <v/>
      </c>
      <c r="T166" s="87" t="str">
        <f>IF(AND($M166='112'!$I$6,$B166&lt;'112'!$M$9),"x","")</f>
        <v/>
      </c>
      <c r="U166" s="87" t="str">
        <f>IF(AND($B166&gt;='1331'!$I$9,$B166&lt;='1331'!$J$9,OR($L166=$U$7,$M166=$U$7)),"x","")</f>
        <v/>
      </c>
      <c r="V166" s="87" t="str">
        <f>IF(AND($L166=$U$7,$B166&lt;'1331'!$I$9),"x","")</f>
        <v/>
      </c>
      <c r="W166" s="87" t="str">
        <f>IF(AND($M166=$U$7,$B166&lt;'1331'!$I$9),"x","")</f>
        <v/>
      </c>
      <c r="X166" s="87" t="str">
        <f>IF(AND('CT-341'!$H$9=H166,OR(LEFT(L166,3)=$X$7,LEFT(M166,3)=$X$7)),"x","")</f>
        <v/>
      </c>
      <c r="Y166" s="87" t="str">
        <f>IF(OR(TH!L166=TH!$Y$7,M166=TH!$Y$7),"x","")</f>
        <v/>
      </c>
      <c r="Z166" s="87" t="str">
        <f t="shared" si="8"/>
        <v/>
      </c>
    </row>
    <row r="167" spans="1:26" s="410" customFormat="1" ht="15.75" customHeight="1">
      <c r="A167" s="405" t="str">
        <f>IF(B167&lt;&gt;"",IF(AND(B167&gt;=_TM1,B167&lt;=_TM2,OR(TH!L167="1111",TH!M167="1111")),TH!D167,""),"")</f>
        <v/>
      </c>
      <c r="B167" s="63" t="str">
        <f t="shared" si="7"/>
        <v/>
      </c>
      <c r="C167" s="64"/>
      <c r="D167" s="64"/>
      <c r="E167" s="64"/>
      <c r="F167" s="67"/>
      <c r="G167" s="367"/>
      <c r="H167" s="416"/>
      <c r="I167" s="623"/>
      <c r="J167" s="632"/>
      <c r="K167" s="65"/>
      <c r="L167" s="66"/>
      <c r="M167" s="66"/>
      <c r="N167" s="87" t="str">
        <f>IF(AND('331-CT'!$E$7=TH!H167,OR(L167="331",M167="331")),"x","")</f>
        <v/>
      </c>
      <c r="O167" s="87" t="str">
        <f>IF(AND($B167&gt;='111'!$N$11,$B167&lt;='111'!$O$11,OR($L167=$O$7,$M167=$O$7)),"x","")</f>
        <v/>
      </c>
      <c r="P167" s="87" t="str">
        <f>IF(AND($L167=$O$7,$B167&lt;'111'!$N$11),"x","")</f>
        <v/>
      </c>
      <c r="Q167" s="87" t="str">
        <f>IF(AND($M167=$O$7,$B167&lt;'111'!$N$11),"x","")</f>
        <v/>
      </c>
      <c r="R167" s="87" t="str">
        <f>IF(AND($B167&gt;='112'!$M$9,$B167&lt;='112'!$N$9,OR($L167='112'!$I$6,$M167='112'!$I$6)),"x","")</f>
        <v/>
      </c>
      <c r="S167" s="87" t="str">
        <f>IF(AND($L167='112'!$I$6,$B167&lt;'112'!$M$9),"x","")</f>
        <v/>
      </c>
      <c r="T167" s="87" t="str">
        <f>IF(AND($M167='112'!$I$6,$B167&lt;'112'!$M$9),"x","")</f>
        <v/>
      </c>
      <c r="U167" s="87" t="str">
        <f>IF(AND($B167&gt;='1331'!$I$9,$B167&lt;='1331'!$J$9,OR($L167=$U$7,$M167=$U$7)),"x","")</f>
        <v/>
      </c>
      <c r="V167" s="87" t="str">
        <f>IF(AND($L167=$U$7,$B167&lt;'1331'!$I$9),"x","")</f>
        <v/>
      </c>
      <c r="W167" s="87" t="str">
        <f>IF(AND($M167=$U$7,$B167&lt;'1331'!$I$9),"x","")</f>
        <v/>
      </c>
      <c r="X167" s="87" t="str">
        <f>IF(AND('CT-341'!$H$9=H167,OR(LEFT(L167,3)=$X$7,LEFT(M167,3)=$X$7)),"x","")</f>
        <v/>
      </c>
      <c r="Y167" s="87" t="str">
        <f>IF(OR(TH!L167=TH!$Y$7,M167=TH!$Y$7),"x","")</f>
        <v/>
      </c>
      <c r="Z167" s="87" t="str">
        <f t="shared" si="8"/>
        <v/>
      </c>
    </row>
    <row r="168" spans="1:26" s="410" customFormat="1" ht="15.75" customHeight="1">
      <c r="A168" s="405" t="str">
        <f>IF(B168&lt;&gt;"",IF(AND(B168&gt;=_TM1,B168&lt;=_TM2,OR(TH!L168="1111",TH!M168="1111")),TH!D168,""),"")</f>
        <v/>
      </c>
      <c r="B168" s="63" t="str">
        <f t="shared" si="7"/>
        <v/>
      </c>
      <c r="C168" s="64"/>
      <c r="D168" s="64"/>
      <c r="E168" s="64"/>
      <c r="F168" s="67"/>
      <c r="G168" s="367"/>
      <c r="H168" s="75"/>
      <c r="I168" s="619"/>
      <c r="J168" s="628"/>
      <c r="K168" s="65"/>
      <c r="L168" s="66"/>
      <c r="M168" s="66"/>
      <c r="N168" s="87" t="str">
        <f>IF(AND('331-CT'!$E$7=TH!H168,OR(L168="331",M168="331")),"x","")</f>
        <v/>
      </c>
      <c r="O168" s="87" t="str">
        <f>IF(AND($B168&gt;='111'!$N$11,$B168&lt;='111'!$O$11,OR($L168=$O$7,$M168=$O$7)),"x","")</f>
        <v/>
      </c>
      <c r="P168" s="87" t="str">
        <f>IF(AND($L168=$O$7,$B168&lt;'111'!$N$11),"x","")</f>
        <v/>
      </c>
      <c r="Q168" s="87" t="str">
        <f>IF(AND($M168=$O$7,$B168&lt;'111'!$N$11),"x","")</f>
        <v/>
      </c>
      <c r="R168" s="87" t="str">
        <f>IF(AND($B168&gt;='112'!$M$9,$B168&lt;='112'!$N$9,OR($L168='112'!$I$6,$M168='112'!$I$6)),"x","")</f>
        <v/>
      </c>
      <c r="S168" s="87" t="str">
        <f>IF(AND($L168='112'!$I$6,$B168&lt;'112'!$M$9),"x","")</f>
        <v/>
      </c>
      <c r="T168" s="87" t="str">
        <f>IF(AND($M168='112'!$I$6,$B168&lt;'112'!$M$9),"x","")</f>
        <v/>
      </c>
      <c r="U168" s="87" t="str">
        <f>IF(AND($B168&gt;='1331'!$I$9,$B168&lt;='1331'!$J$9,OR($L168=$U$7,$M168=$U$7)),"x","")</f>
        <v/>
      </c>
      <c r="V168" s="87" t="str">
        <f>IF(AND($L168=$U$7,$B168&lt;'1331'!$I$9),"x","")</f>
        <v/>
      </c>
      <c r="W168" s="87" t="str">
        <f>IF(AND($M168=$U$7,$B168&lt;'1331'!$I$9),"x","")</f>
        <v/>
      </c>
      <c r="X168" s="87" t="str">
        <f>IF(AND('CT-341'!$H$9=H168,OR(LEFT(L168,3)=$X$7,LEFT(M168,3)=$X$7)),"x","")</f>
        <v/>
      </c>
      <c r="Y168" s="87" t="str">
        <f>IF(OR(TH!L168=TH!$Y$7,M168=TH!$Y$7),"x","")</f>
        <v/>
      </c>
      <c r="Z168" s="87" t="str">
        <f t="shared" si="8"/>
        <v/>
      </c>
    </row>
    <row r="169" spans="1:26" s="410" customFormat="1" ht="15.75" customHeight="1">
      <c r="A169" s="405" t="str">
        <f>IF(B169&lt;&gt;"",IF(AND(B169&gt;=_TM1,B169&lt;=_TM2,OR(TH!L169="1111",TH!M169="1111")),TH!D169,""),"")</f>
        <v/>
      </c>
      <c r="B169" s="63" t="str">
        <f t="shared" si="7"/>
        <v/>
      </c>
      <c r="C169" s="64"/>
      <c r="D169" s="64"/>
      <c r="E169" s="64"/>
      <c r="F169" s="67"/>
      <c r="G169" s="367"/>
      <c r="H169" s="75"/>
      <c r="I169" s="619"/>
      <c r="J169" s="628"/>
      <c r="K169" s="65"/>
      <c r="L169" s="66"/>
      <c r="M169" s="66"/>
      <c r="N169" s="87" t="str">
        <f>IF(AND('331-CT'!$E$7=TH!H169,OR(L169="331",M169="331")),"x","")</f>
        <v/>
      </c>
      <c r="O169" s="87" t="str">
        <f>IF(AND($B169&gt;='111'!$N$11,$B169&lt;='111'!$O$11,OR($L169=$O$7,$M169=$O$7)),"x","")</f>
        <v/>
      </c>
      <c r="P169" s="87" t="str">
        <f>IF(AND($L169=$O$7,$B169&lt;'111'!$N$11),"x","")</f>
        <v/>
      </c>
      <c r="Q169" s="87" t="str">
        <f>IF(AND($M169=$O$7,$B169&lt;'111'!$N$11),"x","")</f>
        <v/>
      </c>
      <c r="R169" s="87" t="str">
        <f>IF(AND($B169&gt;='112'!$M$9,$B169&lt;='112'!$N$9,OR($L169='112'!$I$6,$M169='112'!$I$6)),"x","")</f>
        <v/>
      </c>
      <c r="S169" s="87" t="str">
        <f>IF(AND($L169='112'!$I$6,$B169&lt;'112'!$M$9),"x","")</f>
        <v/>
      </c>
      <c r="T169" s="87" t="str">
        <f>IF(AND($M169='112'!$I$6,$B169&lt;'112'!$M$9),"x","")</f>
        <v/>
      </c>
      <c r="U169" s="87" t="str">
        <f>IF(AND($B169&gt;='1331'!$I$9,$B169&lt;='1331'!$J$9,OR($L169=$U$7,$M169=$U$7)),"x","")</f>
        <v/>
      </c>
      <c r="V169" s="87" t="str">
        <f>IF(AND($L169=$U$7,$B169&lt;'1331'!$I$9),"x","")</f>
        <v/>
      </c>
      <c r="W169" s="87" t="str">
        <f>IF(AND($M169=$U$7,$B169&lt;'1331'!$I$9),"x","")</f>
        <v/>
      </c>
      <c r="X169" s="87" t="str">
        <f>IF(AND('CT-341'!$H$9=H169,OR(LEFT(L169,3)=$X$7,LEFT(M169,3)=$X$7)),"x","")</f>
        <v/>
      </c>
      <c r="Y169" s="87" t="str">
        <f>IF(OR(TH!L169=TH!$Y$7,M169=TH!$Y$7),"x","")</f>
        <v/>
      </c>
      <c r="Z169" s="87" t="str">
        <f t="shared" si="8"/>
        <v/>
      </c>
    </row>
    <row r="170" spans="1:26" s="410" customFormat="1" ht="15.75" customHeight="1">
      <c r="A170" s="405" t="str">
        <f>IF(B170&lt;&gt;"",IF(AND(B170&gt;=_TM1,B170&lt;=_TM2,OR(TH!L170="1111",TH!M170="1111")),TH!D170,""),"")</f>
        <v/>
      </c>
      <c r="B170" s="63" t="str">
        <f t="shared" si="7"/>
        <v/>
      </c>
      <c r="C170" s="64"/>
      <c r="D170" s="64"/>
      <c r="E170" s="64"/>
      <c r="F170" s="67"/>
      <c r="G170" s="367"/>
      <c r="H170" s="75"/>
      <c r="I170" s="619"/>
      <c r="J170" s="628"/>
      <c r="K170" s="65"/>
      <c r="L170" s="66"/>
      <c r="M170" s="66"/>
      <c r="N170" s="87" t="str">
        <f>IF(AND('331-CT'!$E$7=TH!H170,OR(L170="331",M170="331")),"x","")</f>
        <v/>
      </c>
      <c r="O170" s="87" t="str">
        <f>IF(AND($B170&gt;='111'!$N$11,$B170&lt;='111'!$O$11,OR($L170=$O$7,$M170=$O$7)),"x","")</f>
        <v/>
      </c>
      <c r="P170" s="87" t="str">
        <f>IF(AND($L170=$O$7,$B170&lt;'111'!$N$11),"x","")</f>
        <v/>
      </c>
      <c r="Q170" s="87" t="str">
        <f>IF(AND($M170=$O$7,$B170&lt;'111'!$N$11),"x","")</f>
        <v/>
      </c>
      <c r="R170" s="87" t="str">
        <f>IF(AND($B170&gt;='112'!$M$9,$B170&lt;='112'!$N$9,OR($L170='112'!$I$6,$M170='112'!$I$6)),"x","")</f>
        <v/>
      </c>
      <c r="S170" s="87" t="str">
        <f>IF(AND($L170='112'!$I$6,$B170&lt;'112'!$M$9),"x","")</f>
        <v/>
      </c>
      <c r="T170" s="87" t="str">
        <f>IF(AND($M170='112'!$I$6,$B170&lt;'112'!$M$9),"x","")</f>
        <v/>
      </c>
      <c r="U170" s="87" t="str">
        <f>IF(AND($B170&gt;='1331'!$I$9,$B170&lt;='1331'!$J$9,OR($L170=$U$7,$M170=$U$7)),"x","")</f>
        <v/>
      </c>
      <c r="V170" s="87" t="str">
        <f>IF(AND($L170=$U$7,$B170&lt;'1331'!$I$9),"x","")</f>
        <v/>
      </c>
      <c r="W170" s="87" t="str">
        <f>IF(AND($M170=$U$7,$B170&lt;'1331'!$I$9),"x","")</f>
        <v/>
      </c>
      <c r="X170" s="87" t="str">
        <f>IF(AND('CT-341'!$H$9=H170,OR(LEFT(L170,3)=$X$7,LEFT(M170,3)=$X$7)),"x","")</f>
        <v/>
      </c>
      <c r="Y170" s="87" t="str">
        <f>IF(OR(TH!L170=TH!$Y$7,M170=TH!$Y$7),"x","")</f>
        <v/>
      </c>
      <c r="Z170" s="87" t="str">
        <f t="shared" si="8"/>
        <v/>
      </c>
    </row>
    <row r="171" spans="1:26" s="410" customFormat="1" ht="15.75" customHeight="1">
      <c r="A171" s="405" t="str">
        <f>IF(B171&lt;&gt;"",IF(AND(B171&gt;=_TM1,B171&lt;=_TM2,OR(TH!L171="1111",TH!M171="1111")),TH!D171,""),"")</f>
        <v/>
      </c>
      <c r="B171" s="63" t="str">
        <f t="shared" si="7"/>
        <v/>
      </c>
      <c r="C171" s="64"/>
      <c r="D171" s="64"/>
      <c r="E171" s="64"/>
      <c r="F171" s="67"/>
      <c r="G171" s="367"/>
      <c r="H171" s="75"/>
      <c r="I171" s="619"/>
      <c r="J171" s="628"/>
      <c r="K171" s="65"/>
      <c r="L171" s="66"/>
      <c r="M171" s="66"/>
      <c r="N171" s="87" t="str">
        <f>IF(AND('331-CT'!$E$7=TH!H171,OR(L171="331",M171="331")),"x","")</f>
        <v/>
      </c>
      <c r="O171" s="87" t="str">
        <f>IF(AND($B171&gt;='111'!$N$11,$B171&lt;='111'!$O$11,OR($L171=$O$7,$M171=$O$7)),"x","")</f>
        <v/>
      </c>
      <c r="P171" s="87" t="str">
        <f>IF(AND($L171=$O$7,$B171&lt;'111'!$N$11),"x","")</f>
        <v/>
      </c>
      <c r="Q171" s="87" t="str">
        <f>IF(AND($M171=$O$7,$B171&lt;'111'!$N$11),"x","")</f>
        <v/>
      </c>
      <c r="R171" s="87" t="str">
        <f>IF(AND($B171&gt;='112'!$M$9,$B171&lt;='112'!$N$9,OR($L171='112'!$I$6,$M171='112'!$I$6)),"x","")</f>
        <v/>
      </c>
      <c r="S171" s="87" t="str">
        <f>IF(AND($L171='112'!$I$6,$B171&lt;'112'!$M$9),"x","")</f>
        <v/>
      </c>
      <c r="T171" s="87" t="str">
        <f>IF(AND($M171='112'!$I$6,$B171&lt;'112'!$M$9),"x","")</f>
        <v/>
      </c>
      <c r="U171" s="87" t="str">
        <f>IF(AND($B171&gt;='1331'!$I$9,$B171&lt;='1331'!$J$9,OR($L171=$U$7,$M171=$U$7)),"x","")</f>
        <v/>
      </c>
      <c r="V171" s="87" t="str">
        <f>IF(AND($L171=$U$7,$B171&lt;'1331'!$I$9),"x","")</f>
        <v/>
      </c>
      <c r="W171" s="87" t="str">
        <f>IF(AND($M171=$U$7,$B171&lt;'1331'!$I$9),"x","")</f>
        <v/>
      </c>
      <c r="X171" s="87" t="str">
        <f>IF(AND('CT-341'!$H$9=H171,OR(LEFT(L171,3)=$X$7,LEFT(M171,3)=$X$7)),"x","")</f>
        <v/>
      </c>
      <c r="Y171" s="87" t="str">
        <f>IF(OR(TH!L171=TH!$Y$7,M171=TH!$Y$7),"x","")</f>
        <v/>
      </c>
      <c r="Z171" s="87" t="str">
        <f t="shared" si="8"/>
        <v/>
      </c>
    </row>
    <row r="172" spans="1:26" s="410" customFormat="1" ht="15.75" customHeight="1">
      <c r="A172" s="405" t="str">
        <f>IF(B172&lt;&gt;"",IF(AND(B172&gt;=_TM1,B172&lt;=_TM2,OR(TH!L172="1111",TH!M172="1111")),TH!D172,""),"")</f>
        <v/>
      </c>
      <c r="B172" s="63" t="str">
        <f t="shared" si="7"/>
        <v/>
      </c>
      <c r="C172" s="64"/>
      <c r="D172" s="64"/>
      <c r="E172" s="64"/>
      <c r="F172" s="67"/>
      <c r="G172" s="367"/>
      <c r="H172" s="75"/>
      <c r="I172" s="619"/>
      <c r="J172" s="628"/>
      <c r="K172" s="65"/>
      <c r="L172" s="66"/>
      <c r="M172" s="66"/>
      <c r="N172" s="87" t="str">
        <f>IF(AND('331-CT'!$E$7=TH!H172,OR(L172="331",M172="331")),"x","")</f>
        <v/>
      </c>
      <c r="O172" s="87" t="str">
        <f>IF(AND($B172&gt;='111'!$N$11,$B172&lt;='111'!$O$11,OR($L172=$O$7,$M172=$O$7)),"x","")</f>
        <v/>
      </c>
      <c r="P172" s="87" t="str">
        <f>IF(AND($L172=$O$7,$B172&lt;'111'!$N$11),"x","")</f>
        <v/>
      </c>
      <c r="Q172" s="87" t="str">
        <f>IF(AND($M172=$O$7,$B172&lt;'111'!$N$11),"x","")</f>
        <v/>
      </c>
      <c r="R172" s="87" t="str">
        <f>IF(AND($B172&gt;='112'!$M$9,$B172&lt;='112'!$N$9,OR($L172='112'!$I$6,$M172='112'!$I$6)),"x","")</f>
        <v/>
      </c>
      <c r="S172" s="87" t="str">
        <f>IF(AND($L172='112'!$I$6,$B172&lt;'112'!$M$9),"x","")</f>
        <v/>
      </c>
      <c r="T172" s="87" t="str">
        <f>IF(AND($M172='112'!$I$6,$B172&lt;'112'!$M$9),"x","")</f>
        <v/>
      </c>
      <c r="U172" s="87" t="str">
        <f>IF(AND($B172&gt;='1331'!$I$9,$B172&lt;='1331'!$J$9,OR($L172=$U$7,$M172=$U$7)),"x","")</f>
        <v/>
      </c>
      <c r="V172" s="87" t="str">
        <f>IF(AND($L172=$U$7,$B172&lt;'1331'!$I$9),"x","")</f>
        <v/>
      </c>
      <c r="W172" s="87" t="str">
        <f>IF(AND($M172=$U$7,$B172&lt;'1331'!$I$9),"x","")</f>
        <v/>
      </c>
      <c r="X172" s="87" t="str">
        <f>IF(AND('CT-341'!$H$9=H172,OR(LEFT(L172,3)=$X$7,LEFT(M172,3)=$X$7)),"x","")</f>
        <v/>
      </c>
      <c r="Y172" s="87" t="str">
        <f>IF(OR(TH!L172=TH!$Y$7,M172=TH!$Y$7),"x","")</f>
        <v/>
      </c>
      <c r="Z172" s="87" t="str">
        <f t="shared" si="8"/>
        <v/>
      </c>
    </row>
    <row r="173" spans="1:26" s="410" customFormat="1" ht="15.75" customHeight="1">
      <c r="A173" s="405" t="str">
        <f>IF(B173&lt;&gt;"",IF(AND(B173&gt;=_TM1,B173&lt;=_TM2,OR(TH!L173="1111",TH!M173="1111")),TH!D173,""),"")</f>
        <v/>
      </c>
      <c r="B173" s="63" t="str">
        <f t="shared" si="7"/>
        <v/>
      </c>
      <c r="C173" s="64"/>
      <c r="D173" s="64"/>
      <c r="E173" s="64"/>
      <c r="F173" s="67"/>
      <c r="G173" s="367"/>
      <c r="H173" s="416"/>
      <c r="I173" s="623"/>
      <c r="J173" s="632"/>
      <c r="K173" s="65"/>
      <c r="L173" s="66"/>
      <c r="M173" s="66"/>
      <c r="N173" s="87" t="str">
        <f>IF(AND('331-CT'!$E$7=TH!H173,OR(L173="331",M173="331")),"x","")</f>
        <v/>
      </c>
      <c r="O173" s="87" t="str">
        <f>IF(AND($B173&gt;='111'!$N$11,$B173&lt;='111'!$O$11,OR($L173=$O$7,$M173=$O$7)),"x","")</f>
        <v/>
      </c>
      <c r="P173" s="87" t="str">
        <f>IF(AND($L173=$O$7,$B173&lt;'111'!$N$11),"x","")</f>
        <v/>
      </c>
      <c r="Q173" s="87" t="str">
        <f>IF(AND($M173=$O$7,$B173&lt;'111'!$N$11),"x","")</f>
        <v/>
      </c>
      <c r="R173" s="87" t="str">
        <f>IF(AND($B173&gt;='112'!$M$9,$B173&lt;='112'!$N$9,OR($L173='112'!$I$6,$M173='112'!$I$6)),"x","")</f>
        <v/>
      </c>
      <c r="S173" s="87" t="str">
        <f>IF(AND($L173='112'!$I$6,$B173&lt;'112'!$M$9),"x","")</f>
        <v/>
      </c>
      <c r="T173" s="87" t="str">
        <f>IF(AND($M173='112'!$I$6,$B173&lt;'112'!$M$9),"x","")</f>
        <v/>
      </c>
      <c r="U173" s="87" t="str">
        <f>IF(AND($B173&gt;='1331'!$I$9,$B173&lt;='1331'!$J$9,OR($L173=$U$7,$M173=$U$7)),"x","")</f>
        <v/>
      </c>
      <c r="V173" s="87" t="str">
        <f>IF(AND($L173=$U$7,$B173&lt;'1331'!$I$9),"x","")</f>
        <v/>
      </c>
      <c r="W173" s="87" t="str">
        <f>IF(AND($M173=$U$7,$B173&lt;'1331'!$I$9),"x","")</f>
        <v/>
      </c>
      <c r="X173" s="87" t="str">
        <f>IF(AND('CT-341'!$H$9=H173,OR(LEFT(L173,3)=$X$7,LEFT(M173,3)=$X$7)),"x","")</f>
        <v/>
      </c>
      <c r="Y173" s="87" t="str">
        <f>IF(OR(TH!L173=TH!$Y$7,M173=TH!$Y$7),"x","")</f>
        <v/>
      </c>
      <c r="Z173" s="87" t="str">
        <f t="shared" si="8"/>
        <v/>
      </c>
    </row>
    <row r="174" spans="1:26" s="410" customFormat="1" ht="15.75" customHeight="1">
      <c r="A174" s="405" t="str">
        <f>IF(B174&lt;&gt;"",IF(AND(B174&gt;=_TM1,B174&lt;=_TM2,OR(TH!L174="1111",TH!M174="1111")),TH!D174,""),"")</f>
        <v/>
      </c>
      <c r="B174" s="63" t="str">
        <f t="shared" si="7"/>
        <v/>
      </c>
      <c r="C174" s="64"/>
      <c r="D174" s="64"/>
      <c r="E174" s="64"/>
      <c r="F174" s="67"/>
      <c r="G174" s="367"/>
      <c r="H174" s="75"/>
      <c r="I174" s="619"/>
      <c r="J174" s="628"/>
      <c r="K174" s="65"/>
      <c r="L174" s="66"/>
      <c r="M174" s="66"/>
      <c r="N174" s="87" t="str">
        <f>IF(AND('331-CT'!$E$7=TH!H174,OR(L174="331",M174="331")),"x","")</f>
        <v/>
      </c>
      <c r="O174" s="87" t="str">
        <f>IF(AND($B174&gt;='111'!$N$11,$B174&lt;='111'!$O$11,OR($L174=$O$7,$M174=$O$7)),"x","")</f>
        <v/>
      </c>
      <c r="P174" s="87" t="str">
        <f>IF(AND($L174=$O$7,$B174&lt;'111'!$N$11),"x","")</f>
        <v/>
      </c>
      <c r="Q174" s="87" t="str">
        <f>IF(AND($M174=$O$7,$B174&lt;'111'!$N$11),"x","")</f>
        <v/>
      </c>
      <c r="R174" s="87" t="str">
        <f>IF(AND($B174&gt;='112'!$M$9,$B174&lt;='112'!$N$9,OR($L174='112'!$I$6,$M174='112'!$I$6)),"x","")</f>
        <v/>
      </c>
      <c r="S174" s="87" t="str">
        <f>IF(AND($L174='112'!$I$6,$B174&lt;'112'!$M$9),"x","")</f>
        <v/>
      </c>
      <c r="T174" s="87" t="str">
        <f>IF(AND($M174='112'!$I$6,$B174&lt;'112'!$M$9),"x","")</f>
        <v/>
      </c>
      <c r="U174" s="87" t="str">
        <f>IF(AND($B174&gt;='1331'!$I$9,$B174&lt;='1331'!$J$9,OR($L174=$U$7,$M174=$U$7)),"x","")</f>
        <v/>
      </c>
      <c r="V174" s="87" t="str">
        <f>IF(AND($L174=$U$7,$B174&lt;'1331'!$I$9),"x","")</f>
        <v/>
      </c>
      <c r="W174" s="87" t="str">
        <f>IF(AND($M174=$U$7,$B174&lt;'1331'!$I$9),"x","")</f>
        <v/>
      </c>
      <c r="X174" s="87" t="str">
        <f>IF(AND('CT-341'!$H$9=H174,OR(LEFT(L174,3)=$X$7,LEFT(M174,3)=$X$7)),"x","")</f>
        <v/>
      </c>
      <c r="Y174" s="87" t="str">
        <f>IF(OR(TH!L174=TH!$Y$7,M174=TH!$Y$7),"x","")</f>
        <v/>
      </c>
      <c r="Z174" s="87" t="str">
        <f t="shared" si="8"/>
        <v/>
      </c>
    </row>
    <row r="175" spans="1:26" s="410" customFormat="1" ht="15.75" customHeight="1">
      <c r="A175" s="405" t="str">
        <f>IF(B175&lt;&gt;"",IF(AND(B175&gt;=_TM1,B175&lt;=_TM2,OR(TH!L175="1111",TH!M175="1111")),TH!D175,""),"")</f>
        <v/>
      </c>
      <c r="B175" s="63" t="str">
        <f t="shared" si="7"/>
        <v/>
      </c>
      <c r="C175" s="64"/>
      <c r="D175" s="64"/>
      <c r="E175" s="64"/>
      <c r="F175" s="67"/>
      <c r="G175" s="367"/>
      <c r="H175" s="75"/>
      <c r="I175" s="619"/>
      <c r="J175" s="628"/>
      <c r="K175" s="65"/>
      <c r="L175" s="66"/>
      <c r="M175" s="66"/>
      <c r="N175" s="87" t="str">
        <f>IF(AND('331-CT'!$E$7=TH!H175,OR(L175="331",M175="331")),"x","")</f>
        <v/>
      </c>
      <c r="O175" s="87" t="str">
        <f>IF(AND($B175&gt;='111'!$N$11,$B175&lt;='111'!$O$11,OR($L175=$O$7,$M175=$O$7)),"x","")</f>
        <v/>
      </c>
      <c r="P175" s="87" t="str">
        <f>IF(AND($L175=$O$7,$B175&lt;'111'!$N$11),"x","")</f>
        <v/>
      </c>
      <c r="Q175" s="87" t="str">
        <f>IF(AND($M175=$O$7,$B175&lt;'111'!$N$11),"x","")</f>
        <v/>
      </c>
      <c r="R175" s="87" t="str">
        <f>IF(AND($B175&gt;='112'!$M$9,$B175&lt;='112'!$N$9,OR($L175='112'!$I$6,$M175='112'!$I$6)),"x","")</f>
        <v/>
      </c>
      <c r="S175" s="87" t="str">
        <f>IF(AND($L175='112'!$I$6,$B175&lt;'112'!$M$9),"x","")</f>
        <v/>
      </c>
      <c r="T175" s="87" t="str">
        <f>IF(AND($M175='112'!$I$6,$B175&lt;'112'!$M$9),"x","")</f>
        <v/>
      </c>
      <c r="U175" s="87" t="str">
        <f>IF(AND($B175&gt;='1331'!$I$9,$B175&lt;='1331'!$J$9,OR($L175=$U$7,$M175=$U$7)),"x","")</f>
        <v/>
      </c>
      <c r="V175" s="87" t="str">
        <f>IF(AND($L175=$U$7,$B175&lt;'1331'!$I$9),"x","")</f>
        <v/>
      </c>
      <c r="W175" s="87" t="str">
        <f>IF(AND($M175=$U$7,$B175&lt;'1331'!$I$9),"x","")</f>
        <v/>
      </c>
      <c r="X175" s="87" t="str">
        <f>IF(AND('CT-341'!$H$9=H175,OR(LEFT(L175,3)=$X$7,LEFT(M175,3)=$X$7)),"x","")</f>
        <v/>
      </c>
      <c r="Y175" s="87" t="str">
        <f>IF(OR(TH!L175=TH!$Y$7,M175=TH!$Y$7),"x","")</f>
        <v/>
      </c>
      <c r="Z175" s="87" t="str">
        <f t="shared" si="8"/>
        <v/>
      </c>
    </row>
    <row r="176" spans="1:26" s="410" customFormat="1" ht="15.75" customHeight="1">
      <c r="A176" s="405" t="str">
        <f>IF(B176&lt;&gt;"",IF(AND(B176&gt;=_TM1,B176&lt;=_TM2,OR(TH!L176="1111",TH!M176="1111")),TH!D176,""),"")</f>
        <v/>
      </c>
      <c r="B176" s="63" t="str">
        <f t="shared" si="7"/>
        <v/>
      </c>
      <c r="C176" s="64"/>
      <c r="D176" s="64"/>
      <c r="E176" s="64"/>
      <c r="F176" s="67"/>
      <c r="G176" s="367"/>
      <c r="H176" s="416"/>
      <c r="I176" s="623"/>
      <c r="J176" s="632"/>
      <c r="K176" s="65"/>
      <c r="L176" s="66"/>
      <c r="M176" s="66"/>
      <c r="N176" s="87" t="str">
        <f>IF(AND('331-CT'!$E$7=TH!H176,OR(L176="331",M176="331")),"x","")</f>
        <v/>
      </c>
      <c r="O176" s="87" t="str">
        <f>IF(AND($B176&gt;='111'!$N$11,$B176&lt;='111'!$O$11,OR($L176=$O$7,$M176=$O$7)),"x","")</f>
        <v/>
      </c>
      <c r="P176" s="87" t="str">
        <f>IF(AND($L176=$O$7,$B176&lt;'111'!$N$11),"x","")</f>
        <v/>
      </c>
      <c r="Q176" s="87" t="str">
        <f>IF(AND($M176=$O$7,$B176&lt;'111'!$N$11),"x","")</f>
        <v/>
      </c>
      <c r="R176" s="87" t="str">
        <f>IF(AND($B176&gt;='112'!$M$9,$B176&lt;='112'!$N$9,OR($L176='112'!$I$6,$M176='112'!$I$6)),"x","")</f>
        <v/>
      </c>
      <c r="S176" s="87" t="str">
        <f>IF(AND($L176='112'!$I$6,$B176&lt;'112'!$M$9),"x","")</f>
        <v/>
      </c>
      <c r="T176" s="87" t="str">
        <f>IF(AND($M176='112'!$I$6,$B176&lt;'112'!$M$9),"x","")</f>
        <v/>
      </c>
      <c r="U176" s="87" t="str">
        <f>IF(AND($B176&gt;='1331'!$I$9,$B176&lt;='1331'!$J$9,OR($L176=$U$7,$M176=$U$7)),"x","")</f>
        <v/>
      </c>
      <c r="V176" s="87" t="str">
        <f>IF(AND($L176=$U$7,$B176&lt;'1331'!$I$9),"x","")</f>
        <v/>
      </c>
      <c r="W176" s="87" t="str">
        <f>IF(AND($M176=$U$7,$B176&lt;'1331'!$I$9),"x","")</f>
        <v/>
      </c>
      <c r="X176" s="87" t="str">
        <f>IF(AND('CT-341'!$H$9=H176,OR(LEFT(L176,3)=$X$7,LEFT(M176,3)=$X$7)),"x","")</f>
        <v/>
      </c>
      <c r="Y176" s="87" t="str">
        <f>IF(OR(TH!L176=TH!$Y$7,M176=TH!$Y$7),"x","")</f>
        <v/>
      </c>
      <c r="Z176" s="87" t="str">
        <f t="shared" si="8"/>
        <v/>
      </c>
    </row>
    <row r="177" spans="1:26" s="410" customFormat="1" ht="15.75" customHeight="1">
      <c r="A177" s="405" t="str">
        <f>IF(B177&lt;&gt;"",IF(AND(B177&gt;=_TM1,B177&lt;=_TM2,OR(TH!L177="1111",TH!M177="1111")),TH!D177,""),"")</f>
        <v/>
      </c>
      <c r="B177" s="63" t="str">
        <f t="shared" si="7"/>
        <v/>
      </c>
      <c r="C177" s="64"/>
      <c r="D177" s="64"/>
      <c r="E177" s="64"/>
      <c r="F177" s="67"/>
      <c r="G177" s="367"/>
      <c r="H177" s="75"/>
      <c r="I177" s="619"/>
      <c r="J177" s="628"/>
      <c r="K177" s="65"/>
      <c r="L177" s="66"/>
      <c r="M177" s="66"/>
      <c r="N177" s="87" t="str">
        <f>IF(AND('331-CT'!$E$7=TH!H177,OR(L177="331",M177="331")),"x","")</f>
        <v/>
      </c>
      <c r="O177" s="87" t="str">
        <f>IF(AND($B177&gt;='111'!$N$11,$B177&lt;='111'!$O$11,OR($L177=$O$7,$M177=$O$7)),"x","")</f>
        <v/>
      </c>
      <c r="P177" s="87" t="str">
        <f>IF(AND($L177=$O$7,$B177&lt;'111'!$N$11),"x","")</f>
        <v/>
      </c>
      <c r="Q177" s="87" t="str">
        <f>IF(AND($M177=$O$7,$B177&lt;'111'!$N$11),"x","")</f>
        <v/>
      </c>
      <c r="R177" s="87" t="str">
        <f>IF(AND($B177&gt;='112'!$M$9,$B177&lt;='112'!$N$9,OR($L177='112'!$I$6,$M177='112'!$I$6)),"x","")</f>
        <v/>
      </c>
      <c r="S177" s="87" t="str">
        <f>IF(AND($L177='112'!$I$6,$B177&lt;'112'!$M$9),"x","")</f>
        <v/>
      </c>
      <c r="T177" s="87" t="str">
        <f>IF(AND($M177='112'!$I$6,$B177&lt;'112'!$M$9),"x","")</f>
        <v/>
      </c>
      <c r="U177" s="87" t="str">
        <f>IF(AND($B177&gt;='1331'!$I$9,$B177&lt;='1331'!$J$9,OR($L177=$U$7,$M177=$U$7)),"x","")</f>
        <v/>
      </c>
      <c r="V177" s="87" t="str">
        <f>IF(AND($L177=$U$7,$B177&lt;'1331'!$I$9),"x","")</f>
        <v/>
      </c>
      <c r="W177" s="87" t="str">
        <f>IF(AND($M177=$U$7,$B177&lt;'1331'!$I$9),"x","")</f>
        <v/>
      </c>
      <c r="X177" s="87" t="str">
        <f>IF(AND('CT-341'!$H$9=H177,OR(LEFT(L177,3)=$X$7,LEFT(M177,3)=$X$7)),"x","")</f>
        <v/>
      </c>
      <c r="Y177" s="87" t="str">
        <f>IF(OR(TH!L177=TH!$Y$7,M177=TH!$Y$7),"x","")</f>
        <v/>
      </c>
      <c r="Z177" s="87" t="str">
        <f t="shared" si="8"/>
        <v/>
      </c>
    </row>
    <row r="178" spans="1:26" ht="15.75" customHeight="1">
      <c r="A178" s="405" t="str">
        <f>IF(B178&lt;&gt;"",IF(AND(B178&gt;=_TM1,B178&lt;=_TM2,OR(TH!L178="1111",TH!M178="1111")),TH!D178,""),"")</f>
        <v/>
      </c>
      <c r="B178" s="63" t="str">
        <f t="shared" si="7"/>
        <v/>
      </c>
      <c r="C178" s="64"/>
      <c r="D178" s="64"/>
      <c r="E178" s="64"/>
      <c r="F178" s="67"/>
      <c r="G178" s="367"/>
      <c r="H178" s="75"/>
      <c r="I178" s="619"/>
      <c r="J178" s="628"/>
      <c r="K178" s="65"/>
      <c r="L178" s="66"/>
      <c r="M178" s="66"/>
      <c r="N178" s="87" t="str">
        <f>IF(AND('331-CT'!$E$7=TH!H178,OR(L178="331",M178="331")),"x","")</f>
        <v/>
      </c>
      <c r="O178" s="87" t="str">
        <f>IF(AND($B178&gt;='111'!$N$11,$B178&lt;='111'!$O$11,OR($L178=$O$7,$M178=$O$7)),"x","")</f>
        <v/>
      </c>
      <c r="P178" s="87" t="str">
        <f>IF(AND($L178=$O$7,$B178&lt;'111'!$N$11),"x","")</f>
        <v/>
      </c>
      <c r="Q178" s="87" t="str">
        <f>IF(AND($M178=$O$7,$B178&lt;'111'!$N$11),"x","")</f>
        <v/>
      </c>
      <c r="R178" s="87" t="str">
        <f>IF(AND($B178&gt;='112'!$M$9,$B178&lt;='112'!$N$9,OR($L178='112'!$I$6,$M178='112'!$I$6)),"x","")</f>
        <v/>
      </c>
      <c r="S178" s="87" t="str">
        <f>IF(AND($L178='112'!$I$6,$B178&lt;'112'!$M$9),"x","")</f>
        <v/>
      </c>
      <c r="T178" s="87" t="str">
        <f>IF(AND($M178='112'!$I$6,$B178&lt;'112'!$M$9),"x","")</f>
        <v/>
      </c>
      <c r="U178" s="87" t="str">
        <f>IF(AND($B178&gt;='1331'!$I$9,$B178&lt;='1331'!$J$9,OR($L178=$U$7,$M178=$U$7)),"x","")</f>
        <v/>
      </c>
      <c r="V178" s="87" t="str">
        <f>IF(AND($L178=$U$7,$B178&lt;'1331'!$I$9),"x","")</f>
        <v/>
      </c>
      <c r="W178" s="87" t="str">
        <f>IF(AND($M178=$U$7,$B178&lt;'1331'!$I$9),"x","")</f>
        <v/>
      </c>
      <c r="X178" s="87" t="str">
        <f>IF(AND('CT-341'!$H$9=H178,OR(LEFT(L178,3)=$X$7,LEFT(M178,3)=$X$7)),"x","")</f>
        <v/>
      </c>
      <c r="Y178" s="87" t="str">
        <f>IF(OR(TH!L178=TH!$Y$7,M178=TH!$Y$7),"x","")</f>
        <v/>
      </c>
      <c r="Z178" s="87" t="str">
        <f t="shared" si="8"/>
        <v/>
      </c>
    </row>
    <row r="179" spans="1:26" ht="15.75" customHeight="1">
      <c r="A179" s="405" t="str">
        <f>IF(B179&lt;&gt;"",IF(AND(B179&gt;=_TM1,B179&lt;=_TM2,OR(TH!L179="1111",TH!M179="1111")),TH!D179,""),"")</f>
        <v/>
      </c>
      <c r="B179" s="63" t="str">
        <f t="shared" si="7"/>
        <v/>
      </c>
      <c r="C179" s="64"/>
      <c r="D179" s="64"/>
      <c r="E179" s="64"/>
      <c r="F179" s="67"/>
      <c r="G179" s="367"/>
      <c r="H179" s="416"/>
      <c r="I179" s="623"/>
      <c r="J179" s="632"/>
      <c r="K179" s="65"/>
      <c r="L179" s="66"/>
      <c r="M179" s="66"/>
      <c r="N179" s="87" t="str">
        <f>IF(AND('331-CT'!$E$7=TH!H179,OR(L179="331",M179="331")),"x","")</f>
        <v/>
      </c>
      <c r="O179" s="87" t="str">
        <f>IF(AND($B179&gt;='111'!$N$11,$B179&lt;='111'!$O$11,OR($L179=$O$7,$M179=$O$7)),"x","")</f>
        <v/>
      </c>
      <c r="P179" s="87" t="str">
        <f>IF(AND($L179=$O$7,$B179&lt;'111'!$N$11),"x","")</f>
        <v/>
      </c>
      <c r="Q179" s="87" t="str">
        <f>IF(AND($M179=$O$7,$B179&lt;'111'!$N$11),"x","")</f>
        <v/>
      </c>
      <c r="R179" s="87" t="str">
        <f>IF(AND($B179&gt;='112'!$M$9,$B179&lt;='112'!$N$9,OR($L179='112'!$I$6,$M179='112'!$I$6)),"x","")</f>
        <v/>
      </c>
      <c r="S179" s="87" t="str">
        <f>IF(AND($L179='112'!$I$6,$B179&lt;'112'!$M$9),"x","")</f>
        <v/>
      </c>
      <c r="T179" s="87" t="str">
        <f>IF(AND($M179='112'!$I$6,$B179&lt;'112'!$M$9),"x","")</f>
        <v/>
      </c>
      <c r="U179" s="87" t="str">
        <f>IF(AND($B179&gt;='1331'!$I$9,$B179&lt;='1331'!$J$9,OR($L179=$U$7,$M179=$U$7)),"x","")</f>
        <v/>
      </c>
      <c r="V179" s="87" t="str">
        <f>IF(AND($L179=$U$7,$B179&lt;'1331'!$I$9),"x","")</f>
        <v/>
      </c>
      <c r="W179" s="87" t="str">
        <f>IF(AND($M179=$U$7,$B179&lt;'1331'!$I$9),"x","")</f>
        <v/>
      </c>
      <c r="X179" s="87" t="str">
        <f>IF(AND('CT-341'!$H$9=H179,OR(LEFT(L179,3)=$X$7,LEFT(M179,3)=$X$7)),"x","")</f>
        <v/>
      </c>
      <c r="Y179" s="87" t="str">
        <f>IF(OR(TH!L179=TH!$Y$7,M179=TH!$Y$7),"x","")</f>
        <v/>
      </c>
      <c r="Z179" s="87" t="str">
        <f t="shared" si="8"/>
        <v/>
      </c>
    </row>
    <row r="180" spans="1:26" ht="15.75" customHeight="1">
      <c r="A180" s="405" t="str">
        <f>IF(B180&lt;&gt;"",IF(AND(B180&gt;=_TM1,B180&lt;=_TM2,OR(TH!L180="1111",TH!M180="1111")),TH!D180,""),"")</f>
        <v/>
      </c>
      <c r="B180" s="63" t="str">
        <f t="shared" si="7"/>
        <v/>
      </c>
      <c r="C180" s="64"/>
      <c r="D180" s="64"/>
      <c r="E180" s="64"/>
      <c r="F180" s="67"/>
      <c r="G180" s="367"/>
      <c r="H180" s="75"/>
      <c r="I180" s="619"/>
      <c r="J180" s="628"/>
      <c r="K180" s="65"/>
      <c r="L180" s="66"/>
      <c r="M180" s="66"/>
      <c r="N180" s="87" t="str">
        <f>IF(AND('331-CT'!$E$7=TH!H180,OR(L180="331",M180="331")),"x","")</f>
        <v/>
      </c>
      <c r="O180" s="87" t="str">
        <f>IF(AND($B180&gt;='111'!$N$11,$B180&lt;='111'!$O$11,OR($L180=$O$7,$M180=$O$7)),"x","")</f>
        <v/>
      </c>
      <c r="P180" s="87" t="str">
        <f>IF(AND($L180=$O$7,$B180&lt;'111'!$N$11),"x","")</f>
        <v/>
      </c>
      <c r="Q180" s="87" t="str">
        <f>IF(AND($M180=$O$7,$B180&lt;'111'!$N$11),"x","")</f>
        <v/>
      </c>
      <c r="R180" s="87" t="str">
        <f>IF(AND($B180&gt;='112'!$M$9,$B180&lt;='112'!$N$9,OR($L180='112'!$I$6,$M180='112'!$I$6)),"x","")</f>
        <v/>
      </c>
      <c r="S180" s="87" t="str">
        <f>IF(AND($L180='112'!$I$6,$B180&lt;'112'!$M$9),"x","")</f>
        <v/>
      </c>
      <c r="T180" s="87" t="str">
        <f>IF(AND($M180='112'!$I$6,$B180&lt;'112'!$M$9),"x","")</f>
        <v/>
      </c>
      <c r="U180" s="87" t="str">
        <f>IF(AND($B180&gt;='1331'!$I$9,$B180&lt;='1331'!$J$9,OR($L180=$U$7,$M180=$U$7)),"x","")</f>
        <v/>
      </c>
      <c r="V180" s="87" t="str">
        <f>IF(AND($L180=$U$7,$B180&lt;'1331'!$I$9),"x","")</f>
        <v/>
      </c>
      <c r="W180" s="87" t="str">
        <f>IF(AND($M180=$U$7,$B180&lt;'1331'!$I$9),"x","")</f>
        <v/>
      </c>
      <c r="X180" s="87" t="str">
        <f>IF(AND('CT-341'!$H$9=H180,OR(LEFT(L180,3)=$X$7,LEFT(M180,3)=$X$7)),"x","")</f>
        <v/>
      </c>
      <c r="Y180" s="87" t="str">
        <f>IF(OR(TH!L180=TH!$Y$7,M180=TH!$Y$7),"x","")</f>
        <v/>
      </c>
      <c r="Z180" s="87" t="str">
        <f t="shared" si="8"/>
        <v/>
      </c>
    </row>
    <row r="181" spans="1:26" ht="15.75" customHeight="1">
      <c r="A181" s="405" t="str">
        <f>IF(B181&lt;&gt;"",IF(AND(B181&gt;=_TM1,B181&lt;=_TM2,OR(TH!L181="1111",TH!M181="1111")),TH!D181,""),"")</f>
        <v/>
      </c>
      <c r="B181" s="63" t="str">
        <f t="shared" si="7"/>
        <v/>
      </c>
      <c r="C181" s="64"/>
      <c r="D181" s="64"/>
      <c r="E181" s="64"/>
      <c r="F181" s="67"/>
      <c r="G181" s="367"/>
      <c r="H181" s="75"/>
      <c r="I181" s="619"/>
      <c r="J181" s="628"/>
      <c r="K181" s="65"/>
      <c r="L181" s="66"/>
      <c r="M181" s="66"/>
      <c r="N181" s="87" t="str">
        <f>IF(AND('331-CT'!$E$7=TH!H181,OR(L181="331",M181="331")),"x","")</f>
        <v/>
      </c>
      <c r="O181" s="87" t="str">
        <f>IF(AND($B181&gt;='111'!$N$11,$B181&lt;='111'!$O$11,OR($L181=$O$7,$M181=$O$7)),"x","")</f>
        <v/>
      </c>
      <c r="P181" s="87" t="str">
        <f>IF(AND($L181=$O$7,$B181&lt;'111'!$N$11),"x","")</f>
        <v/>
      </c>
      <c r="Q181" s="87" t="str">
        <f>IF(AND($M181=$O$7,$B181&lt;'111'!$N$11),"x","")</f>
        <v/>
      </c>
      <c r="R181" s="87" t="str">
        <f>IF(AND($B181&gt;='112'!$M$9,$B181&lt;='112'!$N$9,OR($L181='112'!$I$6,$M181='112'!$I$6)),"x","")</f>
        <v/>
      </c>
      <c r="S181" s="87" t="str">
        <f>IF(AND($L181='112'!$I$6,$B181&lt;'112'!$M$9),"x","")</f>
        <v/>
      </c>
      <c r="T181" s="87" t="str">
        <f>IF(AND($M181='112'!$I$6,$B181&lt;'112'!$M$9),"x","")</f>
        <v/>
      </c>
      <c r="U181" s="87" t="str">
        <f>IF(AND($B181&gt;='1331'!$I$9,$B181&lt;='1331'!$J$9,OR($L181=$U$7,$M181=$U$7)),"x","")</f>
        <v/>
      </c>
      <c r="V181" s="87" t="str">
        <f>IF(AND($L181=$U$7,$B181&lt;'1331'!$I$9),"x","")</f>
        <v/>
      </c>
      <c r="W181" s="87" t="str">
        <f>IF(AND($M181=$U$7,$B181&lt;'1331'!$I$9),"x","")</f>
        <v/>
      </c>
      <c r="X181" s="87" t="str">
        <f>IF(AND('CT-341'!$H$9=H181,OR(LEFT(L181,3)=$X$7,LEFT(M181,3)=$X$7)),"x","")</f>
        <v/>
      </c>
      <c r="Y181" s="87" t="str">
        <f>IF(OR(TH!L181=TH!$Y$7,M181=TH!$Y$7),"x","")</f>
        <v/>
      </c>
      <c r="Z181" s="87" t="str">
        <f t="shared" si="8"/>
        <v/>
      </c>
    </row>
    <row r="182" spans="1:26" ht="15.75" customHeight="1">
      <c r="A182" s="405" t="str">
        <f>IF(B182&lt;&gt;"",IF(AND(B182&gt;=_TM1,B182&lt;=_TM2,OR(TH!L182="1111",TH!M182="1111")),TH!D182,""),"")</f>
        <v/>
      </c>
      <c r="B182" s="63" t="str">
        <f t="shared" si="7"/>
        <v/>
      </c>
      <c r="C182" s="64"/>
      <c r="D182" s="64"/>
      <c r="E182" s="64"/>
      <c r="F182" s="67"/>
      <c r="G182" s="367"/>
      <c r="H182" s="76"/>
      <c r="I182" s="622"/>
      <c r="J182" s="631"/>
      <c r="K182" s="65"/>
      <c r="L182" s="66"/>
      <c r="M182" s="66"/>
      <c r="N182" s="87" t="str">
        <f>IF(AND('331-CT'!$E$7=TH!H182,OR(L182="331",M182="331")),"x","")</f>
        <v/>
      </c>
      <c r="O182" s="87" t="str">
        <f>IF(AND($B182&gt;='111'!$N$11,$B182&lt;='111'!$O$11,OR($L182=$O$7,$M182=$O$7)),"x","")</f>
        <v/>
      </c>
      <c r="P182" s="87" t="str">
        <f>IF(AND($L182=$O$7,$B182&lt;'111'!$N$11),"x","")</f>
        <v/>
      </c>
      <c r="Q182" s="87" t="str">
        <f>IF(AND($M182=$O$7,$B182&lt;'111'!$N$11),"x","")</f>
        <v/>
      </c>
      <c r="R182" s="87" t="str">
        <f>IF(AND($B182&gt;='112'!$M$9,$B182&lt;='112'!$N$9,OR($L182='112'!$I$6,$M182='112'!$I$6)),"x","")</f>
        <v/>
      </c>
      <c r="S182" s="87" t="str">
        <f>IF(AND($L182='112'!$I$6,$B182&lt;'112'!$M$9),"x","")</f>
        <v/>
      </c>
      <c r="T182" s="87" t="str">
        <f>IF(AND($M182='112'!$I$6,$B182&lt;'112'!$M$9),"x","")</f>
        <v/>
      </c>
      <c r="U182" s="87" t="str">
        <f>IF(AND($B182&gt;='1331'!$I$9,$B182&lt;='1331'!$J$9,OR($L182=$U$7,$M182=$U$7)),"x","")</f>
        <v/>
      </c>
      <c r="V182" s="87" t="str">
        <f>IF(AND($L182=$U$7,$B182&lt;'1331'!$I$9),"x","")</f>
        <v/>
      </c>
      <c r="W182" s="87" t="str">
        <f>IF(AND($M182=$U$7,$B182&lt;'1331'!$I$9),"x","")</f>
        <v/>
      </c>
      <c r="X182" s="87" t="str">
        <f>IF(AND('CT-341'!$H$9=H182,OR(LEFT(L182,3)=$X$7,LEFT(M182,3)=$X$7)),"x","")</f>
        <v/>
      </c>
      <c r="Y182" s="87" t="str">
        <f>IF(OR(TH!L182=TH!$Y$7,M182=TH!$Y$7),"x","")</f>
        <v/>
      </c>
      <c r="Z182" s="87" t="str">
        <f t="shared" si="8"/>
        <v/>
      </c>
    </row>
    <row r="183" spans="1:26" ht="15.75" customHeight="1">
      <c r="A183" s="405" t="str">
        <f>IF(B183&lt;&gt;"",IF(AND(B183&gt;=_TM1,B183&lt;=_TM2,OR(TH!L183="1111",TH!M183="1111")),TH!D183,""),"")</f>
        <v/>
      </c>
      <c r="B183" s="63" t="str">
        <f t="shared" si="7"/>
        <v/>
      </c>
      <c r="C183" s="64"/>
      <c r="D183" s="64"/>
      <c r="E183" s="64"/>
      <c r="F183" s="67"/>
      <c r="G183" s="367"/>
      <c r="H183" s="75"/>
      <c r="I183" s="619"/>
      <c r="J183" s="628"/>
      <c r="K183" s="65"/>
      <c r="L183" s="66"/>
      <c r="M183" s="66"/>
      <c r="N183" s="87" t="str">
        <f>IF(AND('331-CT'!$E$7=TH!H183,OR(L183="331",M183="331")),"x","")</f>
        <v/>
      </c>
      <c r="O183" s="87" t="str">
        <f>IF(AND($B183&gt;='111'!$N$11,$B183&lt;='111'!$O$11,OR($L183=$O$7,$M183=$O$7)),"x","")</f>
        <v/>
      </c>
      <c r="P183" s="87" t="str">
        <f>IF(AND($L183=$O$7,$B183&lt;'111'!$N$11),"x","")</f>
        <v/>
      </c>
      <c r="Q183" s="87" t="str">
        <f>IF(AND($M183=$O$7,$B183&lt;'111'!$N$11),"x","")</f>
        <v/>
      </c>
      <c r="R183" s="87" t="str">
        <f>IF(AND($B183&gt;='112'!$M$9,$B183&lt;='112'!$N$9,OR($L183='112'!$I$6,$M183='112'!$I$6)),"x","")</f>
        <v/>
      </c>
      <c r="S183" s="87" t="str">
        <f>IF(AND($L183='112'!$I$6,$B183&lt;'112'!$M$9),"x","")</f>
        <v/>
      </c>
      <c r="T183" s="87" t="str">
        <f>IF(AND($M183='112'!$I$6,$B183&lt;'112'!$M$9),"x","")</f>
        <v/>
      </c>
      <c r="U183" s="87" t="str">
        <f>IF(AND($B183&gt;='1331'!$I$9,$B183&lt;='1331'!$J$9,OR($L183=$U$7,$M183=$U$7)),"x","")</f>
        <v/>
      </c>
      <c r="V183" s="87" t="str">
        <f>IF(AND($L183=$U$7,$B183&lt;'1331'!$I$9),"x","")</f>
        <v/>
      </c>
      <c r="W183" s="87" t="str">
        <f>IF(AND($M183=$U$7,$B183&lt;'1331'!$I$9),"x","")</f>
        <v/>
      </c>
      <c r="X183" s="87" t="str">
        <f>IF(AND('CT-341'!$H$9=H183,OR(LEFT(L183,3)=$X$7,LEFT(M183,3)=$X$7)),"x","")</f>
        <v/>
      </c>
      <c r="Y183" s="87" t="str">
        <f>IF(OR(TH!L183=TH!$Y$7,M183=TH!$Y$7),"x","")</f>
        <v/>
      </c>
      <c r="Z183" s="87" t="str">
        <f t="shared" si="8"/>
        <v/>
      </c>
    </row>
    <row r="184" spans="1:26" ht="15.75" customHeight="1">
      <c r="A184" s="405" t="str">
        <f>IF(B184&lt;&gt;"",IF(AND(B184&gt;=_TM1,B184&lt;=_TM2,OR(TH!L184="1111",TH!M184="1111")),TH!D184,""),"")</f>
        <v/>
      </c>
      <c r="B184" s="63" t="str">
        <f t="shared" si="7"/>
        <v/>
      </c>
      <c r="C184" s="64"/>
      <c r="D184" s="64"/>
      <c r="E184" s="64"/>
      <c r="F184" s="67"/>
      <c r="G184" s="367"/>
      <c r="H184" s="75"/>
      <c r="I184" s="619"/>
      <c r="J184" s="628"/>
      <c r="K184" s="65"/>
      <c r="L184" s="66"/>
      <c r="M184" s="66"/>
      <c r="N184" s="87" t="str">
        <f>IF(AND('331-CT'!$E$7=TH!H184,OR(L184="331",M184="331")),"x","")</f>
        <v/>
      </c>
      <c r="O184" s="87" t="str">
        <f>IF(AND($B184&gt;='111'!$N$11,$B184&lt;='111'!$O$11,OR($L184=$O$7,$M184=$O$7)),"x","")</f>
        <v/>
      </c>
      <c r="P184" s="87" t="str">
        <f>IF(AND($L184=$O$7,$B184&lt;'111'!$N$11),"x","")</f>
        <v/>
      </c>
      <c r="Q184" s="87" t="str">
        <f>IF(AND($M184=$O$7,$B184&lt;'111'!$N$11),"x","")</f>
        <v/>
      </c>
      <c r="R184" s="87" t="str">
        <f>IF(AND($B184&gt;='112'!$M$9,$B184&lt;='112'!$N$9,OR($L184='112'!$I$6,$M184='112'!$I$6)),"x","")</f>
        <v/>
      </c>
      <c r="S184" s="87" t="str">
        <f>IF(AND($L184='112'!$I$6,$B184&lt;'112'!$M$9),"x","")</f>
        <v/>
      </c>
      <c r="T184" s="87" t="str">
        <f>IF(AND($M184='112'!$I$6,$B184&lt;'112'!$M$9),"x","")</f>
        <v/>
      </c>
      <c r="U184" s="87" t="str">
        <f>IF(AND($B184&gt;='1331'!$I$9,$B184&lt;='1331'!$J$9,OR($L184=$U$7,$M184=$U$7)),"x","")</f>
        <v/>
      </c>
      <c r="V184" s="87" t="str">
        <f>IF(AND($L184=$U$7,$B184&lt;'1331'!$I$9),"x","")</f>
        <v/>
      </c>
      <c r="W184" s="87" t="str">
        <f>IF(AND($M184=$U$7,$B184&lt;'1331'!$I$9),"x","")</f>
        <v/>
      </c>
      <c r="X184" s="87" t="str">
        <f>IF(AND('CT-341'!$H$9=H184,OR(LEFT(L184,3)=$X$7,LEFT(M184,3)=$X$7)),"x","")</f>
        <v/>
      </c>
      <c r="Y184" s="87" t="str">
        <f>IF(OR(TH!L184=TH!$Y$7,M184=TH!$Y$7),"x","")</f>
        <v/>
      </c>
      <c r="Z184" s="87" t="str">
        <f t="shared" si="8"/>
        <v/>
      </c>
    </row>
    <row r="185" spans="1:26" ht="15.75" customHeight="1">
      <c r="A185" s="405" t="str">
        <f>IF(B185&lt;&gt;"",IF(AND(B185&gt;=_TM1,B185&lt;=_TM2,OR(TH!L185="1111",TH!M185="1111")),TH!D185,""),"")</f>
        <v/>
      </c>
      <c r="B185" s="63" t="str">
        <f t="shared" si="7"/>
        <v/>
      </c>
      <c r="C185" s="64"/>
      <c r="D185" s="64"/>
      <c r="E185" s="64"/>
      <c r="F185" s="67"/>
      <c r="G185" s="367"/>
      <c r="H185" s="416"/>
      <c r="I185" s="623"/>
      <c r="J185" s="632"/>
      <c r="K185" s="65"/>
      <c r="L185" s="66"/>
      <c r="M185" s="66"/>
      <c r="N185" s="87" t="str">
        <f>IF(AND('331-CT'!$E$7=TH!H185,OR(L185="331",M185="331")),"x","")</f>
        <v/>
      </c>
      <c r="O185" s="87" t="str">
        <f>IF(AND($B185&gt;='111'!$N$11,$B185&lt;='111'!$O$11,OR($L185=$O$7,$M185=$O$7)),"x","")</f>
        <v/>
      </c>
      <c r="P185" s="87" t="str">
        <f>IF(AND($L185=$O$7,$B185&lt;'111'!$N$11),"x","")</f>
        <v/>
      </c>
      <c r="Q185" s="87" t="str">
        <f>IF(AND($M185=$O$7,$B185&lt;'111'!$N$11),"x","")</f>
        <v/>
      </c>
      <c r="R185" s="87" t="str">
        <f>IF(AND($B185&gt;='112'!$M$9,$B185&lt;='112'!$N$9,OR($L185='112'!$I$6,$M185='112'!$I$6)),"x","")</f>
        <v/>
      </c>
      <c r="S185" s="87" t="str">
        <f>IF(AND($L185='112'!$I$6,$B185&lt;'112'!$M$9),"x","")</f>
        <v/>
      </c>
      <c r="T185" s="87" t="str">
        <f>IF(AND($M185='112'!$I$6,$B185&lt;'112'!$M$9),"x","")</f>
        <v/>
      </c>
      <c r="U185" s="87" t="str">
        <f>IF(AND($B185&gt;='1331'!$I$9,$B185&lt;='1331'!$J$9,OR($L185=$U$7,$M185=$U$7)),"x","")</f>
        <v/>
      </c>
      <c r="V185" s="87" t="str">
        <f>IF(AND($L185=$U$7,$B185&lt;'1331'!$I$9),"x","")</f>
        <v/>
      </c>
      <c r="W185" s="87" t="str">
        <f>IF(AND($M185=$U$7,$B185&lt;'1331'!$I$9),"x","")</f>
        <v/>
      </c>
      <c r="X185" s="87" t="str">
        <f>IF(AND('CT-341'!$H$9=H185,OR(LEFT(L185,3)=$X$7,LEFT(M185,3)=$X$7)),"x","")</f>
        <v/>
      </c>
      <c r="Y185" s="87" t="str">
        <f>IF(OR(TH!L185=TH!$Y$7,M185=TH!$Y$7),"x","")</f>
        <v/>
      </c>
      <c r="Z185" s="87" t="str">
        <f t="shared" si="8"/>
        <v/>
      </c>
    </row>
    <row r="186" spans="1:26" ht="15.75" customHeight="1">
      <c r="A186" s="405" t="str">
        <f>IF(B186&lt;&gt;"",IF(AND(B186&gt;=_TM1,B186&lt;=_TM2,OR(TH!L186="1111",TH!M186="1111")),TH!D186,""),"")</f>
        <v/>
      </c>
      <c r="B186" s="63" t="str">
        <f t="shared" si="7"/>
        <v/>
      </c>
      <c r="C186" s="64"/>
      <c r="D186" s="64"/>
      <c r="E186" s="64"/>
      <c r="F186" s="67"/>
      <c r="G186" s="367"/>
      <c r="H186" s="75"/>
      <c r="I186" s="619"/>
      <c r="J186" s="628"/>
      <c r="K186" s="65"/>
      <c r="L186" s="66"/>
      <c r="M186" s="66"/>
      <c r="N186" s="87" t="str">
        <f>IF(AND('331-CT'!$E$7=TH!H186,OR(L186="331",M186="331")),"x","")</f>
        <v/>
      </c>
      <c r="O186" s="87" t="str">
        <f>IF(AND($B186&gt;='111'!$N$11,$B186&lt;='111'!$O$11,OR($L186=$O$7,$M186=$O$7)),"x","")</f>
        <v/>
      </c>
      <c r="P186" s="87" t="str">
        <f>IF(AND($L186=$O$7,$B186&lt;'111'!$N$11),"x","")</f>
        <v/>
      </c>
      <c r="Q186" s="87" t="str">
        <f>IF(AND($M186=$O$7,$B186&lt;'111'!$N$11),"x","")</f>
        <v/>
      </c>
      <c r="R186" s="87" t="str">
        <f>IF(AND($B186&gt;='112'!$M$9,$B186&lt;='112'!$N$9,OR($L186='112'!$I$6,$M186='112'!$I$6)),"x","")</f>
        <v/>
      </c>
      <c r="S186" s="87" t="str">
        <f>IF(AND($L186='112'!$I$6,$B186&lt;'112'!$M$9),"x","")</f>
        <v/>
      </c>
      <c r="T186" s="87" t="str">
        <f>IF(AND($M186='112'!$I$6,$B186&lt;'112'!$M$9),"x","")</f>
        <v/>
      </c>
      <c r="U186" s="87" t="str">
        <f>IF(AND($B186&gt;='1331'!$I$9,$B186&lt;='1331'!$J$9,OR($L186=$U$7,$M186=$U$7)),"x","")</f>
        <v/>
      </c>
      <c r="V186" s="87" t="str">
        <f>IF(AND($L186=$U$7,$B186&lt;'1331'!$I$9),"x","")</f>
        <v/>
      </c>
      <c r="W186" s="87" t="str">
        <f>IF(AND($M186=$U$7,$B186&lt;'1331'!$I$9),"x","")</f>
        <v/>
      </c>
      <c r="X186" s="87" t="str">
        <f>IF(AND('CT-341'!$H$9=H186,OR(LEFT(L186,3)=$X$7,LEFT(M186,3)=$X$7)),"x","")</f>
        <v/>
      </c>
      <c r="Y186" s="87" t="str">
        <f>IF(OR(TH!L186=TH!$Y$7,M186=TH!$Y$7),"x","")</f>
        <v/>
      </c>
      <c r="Z186" s="87" t="str">
        <f t="shared" si="8"/>
        <v/>
      </c>
    </row>
    <row r="187" spans="1:26" ht="15.75" customHeight="1">
      <c r="A187" s="405" t="str">
        <f>IF(B187&lt;&gt;"",IF(AND(B187&gt;=_TM1,B187&lt;=_TM2,OR(TH!L187="1111",TH!M187="1111")),TH!D187,""),"")</f>
        <v/>
      </c>
      <c r="B187" s="63" t="str">
        <f t="shared" si="7"/>
        <v/>
      </c>
      <c r="C187" s="64"/>
      <c r="D187" s="64"/>
      <c r="E187" s="64"/>
      <c r="F187" s="67"/>
      <c r="G187" s="367"/>
      <c r="H187" s="76"/>
      <c r="I187" s="622"/>
      <c r="J187" s="631"/>
      <c r="K187" s="65"/>
      <c r="L187" s="66"/>
      <c r="M187" s="66"/>
      <c r="N187" s="87" t="str">
        <f>IF(AND('331-CT'!$E$7=TH!H187,OR(L187="331",M187="331")),"x","")</f>
        <v/>
      </c>
      <c r="O187" s="87" t="str">
        <f>IF(AND($B187&gt;='111'!$N$11,$B187&lt;='111'!$O$11,OR($L187=$O$7,$M187=$O$7)),"x","")</f>
        <v/>
      </c>
      <c r="P187" s="87" t="str">
        <f>IF(AND($L187=$O$7,$B187&lt;'111'!$N$11),"x","")</f>
        <v/>
      </c>
      <c r="Q187" s="87" t="str">
        <f>IF(AND($M187=$O$7,$B187&lt;'111'!$N$11),"x","")</f>
        <v/>
      </c>
      <c r="R187" s="87" t="str">
        <f>IF(AND($B187&gt;='112'!$M$9,$B187&lt;='112'!$N$9,OR($L187='112'!$I$6,$M187='112'!$I$6)),"x","")</f>
        <v/>
      </c>
      <c r="S187" s="87" t="str">
        <f>IF(AND($L187='112'!$I$6,$B187&lt;'112'!$M$9),"x","")</f>
        <v/>
      </c>
      <c r="T187" s="87" t="str">
        <f>IF(AND($M187='112'!$I$6,$B187&lt;'112'!$M$9),"x","")</f>
        <v/>
      </c>
      <c r="U187" s="87" t="str">
        <f>IF(AND($B187&gt;='1331'!$I$9,$B187&lt;='1331'!$J$9,OR($L187=$U$7,$M187=$U$7)),"x","")</f>
        <v/>
      </c>
      <c r="V187" s="87" t="str">
        <f>IF(AND($L187=$U$7,$B187&lt;'1331'!$I$9),"x","")</f>
        <v/>
      </c>
      <c r="W187" s="87" t="str">
        <f>IF(AND($M187=$U$7,$B187&lt;'1331'!$I$9),"x","")</f>
        <v/>
      </c>
      <c r="X187" s="87" t="str">
        <f>IF(AND('CT-341'!$H$9=H187,OR(LEFT(L187,3)=$X$7,LEFT(M187,3)=$X$7)),"x","")</f>
        <v/>
      </c>
      <c r="Y187" s="87" t="str">
        <f>IF(OR(TH!L187=TH!$Y$7,M187=TH!$Y$7),"x","")</f>
        <v/>
      </c>
      <c r="Z187" s="87" t="str">
        <f t="shared" si="8"/>
        <v/>
      </c>
    </row>
    <row r="188" spans="1:26" ht="15.75" customHeight="1">
      <c r="A188" s="405" t="str">
        <f>IF(B188&lt;&gt;"",IF(AND(B188&gt;=_TM1,B188&lt;=_TM2,OR(TH!L188="1111",TH!M188="1111")),TH!D188,""),"")</f>
        <v/>
      </c>
      <c r="B188" s="63" t="str">
        <f t="shared" si="7"/>
        <v/>
      </c>
      <c r="C188" s="64"/>
      <c r="D188" s="64"/>
      <c r="E188" s="64"/>
      <c r="F188" s="67"/>
      <c r="G188" s="367"/>
      <c r="H188" s="75"/>
      <c r="I188" s="619"/>
      <c r="J188" s="628"/>
      <c r="K188" s="65"/>
      <c r="L188" s="66"/>
      <c r="M188" s="66"/>
      <c r="N188" s="87" t="str">
        <f>IF(AND('331-CT'!$E$7=TH!H188,OR(L188="331",M188="331")),"x","")</f>
        <v/>
      </c>
      <c r="O188" s="87" t="str">
        <f>IF(AND($B188&gt;='111'!$N$11,$B188&lt;='111'!$O$11,OR($L188=$O$7,$M188=$O$7)),"x","")</f>
        <v/>
      </c>
      <c r="P188" s="87" t="str">
        <f>IF(AND($L188=$O$7,$B188&lt;'111'!$N$11),"x","")</f>
        <v/>
      </c>
      <c r="Q188" s="87" t="str">
        <f>IF(AND($M188=$O$7,$B188&lt;'111'!$N$11),"x","")</f>
        <v/>
      </c>
      <c r="R188" s="87" t="str">
        <f>IF(AND($B188&gt;='112'!$M$9,$B188&lt;='112'!$N$9,OR($L188='112'!$I$6,$M188='112'!$I$6)),"x","")</f>
        <v/>
      </c>
      <c r="S188" s="87" t="str">
        <f>IF(AND($L188='112'!$I$6,$B188&lt;'112'!$M$9),"x","")</f>
        <v/>
      </c>
      <c r="T188" s="87" t="str">
        <f>IF(AND($M188='112'!$I$6,$B188&lt;'112'!$M$9),"x","")</f>
        <v/>
      </c>
      <c r="U188" s="87" t="str">
        <f>IF(AND($B188&gt;='1331'!$I$9,$B188&lt;='1331'!$J$9,OR($L188=$U$7,$M188=$U$7)),"x","")</f>
        <v/>
      </c>
      <c r="V188" s="87" t="str">
        <f>IF(AND($L188=$U$7,$B188&lt;'1331'!$I$9),"x","")</f>
        <v/>
      </c>
      <c r="W188" s="87" t="str">
        <f>IF(AND($M188=$U$7,$B188&lt;'1331'!$I$9),"x","")</f>
        <v/>
      </c>
      <c r="X188" s="87" t="str">
        <f>IF(AND('CT-341'!$H$9=H188,OR(LEFT(L188,3)=$X$7,LEFT(M188,3)=$X$7)),"x","")</f>
        <v/>
      </c>
      <c r="Y188" s="87" t="str">
        <f>IF(OR(TH!L188=TH!$Y$7,M188=TH!$Y$7),"x","")</f>
        <v/>
      </c>
      <c r="Z188" s="87" t="str">
        <f t="shared" si="8"/>
        <v/>
      </c>
    </row>
    <row r="189" spans="1:26" ht="15.75" customHeight="1">
      <c r="A189" s="405" t="str">
        <f>IF(B189&lt;&gt;"",IF(AND(B189&gt;=_TM1,B189&lt;=_TM2,OR(TH!L189="1111",TH!M189="1111")),TH!D189,""),"")</f>
        <v/>
      </c>
      <c r="B189" s="63" t="str">
        <f t="shared" si="7"/>
        <v/>
      </c>
      <c r="C189" s="64"/>
      <c r="D189" s="64"/>
      <c r="E189" s="64"/>
      <c r="F189" s="70"/>
      <c r="G189" s="367"/>
      <c r="H189" s="75"/>
      <c r="I189" s="619"/>
      <c r="J189" s="628"/>
      <c r="K189" s="65"/>
      <c r="L189" s="66"/>
      <c r="M189" s="66"/>
      <c r="N189" s="87" t="str">
        <f>IF(AND('331-CT'!$E$7=TH!H189,OR(L189="331",M189="331")),"x","")</f>
        <v/>
      </c>
      <c r="O189" s="87" t="str">
        <f>IF(AND($B189&gt;='111'!$N$11,$B189&lt;='111'!$O$11,OR($L189=$O$7,$M189=$O$7)),"x","")</f>
        <v/>
      </c>
      <c r="P189" s="87" t="str">
        <f>IF(AND($L189=$O$7,$B189&lt;'111'!$N$11),"x","")</f>
        <v/>
      </c>
      <c r="Q189" s="87" t="str">
        <f>IF(AND($M189=$O$7,$B189&lt;'111'!$N$11),"x","")</f>
        <v/>
      </c>
      <c r="R189" s="87" t="str">
        <f>IF(AND($B189&gt;='112'!$M$9,$B189&lt;='112'!$N$9,OR($L189='112'!$I$6,$M189='112'!$I$6)),"x","")</f>
        <v/>
      </c>
      <c r="S189" s="87" t="str">
        <f>IF(AND($L189='112'!$I$6,$B189&lt;'112'!$M$9),"x","")</f>
        <v/>
      </c>
      <c r="T189" s="87" t="str">
        <f>IF(AND($M189='112'!$I$6,$B189&lt;'112'!$M$9),"x","")</f>
        <v/>
      </c>
      <c r="U189" s="87" t="str">
        <f>IF(AND($B189&gt;='1331'!$I$9,$B189&lt;='1331'!$J$9,OR($L189=$U$7,$M189=$U$7)),"x","")</f>
        <v/>
      </c>
      <c r="V189" s="87" t="str">
        <f>IF(AND($L189=$U$7,$B189&lt;'1331'!$I$9),"x","")</f>
        <v/>
      </c>
      <c r="W189" s="87" t="str">
        <f>IF(AND($M189=$U$7,$B189&lt;'1331'!$I$9),"x","")</f>
        <v/>
      </c>
      <c r="X189" s="87" t="str">
        <f>IF(AND('CT-341'!$H$9=H189,OR(LEFT(L189,3)=$X$7,LEFT(M189,3)=$X$7)),"x","")</f>
        <v/>
      </c>
      <c r="Y189" s="87" t="str">
        <f>IF(OR(TH!L189=TH!$Y$7,M189=TH!$Y$7),"x","")</f>
        <v/>
      </c>
      <c r="Z189" s="87" t="str">
        <f t="shared" si="8"/>
        <v/>
      </c>
    </row>
    <row r="190" spans="1:26" ht="15.75" customHeight="1">
      <c r="A190" s="405" t="str">
        <f>IF(B190&lt;&gt;"",IF(AND(B190&gt;=_TM1,B190&lt;=_TM2,OR(TH!L190="1111",TH!M190="1111")),TH!D190,""),"")</f>
        <v/>
      </c>
      <c r="B190" s="63" t="str">
        <f t="shared" si="7"/>
        <v/>
      </c>
      <c r="C190" s="64"/>
      <c r="D190" s="64"/>
      <c r="E190" s="64"/>
      <c r="F190" s="67"/>
      <c r="G190" s="367"/>
      <c r="H190" s="77"/>
      <c r="I190" s="621"/>
      <c r="J190" s="630"/>
      <c r="K190" s="65"/>
      <c r="L190" s="66"/>
      <c r="M190" s="66"/>
      <c r="N190" s="87" t="str">
        <f>IF(AND('331-CT'!$E$7=TH!H190,OR(L190="331",M190="331")),"x","")</f>
        <v/>
      </c>
      <c r="O190" s="87" t="str">
        <f>IF(AND($B190&gt;='111'!$N$11,$B190&lt;='111'!$O$11,OR($L190=$O$7,$M190=$O$7)),"x","")</f>
        <v/>
      </c>
      <c r="P190" s="87" t="str">
        <f>IF(AND($L190=$O$7,$B190&lt;'111'!$N$11),"x","")</f>
        <v/>
      </c>
      <c r="Q190" s="87" t="str">
        <f>IF(AND($M190=$O$7,$B190&lt;'111'!$N$11),"x","")</f>
        <v/>
      </c>
      <c r="R190" s="87" t="str">
        <f>IF(AND($B190&gt;='112'!$M$9,$B190&lt;='112'!$N$9,OR($L190='112'!$I$6,$M190='112'!$I$6)),"x","")</f>
        <v/>
      </c>
      <c r="S190" s="87" t="str">
        <f>IF(AND($L190='112'!$I$6,$B190&lt;'112'!$M$9),"x","")</f>
        <v/>
      </c>
      <c r="T190" s="87" t="str">
        <f>IF(AND($M190='112'!$I$6,$B190&lt;'112'!$M$9),"x","")</f>
        <v/>
      </c>
      <c r="U190" s="87" t="str">
        <f>IF(AND($B190&gt;='1331'!$I$9,$B190&lt;='1331'!$J$9,OR($L190=$U$7,$M190=$U$7)),"x","")</f>
        <v/>
      </c>
      <c r="V190" s="87" t="str">
        <f>IF(AND($L190=$U$7,$B190&lt;'1331'!$I$9),"x","")</f>
        <v/>
      </c>
      <c r="W190" s="87" t="str">
        <f>IF(AND($M190=$U$7,$B190&lt;'1331'!$I$9),"x","")</f>
        <v/>
      </c>
      <c r="X190" s="87" t="str">
        <f>IF(AND('CT-341'!$H$9=H190,OR(LEFT(L190,3)=$X$7,LEFT(M190,3)=$X$7)),"x","")</f>
        <v/>
      </c>
      <c r="Y190" s="87" t="str">
        <f>IF(OR(TH!L190=TH!$Y$7,M190=TH!$Y$7),"x","")</f>
        <v/>
      </c>
      <c r="Z190" s="87" t="str">
        <f t="shared" si="8"/>
        <v/>
      </c>
    </row>
    <row r="191" spans="1:26" ht="15.75" customHeight="1">
      <c r="A191" s="405" t="str">
        <f>IF(B191&lt;&gt;"",IF(AND(B191&gt;=_TM1,B191&lt;=_TM2,OR(TH!L191="1111",TH!M191="1111")),TH!D191,""),"")</f>
        <v/>
      </c>
      <c r="B191" s="63" t="str">
        <f t="shared" si="7"/>
        <v/>
      </c>
      <c r="C191" s="64"/>
      <c r="D191" s="64"/>
      <c r="E191" s="64"/>
      <c r="F191" s="67"/>
      <c r="G191" s="367"/>
      <c r="H191" s="77"/>
      <c r="I191" s="621"/>
      <c r="J191" s="630"/>
      <c r="K191" s="65"/>
      <c r="L191" s="66"/>
      <c r="M191" s="66"/>
      <c r="N191" s="87" t="str">
        <f>IF(AND('331-CT'!$E$7=TH!H191,OR(L191="331",M191="331")),"x","")</f>
        <v/>
      </c>
      <c r="O191" s="87" t="str">
        <f>IF(AND($B191&gt;='111'!$N$11,$B191&lt;='111'!$O$11,OR($L191=$O$7,$M191=$O$7)),"x","")</f>
        <v/>
      </c>
      <c r="P191" s="87" t="str">
        <f>IF(AND($L191=$O$7,$B191&lt;'111'!$N$11),"x","")</f>
        <v/>
      </c>
      <c r="Q191" s="87" t="str">
        <f>IF(AND($M191=$O$7,$B191&lt;'111'!$N$11),"x","")</f>
        <v/>
      </c>
      <c r="R191" s="87" t="str">
        <f>IF(AND($B191&gt;='112'!$M$9,$B191&lt;='112'!$N$9,OR($L191='112'!$I$6,$M191='112'!$I$6)),"x","")</f>
        <v/>
      </c>
      <c r="S191" s="87" t="str">
        <f>IF(AND($L191='112'!$I$6,$B191&lt;'112'!$M$9),"x","")</f>
        <v/>
      </c>
      <c r="T191" s="87" t="str">
        <f>IF(AND($M191='112'!$I$6,$B191&lt;'112'!$M$9),"x","")</f>
        <v/>
      </c>
      <c r="U191" s="87" t="str">
        <f>IF(AND($B191&gt;='1331'!$I$9,$B191&lt;='1331'!$J$9,OR($L191=$U$7,$M191=$U$7)),"x","")</f>
        <v/>
      </c>
      <c r="V191" s="87" t="str">
        <f>IF(AND($L191=$U$7,$B191&lt;'1331'!$I$9),"x","")</f>
        <v/>
      </c>
      <c r="W191" s="87" t="str">
        <f>IF(AND($M191=$U$7,$B191&lt;'1331'!$I$9),"x","")</f>
        <v/>
      </c>
      <c r="X191" s="87" t="str">
        <f>IF(AND('CT-341'!$H$9=H191,OR(LEFT(L191,3)=$X$7,LEFT(M191,3)=$X$7)),"x","")</f>
        <v/>
      </c>
      <c r="Y191" s="87" t="str">
        <f>IF(OR(TH!L191=TH!$Y$7,M191=TH!$Y$7),"x","")</f>
        <v/>
      </c>
      <c r="Z191" s="87" t="str">
        <f t="shared" si="8"/>
        <v/>
      </c>
    </row>
    <row r="192" spans="1:26" ht="15.75" customHeight="1">
      <c r="A192" s="405" t="str">
        <f>IF(B192&lt;&gt;"",IF(AND(B192&gt;=_TM1,B192&lt;=_TM2,OR(TH!L192="1111",TH!M192="1111")),TH!D192,""),"")</f>
        <v/>
      </c>
      <c r="B192" s="63" t="str">
        <f t="shared" si="7"/>
        <v/>
      </c>
      <c r="C192" s="64"/>
      <c r="D192" s="64"/>
      <c r="E192" s="64"/>
      <c r="F192" s="67"/>
      <c r="G192" s="367"/>
      <c r="H192" s="77"/>
      <c r="I192" s="621"/>
      <c r="J192" s="630"/>
      <c r="K192" s="65"/>
      <c r="L192" s="66"/>
      <c r="M192" s="66"/>
      <c r="N192" s="87" t="str">
        <f>IF(AND('331-CT'!$E$7=TH!H192,OR(L192="331",M192="331")),"x","")</f>
        <v/>
      </c>
      <c r="O192" s="87" t="str">
        <f>IF(AND($B192&gt;='111'!$N$11,$B192&lt;='111'!$O$11,OR($L192=$O$7,$M192=$O$7)),"x","")</f>
        <v/>
      </c>
      <c r="P192" s="87" t="str">
        <f>IF(AND($L192=$O$7,$B192&lt;'111'!$N$11),"x","")</f>
        <v/>
      </c>
      <c r="Q192" s="87" t="str">
        <f>IF(AND($M192=$O$7,$B192&lt;'111'!$N$11),"x","")</f>
        <v/>
      </c>
      <c r="R192" s="87" t="str">
        <f>IF(AND($B192&gt;='112'!$M$9,$B192&lt;='112'!$N$9,OR($L192='112'!$I$6,$M192='112'!$I$6)),"x","")</f>
        <v/>
      </c>
      <c r="S192" s="87" t="str">
        <f>IF(AND($L192='112'!$I$6,$B192&lt;'112'!$M$9),"x","")</f>
        <v/>
      </c>
      <c r="T192" s="87" t="str">
        <f>IF(AND($M192='112'!$I$6,$B192&lt;'112'!$M$9),"x","")</f>
        <v/>
      </c>
      <c r="U192" s="87" t="str">
        <f>IF(AND($B192&gt;='1331'!$I$9,$B192&lt;='1331'!$J$9,OR($L192=$U$7,$M192=$U$7)),"x","")</f>
        <v/>
      </c>
      <c r="V192" s="87" t="str">
        <f>IF(AND($L192=$U$7,$B192&lt;'1331'!$I$9),"x","")</f>
        <v/>
      </c>
      <c r="W192" s="87" t="str">
        <f>IF(AND($M192=$U$7,$B192&lt;'1331'!$I$9),"x","")</f>
        <v/>
      </c>
      <c r="X192" s="87" t="str">
        <f>IF(AND('CT-341'!$H$9=H192,OR(LEFT(L192,3)=$X$7,LEFT(M192,3)=$X$7)),"x","")</f>
        <v/>
      </c>
      <c r="Y192" s="87" t="str">
        <f>IF(OR(TH!L192=TH!$Y$7,M192=TH!$Y$7),"x","")</f>
        <v/>
      </c>
      <c r="Z192" s="87" t="str">
        <f t="shared" si="8"/>
        <v/>
      </c>
    </row>
    <row r="193" spans="1:26" ht="15.75" customHeight="1">
      <c r="A193" s="405" t="str">
        <f>IF(B193&lt;&gt;"",IF(AND(B193&gt;=_TM1,B193&lt;=_TM2,OR(TH!L193="1111",TH!M193="1111")),TH!D193,""),"")</f>
        <v/>
      </c>
      <c r="B193" s="63" t="str">
        <f t="shared" si="7"/>
        <v/>
      </c>
      <c r="C193" s="64"/>
      <c r="D193" s="64"/>
      <c r="E193" s="64"/>
      <c r="F193" s="67"/>
      <c r="G193" s="367"/>
      <c r="H193" s="77"/>
      <c r="I193" s="621"/>
      <c r="J193" s="630"/>
      <c r="K193" s="65"/>
      <c r="L193" s="66"/>
      <c r="M193" s="66"/>
      <c r="N193" s="87" t="str">
        <f>IF(AND('331-CT'!$E$7=TH!H193,OR(L193="331",M193="331")),"x","")</f>
        <v/>
      </c>
      <c r="O193" s="87" t="str">
        <f>IF(AND($B193&gt;='111'!$N$11,$B193&lt;='111'!$O$11,OR($L193=$O$7,$M193=$O$7)),"x","")</f>
        <v/>
      </c>
      <c r="P193" s="87" t="str">
        <f>IF(AND($L193=$O$7,$B193&lt;'111'!$N$11),"x","")</f>
        <v/>
      </c>
      <c r="Q193" s="87" t="str">
        <f>IF(AND($M193=$O$7,$B193&lt;'111'!$N$11),"x","")</f>
        <v/>
      </c>
      <c r="R193" s="87" t="str">
        <f>IF(AND($B193&gt;='112'!$M$9,$B193&lt;='112'!$N$9,OR($L193='112'!$I$6,$M193='112'!$I$6)),"x","")</f>
        <v/>
      </c>
      <c r="S193" s="87" t="str">
        <f>IF(AND($L193='112'!$I$6,$B193&lt;'112'!$M$9),"x","")</f>
        <v/>
      </c>
      <c r="T193" s="87" t="str">
        <f>IF(AND($M193='112'!$I$6,$B193&lt;'112'!$M$9),"x","")</f>
        <v/>
      </c>
      <c r="U193" s="87" t="str">
        <f>IF(AND($B193&gt;='1331'!$I$9,$B193&lt;='1331'!$J$9,OR($L193=$U$7,$M193=$U$7)),"x","")</f>
        <v/>
      </c>
      <c r="V193" s="87" t="str">
        <f>IF(AND($L193=$U$7,$B193&lt;'1331'!$I$9),"x","")</f>
        <v/>
      </c>
      <c r="W193" s="87" t="str">
        <f>IF(AND($M193=$U$7,$B193&lt;'1331'!$I$9),"x","")</f>
        <v/>
      </c>
      <c r="X193" s="87" t="str">
        <f>IF(AND('CT-341'!$H$9=H193,OR(LEFT(L193,3)=$X$7,LEFT(M193,3)=$X$7)),"x","")</f>
        <v/>
      </c>
      <c r="Y193" s="87" t="str">
        <f>IF(OR(TH!L193=TH!$Y$7,M193=TH!$Y$7),"x","")</f>
        <v/>
      </c>
      <c r="Z193" s="87" t="str">
        <f t="shared" si="8"/>
        <v/>
      </c>
    </row>
    <row r="194" spans="1:26" ht="15.75" customHeight="1">
      <c r="A194" s="405" t="str">
        <f>IF(B194&lt;&gt;"",IF(AND(B194&gt;=_TM1,B194&lt;=_TM2,OR(TH!L194="1111",TH!M194="1111")),TH!D194,""),"")</f>
        <v/>
      </c>
      <c r="B194" s="63" t="str">
        <f t="shared" si="7"/>
        <v/>
      </c>
      <c r="C194" s="64"/>
      <c r="D194" s="64"/>
      <c r="E194" s="64"/>
      <c r="F194" s="67"/>
      <c r="G194" s="367"/>
      <c r="H194" s="77"/>
      <c r="I194" s="621"/>
      <c r="J194" s="630"/>
      <c r="K194" s="65"/>
      <c r="L194" s="88"/>
      <c r="M194" s="88"/>
      <c r="N194" s="87" t="str">
        <f>IF(AND('331-CT'!$E$7=TH!H194,OR(L194="331",M194="331")),"x","")</f>
        <v/>
      </c>
      <c r="O194" s="87" t="str">
        <f>IF(AND($B194&gt;='111'!$N$11,$B194&lt;='111'!$O$11,OR($L194=$O$7,$M194=$O$7)),"x","")</f>
        <v/>
      </c>
      <c r="P194" s="87" t="str">
        <f>IF(AND($L194=$O$7,$B194&lt;'111'!$N$11),"x","")</f>
        <v/>
      </c>
      <c r="Q194" s="87" t="str">
        <f>IF(AND($M194=$O$7,$B194&lt;'111'!$N$11),"x","")</f>
        <v/>
      </c>
      <c r="R194" s="87" t="str">
        <f>IF(AND($B194&gt;='112'!$M$9,$B194&lt;='112'!$N$9,OR($L194='112'!$I$6,$M194='112'!$I$6)),"x","")</f>
        <v/>
      </c>
      <c r="S194" s="87" t="str">
        <f>IF(AND($L194='112'!$I$6,$B194&lt;'112'!$M$9),"x","")</f>
        <v/>
      </c>
      <c r="T194" s="87" t="str">
        <f>IF(AND($M194='112'!$I$6,$B194&lt;'112'!$M$9),"x","")</f>
        <v/>
      </c>
      <c r="U194" s="87" t="str">
        <f>IF(AND($B194&gt;='1331'!$I$9,$B194&lt;='1331'!$J$9,OR($L194=$U$7,$M194=$U$7)),"x","")</f>
        <v/>
      </c>
      <c r="V194" s="87" t="str">
        <f>IF(AND($L194=$U$7,$B194&lt;'1331'!$I$9),"x","")</f>
        <v/>
      </c>
      <c r="W194" s="87" t="str">
        <f>IF(AND($M194=$U$7,$B194&lt;'1331'!$I$9),"x","")</f>
        <v/>
      </c>
      <c r="X194" s="87" t="str">
        <f>IF(AND('CT-341'!$H$9=H194,OR(LEFT(L194,3)=$X$7,LEFT(M194,3)=$X$7)),"x","")</f>
        <v/>
      </c>
      <c r="Y194" s="87" t="str">
        <f>IF(OR(TH!L194=TH!$Y$7,M194=TH!$Y$7),"x","")</f>
        <v/>
      </c>
      <c r="Z194" s="87" t="str">
        <f t="shared" si="8"/>
        <v/>
      </c>
    </row>
    <row r="195" spans="1:26" ht="15.75" customHeight="1">
      <c r="A195" s="405" t="str">
        <f>IF(B195&lt;&gt;"",IF(AND(B195&gt;=_TM1,B195&lt;=_TM2,OR(TH!L195="1111",TH!M195="1111")),TH!D195,""),"")</f>
        <v/>
      </c>
      <c r="B195" s="63" t="str">
        <f t="shared" si="7"/>
        <v/>
      </c>
      <c r="C195" s="64"/>
      <c r="D195" s="64"/>
      <c r="E195" s="64"/>
      <c r="F195" s="67"/>
      <c r="G195" s="367"/>
      <c r="H195" s="77"/>
      <c r="I195" s="621"/>
      <c r="J195" s="630"/>
      <c r="K195" s="65"/>
      <c r="L195" s="88"/>
      <c r="M195" s="88"/>
      <c r="N195" s="87" t="str">
        <f>IF(AND('331-CT'!$E$7=TH!H195,OR(L195="331",M195="331")),"x","")</f>
        <v/>
      </c>
      <c r="O195" s="87" t="str">
        <f>IF(AND($B195&gt;='111'!$N$11,$B195&lt;='111'!$O$11,OR($L195=$O$7,$M195=$O$7)),"x","")</f>
        <v/>
      </c>
      <c r="P195" s="87" t="str">
        <f>IF(AND($L195=$O$7,$B195&lt;'111'!$N$11),"x","")</f>
        <v/>
      </c>
      <c r="Q195" s="87" t="str">
        <f>IF(AND($M195=$O$7,$B195&lt;'111'!$N$11),"x","")</f>
        <v/>
      </c>
      <c r="R195" s="87" t="str">
        <f>IF(AND($B195&gt;='112'!$M$9,$B195&lt;='112'!$N$9,OR($L195='112'!$I$6,$M195='112'!$I$6)),"x","")</f>
        <v/>
      </c>
      <c r="S195" s="87" t="str">
        <f>IF(AND($L195='112'!$I$6,$B195&lt;'112'!$M$9),"x","")</f>
        <v/>
      </c>
      <c r="T195" s="87" t="str">
        <f>IF(AND($M195='112'!$I$6,$B195&lt;'112'!$M$9),"x","")</f>
        <v/>
      </c>
      <c r="U195" s="87" t="str">
        <f>IF(AND($B195&gt;='1331'!$I$9,$B195&lt;='1331'!$J$9,OR($L195=$U$7,$M195=$U$7)),"x","")</f>
        <v/>
      </c>
      <c r="V195" s="87" t="str">
        <f>IF(AND($L195=$U$7,$B195&lt;'1331'!$I$9),"x","")</f>
        <v/>
      </c>
      <c r="W195" s="87" t="str">
        <f>IF(AND($M195=$U$7,$B195&lt;'1331'!$I$9),"x","")</f>
        <v/>
      </c>
      <c r="X195" s="87" t="str">
        <f>IF(AND('CT-341'!$H$9=H195,OR(LEFT(L195,3)=$X$7,LEFT(M195,3)=$X$7)),"x","")</f>
        <v/>
      </c>
      <c r="Y195" s="87" t="str">
        <f>IF(OR(TH!L195=TH!$Y$7,M195=TH!$Y$7),"x","")</f>
        <v/>
      </c>
      <c r="Z195" s="87" t="str">
        <f t="shared" si="8"/>
        <v/>
      </c>
    </row>
    <row r="196" spans="1:26" ht="15.75" customHeight="1">
      <c r="A196" s="405" t="str">
        <f>IF(B196&lt;&gt;"",IF(AND(B196&gt;=_TM1,B196&lt;=_TM2,OR(TH!L196="1111",TH!M196="1111")),TH!D196,""),"")</f>
        <v/>
      </c>
      <c r="B196" s="63" t="str">
        <f t="shared" si="7"/>
        <v/>
      </c>
      <c r="C196" s="64"/>
      <c r="D196" s="64"/>
      <c r="E196" s="64"/>
      <c r="F196" s="67"/>
      <c r="G196" s="367"/>
      <c r="H196" s="75"/>
      <c r="I196" s="619"/>
      <c r="J196" s="628"/>
      <c r="K196" s="65"/>
      <c r="L196" s="66"/>
      <c r="M196" s="66"/>
      <c r="N196" s="87" t="str">
        <f>IF(AND('331-CT'!$E$7=TH!H196,OR(L196="331",M196="331")),"x","")</f>
        <v/>
      </c>
      <c r="O196" s="87" t="str">
        <f>IF(AND($B196&gt;='111'!$N$11,$B196&lt;='111'!$O$11,OR($L196=$O$7,$M196=$O$7)),"x","")</f>
        <v/>
      </c>
      <c r="P196" s="87" t="str">
        <f>IF(AND($L196=$O$7,$B196&lt;'111'!$N$11),"x","")</f>
        <v/>
      </c>
      <c r="Q196" s="87" t="str">
        <f>IF(AND($M196=$O$7,$B196&lt;'111'!$N$11),"x","")</f>
        <v/>
      </c>
      <c r="R196" s="87" t="str">
        <f>IF(AND($B196&gt;='112'!$M$9,$B196&lt;='112'!$N$9,OR($L196='112'!$I$6,$M196='112'!$I$6)),"x","")</f>
        <v/>
      </c>
      <c r="S196" s="87" t="str">
        <f>IF(AND($L196='112'!$I$6,$B196&lt;'112'!$M$9),"x","")</f>
        <v/>
      </c>
      <c r="T196" s="87" t="str">
        <f>IF(AND($M196='112'!$I$6,$B196&lt;'112'!$M$9),"x","")</f>
        <v/>
      </c>
      <c r="U196" s="87" t="str">
        <f>IF(AND($B196&gt;='1331'!$I$9,$B196&lt;='1331'!$J$9,OR($L196=$U$7,$M196=$U$7)),"x","")</f>
        <v/>
      </c>
      <c r="V196" s="87" t="str">
        <f>IF(AND($L196=$U$7,$B196&lt;'1331'!$I$9),"x","")</f>
        <v/>
      </c>
      <c r="W196" s="87" t="str">
        <f>IF(AND($M196=$U$7,$B196&lt;'1331'!$I$9),"x","")</f>
        <v/>
      </c>
      <c r="X196" s="87" t="str">
        <f>IF(AND('CT-341'!$H$9=H196,OR(LEFT(L196,3)=$X$7,LEFT(M196,3)=$X$7)),"x","")</f>
        <v/>
      </c>
      <c r="Y196" s="87" t="str">
        <f>IF(OR(TH!L196=TH!$Y$7,M196=TH!$Y$7),"x","")</f>
        <v/>
      </c>
      <c r="Z196" s="87" t="str">
        <f t="shared" si="8"/>
        <v/>
      </c>
    </row>
    <row r="197" spans="1:26" ht="15.75" customHeight="1">
      <c r="A197" s="405" t="str">
        <f>IF(B197&lt;&gt;"",IF(AND(B197&gt;=_TM1,B197&lt;=_TM2,OR(TH!L197="1111",TH!M197="1111")),TH!D197,""),"")</f>
        <v/>
      </c>
      <c r="B197" s="63" t="str">
        <f t="shared" si="7"/>
        <v/>
      </c>
      <c r="C197" s="64"/>
      <c r="D197" s="64"/>
      <c r="E197" s="64"/>
      <c r="F197" s="67"/>
      <c r="G197" s="367"/>
      <c r="H197" s="75"/>
      <c r="I197" s="619"/>
      <c r="J197" s="628"/>
      <c r="K197" s="65"/>
      <c r="L197" s="66"/>
      <c r="M197" s="66"/>
      <c r="N197" s="87" t="str">
        <f>IF(AND('331-CT'!$E$7=TH!H197,OR(L197="331",M197="331")),"x","")</f>
        <v/>
      </c>
      <c r="O197" s="87" t="str">
        <f>IF(AND($B197&gt;='111'!$N$11,$B197&lt;='111'!$O$11,OR($L197=$O$7,$M197=$O$7)),"x","")</f>
        <v/>
      </c>
      <c r="P197" s="87" t="str">
        <f>IF(AND($L197=$O$7,$B197&lt;'111'!$N$11),"x","")</f>
        <v/>
      </c>
      <c r="Q197" s="87" t="str">
        <f>IF(AND($M197=$O$7,$B197&lt;'111'!$N$11),"x","")</f>
        <v/>
      </c>
      <c r="R197" s="87" t="str">
        <f>IF(AND($B197&gt;='112'!$M$9,$B197&lt;='112'!$N$9,OR($L197='112'!$I$6,$M197='112'!$I$6)),"x","")</f>
        <v/>
      </c>
      <c r="S197" s="87" t="str">
        <f>IF(AND($L197='112'!$I$6,$B197&lt;'112'!$M$9),"x","")</f>
        <v/>
      </c>
      <c r="T197" s="87" t="str">
        <f>IF(AND($M197='112'!$I$6,$B197&lt;'112'!$M$9),"x","")</f>
        <v/>
      </c>
      <c r="U197" s="87" t="str">
        <f>IF(AND($B197&gt;='1331'!$I$9,$B197&lt;='1331'!$J$9,OR($L197=$U$7,$M197=$U$7)),"x","")</f>
        <v/>
      </c>
      <c r="V197" s="87" t="str">
        <f>IF(AND($L197=$U$7,$B197&lt;'1331'!$I$9),"x","")</f>
        <v/>
      </c>
      <c r="W197" s="87" t="str">
        <f>IF(AND($M197=$U$7,$B197&lt;'1331'!$I$9),"x","")</f>
        <v/>
      </c>
      <c r="X197" s="87" t="str">
        <f>IF(AND('CT-341'!$H$9=H197,OR(LEFT(L197,3)=$X$7,LEFT(M197,3)=$X$7)),"x","")</f>
        <v/>
      </c>
      <c r="Y197" s="87" t="str">
        <f>IF(OR(TH!L197=TH!$Y$7,M197=TH!$Y$7),"x","")</f>
        <v/>
      </c>
      <c r="Z197" s="87" t="str">
        <f t="shared" si="8"/>
        <v/>
      </c>
    </row>
    <row r="198" spans="1:26" ht="15.75" customHeight="1">
      <c r="A198" s="405" t="str">
        <f>IF(B198&lt;&gt;"",IF(AND(B198&gt;=_TM1,B198&lt;=_TM2,OR(TH!L198="1111",TH!M198="1111")),TH!D198,""),"")</f>
        <v/>
      </c>
      <c r="B198" s="63" t="str">
        <f t="shared" si="7"/>
        <v/>
      </c>
      <c r="C198" s="64"/>
      <c r="D198" s="64"/>
      <c r="E198" s="64"/>
      <c r="F198" s="67"/>
      <c r="G198" s="367"/>
      <c r="H198" s="75"/>
      <c r="I198" s="619"/>
      <c r="J198" s="628"/>
      <c r="K198" s="65"/>
      <c r="L198" s="66"/>
      <c r="M198" s="66"/>
      <c r="N198" s="87" t="str">
        <f>IF(AND('331-CT'!$E$7=TH!H198,OR(L198="331",M198="331")),"x","")</f>
        <v/>
      </c>
      <c r="O198" s="87" t="str">
        <f>IF(AND($B198&gt;='111'!$N$11,$B198&lt;='111'!$O$11,OR($L198=$O$7,$M198=$O$7)),"x","")</f>
        <v/>
      </c>
      <c r="P198" s="87" t="str">
        <f>IF(AND($L198=$O$7,$B198&lt;'111'!$N$11),"x","")</f>
        <v/>
      </c>
      <c r="Q198" s="87" t="str">
        <f>IF(AND($M198=$O$7,$B198&lt;'111'!$N$11),"x","")</f>
        <v/>
      </c>
      <c r="R198" s="87" t="str">
        <f>IF(AND($B198&gt;='112'!$M$9,$B198&lt;='112'!$N$9,OR($L198='112'!$I$6,$M198='112'!$I$6)),"x","")</f>
        <v/>
      </c>
      <c r="S198" s="87" t="str">
        <f>IF(AND($L198='112'!$I$6,$B198&lt;'112'!$M$9),"x","")</f>
        <v/>
      </c>
      <c r="T198" s="87" t="str">
        <f>IF(AND($M198='112'!$I$6,$B198&lt;'112'!$M$9),"x","")</f>
        <v/>
      </c>
      <c r="U198" s="87" t="str">
        <f>IF(AND($B198&gt;='1331'!$I$9,$B198&lt;='1331'!$J$9,OR($L198=$U$7,$M198=$U$7)),"x","")</f>
        <v/>
      </c>
      <c r="V198" s="87" t="str">
        <f>IF(AND($L198=$U$7,$B198&lt;'1331'!$I$9),"x","")</f>
        <v/>
      </c>
      <c r="W198" s="87" t="str">
        <f>IF(AND($M198=$U$7,$B198&lt;'1331'!$I$9),"x","")</f>
        <v/>
      </c>
      <c r="X198" s="87" t="str">
        <f>IF(AND('CT-341'!$H$9=H198,OR(LEFT(L198,3)=$X$7,LEFT(M198,3)=$X$7)),"x","")</f>
        <v/>
      </c>
      <c r="Y198" s="87" t="str">
        <f>IF(OR(TH!L198=TH!$Y$7,M198=TH!$Y$7),"x","")</f>
        <v/>
      </c>
      <c r="Z198" s="87" t="str">
        <f t="shared" si="8"/>
        <v/>
      </c>
    </row>
    <row r="199" spans="1:26" ht="15.75" customHeight="1">
      <c r="A199" s="405" t="str">
        <f>IF(B199&lt;&gt;"",IF(AND(B199&gt;=_TM1,B199&lt;=_TM2,OR(TH!L199="1111",TH!M199="1111")),TH!D199,""),"")</f>
        <v/>
      </c>
      <c r="B199" s="63" t="str">
        <f t="shared" si="7"/>
        <v/>
      </c>
      <c r="C199" s="64"/>
      <c r="D199" s="64"/>
      <c r="E199" s="64"/>
      <c r="F199" s="67"/>
      <c r="G199" s="367"/>
      <c r="H199" s="75"/>
      <c r="I199" s="619"/>
      <c r="J199" s="628"/>
      <c r="K199" s="65"/>
      <c r="L199" s="66"/>
      <c r="M199" s="66"/>
      <c r="N199" s="87" t="str">
        <f>IF(AND('331-CT'!$E$7=TH!H199,OR(L199="331",M199="331")),"x","")</f>
        <v/>
      </c>
      <c r="O199" s="87" t="str">
        <f>IF(AND($B199&gt;='111'!$N$11,$B199&lt;='111'!$O$11,OR($L199=$O$7,$M199=$O$7)),"x","")</f>
        <v/>
      </c>
      <c r="P199" s="87" t="str">
        <f>IF(AND($L199=$O$7,$B199&lt;'111'!$N$11),"x","")</f>
        <v/>
      </c>
      <c r="Q199" s="87" t="str">
        <f>IF(AND($M199=$O$7,$B199&lt;'111'!$N$11),"x","")</f>
        <v/>
      </c>
      <c r="R199" s="87" t="str">
        <f>IF(AND($B199&gt;='112'!$M$9,$B199&lt;='112'!$N$9,OR($L199='112'!$I$6,$M199='112'!$I$6)),"x","")</f>
        <v/>
      </c>
      <c r="S199" s="87" t="str">
        <f>IF(AND($L199='112'!$I$6,$B199&lt;'112'!$M$9),"x","")</f>
        <v/>
      </c>
      <c r="T199" s="87" t="str">
        <f>IF(AND($M199='112'!$I$6,$B199&lt;'112'!$M$9),"x","")</f>
        <v/>
      </c>
      <c r="U199" s="87" t="str">
        <f>IF(AND($B199&gt;='1331'!$I$9,$B199&lt;='1331'!$J$9,OR($L199=$U$7,$M199=$U$7)),"x","")</f>
        <v/>
      </c>
      <c r="V199" s="87" t="str">
        <f>IF(AND($L199=$U$7,$B199&lt;'1331'!$I$9),"x","")</f>
        <v/>
      </c>
      <c r="W199" s="87" t="str">
        <f>IF(AND($M199=$U$7,$B199&lt;'1331'!$I$9),"x","")</f>
        <v/>
      </c>
      <c r="X199" s="87" t="str">
        <f>IF(AND('CT-341'!$H$9=H199,OR(LEFT(L199,3)=$X$7,LEFT(M199,3)=$X$7)),"x","")</f>
        <v/>
      </c>
      <c r="Y199" s="87" t="str">
        <f>IF(OR(TH!L199=TH!$Y$7,M199=TH!$Y$7),"x","")</f>
        <v/>
      </c>
      <c r="Z199" s="87" t="str">
        <f t="shared" si="8"/>
        <v/>
      </c>
    </row>
    <row r="200" spans="1:26" ht="15.75" customHeight="1">
      <c r="A200" s="405" t="str">
        <f>IF(B200&lt;&gt;"",IF(AND(B200&gt;=_TM1,B200&lt;=_TM2,OR(TH!L200="1111",TH!M200="1111")),TH!D200,""),"")</f>
        <v/>
      </c>
      <c r="B200" s="63" t="str">
        <f t="shared" si="7"/>
        <v/>
      </c>
      <c r="C200" s="64"/>
      <c r="D200" s="64"/>
      <c r="E200" s="64"/>
      <c r="F200" s="67"/>
      <c r="G200" s="367"/>
      <c r="H200" s="75"/>
      <c r="I200" s="619"/>
      <c r="J200" s="628"/>
      <c r="K200" s="65"/>
      <c r="L200" s="66"/>
      <c r="M200" s="66"/>
      <c r="N200" s="87" t="str">
        <f>IF(AND('331-CT'!$E$7=TH!H200,OR(L200="331",M200="331")),"x","")</f>
        <v/>
      </c>
      <c r="O200" s="87" t="str">
        <f>IF(AND($B200&gt;='111'!$N$11,$B200&lt;='111'!$O$11,OR($L200=$O$7,$M200=$O$7)),"x","")</f>
        <v/>
      </c>
      <c r="P200" s="87" t="str">
        <f>IF(AND($L200=$O$7,$B200&lt;'111'!$N$11),"x","")</f>
        <v/>
      </c>
      <c r="Q200" s="87" t="str">
        <f>IF(AND($M200=$O$7,$B200&lt;'111'!$N$11),"x","")</f>
        <v/>
      </c>
      <c r="R200" s="87" t="str">
        <f>IF(AND($B200&gt;='112'!$M$9,$B200&lt;='112'!$N$9,OR($L200='112'!$I$6,$M200='112'!$I$6)),"x","")</f>
        <v/>
      </c>
      <c r="S200" s="87" t="str">
        <f>IF(AND($L200='112'!$I$6,$B200&lt;'112'!$M$9),"x","")</f>
        <v/>
      </c>
      <c r="T200" s="87" t="str">
        <f>IF(AND($M200='112'!$I$6,$B200&lt;'112'!$M$9),"x","")</f>
        <v/>
      </c>
      <c r="U200" s="87" t="str">
        <f>IF(AND($B200&gt;='1331'!$I$9,$B200&lt;='1331'!$J$9,OR($L200=$U$7,$M200=$U$7)),"x","")</f>
        <v/>
      </c>
      <c r="V200" s="87" t="str">
        <f>IF(AND($L200=$U$7,$B200&lt;'1331'!$I$9),"x","")</f>
        <v/>
      </c>
      <c r="W200" s="87" t="str">
        <f>IF(AND($M200=$U$7,$B200&lt;'1331'!$I$9),"x","")</f>
        <v/>
      </c>
      <c r="X200" s="87" t="str">
        <f>IF(AND('CT-341'!$H$9=H200,OR(LEFT(L200,3)=$X$7,LEFT(M200,3)=$X$7)),"x","")</f>
        <v/>
      </c>
      <c r="Y200" s="87" t="str">
        <f>IF(OR(TH!L200=TH!$Y$7,M200=TH!$Y$7),"x","")</f>
        <v/>
      </c>
      <c r="Z200" s="87" t="str">
        <f t="shared" si="8"/>
        <v/>
      </c>
    </row>
    <row r="201" spans="1:26" ht="15.75" customHeight="1">
      <c r="A201" s="405" t="str">
        <f>IF(B201&lt;&gt;"",IF(AND(B201&gt;=_TM1,B201&lt;=_TM2,OR(TH!L201="1111",TH!M201="1111")),TH!D201,""),"")</f>
        <v/>
      </c>
      <c r="B201" s="63" t="str">
        <f t="shared" si="7"/>
        <v/>
      </c>
      <c r="C201" s="64"/>
      <c r="D201" s="64"/>
      <c r="E201" s="64"/>
      <c r="F201" s="67"/>
      <c r="G201" s="367"/>
      <c r="H201" s="76"/>
      <c r="I201" s="622"/>
      <c r="J201" s="631"/>
      <c r="K201" s="65"/>
      <c r="L201" s="66"/>
      <c r="M201" s="66"/>
      <c r="N201" s="87" t="str">
        <f>IF(AND('331-CT'!$E$7=TH!H201,OR(L201="331",M201="331")),"x","")</f>
        <v/>
      </c>
      <c r="O201" s="87" t="str">
        <f>IF(AND($B201&gt;='111'!$N$11,$B201&lt;='111'!$O$11,OR($L201=$O$7,$M201=$O$7)),"x","")</f>
        <v/>
      </c>
      <c r="P201" s="87" t="str">
        <f>IF(AND($L201=$O$7,$B201&lt;'111'!$N$11),"x","")</f>
        <v/>
      </c>
      <c r="Q201" s="87" t="str">
        <f>IF(AND($M201=$O$7,$B201&lt;'111'!$N$11),"x","")</f>
        <v/>
      </c>
      <c r="R201" s="87" t="str">
        <f>IF(AND($B201&gt;='112'!$M$9,$B201&lt;='112'!$N$9,OR($L201='112'!$I$6,$M201='112'!$I$6)),"x","")</f>
        <v/>
      </c>
      <c r="S201" s="87" t="str">
        <f>IF(AND($L201='112'!$I$6,$B201&lt;'112'!$M$9),"x","")</f>
        <v/>
      </c>
      <c r="T201" s="87" t="str">
        <f>IF(AND($M201='112'!$I$6,$B201&lt;'112'!$M$9),"x","")</f>
        <v/>
      </c>
      <c r="U201" s="87" t="str">
        <f>IF(AND($B201&gt;='1331'!$I$9,$B201&lt;='1331'!$J$9,OR($L201=$U$7,$M201=$U$7)),"x","")</f>
        <v/>
      </c>
      <c r="V201" s="87" t="str">
        <f>IF(AND($L201=$U$7,$B201&lt;'1331'!$I$9),"x","")</f>
        <v/>
      </c>
      <c r="W201" s="87" t="str">
        <f>IF(AND($M201=$U$7,$B201&lt;'1331'!$I$9),"x","")</f>
        <v/>
      </c>
      <c r="X201" s="87" t="str">
        <f>IF(AND('CT-341'!$H$9=H201,OR(LEFT(L201,3)=$X$7,LEFT(M201,3)=$X$7)),"x","")</f>
        <v/>
      </c>
      <c r="Y201" s="87" t="str">
        <f>IF(OR(TH!L201=TH!$Y$7,M201=TH!$Y$7),"x","")</f>
        <v/>
      </c>
      <c r="Z201" s="87" t="str">
        <f t="shared" si="8"/>
        <v/>
      </c>
    </row>
    <row r="202" spans="1:26" ht="15.75" customHeight="1">
      <c r="A202" s="405" t="str">
        <f>IF(B202&lt;&gt;"",IF(AND(B202&gt;=_TM1,B202&lt;=_TM2,OR(TH!L202="1111",TH!M202="1111")),TH!D202,""),"")</f>
        <v/>
      </c>
      <c r="B202" s="63" t="str">
        <f t="shared" si="7"/>
        <v/>
      </c>
      <c r="C202" s="64"/>
      <c r="D202" s="64"/>
      <c r="E202" s="64"/>
      <c r="F202" s="67"/>
      <c r="G202" s="367"/>
      <c r="H202" s="75"/>
      <c r="I202" s="619"/>
      <c r="J202" s="628"/>
      <c r="K202" s="65"/>
      <c r="L202" s="66"/>
      <c r="M202" s="66"/>
      <c r="N202" s="87" t="str">
        <f>IF(AND('331-CT'!$E$7=TH!H202,OR(L202="331",M202="331")),"x","")</f>
        <v/>
      </c>
      <c r="O202" s="87" t="str">
        <f>IF(AND($B202&gt;='111'!$N$11,$B202&lt;='111'!$O$11,OR($L202=$O$7,$M202=$O$7)),"x","")</f>
        <v/>
      </c>
      <c r="P202" s="87" t="str">
        <f>IF(AND($L202=$O$7,$B202&lt;'111'!$N$11),"x","")</f>
        <v/>
      </c>
      <c r="Q202" s="87" t="str">
        <f>IF(AND($M202=$O$7,$B202&lt;'111'!$N$11),"x","")</f>
        <v/>
      </c>
      <c r="R202" s="87" t="str">
        <f>IF(AND($B202&gt;='112'!$M$9,$B202&lt;='112'!$N$9,OR($L202='112'!$I$6,$M202='112'!$I$6)),"x","")</f>
        <v/>
      </c>
      <c r="S202" s="87" t="str">
        <f>IF(AND($L202='112'!$I$6,$B202&lt;'112'!$M$9),"x","")</f>
        <v/>
      </c>
      <c r="T202" s="87" t="str">
        <f>IF(AND($M202='112'!$I$6,$B202&lt;'112'!$M$9),"x","")</f>
        <v/>
      </c>
      <c r="U202" s="87" t="str">
        <f>IF(AND($B202&gt;='1331'!$I$9,$B202&lt;='1331'!$J$9,OR($L202=$U$7,$M202=$U$7)),"x","")</f>
        <v/>
      </c>
      <c r="V202" s="87" t="str">
        <f>IF(AND($L202=$U$7,$B202&lt;'1331'!$I$9),"x","")</f>
        <v/>
      </c>
      <c r="W202" s="87" t="str">
        <f>IF(AND($M202=$U$7,$B202&lt;'1331'!$I$9),"x","")</f>
        <v/>
      </c>
      <c r="X202" s="87" t="str">
        <f>IF(AND('CT-341'!$H$9=H202,OR(LEFT(L202,3)=$X$7,LEFT(M202,3)=$X$7)),"x","")</f>
        <v/>
      </c>
      <c r="Y202" s="87" t="str">
        <f>IF(OR(TH!L202=TH!$Y$7,M202=TH!$Y$7),"x","")</f>
        <v/>
      </c>
      <c r="Z202" s="87" t="str">
        <f t="shared" si="8"/>
        <v/>
      </c>
    </row>
    <row r="203" spans="1:26" ht="15.75" customHeight="1">
      <c r="A203" s="405" t="str">
        <f>IF(B203&lt;&gt;"",IF(AND(B203&gt;=_TM1,B203&lt;=_TM2,OR(TH!L203="1111",TH!M203="1111")),TH!D203,""),"")</f>
        <v/>
      </c>
      <c r="B203" s="63" t="str">
        <f t="shared" si="7"/>
        <v/>
      </c>
      <c r="C203" s="64"/>
      <c r="D203" s="64"/>
      <c r="E203" s="64"/>
      <c r="F203" s="67"/>
      <c r="G203" s="367"/>
      <c r="H203" s="75"/>
      <c r="I203" s="619"/>
      <c r="J203" s="628"/>
      <c r="K203" s="65"/>
      <c r="L203" s="66"/>
      <c r="M203" s="66"/>
      <c r="N203" s="87" t="str">
        <f>IF(AND('331-CT'!$E$7=TH!H203,OR(L203="331",M203="331")),"x","")</f>
        <v/>
      </c>
      <c r="O203" s="87" t="str">
        <f>IF(AND($B203&gt;='111'!$N$11,$B203&lt;='111'!$O$11,OR($L203=$O$7,$M203=$O$7)),"x","")</f>
        <v/>
      </c>
      <c r="P203" s="87" t="str">
        <f>IF(AND($L203=$O$7,$B203&lt;'111'!$N$11),"x","")</f>
        <v/>
      </c>
      <c r="Q203" s="87" t="str">
        <f>IF(AND($M203=$O$7,$B203&lt;'111'!$N$11),"x","")</f>
        <v/>
      </c>
      <c r="R203" s="87" t="str">
        <f>IF(AND($B203&gt;='112'!$M$9,$B203&lt;='112'!$N$9,OR($L203='112'!$I$6,$M203='112'!$I$6)),"x","")</f>
        <v/>
      </c>
      <c r="S203" s="87" t="str">
        <f>IF(AND($L203='112'!$I$6,$B203&lt;'112'!$M$9),"x","")</f>
        <v/>
      </c>
      <c r="T203" s="87" t="str">
        <f>IF(AND($M203='112'!$I$6,$B203&lt;'112'!$M$9),"x","")</f>
        <v/>
      </c>
      <c r="U203" s="87" t="str">
        <f>IF(AND($B203&gt;='1331'!$I$9,$B203&lt;='1331'!$J$9,OR($L203=$U$7,$M203=$U$7)),"x","")</f>
        <v/>
      </c>
      <c r="V203" s="87" t="str">
        <f>IF(AND($L203=$U$7,$B203&lt;'1331'!$I$9),"x","")</f>
        <v/>
      </c>
      <c r="W203" s="87" t="str">
        <f>IF(AND($M203=$U$7,$B203&lt;'1331'!$I$9),"x","")</f>
        <v/>
      </c>
      <c r="X203" s="87" t="str">
        <f>IF(AND('CT-341'!$H$9=H203,OR(LEFT(L203,3)=$X$7,LEFT(M203,3)=$X$7)),"x","")</f>
        <v/>
      </c>
      <c r="Y203" s="87" t="str">
        <f>IF(OR(TH!L203=TH!$Y$7,M203=TH!$Y$7),"x","")</f>
        <v/>
      </c>
      <c r="Z203" s="87" t="str">
        <f t="shared" si="8"/>
        <v/>
      </c>
    </row>
    <row r="204" spans="1:26" ht="15.75" customHeight="1">
      <c r="A204" s="405" t="str">
        <f>IF(B204&lt;&gt;"",IF(AND(B204&gt;=_TM1,B204&lt;=_TM2,OR(TH!L204="1111",TH!M204="1111")),TH!D204,""),"")</f>
        <v/>
      </c>
      <c r="B204" s="63" t="str">
        <f t="shared" si="7"/>
        <v/>
      </c>
      <c r="C204" s="64"/>
      <c r="D204" s="64"/>
      <c r="E204" s="64"/>
      <c r="F204" s="67"/>
      <c r="G204" s="367"/>
      <c r="H204" s="75"/>
      <c r="I204" s="619"/>
      <c r="J204" s="628"/>
      <c r="K204" s="65"/>
      <c r="L204" s="66"/>
      <c r="M204" s="66"/>
      <c r="N204" s="87" t="str">
        <f>IF(AND('331-CT'!$E$7=TH!H204,OR(L204="331",M204="331")),"x","")</f>
        <v/>
      </c>
      <c r="O204" s="87" t="str">
        <f>IF(AND($B204&gt;='111'!$N$11,$B204&lt;='111'!$O$11,OR($L204=$O$7,$M204=$O$7)),"x","")</f>
        <v/>
      </c>
      <c r="P204" s="87" t="str">
        <f>IF(AND($L204=$O$7,$B204&lt;'111'!$N$11),"x","")</f>
        <v/>
      </c>
      <c r="Q204" s="87" t="str">
        <f>IF(AND($M204=$O$7,$B204&lt;'111'!$N$11),"x","")</f>
        <v/>
      </c>
      <c r="R204" s="87" t="str">
        <f>IF(AND($B204&gt;='112'!$M$9,$B204&lt;='112'!$N$9,OR($L204='112'!$I$6,$M204='112'!$I$6)),"x","")</f>
        <v/>
      </c>
      <c r="S204" s="87" t="str">
        <f>IF(AND($L204='112'!$I$6,$B204&lt;'112'!$M$9),"x","")</f>
        <v/>
      </c>
      <c r="T204" s="87" t="str">
        <f>IF(AND($M204='112'!$I$6,$B204&lt;'112'!$M$9),"x","")</f>
        <v/>
      </c>
      <c r="U204" s="87" t="str">
        <f>IF(AND($B204&gt;='1331'!$I$9,$B204&lt;='1331'!$J$9,OR($L204=$U$7,$M204=$U$7)),"x","")</f>
        <v/>
      </c>
      <c r="V204" s="87" t="str">
        <f>IF(AND($L204=$U$7,$B204&lt;'1331'!$I$9),"x","")</f>
        <v/>
      </c>
      <c r="W204" s="87" t="str">
        <f>IF(AND($M204=$U$7,$B204&lt;'1331'!$I$9),"x","")</f>
        <v/>
      </c>
      <c r="X204" s="87" t="str">
        <f>IF(AND('CT-341'!$H$9=H204,OR(LEFT(L204,3)=$X$7,LEFT(M204,3)=$X$7)),"x","")</f>
        <v/>
      </c>
      <c r="Y204" s="87" t="str">
        <f>IF(OR(TH!L204=TH!$Y$7,M204=TH!$Y$7),"x","")</f>
        <v/>
      </c>
      <c r="Z204" s="87" t="str">
        <f t="shared" si="8"/>
        <v/>
      </c>
    </row>
    <row r="205" spans="1:26" ht="15.75" customHeight="1">
      <c r="A205" s="405" t="str">
        <f>IF(B205&lt;&gt;"",IF(AND(B205&gt;=_TM1,B205&lt;=_TM2,OR(TH!L205="1111",TH!M205="1111")),TH!D205,""),"")</f>
        <v/>
      </c>
      <c r="B205" s="63" t="str">
        <f t="shared" si="7"/>
        <v/>
      </c>
      <c r="C205" s="64"/>
      <c r="D205" s="64"/>
      <c r="E205" s="64"/>
      <c r="F205" s="67"/>
      <c r="G205" s="381"/>
      <c r="H205" s="75"/>
      <c r="I205" s="619"/>
      <c r="J205" s="628"/>
      <c r="K205" s="65"/>
      <c r="L205" s="88"/>
      <c r="M205" s="66"/>
      <c r="N205" s="87" t="str">
        <f>IF(AND('331-CT'!$E$7=TH!H205,OR(L205="331",M205="331")),"x","")</f>
        <v/>
      </c>
      <c r="O205" s="87" t="str">
        <f>IF(AND($B205&gt;='111'!$N$11,$B205&lt;='111'!$O$11,OR($L205=$O$7,$M205=$O$7)),"x","")</f>
        <v/>
      </c>
      <c r="P205" s="87" t="str">
        <f>IF(AND($L205=$O$7,$B205&lt;'111'!$N$11),"x","")</f>
        <v/>
      </c>
      <c r="Q205" s="87" t="str">
        <f>IF(AND($M205=$O$7,$B205&lt;'111'!$N$11),"x","")</f>
        <v/>
      </c>
      <c r="R205" s="87" t="str">
        <f>IF(AND($B205&gt;='112'!$M$9,$B205&lt;='112'!$N$9,OR($L205='112'!$I$6,$M205='112'!$I$6)),"x","")</f>
        <v/>
      </c>
      <c r="S205" s="87" t="str">
        <f>IF(AND($L205='112'!$I$6,$B205&lt;'112'!$M$9),"x","")</f>
        <v/>
      </c>
      <c r="T205" s="87" t="str">
        <f>IF(AND($M205='112'!$I$6,$B205&lt;'112'!$M$9),"x","")</f>
        <v/>
      </c>
      <c r="U205" s="87" t="str">
        <f>IF(AND($B205&gt;='1331'!$I$9,$B205&lt;='1331'!$J$9,OR($L205=$U$7,$M205=$U$7)),"x","")</f>
        <v/>
      </c>
      <c r="V205" s="87" t="str">
        <f>IF(AND($L205=$U$7,$B205&lt;'1331'!$I$9),"x","")</f>
        <v/>
      </c>
      <c r="W205" s="87" t="str">
        <f>IF(AND($M205=$U$7,$B205&lt;'1331'!$I$9),"x","")</f>
        <v/>
      </c>
      <c r="X205" s="87" t="str">
        <f>IF(AND('CT-341'!$H$9=H205,OR(LEFT(L205,3)=$X$7,LEFT(M205,3)=$X$7)),"x","")</f>
        <v/>
      </c>
      <c r="Y205" s="87" t="str">
        <f>IF(OR(TH!L205=TH!$Y$7,M205=TH!$Y$7),"x","")</f>
        <v/>
      </c>
      <c r="Z205" s="87" t="str">
        <f t="shared" si="8"/>
        <v/>
      </c>
    </row>
    <row r="206" spans="1:26" ht="15.75" customHeight="1">
      <c r="A206" s="405" t="str">
        <f>IF(B206&lt;&gt;"",IF(AND(B206&gt;=_TM1,B206&lt;=_TM2,OR(TH!L206="1111",TH!M206="1111")),TH!D206,""),"")</f>
        <v/>
      </c>
      <c r="B206" s="63" t="str">
        <f t="shared" si="7"/>
        <v/>
      </c>
      <c r="C206" s="64"/>
      <c r="D206" s="64"/>
      <c r="E206" s="64"/>
      <c r="F206" s="67"/>
      <c r="G206" s="381"/>
      <c r="H206" s="75"/>
      <c r="I206" s="619"/>
      <c r="J206" s="628"/>
      <c r="K206" s="65"/>
      <c r="L206" s="88"/>
      <c r="M206" s="66"/>
      <c r="N206" s="87" t="str">
        <f>IF(AND('331-CT'!$E$7=TH!H206,OR(L206="331",M206="331")),"x","")</f>
        <v/>
      </c>
      <c r="O206" s="87" t="str">
        <f>IF(AND($B206&gt;='111'!$N$11,$B206&lt;='111'!$O$11,OR($L206=$O$7,$M206=$O$7)),"x","")</f>
        <v/>
      </c>
      <c r="P206" s="87" t="str">
        <f>IF(AND($L206=$O$7,$B206&lt;'111'!$N$11),"x","")</f>
        <v/>
      </c>
      <c r="Q206" s="87" t="str">
        <f>IF(AND($M206=$O$7,$B206&lt;'111'!$N$11),"x","")</f>
        <v/>
      </c>
      <c r="R206" s="87" t="str">
        <f>IF(AND($B206&gt;='112'!$M$9,$B206&lt;='112'!$N$9,OR($L206='112'!$I$6,$M206='112'!$I$6)),"x","")</f>
        <v/>
      </c>
      <c r="S206" s="87" t="str">
        <f>IF(AND($L206='112'!$I$6,$B206&lt;'112'!$M$9),"x","")</f>
        <v/>
      </c>
      <c r="T206" s="87" t="str">
        <f>IF(AND($M206='112'!$I$6,$B206&lt;'112'!$M$9),"x","")</f>
        <v/>
      </c>
      <c r="U206" s="87" t="str">
        <f>IF(AND($B206&gt;='1331'!$I$9,$B206&lt;='1331'!$J$9,OR($L206=$U$7,$M206=$U$7)),"x","")</f>
        <v/>
      </c>
      <c r="V206" s="87" t="str">
        <f>IF(AND($L206=$U$7,$B206&lt;'1331'!$I$9),"x","")</f>
        <v/>
      </c>
      <c r="W206" s="87" t="str">
        <f>IF(AND($M206=$U$7,$B206&lt;'1331'!$I$9),"x","")</f>
        <v/>
      </c>
      <c r="X206" s="87" t="str">
        <f>IF(AND('CT-341'!$H$9=H206,OR(LEFT(L206,3)=$X$7,LEFT(M206,3)=$X$7)),"x","")</f>
        <v/>
      </c>
      <c r="Y206" s="87" t="str">
        <f>IF(OR(TH!L206=TH!$Y$7,M206=TH!$Y$7),"x","")</f>
        <v/>
      </c>
      <c r="Z206" s="87" t="str">
        <f t="shared" si="8"/>
        <v/>
      </c>
    </row>
    <row r="207" spans="1:26" ht="15.75" customHeight="1">
      <c r="A207" s="405" t="str">
        <f>IF(B207&lt;&gt;"",IF(AND(B207&gt;=_TM1,B207&lt;=_TM2,OR(TH!L207="1111",TH!M207="1111")),TH!D207,""),"")</f>
        <v/>
      </c>
      <c r="B207" s="63" t="str">
        <f t="shared" si="7"/>
        <v/>
      </c>
      <c r="C207" s="64"/>
      <c r="D207" s="64"/>
      <c r="E207" s="64"/>
      <c r="F207" s="67"/>
      <c r="G207" s="367"/>
      <c r="H207" s="416"/>
      <c r="I207" s="623"/>
      <c r="J207" s="632"/>
      <c r="K207" s="65"/>
      <c r="L207" s="66"/>
      <c r="M207" s="66"/>
      <c r="N207" s="87" t="str">
        <f>IF(AND('331-CT'!$E$7=TH!H207,OR(L207="331",M207="331")),"x","")</f>
        <v/>
      </c>
      <c r="O207" s="87" t="str">
        <f>IF(AND($B207&gt;='111'!$N$11,$B207&lt;='111'!$O$11,OR($L207=$O$7,$M207=$O$7)),"x","")</f>
        <v/>
      </c>
      <c r="P207" s="87" t="str">
        <f>IF(AND($L207=$O$7,$B207&lt;'111'!$N$11),"x","")</f>
        <v/>
      </c>
      <c r="Q207" s="87" t="str">
        <f>IF(AND($M207=$O$7,$B207&lt;'111'!$N$11),"x","")</f>
        <v/>
      </c>
      <c r="R207" s="87" t="str">
        <f>IF(AND($B207&gt;='112'!$M$9,$B207&lt;='112'!$N$9,OR($L207='112'!$I$6,$M207='112'!$I$6)),"x","")</f>
        <v/>
      </c>
      <c r="S207" s="87" t="str">
        <f>IF(AND($L207='112'!$I$6,$B207&lt;'112'!$M$9),"x","")</f>
        <v/>
      </c>
      <c r="T207" s="87" t="str">
        <f>IF(AND($M207='112'!$I$6,$B207&lt;'112'!$M$9),"x","")</f>
        <v/>
      </c>
      <c r="U207" s="87" t="str">
        <f>IF(AND($B207&gt;='1331'!$I$9,$B207&lt;='1331'!$J$9,OR($L207=$U$7,$M207=$U$7)),"x","")</f>
        <v/>
      </c>
      <c r="V207" s="87" t="str">
        <f>IF(AND($L207=$U$7,$B207&lt;'1331'!$I$9),"x","")</f>
        <v/>
      </c>
      <c r="W207" s="87" t="str">
        <f>IF(AND($M207=$U$7,$B207&lt;'1331'!$I$9),"x","")</f>
        <v/>
      </c>
      <c r="X207" s="87" t="str">
        <f>IF(AND('CT-341'!$H$9=H207,OR(LEFT(L207,3)=$X$7,LEFT(M207,3)=$X$7)),"x","")</f>
        <v/>
      </c>
      <c r="Y207" s="87" t="str">
        <f>IF(OR(TH!L207=TH!$Y$7,M207=TH!$Y$7),"x","")</f>
        <v/>
      </c>
      <c r="Z207" s="87" t="str">
        <f t="shared" si="8"/>
        <v/>
      </c>
    </row>
    <row r="208" spans="1:26" ht="15.75" customHeight="1">
      <c r="A208" s="405" t="str">
        <f>IF(B208&lt;&gt;"",IF(AND(B208&gt;=_TM1,B208&lt;=_TM2,OR(TH!L208="1111",TH!M208="1111")),TH!D208,""),"")</f>
        <v/>
      </c>
      <c r="B208" s="63" t="str">
        <f t="shared" si="7"/>
        <v/>
      </c>
      <c r="C208" s="64"/>
      <c r="D208" s="64"/>
      <c r="E208" s="64"/>
      <c r="F208" s="67"/>
      <c r="G208" s="367"/>
      <c r="H208" s="75"/>
      <c r="I208" s="619"/>
      <c r="J208" s="628"/>
      <c r="K208" s="65"/>
      <c r="L208" s="66"/>
      <c r="M208" s="66"/>
      <c r="N208" s="87" t="str">
        <f>IF(AND('331-CT'!$E$7=TH!H208,OR(L208="331",M208="331")),"x","")</f>
        <v/>
      </c>
      <c r="O208" s="87" t="str">
        <f>IF(AND($B208&gt;='111'!$N$11,$B208&lt;='111'!$O$11,OR($L208=$O$7,$M208=$O$7)),"x","")</f>
        <v/>
      </c>
      <c r="P208" s="87" t="str">
        <f>IF(AND($L208=$O$7,$B208&lt;'111'!$N$11),"x","")</f>
        <v/>
      </c>
      <c r="Q208" s="87" t="str">
        <f>IF(AND($M208=$O$7,$B208&lt;'111'!$N$11),"x","")</f>
        <v/>
      </c>
      <c r="R208" s="87" t="str">
        <f>IF(AND($B208&gt;='112'!$M$9,$B208&lt;='112'!$N$9,OR($L208='112'!$I$6,$M208='112'!$I$6)),"x","")</f>
        <v/>
      </c>
      <c r="S208" s="87" t="str">
        <f>IF(AND($L208='112'!$I$6,$B208&lt;'112'!$M$9),"x","")</f>
        <v/>
      </c>
      <c r="T208" s="87" t="str">
        <f>IF(AND($M208='112'!$I$6,$B208&lt;'112'!$M$9),"x","")</f>
        <v/>
      </c>
      <c r="U208" s="87" t="str">
        <f>IF(AND($B208&gt;='1331'!$I$9,$B208&lt;='1331'!$J$9,OR($L208=$U$7,$M208=$U$7)),"x","")</f>
        <v/>
      </c>
      <c r="V208" s="87" t="str">
        <f>IF(AND($L208=$U$7,$B208&lt;'1331'!$I$9),"x","")</f>
        <v/>
      </c>
      <c r="W208" s="87" t="str">
        <f>IF(AND($M208=$U$7,$B208&lt;'1331'!$I$9),"x","")</f>
        <v/>
      </c>
      <c r="X208" s="87" t="str">
        <f>IF(AND('CT-341'!$H$9=H208,OR(LEFT(L208,3)=$X$7,LEFT(M208,3)=$X$7)),"x","")</f>
        <v/>
      </c>
      <c r="Y208" s="87" t="str">
        <f>IF(OR(TH!L208=TH!$Y$7,M208=TH!$Y$7),"x","")</f>
        <v/>
      </c>
      <c r="Z208" s="87" t="str">
        <f t="shared" si="8"/>
        <v/>
      </c>
    </row>
    <row r="209" spans="1:26" ht="15.75" customHeight="1">
      <c r="A209" s="405" t="str">
        <f>IF(B209&lt;&gt;"",IF(AND(B209&gt;=_TM1,B209&lt;=_TM2,OR(TH!L209="1111",TH!M209="1111")),TH!D209,""),"")</f>
        <v/>
      </c>
      <c r="B209" s="63" t="str">
        <f t="shared" si="7"/>
        <v/>
      </c>
      <c r="C209" s="64"/>
      <c r="D209" s="64"/>
      <c r="E209" s="64"/>
      <c r="F209" s="67"/>
      <c r="G209" s="367"/>
      <c r="H209" s="75"/>
      <c r="I209" s="619"/>
      <c r="J209" s="628"/>
      <c r="K209" s="65"/>
      <c r="L209" s="66"/>
      <c r="M209" s="66"/>
      <c r="N209" s="87" t="str">
        <f>IF(AND('331-CT'!$E$7=TH!H209,OR(L209="331",M209="331")),"x","")</f>
        <v/>
      </c>
      <c r="O209" s="87" t="str">
        <f>IF(AND($B209&gt;='111'!$N$11,$B209&lt;='111'!$O$11,OR($L209=$O$7,$M209=$O$7)),"x","")</f>
        <v/>
      </c>
      <c r="P209" s="87" t="str">
        <f>IF(AND($L209=$O$7,$B209&lt;'111'!$N$11),"x","")</f>
        <v/>
      </c>
      <c r="Q209" s="87" t="str">
        <f>IF(AND($M209=$O$7,$B209&lt;'111'!$N$11),"x","")</f>
        <v/>
      </c>
      <c r="R209" s="87" t="str">
        <f>IF(AND($B209&gt;='112'!$M$9,$B209&lt;='112'!$N$9,OR($L209='112'!$I$6,$M209='112'!$I$6)),"x","")</f>
        <v/>
      </c>
      <c r="S209" s="87" t="str">
        <f>IF(AND($L209='112'!$I$6,$B209&lt;'112'!$M$9),"x","")</f>
        <v/>
      </c>
      <c r="T209" s="87" t="str">
        <f>IF(AND($M209='112'!$I$6,$B209&lt;'112'!$M$9),"x","")</f>
        <v/>
      </c>
      <c r="U209" s="87" t="str">
        <f>IF(AND($B209&gt;='1331'!$I$9,$B209&lt;='1331'!$J$9,OR($L209=$U$7,$M209=$U$7)),"x","")</f>
        <v/>
      </c>
      <c r="V209" s="87" t="str">
        <f>IF(AND($L209=$U$7,$B209&lt;'1331'!$I$9),"x","")</f>
        <v/>
      </c>
      <c r="W209" s="87" t="str">
        <f>IF(AND($M209=$U$7,$B209&lt;'1331'!$I$9),"x","")</f>
        <v/>
      </c>
      <c r="X209" s="87" t="str">
        <f>IF(AND('CT-341'!$H$9=H209,OR(LEFT(L209,3)=$X$7,LEFT(M209,3)=$X$7)),"x","")</f>
        <v/>
      </c>
      <c r="Y209" s="87" t="str">
        <f>IF(OR(TH!L209=TH!$Y$7,M209=TH!$Y$7),"x","")</f>
        <v/>
      </c>
      <c r="Z209" s="87" t="str">
        <f t="shared" si="8"/>
        <v/>
      </c>
    </row>
    <row r="210" spans="1:26" ht="15.75" customHeight="1">
      <c r="A210" s="405" t="str">
        <f>IF(B210&lt;&gt;"",IF(AND(B210&gt;=_TM1,B210&lt;=_TM2,OR(TH!L210="1111",TH!M210="1111")),TH!D210,""),"")</f>
        <v/>
      </c>
      <c r="B210" s="63" t="str">
        <f t="shared" si="7"/>
        <v/>
      </c>
      <c r="C210" s="64"/>
      <c r="D210" s="64"/>
      <c r="E210" s="64"/>
      <c r="F210" s="67"/>
      <c r="G210" s="367"/>
      <c r="H210" s="416"/>
      <c r="I210" s="623"/>
      <c r="J210" s="632"/>
      <c r="K210" s="65"/>
      <c r="L210" s="66"/>
      <c r="M210" s="66"/>
      <c r="N210" s="87" t="str">
        <f>IF(AND('331-CT'!$E$7=TH!H210,OR(L210="331",M210="331")),"x","")</f>
        <v/>
      </c>
      <c r="O210" s="87" t="str">
        <f>IF(AND($B210&gt;='111'!$N$11,$B210&lt;='111'!$O$11,OR($L210=$O$7,$M210=$O$7)),"x","")</f>
        <v/>
      </c>
      <c r="P210" s="87" t="str">
        <f>IF(AND($L210=$O$7,$B210&lt;'111'!$N$11),"x","")</f>
        <v/>
      </c>
      <c r="Q210" s="87" t="str">
        <f>IF(AND($M210=$O$7,$B210&lt;'111'!$N$11),"x","")</f>
        <v/>
      </c>
      <c r="R210" s="87" t="str">
        <f>IF(AND($B210&gt;='112'!$M$9,$B210&lt;='112'!$N$9,OR($L210='112'!$I$6,$M210='112'!$I$6)),"x","")</f>
        <v/>
      </c>
      <c r="S210" s="87" t="str">
        <f>IF(AND($L210='112'!$I$6,$B210&lt;'112'!$M$9),"x","")</f>
        <v/>
      </c>
      <c r="T210" s="87" t="str">
        <f>IF(AND($M210='112'!$I$6,$B210&lt;'112'!$M$9),"x","")</f>
        <v/>
      </c>
      <c r="U210" s="87" t="str">
        <f>IF(AND($B210&gt;='1331'!$I$9,$B210&lt;='1331'!$J$9,OR($L210=$U$7,$M210=$U$7)),"x","")</f>
        <v/>
      </c>
      <c r="V210" s="87" t="str">
        <f>IF(AND($L210=$U$7,$B210&lt;'1331'!$I$9),"x","")</f>
        <v/>
      </c>
      <c r="W210" s="87" t="str">
        <f>IF(AND($M210=$U$7,$B210&lt;'1331'!$I$9),"x","")</f>
        <v/>
      </c>
      <c r="X210" s="87" t="str">
        <f>IF(AND('CT-341'!$H$9=H210,OR(LEFT(L210,3)=$X$7,LEFT(M210,3)=$X$7)),"x","")</f>
        <v/>
      </c>
      <c r="Y210" s="87" t="str">
        <f>IF(OR(TH!L210=TH!$Y$7,M210=TH!$Y$7),"x","")</f>
        <v/>
      </c>
      <c r="Z210" s="87" t="str">
        <f t="shared" si="8"/>
        <v/>
      </c>
    </row>
    <row r="211" spans="1:26" ht="15.75" customHeight="1">
      <c r="A211" s="405" t="str">
        <f>IF(B211&lt;&gt;"",IF(AND(B211&gt;=_TM1,B211&lt;=_TM2,OR(TH!L211="1111",TH!M211="1111")),TH!D211,""),"")</f>
        <v/>
      </c>
      <c r="B211" s="63" t="str">
        <f t="shared" ref="B211:B274" si="9">IF(C211&lt;&gt;"",MONTH(C211),"")</f>
        <v/>
      </c>
      <c r="C211" s="64"/>
      <c r="D211" s="64"/>
      <c r="E211" s="64"/>
      <c r="F211" s="67"/>
      <c r="G211" s="367"/>
      <c r="H211" s="75"/>
      <c r="I211" s="619"/>
      <c r="J211" s="628"/>
      <c r="K211" s="65"/>
      <c r="L211" s="66"/>
      <c r="M211" s="66"/>
      <c r="N211" s="87" t="str">
        <f>IF(AND('331-CT'!$E$7=TH!H211,OR(L211="331",M211="331")),"x","")</f>
        <v/>
      </c>
      <c r="O211" s="87" t="str">
        <f>IF(AND($B211&gt;='111'!$N$11,$B211&lt;='111'!$O$11,OR($L211=$O$7,$M211=$O$7)),"x","")</f>
        <v/>
      </c>
      <c r="P211" s="87" t="str">
        <f>IF(AND($L211=$O$7,$B211&lt;'111'!$N$11),"x","")</f>
        <v/>
      </c>
      <c r="Q211" s="87" t="str">
        <f>IF(AND($M211=$O$7,$B211&lt;'111'!$N$11),"x","")</f>
        <v/>
      </c>
      <c r="R211" s="87" t="str">
        <f>IF(AND($B211&gt;='112'!$M$9,$B211&lt;='112'!$N$9,OR($L211='112'!$I$6,$M211='112'!$I$6)),"x","")</f>
        <v/>
      </c>
      <c r="S211" s="87" t="str">
        <f>IF(AND($L211='112'!$I$6,$B211&lt;'112'!$M$9),"x","")</f>
        <v/>
      </c>
      <c r="T211" s="87" t="str">
        <f>IF(AND($M211='112'!$I$6,$B211&lt;'112'!$M$9),"x","")</f>
        <v/>
      </c>
      <c r="U211" s="87" t="str">
        <f>IF(AND($B211&gt;='1331'!$I$9,$B211&lt;='1331'!$J$9,OR($L211=$U$7,$M211=$U$7)),"x","")</f>
        <v/>
      </c>
      <c r="V211" s="87" t="str">
        <f>IF(AND($L211=$U$7,$B211&lt;'1331'!$I$9),"x","")</f>
        <v/>
      </c>
      <c r="W211" s="87" t="str">
        <f>IF(AND($M211=$U$7,$B211&lt;'1331'!$I$9),"x","")</f>
        <v/>
      </c>
      <c r="X211" s="87" t="str">
        <f>IF(AND('CT-341'!$H$9=H211,OR(LEFT(L211,3)=$X$7,LEFT(M211,3)=$X$7)),"x","")</f>
        <v/>
      </c>
      <c r="Y211" s="87" t="str">
        <f>IF(OR(TH!L211=TH!$Y$7,M211=TH!$Y$7),"x","")</f>
        <v/>
      </c>
      <c r="Z211" s="87" t="str">
        <f t="shared" si="8"/>
        <v/>
      </c>
    </row>
    <row r="212" spans="1:26" ht="15.75" customHeight="1">
      <c r="A212" s="405" t="str">
        <f>IF(B212&lt;&gt;"",IF(AND(B212&gt;=_TM1,B212&lt;=_TM2,OR(TH!L212="1111",TH!M212="1111")),TH!D212,""),"")</f>
        <v/>
      </c>
      <c r="B212" s="63" t="str">
        <f t="shared" si="9"/>
        <v/>
      </c>
      <c r="C212" s="64"/>
      <c r="D212" s="64"/>
      <c r="E212" s="64"/>
      <c r="F212" s="67"/>
      <c r="G212" s="367"/>
      <c r="H212" s="75"/>
      <c r="I212" s="619"/>
      <c r="J212" s="628"/>
      <c r="K212" s="65"/>
      <c r="L212" s="66"/>
      <c r="M212" s="66"/>
      <c r="N212" s="87" t="str">
        <f>IF(AND('331-CT'!$E$7=TH!H212,OR(L212="331",M212="331")),"x","")</f>
        <v/>
      </c>
      <c r="O212" s="87" t="str">
        <f>IF(AND($B212&gt;='111'!$N$11,$B212&lt;='111'!$O$11,OR($L212=$O$7,$M212=$O$7)),"x","")</f>
        <v/>
      </c>
      <c r="P212" s="87" t="str">
        <f>IF(AND($L212=$O$7,$B212&lt;'111'!$N$11),"x","")</f>
        <v/>
      </c>
      <c r="Q212" s="87" t="str">
        <f>IF(AND($M212=$O$7,$B212&lt;'111'!$N$11),"x","")</f>
        <v/>
      </c>
      <c r="R212" s="87" t="str">
        <f>IF(AND($B212&gt;='112'!$M$9,$B212&lt;='112'!$N$9,OR($L212='112'!$I$6,$M212='112'!$I$6)),"x","")</f>
        <v/>
      </c>
      <c r="S212" s="87" t="str">
        <f>IF(AND($L212='112'!$I$6,$B212&lt;'112'!$M$9),"x","")</f>
        <v/>
      </c>
      <c r="T212" s="87" t="str">
        <f>IF(AND($M212='112'!$I$6,$B212&lt;'112'!$M$9),"x","")</f>
        <v/>
      </c>
      <c r="U212" s="87" t="str">
        <f>IF(AND($B212&gt;='1331'!$I$9,$B212&lt;='1331'!$J$9,OR($L212=$U$7,$M212=$U$7)),"x","")</f>
        <v/>
      </c>
      <c r="V212" s="87" t="str">
        <f>IF(AND($L212=$U$7,$B212&lt;'1331'!$I$9),"x","")</f>
        <v/>
      </c>
      <c r="W212" s="87" t="str">
        <f>IF(AND($M212=$U$7,$B212&lt;'1331'!$I$9),"x","")</f>
        <v/>
      </c>
      <c r="X212" s="87" t="str">
        <f>IF(AND('CT-341'!$H$9=H212,OR(LEFT(L212,3)=$X$7,LEFT(M212,3)=$X$7)),"x","")</f>
        <v/>
      </c>
      <c r="Y212" s="87" t="str">
        <f>IF(OR(TH!L212=TH!$Y$7,M212=TH!$Y$7),"x","")</f>
        <v/>
      </c>
      <c r="Z212" s="87" t="str">
        <f t="shared" si="8"/>
        <v/>
      </c>
    </row>
    <row r="213" spans="1:26" ht="15.75" customHeight="1">
      <c r="A213" s="405" t="str">
        <f>IF(B213&lt;&gt;"",IF(AND(B213&gt;=_TM1,B213&lt;=_TM2,OR(TH!L213="1111",TH!M213="1111")),TH!D213,""),"")</f>
        <v/>
      </c>
      <c r="B213" s="63" t="str">
        <f t="shared" si="9"/>
        <v/>
      </c>
      <c r="C213" s="64"/>
      <c r="D213" s="64"/>
      <c r="E213" s="64"/>
      <c r="F213" s="67"/>
      <c r="G213" s="381"/>
      <c r="H213" s="75"/>
      <c r="I213" s="619"/>
      <c r="J213" s="628"/>
      <c r="K213" s="65"/>
      <c r="L213" s="66"/>
      <c r="M213" s="66"/>
      <c r="N213" s="87" t="str">
        <f>IF(AND('331-CT'!$E$7=TH!H213,OR(L213="331",M213="331")),"x","")</f>
        <v/>
      </c>
      <c r="O213" s="87" t="str">
        <f>IF(AND($B213&gt;='111'!$N$11,$B213&lt;='111'!$O$11,OR($L213=$O$7,$M213=$O$7)),"x","")</f>
        <v/>
      </c>
      <c r="P213" s="87" t="str">
        <f>IF(AND($L213=$O$7,$B213&lt;'111'!$N$11),"x","")</f>
        <v/>
      </c>
      <c r="Q213" s="87" t="str">
        <f>IF(AND($M213=$O$7,$B213&lt;'111'!$N$11),"x","")</f>
        <v/>
      </c>
      <c r="R213" s="87" t="str">
        <f>IF(AND($B213&gt;='112'!$M$9,$B213&lt;='112'!$N$9,OR($L213='112'!$I$6,$M213='112'!$I$6)),"x","")</f>
        <v/>
      </c>
      <c r="S213" s="87" t="str">
        <f>IF(AND($L213='112'!$I$6,$B213&lt;'112'!$M$9),"x","")</f>
        <v/>
      </c>
      <c r="T213" s="87" t="str">
        <f>IF(AND($M213='112'!$I$6,$B213&lt;'112'!$M$9),"x","")</f>
        <v/>
      </c>
      <c r="U213" s="87" t="str">
        <f>IF(AND($B213&gt;='1331'!$I$9,$B213&lt;='1331'!$J$9,OR($L213=$U$7,$M213=$U$7)),"x","")</f>
        <v/>
      </c>
      <c r="V213" s="87" t="str">
        <f>IF(AND($L213=$U$7,$B213&lt;'1331'!$I$9),"x","")</f>
        <v/>
      </c>
      <c r="W213" s="87" t="str">
        <f>IF(AND($M213=$U$7,$B213&lt;'1331'!$I$9),"x","")</f>
        <v/>
      </c>
      <c r="X213" s="87" t="str">
        <f>IF(AND('CT-341'!$H$9=H213,OR(LEFT(L213,3)=$X$7,LEFT(M213,3)=$X$7)),"x","")</f>
        <v/>
      </c>
      <c r="Y213" s="87" t="str">
        <f>IF(OR(TH!L213=TH!$Y$7,M213=TH!$Y$7),"x","")</f>
        <v/>
      </c>
      <c r="Z213" s="87" t="str">
        <f t="shared" si="8"/>
        <v/>
      </c>
    </row>
    <row r="214" spans="1:26" ht="15.75" customHeight="1">
      <c r="A214" s="405" t="str">
        <f>IF(B214&lt;&gt;"",IF(AND(B214&gt;=_TM1,B214&lt;=_TM2,OR(TH!L214="1111",TH!M214="1111")),TH!D214,""),"")</f>
        <v/>
      </c>
      <c r="B214" s="63" t="str">
        <f t="shared" si="9"/>
        <v/>
      </c>
      <c r="C214" s="64"/>
      <c r="D214" s="64"/>
      <c r="E214" s="64"/>
      <c r="F214" s="67"/>
      <c r="G214" s="381"/>
      <c r="H214" s="75"/>
      <c r="I214" s="619"/>
      <c r="J214" s="628"/>
      <c r="K214" s="65"/>
      <c r="L214" s="66"/>
      <c r="M214" s="66"/>
      <c r="N214" s="87" t="str">
        <f>IF(AND('331-CT'!$E$7=TH!H214,OR(L214="331",M214="331")),"x","")</f>
        <v/>
      </c>
      <c r="O214" s="87" t="str">
        <f>IF(AND($B214&gt;='111'!$N$11,$B214&lt;='111'!$O$11,OR($L214=$O$7,$M214=$O$7)),"x","")</f>
        <v/>
      </c>
      <c r="P214" s="87" t="str">
        <f>IF(AND($L214=$O$7,$B214&lt;'111'!$N$11),"x","")</f>
        <v/>
      </c>
      <c r="Q214" s="87" t="str">
        <f>IF(AND($M214=$O$7,$B214&lt;'111'!$N$11),"x","")</f>
        <v/>
      </c>
      <c r="R214" s="87" t="str">
        <f>IF(AND($B214&gt;='112'!$M$9,$B214&lt;='112'!$N$9,OR($L214='112'!$I$6,$M214='112'!$I$6)),"x","")</f>
        <v/>
      </c>
      <c r="S214" s="87" t="str">
        <f>IF(AND($L214='112'!$I$6,$B214&lt;'112'!$M$9),"x","")</f>
        <v/>
      </c>
      <c r="T214" s="87" t="str">
        <f>IF(AND($M214='112'!$I$6,$B214&lt;'112'!$M$9),"x","")</f>
        <v/>
      </c>
      <c r="U214" s="87" t="str">
        <f>IF(AND($B214&gt;='1331'!$I$9,$B214&lt;='1331'!$J$9,OR($L214=$U$7,$M214=$U$7)),"x","")</f>
        <v/>
      </c>
      <c r="V214" s="87" t="str">
        <f>IF(AND($L214=$U$7,$B214&lt;'1331'!$I$9),"x","")</f>
        <v/>
      </c>
      <c r="W214" s="87" t="str">
        <f>IF(AND($M214=$U$7,$B214&lt;'1331'!$I$9),"x","")</f>
        <v/>
      </c>
      <c r="X214" s="87" t="str">
        <f>IF(AND('CT-341'!$H$9=H214,OR(LEFT(L214,3)=$X$7,LEFT(M214,3)=$X$7)),"x","")</f>
        <v/>
      </c>
      <c r="Y214" s="87" t="str">
        <f>IF(OR(TH!L214=TH!$Y$7,M214=TH!$Y$7),"x","")</f>
        <v/>
      </c>
      <c r="Z214" s="87" t="str">
        <f t="shared" ref="Z214:Z277" si="10">IF(AND(1&lt;=$B214,$B214&lt;=3),"1",IF(AND(4&lt;=$B214,$B214&lt;=6),"2",IF(AND(7&lt;=$B214,$B214&lt;=9),"3",IF(AND(10&lt;=$B214,$B214&lt;=12),"4",""))))</f>
        <v/>
      </c>
    </row>
    <row r="215" spans="1:26" ht="15.75" customHeight="1">
      <c r="A215" s="405" t="str">
        <f>IF(B215&lt;&gt;"",IF(AND(B215&gt;=_TM1,B215&lt;=_TM2,OR(TH!L215="1111",TH!M215="1111")),TH!D215,""),"")</f>
        <v/>
      </c>
      <c r="B215" s="63" t="str">
        <f t="shared" si="9"/>
        <v/>
      </c>
      <c r="C215" s="64"/>
      <c r="D215" s="64"/>
      <c r="E215" s="64"/>
      <c r="F215" s="67"/>
      <c r="G215" s="381"/>
      <c r="H215" s="75"/>
      <c r="I215" s="619"/>
      <c r="J215" s="628"/>
      <c r="K215" s="65"/>
      <c r="L215" s="66"/>
      <c r="M215" s="66"/>
      <c r="N215" s="87" t="str">
        <f>IF(AND('331-CT'!$E$7=TH!H215,OR(L215="331",M215="331")),"x","")</f>
        <v/>
      </c>
      <c r="O215" s="87" t="str">
        <f>IF(AND($B215&gt;='111'!$N$11,$B215&lt;='111'!$O$11,OR($L215=$O$7,$M215=$O$7)),"x","")</f>
        <v/>
      </c>
      <c r="P215" s="87" t="str">
        <f>IF(AND($L215=$O$7,$B215&lt;'111'!$N$11),"x","")</f>
        <v/>
      </c>
      <c r="Q215" s="87" t="str">
        <f>IF(AND($M215=$O$7,$B215&lt;'111'!$N$11),"x","")</f>
        <v/>
      </c>
      <c r="R215" s="87" t="str">
        <f>IF(AND($B215&gt;='112'!$M$9,$B215&lt;='112'!$N$9,OR($L215='112'!$I$6,$M215='112'!$I$6)),"x","")</f>
        <v/>
      </c>
      <c r="S215" s="87" t="str">
        <f>IF(AND($L215='112'!$I$6,$B215&lt;'112'!$M$9),"x","")</f>
        <v/>
      </c>
      <c r="T215" s="87" t="str">
        <f>IF(AND($M215='112'!$I$6,$B215&lt;'112'!$M$9),"x","")</f>
        <v/>
      </c>
      <c r="U215" s="87" t="str">
        <f>IF(AND($B215&gt;='1331'!$I$9,$B215&lt;='1331'!$J$9,OR($L215=$U$7,$M215=$U$7)),"x","")</f>
        <v/>
      </c>
      <c r="V215" s="87" t="str">
        <f>IF(AND($L215=$U$7,$B215&lt;'1331'!$I$9),"x","")</f>
        <v/>
      </c>
      <c r="W215" s="87" t="str">
        <f>IF(AND($M215=$U$7,$B215&lt;'1331'!$I$9),"x","")</f>
        <v/>
      </c>
      <c r="X215" s="87" t="str">
        <f>IF(AND('CT-341'!$H$9=H215,OR(LEFT(L215,3)=$X$7,LEFT(M215,3)=$X$7)),"x","")</f>
        <v/>
      </c>
      <c r="Y215" s="87" t="str">
        <f>IF(OR(TH!L215=TH!$Y$7,M215=TH!$Y$7),"x","")</f>
        <v/>
      </c>
      <c r="Z215" s="87" t="str">
        <f t="shared" si="10"/>
        <v/>
      </c>
    </row>
    <row r="216" spans="1:26" ht="15.75" customHeight="1">
      <c r="A216" s="405" t="str">
        <f>IF(B216&lt;&gt;"",IF(AND(B216&gt;=_TM1,B216&lt;=_TM2,OR(TH!L216="1111",TH!M216="1111")),TH!D216,""),"")</f>
        <v/>
      </c>
      <c r="B216" s="63" t="str">
        <f t="shared" si="9"/>
        <v/>
      </c>
      <c r="C216" s="64"/>
      <c r="D216" s="64"/>
      <c r="E216" s="64"/>
      <c r="F216" s="67"/>
      <c r="G216" s="381"/>
      <c r="H216" s="75"/>
      <c r="I216" s="619"/>
      <c r="J216" s="628"/>
      <c r="K216" s="65"/>
      <c r="L216" s="66"/>
      <c r="M216" s="66"/>
      <c r="N216" s="87" t="str">
        <f>IF(AND('331-CT'!$E$7=TH!H216,OR(L216="331",M216="331")),"x","")</f>
        <v/>
      </c>
      <c r="O216" s="87" t="str">
        <f>IF(AND($B216&gt;='111'!$N$11,$B216&lt;='111'!$O$11,OR($L216=$O$7,$M216=$O$7)),"x","")</f>
        <v/>
      </c>
      <c r="P216" s="87" t="str">
        <f>IF(AND($L216=$O$7,$B216&lt;'111'!$N$11),"x","")</f>
        <v/>
      </c>
      <c r="Q216" s="87" t="str">
        <f>IF(AND($M216=$O$7,$B216&lt;'111'!$N$11),"x","")</f>
        <v/>
      </c>
      <c r="R216" s="87" t="str">
        <f>IF(AND($B216&gt;='112'!$M$9,$B216&lt;='112'!$N$9,OR($L216='112'!$I$6,$M216='112'!$I$6)),"x","")</f>
        <v/>
      </c>
      <c r="S216" s="87" t="str">
        <f>IF(AND($L216='112'!$I$6,$B216&lt;'112'!$M$9),"x","")</f>
        <v/>
      </c>
      <c r="T216" s="87" t="str">
        <f>IF(AND($M216='112'!$I$6,$B216&lt;'112'!$M$9),"x","")</f>
        <v/>
      </c>
      <c r="U216" s="87" t="str">
        <f>IF(AND($B216&gt;='1331'!$I$9,$B216&lt;='1331'!$J$9,OR($L216=$U$7,$M216=$U$7)),"x","")</f>
        <v/>
      </c>
      <c r="V216" s="87" t="str">
        <f>IF(AND($L216=$U$7,$B216&lt;'1331'!$I$9),"x","")</f>
        <v/>
      </c>
      <c r="W216" s="87" t="str">
        <f>IF(AND($M216=$U$7,$B216&lt;'1331'!$I$9),"x","")</f>
        <v/>
      </c>
      <c r="X216" s="87" t="str">
        <f>IF(AND('CT-341'!$H$9=H216,OR(LEFT(L216,3)=$X$7,LEFT(M216,3)=$X$7)),"x","")</f>
        <v/>
      </c>
      <c r="Y216" s="87" t="str">
        <f>IF(OR(TH!L216=TH!$Y$7,M216=TH!$Y$7),"x","")</f>
        <v/>
      </c>
      <c r="Z216" s="87" t="str">
        <f t="shared" si="10"/>
        <v/>
      </c>
    </row>
    <row r="217" spans="1:26" ht="15.75" customHeight="1">
      <c r="A217" s="405" t="str">
        <f>IF(B217&lt;&gt;"",IF(AND(B217&gt;=_TM1,B217&lt;=_TM2,OR(TH!L217="1111",TH!M217="1111")),TH!D217,""),"")</f>
        <v/>
      </c>
      <c r="B217" s="63" t="str">
        <f t="shared" si="9"/>
        <v/>
      </c>
      <c r="C217" s="64"/>
      <c r="D217" s="64"/>
      <c r="E217" s="64"/>
      <c r="F217" s="67"/>
      <c r="G217" s="385"/>
      <c r="H217" s="416"/>
      <c r="I217" s="623"/>
      <c r="J217" s="632"/>
      <c r="K217" s="65"/>
      <c r="L217" s="66"/>
      <c r="M217" s="66"/>
      <c r="N217" s="87" t="str">
        <f>IF(AND('331-CT'!$E$7=TH!H217,OR(L217="331",M217="331")),"x","")</f>
        <v/>
      </c>
      <c r="O217" s="87" t="str">
        <f>IF(AND($B217&gt;='111'!$N$11,$B217&lt;='111'!$O$11,OR($L217=$O$7,$M217=$O$7)),"x","")</f>
        <v/>
      </c>
      <c r="P217" s="87" t="str">
        <f>IF(AND($L217=$O$7,$B217&lt;'111'!$N$11),"x","")</f>
        <v/>
      </c>
      <c r="Q217" s="87" t="str">
        <f>IF(AND($M217=$O$7,$B217&lt;'111'!$N$11),"x","")</f>
        <v/>
      </c>
      <c r="R217" s="87" t="str">
        <f>IF(AND($B217&gt;='112'!$M$9,$B217&lt;='112'!$N$9,OR($L217='112'!$I$6,$M217='112'!$I$6)),"x","")</f>
        <v/>
      </c>
      <c r="S217" s="87" t="str">
        <f>IF(AND($L217='112'!$I$6,$B217&lt;'112'!$M$9),"x","")</f>
        <v/>
      </c>
      <c r="T217" s="87" t="str">
        <f>IF(AND($M217='112'!$I$6,$B217&lt;'112'!$M$9),"x","")</f>
        <v/>
      </c>
      <c r="U217" s="87" t="str">
        <f>IF(AND($B217&gt;='1331'!$I$9,$B217&lt;='1331'!$J$9,OR($L217=$U$7,$M217=$U$7)),"x","")</f>
        <v/>
      </c>
      <c r="V217" s="87" t="str">
        <f>IF(AND($L217=$U$7,$B217&lt;'1331'!$I$9),"x","")</f>
        <v/>
      </c>
      <c r="W217" s="87" t="str">
        <f>IF(AND($M217=$U$7,$B217&lt;'1331'!$I$9),"x","")</f>
        <v/>
      </c>
      <c r="X217" s="87" t="str">
        <f>IF(AND('CT-341'!$H$9=H217,OR(LEFT(L217,3)=$X$7,LEFT(M217,3)=$X$7)),"x","")</f>
        <v/>
      </c>
      <c r="Y217" s="87" t="str">
        <f>IF(OR(TH!L217=TH!$Y$7,M217=TH!$Y$7),"x","")</f>
        <v/>
      </c>
      <c r="Z217" s="87" t="str">
        <f t="shared" si="10"/>
        <v/>
      </c>
    </row>
    <row r="218" spans="1:26" ht="15.75" customHeight="1">
      <c r="A218" s="405" t="str">
        <f>IF(B218&lt;&gt;"",IF(AND(B218&gt;=_TM1,B218&lt;=_TM2,OR(TH!L218="1111",TH!M218="1111")),TH!D218,""),"")</f>
        <v/>
      </c>
      <c r="B218" s="63" t="str">
        <f t="shared" si="9"/>
        <v/>
      </c>
      <c r="C218" s="64"/>
      <c r="D218" s="64"/>
      <c r="E218" s="64"/>
      <c r="F218" s="67"/>
      <c r="G218" s="385"/>
      <c r="H218" s="416"/>
      <c r="I218" s="623"/>
      <c r="J218" s="632"/>
      <c r="K218" s="65"/>
      <c r="L218" s="66"/>
      <c r="M218" s="66"/>
      <c r="N218" s="87" t="str">
        <f>IF(AND('331-CT'!$E$7=TH!H218,OR(L218="331",M218="331")),"x","")</f>
        <v/>
      </c>
      <c r="O218" s="87" t="str">
        <f>IF(AND($B218&gt;='111'!$N$11,$B218&lt;='111'!$O$11,OR($L218=$O$7,$M218=$O$7)),"x","")</f>
        <v/>
      </c>
      <c r="P218" s="87" t="str">
        <f>IF(AND($L218=$O$7,$B218&lt;'111'!$N$11),"x","")</f>
        <v/>
      </c>
      <c r="Q218" s="87" t="str">
        <f>IF(AND($M218=$O$7,$B218&lt;'111'!$N$11),"x","")</f>
        <v/>
      </c>
      <c r="R218" s="87" t="str">
        <f>IF(AND($B218&gt;='112'!$M$9,$B218&lt;='112'!$N$9,OR($L218='112'!$I$6,$M218='112'!$I$6)),"x","")</f>
        <v/>
      </c>
      <c r="S218" s="87" t="str">
        <f>IF(AND($L218='112'!$I$6,$B218&lt;'112'!$M$9),"x","")</f>
        <v/>
      </c>
      <c r="T218" s="87" t="str">
        <f>IF(AND($M218='112'!$I$6,$B218&lt;'112'!$M$9),"x","")</f>
        <v/>
      </c>
      <c r="U218" s="87" t="str">
        <f>IF(AND($B218&gt;='1331'!$I$9,$B218&lt;='1331'!$J$9,OR($L218=$U$7,$M218=$U$7)),"x","")</f>
        <v/>
      </c>
      <c r="V218" s="87" t="str">
        <f>IF(AND($L218=$U$7,$B218&lt;'1331'!$I$9),"x","")</f>
        <v/>
      </c>
      <c r="W218" s="87" t="str">
        <f>IF(AND($M218=$U$7,$B218&lt;'1331'!$I$9),"x","")</f>
        <v/>
      </c>
      <c r="X218" s="87" t="str">
        <f>IF(AND('CT-341'!$H$9=H218,OR(LEFT(L218,3)=$X$7,LEFT(M218,3)=$X$7)),"x","")</f>
        <v/>
      </c>
      <c r="Y218" s="87" t="str">
        <f>IF(OR(TH!L218=TH!$Y$7,M218=TH!$Y$7),"x","")</f>
        <v/>
      </c>
      <c r="Z218" s="87" t="str">
        <f t="shared" si="10"/>
        <v/>
      </c>
    </row>
    <row r="219" spans="1:26" ht="15.75" customHeight="1">
      <c r="A219" s="405" t="str">
        <f>IF(B219&lt;&gt;"",IF(AND(B219&gt;=_TM1,B219&lt;=_TM2,OR(TH!L219="1111",TH!M219="1111")),TH!D219,""),"")</f>
        <v/>
      </c>
      <c r="B219" s="63" t="str">
        <f t="shared" si="9"/>
        <v/>
      </c>
      <c r="C219" s="64"/>
      <c r="D219" s="64"/>
      <c r="E219" s="64"/>
      <c r="F219" s="70"/>
      <c r="G219" s="367"/>
      <c r="H219" s="75"/>
      <c r="I219" s="619"/>
      <c r="J219" s="628"/>
      <c r="K219" s="65"/>
      <c r="L219" s="66"/>
      <c r="M219" s="66"/>
      <c r="N219" s="87" t="str">
        <f>IF(AND('331-CT'!$E$7=TH!H219,OR(L219="331",M219="331")),"x","")</f>
        <v/>
      </c>
      <c r="O219" s="87" t="str">
        <f>IF(AND($B219&gt;='111'!$N$11,$B219&lt;='111'!$O$11,OR($L219=$O$7,$M219=$O$7)),"x","")</f>
        <v/>
      </c>
      <c r="P219" s="87" t="str">
        <f>IF(AND($L219=$O$7,$B219&lt;'111'!$N$11),"x","")</f>
        <v/>
      </c>
      <c r="Q219" s="87" t="str">
        <f>IF(AND($M219=$O$7,$B219&lt;'111'!$N$11),"x","")</f>
        <v/>
      </c>
      <c r="R219" s="87" t="str">
        <f>IF(AND($B219&gt;='112'!$M$9,$B219&lt;='112'!$N$9,OR($L219='112'!$I$6,$M219='112'!$I$6)),"x","")</f>
        <v/>
      </c>
      <c r="S219" s="87" t="str">
        <f>IF(AND($L219='112'!$I$6,$B219&lt;'112'!$M$9),"x","")</f>
        <v/>
      </c>
      <c r="T219" s="87" t="str">
        <f>IF(AND($M219='112'!$I$6,$B219&lt;'112'!$M$9),"x","")</f>
        <v/>
      </c>
      <c r="U219" s="87" t="str">
        <f>IF(AND($B219&gt;='1331'!$I$9,$B219&lt;='1331'!$J$9,OR($L219=$U$7,$M219=$U$7)),"x","")</f>
        <v/>
      </c>
      <c r="V219" s="87" t="str">
        <f>IF(AND($L219=$U$7,$B219&lt;'1331'!$I$9),"x","")</f>
        <v/>
      </c>
      <c r="W219" s="87" t="str">
        <f>IF(AND($M219=$U$7,$B219&lt;'1331'!$I$9),"x","")</f>
        <v/>
      </c>
      <c r="X219" s="87" t="str">
        <f>IF(AND('CT-341'!$H$9=H219,OR(LEFT(L219,3)=$X$7,LEFT(M219,3)=$X$7)),"x","")</f>
        <v/>
      </c>
      <c r="Y219" s="87" t="str">
        <f>IF(OR(TH!L219=TH!$Y$7,M219=TH!$Y$7),"x","")</f>
        <v/>
      </c>
      <c r="Z219" s="87" t="str">
        <f t="shared" si="10"/>
        <v/>
      </c>
    </row>
    <row r="220" spans="1:26" s="417" customFormat="1" ht="15.75" customHeight="1">
      <c r="A220" s="405" t="str">
        <f>IF(B220&lt;&gt;"",IF(AND(B220&gt;=_TM1,B220&lt;=_TM2,OR(TH!L220="1111",TH!M220="1111")),TH!D220,""),"")</f>
        <v/>
      </c>
      <c r="B220" s="82" t="str">
        <f t="shared" si="9"/>
        <v/>
      </c>
      <c r="C220" s="83"/>
      <c r="D220" s="83"/>
      <c r="E220" s="83"/>
      <c r="F220" s="84"/>
      <c r="G220" s="383"/>
      <c r="H220" s="85"/>
      <c r="I220" s="617"/>
      <c r="J220" s="626"/>
      <c r="K220" s="86"/>
      <c r="L220" s="87"/>
      <c r="M220" s="87"/>
      <c r="N220" s="87" t="str">
        <f>IF(AND('331-CT'!$E$7=TH!H220,OR(L220="331",M220="331")),"x","")</f>
        <v/>
      </c>
      <c r="O220" s="87" t="str">
        <f>IF(AND($B220&gt;='111'!$N$11,$B220&lt;='111'!$O$11,OR($L220=$O$7,$M220=$O$7)),"x","")</f>
        <v/>
      </c>
      <c r="P220" s="87" t="str">
        <f>IF(AND($L220=$O$7,$B220&lt;'111'!$N$11),"x","")</f>
        <v/>
      </c>
      <c r="Q220" s="87" t="str">
        <f>IF(AND($M220=$O$7,$B220&lt;'111'!$N$11),"x","")</f>
        <v/>
      </c>
      <c r="R220" s="87" t="str">
        <f>IF(AND($B220&gt;='112'!$M$9,$B220&lt;='112'!$N$9,OR($L220='112'!$I$6,$M220='112'!$I$6)),"x","")</f>
        <v/>
      </c>
      <c r="S220" s="87" t="str">
        <f>IF(AND($L220='112'!$I$6,$B220&lt;'112'!$M$9),"x","")</f>
        <v/>
      </c>
      <c r="T220" s="87" t="str">
        <f>IF(AND($M220='112'!$I$6,$B220&lt;'112'!$M$9),"x","")</f>
        <v/>
      </c>
      <c r="U220" s="87" t="str">
        <f>IF(AND($B220&gt;='1331'!$I$9,$B220&lt;='1331'!$J$9,OR($L220=$U$7,$M220=$U$7)),"x","")</f>
        <v/>
      </c>
      <c r="V220" s="87" t="str">
        <f>IF(AND($L220=$U$7,$B220&lt;'1331'!$I$9),"x","")</f>
        <v/>
      </c>
      <c r="W220" s="87" t="str">
        <f>IF(AND($M220=$U$7,$B220&lt;'1331'!$I$9),"x","")</f>
        <v/>
      </c>
      <c r="X220" s="87" t="str">
        <f>IF(AND('CT-341'!$H$9=H220,OR(LEFT(L220,3)=$X$7,LEFT(M220,3)=$X$7)),"x","")</f>
        <v/>
      </c>
      <c r="Y220" s="87" t="str">
        <f>IF(OR(TH!L220=TH!$Y$7,M220=TH!$Y$7),"x","")</f>
        <v/>
      </c>
      <c r="Z220" s="87" t="str">
        <f t="shared" si="10"/>
        <v/>
      </c>
    </row>
    <row r="221" spans="1:26" ht="15.75" customHeight="1">
      <c r="A221" s="405" t="str">
        <f>IF(B221&lt;&gt;"",IF(AND(B221&gt;=_TM1,B221&lt;=_TM2,OR(TH!L221="1111",TH!M221="1111")),TH!D221,""),"")</f>
        <v/>
      </c>
      <c r="B221" s="63" t="str">
        <f t="shared" si="9"/>
        <v/>
      </c>
      <c r="C221" s="64"/>
      <c r="D221" s="83"/>
      <c r="E221" s="64"/>
      <c r="F221" s="67"/>
      <c r="G221" s="381"/>
      <c r="H221" s="85"/>
      <c r="I221" s="617"/>
      <c r="J221" s="626"/>
      <c r="K221" s="65"/>
      <c r="L221" s="66"/>
      <c r="M221" s="66"/>
      <c r="N221" s="87" t="str">
        <f>IF(AND('331-CT'!$E$7=TH!H221,OR(L221="331",M221="331")),"x","")</f>
        <v/>
      </c>
      <c r="O221" s="87" t="str">
        <f>IF(AND($B221&gt;='111'!$N$11,$B221&lt;='111'!$O$11,OR($L221=$O$7,$M221=$O$7)),"x","")</f>
        <v/>
      </c>
      <c r="P221" s="87" t="str">
        <f>IF(AND($L221=$O$7,$B221&lt;'111'!$N$11),"x","")</f>
        <v/>
      </c>
      <c r="Q221" s="87" t="str">
        <f>IF(AND($M221=$O$7,$B221&lt;'111'!$N$11),"x","")</f>
        <v/>
      </c>
      <c r="R221" s="87" t="str">
        <f>IF(AND($B221&gt;='112'!$M$9,$B221&lt;='112'!$N$9,OR($L221='112'!$I$6,$M221='112'!$I$6)),"x","")</f>
        <v/>
      </c>
      <c r="S221" s="87" t="str">
        <f>IF(AND($L221='112'!$I$6,$B221&lt;'112'!$M$9),"x","")</f>
        <v/>
      </c>
      <c r="T221" s="87" t="str">
        <f>IF(AND($M221='112'!$I$6,$B221&lt;'112'!$M$9),"x","")</f>
        <v/>
      </c>
      <c r="U221" s="87" t="str">
        <f>IF(AND($B221&gt;='1331'!$I$9,$B221&lt;='1331'!$J$9,OR($L221=$U$7,$M221=$U$7)),"x","")</f>
        <v/>
      </c>
      <c r="V221" s="87" t="str">
        <f>IF(AND($L221=$U$7,$B221&lt;'1331'!$I$9),"x","")</f>
        <v/>
      </c>
      <c r="W221" s="87" t="str">
        <f>IF(AND($M221=$U$7,$B221&lt;'1331'!$I$9),"x","")</f>
        <v/>
      </c>
      <c r="X221" s="87" t="str">
        <f>IF(AND('CT-341'!$H$9=H221,OR(LEFT(L221,3)=$X$7,LEFT(M221,3)=$X$7)),"x","")</f>
        <v/>
      </c>
      <c r="Y221" s="87" t="str">
        <f>IF(OR(TH!L221=TH!$Y$7,M221=TH!$Y$7),"x","")</f>
        <v/>
      </c>
      <c r="Z221" s="87" t="str">
        <f t="shared" si="10"/>
        <v/>
      </c>
    </row>
    <row r="222" spans="1:26" ht="15.75" customHeight="1">
      <c r="A222" s="405" t="str">
        <f>IF(B222&lt;&gt;"",IF(AND(B222&gt;=_TM1,B222&lt;=_TM2,OR(TH!L222="1111",TH!M222="1111")),TH!D222,""),"")</f>
        <v/>
      </c>
      <c r="B222" s="63" t="str">
        <f t="shared" si="9"/>
        <v/>
      </c>
      <c r="C222" s="64"/>
      <c r="D222" s="64"/>
      <c r="E222" s="64"/>
      <c r="F222" s="67"/>
      <c r="G222" s="381"/>
      <c r="H222" s="75"/>
      <c r="I222" s="619"/>
      <c r="J222" s="628"/>
      <c r="K222" s="65"/>
      <c r="L222" s="66"/>
      <c r="M222" s="66"/>
      <c r="N222" s="87" t="str">
        <f>IF(AND('331-CT'!$E$7=TH!H222,OR(L222="331",M222="331")),"x","")</f>
        <v/>
      </c>
      <c r="O222" s="87" t="str">
        <f>IF(AND($B222&gt;='111'!$N$11,$B222&lt;='111'!$O$11,OR($L222=$O$7,$M222=$O$7)),"x","")</f>
        <v/>
      </c>
      <c r="P222" s="87" t="str">
        <f>IF(AND($L222=$O$7,$B222&lt;'111'!$N$11),"x","")</f>
        <v/>
      </c>
      <c r="Q222" s="87" t="str">
        <f>IF(AND($M222=$O$7,$B222&lt;'111'!$N$11),"x","")</f>
        <v/>
      </c>
      <c r="R222" s="87" t="str">
        <f>IF(AND($B222&gt;='112'!$M$9,$B222&lt;='112'!$N$9,OR($L222='112'!$I$6,$M222='112'!$I$6)),"x","")</f>
        <v/>
      </c>
      <c r="S222" s="87" t="str">
        <f>IF(AND($L222='112'!$I$6,$B222&lt;'112'!$M$9),"x","")</f>
        <v/>
      </c>
      <c r="T222" s="87" t="str">
        <f>IF(AND($M222='112'!$I$6,$B222&lt;'112'!$M$9),"x","")</f>
        <v/>
      </c>
      <c r="U222" s="87" t="str">
        <f>IF(AND($B222&gt;='1331'!$I$9,$B222&lt;='1331'!$J$9,OR($L222=$U$7,$M222=$U$7)),"x","")</f>
        <v/>
      </c>
      <c r="V222" s="87" t="str">
        <f>IF(AND($L222=$U$7,$B222&lt;'1331'!$I$9),"x","")</f>
        <v/>
      </c>
      <c r="W222" s="87" t="str">
        <f>IF(AND($M222=$U$7,$B222&lt;'1331'!$I$9),"x","")</f>
        <v/>
      </c>
      <c r="X222" s="87" t="str">
        <f>IF(AND('CT-341'!$H$9=H222,OR(LEFT(L222,3)=$X$7,LEFT(M222,3)=$X$7)),"x","")</f>
        <v/>
      </c>
      <c r="Y222" s="87" t="str">
        <f>IF(OR(TH!L222=TH!$Y$7,M222=TH!$Y$7),"x","")</f>
        <v/>
      </c>
      <c r="Z222" s="87" t="str">
        <f t="shared" si="10"/>
        <v/>
      </c>
    </row>
    <row r="223" spans="1:26" ht="15.75" customHeight="1">
      <c r="A223" s="405" t="str">
        <f>IF(B223&lt;&gt;"",IF(AND(B223&gt;=_TM1,B223&lt;=_TM2,OR(TH!L223="1111",TH!M223="1111")),TH!D223,""),"")</f>
        <v/>
      </c>
      <c r="B223" s="63" t="str">
        <f t="shared" si="9"/>
        <v/>
      </c>
      <c r="C223" s="64"/>
      <c r="D223" s="64"/>
      <c r="E223" s="64"/>
      <c r="F223" s="67"/>
      <c r="G223" s="381"/>
      <c r="H223" s="75"/>
      <c r="I223" s="619"/>
      <c r="J223" s="628"/>
      <c r="K223" s="65"/>
      <c r="L223" s="66"/>
      <c r="M223" s="66"/>
      <c r="N223" s="87" t="str">
        <f>IF(AND('331-CT'!$E$7=TH!H223,OR(L223="331",M223="331")),"x","")</f>
        <v/>
      </c>
      <c r="O223" s="87" t="str">
        <f>IF(AND($B223&gt;='111'!$N$11,$B223&lt;='111'!$O$11,OR($L223=$O$7,$M223=$O$7)),"x","")</f>
        <v/>
      </c>
      <c r="P223" s="87" t="str">
        <f>IF(AND($L223=$O$7,$B223&lt;'111'!$N$11),"x","")</f>
        <v/>
      </c>
      <c r="Q223" s="87" t="str">
        <f>IF(AND($M223=$O$7,$B223&lt;'111'!$N$11),"x","")</f>
        <v/>
      </c>
      <c r="R223" s="87" t="str">
        <f>IF(AND($B223&gt;='112'!$M$9,$B223&lt;='112'!$N$9,OR($L223='112'!$I$6,$M223='112'!$I$6)),"x","")</f>
        <v/>
      </c>
      <c r="S223" s="87" t="str">
        <f>IF(AND($L223='112'!$I$6,$B223&lt;'112'!$M$9),"x","")</f>
        <v/>
      </c>
      <c r="T223" s="87" t="str">
        <f>IF(AND($M223='112'!$I$6,$B223&lt;'112'!$M$9),"x","")</f>
        <v/>
      </c>
      <c r="U223" s="87" t="str">
        <f>IF(AND($B223&gt;='1331'!$I$9,$B223&lt;='1331'!$J$9,OR($L223=$U$7,$M223=$U$7)),"x","")</f>
        <v/>
      </c>
      <c r="V223" s="87" t="str">
        <f>IF(AND($L223=$U$7,$B223&lt;'1331'!$I$9),"x","")</f>
        <v/>
      </c>
      <c r="W223" s="87" t="str">
        <f>IF(AND($M223=$U$7,$B223&lt;'1331'!$I$9),"x","")</f>
        <v/>
      </c>
      <c r="X223" s="87" t="str">
        <f>IF(AND('CT-341'!$H$9=H223,OR(LEFT(L223,3)=$X$7,LEFT(M223,3)=$X$7)),"x","")</f>
        <v/>
      </c>
      <c r="Y223" s="87" t="str">
        <f>IF(OR(TH!L223=TH!$Y$7,M223=TH!$Y$7),"x","")</f>
        <v/>
      </c>
      <c r="Z223" s="87" t="str">
        <f t="shared" si="10"/>
        <v/>
      </c>
    </row>
    <row r="224" spans="1:26" ht="15.75" customHeight="1">
      <c r="A224" s="405" t="str">
        <f>IF(B224&lt;&gt;"",IF(AND(B224&gt;=_TM1,B224&lt;=_TM2,OR(TH!L224="1111",TH!M224="1111")),TH!D224,""),"")</f>
        <v/>
      </c>
      <c r="B224" s="63" t="str">
        <f t="shared" si="9"/>
        <v/>
      </c>
      <c r="C224" s="64"/>
      <c r="D224" s="64"/>
      <c r="E224" s="64"/>
      <c r="F224" s="67"/>
      <c r="G224" s="367"/>
      <c r="H224" s="75"/>
      <c r="I224" s="619"/>
      <c r="J224" s="628"/>
      <c r="K224" s="65"/>
      <c r="L224" s="66"/>
      <c r="M224" s="66"/>
      <c r="N224" s="87" t="str">
        <f>IF(AND('331-CT'!$E$7=TH!H224,OR(L224="331",M224="331")),"x","")</f>
        <v/>
      </c>
      <c r="O224" s="87" t="str">
        <f>IF(AND($B224&gt;='111'!$N$11,$B224&lt;='111'!$O$11,OR($L224=$O$7,$M224=$O$7)),"x","")</f>
        <v/>
      </c>
      <c r="P224" s="87" t="str">
        <f>IF(AND($L224=$O$7,$B224&lt;'111'!$N$11),"x","")</f>
        <v/>
      </c>
      <c r="Q224" s="87" t="str">
        <f>IF(AND($M224=$O$7,$B224&lt;'111'!$N$11),"x","")</f>
        <v/>
      </c>
      <c r="R224" s="87" t="str">
        <f>IF(AND($B224&gt;='112'!$M$9,$B224&lt;='112'!$N$9,OR($L224='112'!$I$6,$M224='112'!$I$6)),"x","")</f>
        <v/>
      </c>
      <c r="S224" s="87" t="str">
        <f>IF(AND($L224='112'!$I$6,$B224&lt;'112'!$M$9),"x","")</f>
        <v/>
      </c>
      <c r="T224" s="87" t="str">
        <f>IF(AND($M224='112'!$I$6,$B224&lt;'112'!$M$9),"x","")</f>
        <v/>
      </c>
      <c r="U224" s="87" t="str">
        <f>IF(AND($B224&gt;='1331'!$I$9,$B224&lt;='1331'!$J$9,OR($L224=$U$7,$M224=$U$7)),"x","")</f>
        <v/>
      </c>
      <c r="V224" s="87" t="str">
        <f>IF(AND($L224=$U$7,$B224&lt;'1331'!$I$9),"x","")</f>
        <v/>
      </c>
      <c r="W224" s="87" t="str">
        <f>IF(AND($M224=$U$7,$B224&lt;'1331'!$I$9),"x","")</f>
        <v/>
      </c>
      <c r="X224" s="87" t="str">
        <f>IF(AND('CT-341'!$H$9=H224,OR(LEFT(L224,3)=$X$7,LEFT(M224,3)=$X$7)),"x","")</f>
        <v/>
      </c>
      <c r="Y224" s="87" t="str">
        <f>IF(OR(TH!L224=TH!$Y$7,M224=TH!$Y$7),"x","")</f>
        <v/>
      </c>
      <c r="Z224" s="87" t="str">
        <f t="shared" si="10"/>
        <v/>
      </c>
    </row>
    <row r="225" spans="1:26" ht="15.75" customHeight="1">
      <c r="A225" s="405" t="str">
        <f>IF(B225&lt;&gt;"",IF(AND(B225&gt;=_TM1,B225&lt;=_TM2,OR(TH!L225="1111",TH!M225="1111")),TH!D225,""),"")</f>
        <v/>
      </c>
      <c r="B225" s="63" t="str">
        <f t="shared" si="9"/>
        <v/>
      </c>
      <c r="C225" s="64"/>
      <c r="D225" s="64"/>
      <c r="E225" s="64"/>
      <c r="F225" s="67"/>
      <c r="G225" s="367"/>
      <c r="H225" s="416"/>
      <c r="I225" s="623"/>
      <c r="J225" s="632"/>
      <c r="K225" s="65"/>
      <c r="L225" s="66"/>
      <c r="M225" s="66"/>
      <c r="N225" s="87" t="str">
        <f>IF(AND('331-CT'!$E$7=TH!H225,OR(L225="331",M225="331")),"x","")</f>
        <v/>
      </c>
      <c r="O225" s="87" t="str">
        <f>IF(AND($B225&gt;='111'!$N$11,$B225&lt;='111'!$O$11,OR($L225=$O$7,$M225=$O$7)),"x","")</f>
        <v/>
      </c>
      <c r="P225" s="87" t="str">
        <f>IF(AND($L225=$O$7,$B225&lt;'111'!$N$11),"x","")</f>
        <v/>
      </c>
      <c r="Q225" s="87" t="str">
        <f>IF(AND($M225=$O$7,$B225&lt;'111'!$N$11),"x","")</f>
        <v/>
      </c>
      <c r="R225" s="87" t="str">
        <f>IF(AND($B225&gt;='112'!$M$9,$B225&lt;='112'!$N$9,OR($L225='112'!$I$6,$M225='112'!$I$6)),"x","")</f>
        <v/>
      </c>
      <c r="S225" s="87" t="str">
        <f>IF(AND($L225='112'!$I$6,$B225&lt;'112'!$M$9),"x","")</f>
        <v/>
      </c>
      <c r="T225" s="87" t="str">
        <f>IF(AND($M225='112'!$I$6,$B225&lt;'112'!$M$9),"x","")</f>
        <v/>
      </c>
      <c r="U225" s="87" t="str">
        <f>IF(AND($B225&gt;='1331'!$I$9,$B225&lt;='1331'!$J$9,OR($L225=$U$7,$M225=$U$7)),"x","")</f>
        <v/>
      </c>
      <c r="V225" s="87" t="str">
        <f>IF(AND($L225=$U$7,$B225&lt;'1331'!$I$9),"x","")</f>
        <v/>
      </c>
      <c r="W225" s="87" t="str">
        <f>IF(AND($M225=$U$7,$B225&lt;'1331'!$I$9),"x","")</f>
        <v/>
      </c>
      <c r="X225" s="87" t="str">
        <f>IF(AND('CT-341'!$H$9=H225,OR(LEFT(L225,3)=$X$7,LEFT(M225,3)=$X$7)),"x","")</f>
        <v/>
      </c>
      <c r="Y225" s="87" t="str">
        <f>IF(OR(TH!L225=TH!$Y$7,M225=TH!$Y$7),"x","")</f>
        <v/>
      </c>
      <c r="Z225" s="87" t="str">
        <f t="shared" si="10"/>
        <v/>
      </c>
    </row>
    <row r="226" spans="1:26" ht="15.75" customHeight="1">
      <c r="A226" s="405" t="str">
        <f>IF(B226&lt;&gt;"",IF(AND(B226&gt;=_TM1,B226&lt;=_TM2,OR(TH!L226="1111",TH!M226="1111")),TH!D226,""),"")</f>
        <v/>
      </c>
      <c r="B226" s="63" t="str">
        <f t="shared" si="9"/>
        <v/>
      </c>
      <c r="C226" s="64"/>
      <c r="D226" s="64"/>
      <c r="E226" s="64"/>
      <c r="F226" s="67"/>
      <c r="G226" s="367"/>
      <c r="H226" s="75"/>
      <c r="I226" s="619"/>
      <c r="J226" s="628"/>
      <c r="K226" s="65"/>
      <c r="L226" s="66"/>
      <c r="M226" s="66"/>
      <c r="N226" s="87" t="str">
        <f>IF(AND('331-CT'!$E$7=TH!H226,OR(L226="331",M226="331")),"x","")</f>
        <v/>
      </c>
      <c r="O226" s="87" t="str">
        <f>IF(AND($B226&gt;='111'!$N$11,$B226&lt;='111'!$O$11,OR($L226=$O$7,$M226=$O$7)),"x","")</f>
        <v/>
      </c>
      <c r="P226" s="87" t="str">
        <f>IF(AND($L226=$O$7,$B226&lt;'111'!$N$11),"x","")</f>
        <v/>
      </c>
      <c r="Q226" s="87" t="str">
        <f>IF(AND($M226=$O$7,$B226&lt;'111'!$N$11),"x","")</f>
        <v/>
      </c>
      <c r="R226" s="87" t="str">
        <f>IF(AND($B226&gt;='112'!$M$9,$B226&lt;='112'!$N$9,OR($L226='112'!$I$6,$M226='112'!$I$6)),"x","")</f>
        <v/>
      </c>
      <c r="S226" s="87" t="str">
        <f>IF(AND($L226='112'!$I$6,$B226&lt;'112'!$M$9),"x","")</f>
        <v/>
      </c>
      <c r="T226" s="87" t="str">
        <f>IF(AND($M226='112'!$I$6,$B226&lt;'112'!$M$9),"x","")</f>
        <v/>
      </c>
      <c r="U226" s="87" t="str">
        <f>IF(AND($B226&gt;='1331'!$I$9,$B226&lt;='1331'!$J$9,OR($L226=$U$7,$M226=$U$7)),"x","")</f>
        <v/>
      </c>
      <c r="V226" s="87" t="str">
        <f>IF(AND($L226=$U$7,$B226&lt;'1331'!$I$9),"x","")</f>
        <v/>
      </c>
      <c r="W226" s="87" t="str">
        <f>IF(AND($M226=$U$7,$B226&lt;'1331'!$I$9),"x","")</f>
        <v/>
      </c>
      <c r="X226" s="87" t="str">
        <f>IF(AND('CT-341'!$H$9=H226,OR(LEFT(L226,3)=$X$7,LEFT(M226,3)=$X$7)),"x","")</f>
        <v/>
      </c>
      <c r="Y226" s="87" t="str">
        <f>IF(OR(TH!L226=TH!$Y$7,M226=TH!$Y$7),"x","")</f>
        <v/>
      </c>
      <c r="Z226" s="87" t="str">
        <f t="shared" si="10"/>
        <v/>
      </c>
    </row>
    <row r="227" spans="1:26" ht="15.75" customHeight="1">
      <c r="A227" s="405" t="str">
        <f>IF(B227&lt;&gt;"",IF(AND(B227&gt;=_TM1,B227&lt;=_TM2,OR(TH!L227="1111",TH!M227="1111")),TH!D227,""),"")</f>
        <v/>
      </c>
      <c r="B227" s="63" t="str">
        <f t="shared" si="9"/>
        <v/>
      </c>
      <c r="C227" s="64"/>
      <c r="D227" s="64"/>
      <c r="E227" s="64"/>
      <c r="F227" s="67"/>
      <c r="G227" s="367"/>
      <c r="H227" s="75"/>
      <c r="I227" s="619"/>
      <c r="J227" s="628"/>
      <c r="K227" s="65"/>
      <c r="L227" s="66"/>
      <c r="M227" s="66"/>
      <c r="N227" s="87" t="str">
        <f>IF(AND('331-CT'!$E$7=TH!H227,OR(L227="331",M227="331")),"x","")</f>
        <v/>
      </c>
      <c r="O227" s="87" t="str">
        <f>IF(AND($B227&gt;='111'!$N$11,$B227&lt;='111'!$O$11,OR($L227=$O$7,$M227=$O$7)),"x","")</f>
        <v/>
      </c>
      <c r="P227" s="87" t="str">
        <f>IF(AND($L227=$O$7,$B227&lt;'111'!$N$11),"x","")</f>
        <v/>
      </c>
      <c r="Q227" s="87" t="str">
        <f>IF(AND($M227=$O$7,$B227&lt;'111'!$N$11),"x","")</f>
        <v/>
      </c>
      <c r="R227" s="87" t="str">
        <f>IF(AND($B227&gt;='112'!$M$9,$B227&lt;='112'!$N$9,OR($L227='112'!$I$6,$M227='112'!$I$6)),"x","")</f>
        <v/>
      </c>
      <c r="S227" s="87" t="str">
        <f>IF(AND($L227='112'!$I$6,$B227&lt;'112'!$M$9),"x","")</f>
        <v/>
      </c>
      <c r="T227" s="87" t="str">
        <f>IF(AND($M227='112'!$I$6,$B227&lt;'112'!$M$9),"x","")</f>
        <v/>
      </c>
      <c r="U227" s="87" t="str">
        <f>IF(AND($B227&gt;='1331'!$I$9,$B227&lt;='1331'!$J$9,OR($L227=$U$7,$M227=$U$7)),"x","")</f>
        <v/>
      </c>
      <c r="V227" s="87" t="str">
        <f>IF(AND($L227=$U$7,$B227&lt;'1331'!$I$9),"x","")</f>
        <v/>
      </c>
      <c r="W227" s="87" t="str">
        <f>IF(AND($M227=$U$7,$B227&lt;'1331'!$I$9),"x","")</f>
        <v/>
      </c>
      <c r="X227" s="87" t="str">
        <f>IF(AND('CT-341'!$H$9=H227,OR(LEFT(L227,3)=$X$7,LEFT(M227,3)=$X$7)),"x","")</f>
        <v/>
      </c>
      <c r="Y227" s="87" t="str">
        <f>IF(OR(TH!L227=TH!$Y$7,M227=TH!$Y$7),"x","")</f>
        <v/>
      </c>
      <c r="Z227" s="87" t="str">
        <f t="shared" si="10"/>
        <v/>
      </c>
    </row>
    <row r="228" spans="1:26" ht="15.75" customHeight="1">
      <c r="A228" s="405" t="str">
        <f>IF(B228&lt;&gt;"",IF(AND(B228&gt;=_TM1,B228&lt;=_TM2,OR(TH!L228="1111",TH!M228="1111")),TH!D228,""),"")</f>
        <v/>
      </c>
      <c r="B228" s="63" t="str">
        <f t="shared" si="9"/>
        <v/>
      </c>
      <c r="C228" s="64"/>
      <c r="D228" s="64"/>
      <c r="E228" s="64"/>
      <c r="F228" s="67"/>
      <c r="G228" s="367"/>
      <c r="H228" s="75"/>
      <c r="I228" s="619"/>
      <c r="J228" s="628"/>
      <c r="K228" s="65"/>
      <c r="L228" s="66"/>
      <c r="M228" s="66"/>
      <c r="N228" s="87" t="str">
        <f>IF(AND('331-CT'!$E$7=TH!H228,OR(L228="331",M228="331")),"x","")</f>
        <v/>
      </c>
      <c r="O228" s="87" t="str">
        <f>IF(AND($B228&gt;='111'!$N$11,$B228&lt;='111'!$O$11,OR($L228=$O$7,$M228=$O$7)),"x","")</f>
        <v/>
      </c>
      <c r="P228" s="87" t="str">
        <f>IF(AND($L228=$O$7,$B228&lt;'111'!$N$11),"x","")</f>
        <v/>
      </c>
      <c r="Q228" s="87" t="str">
        <f>IF(AND($M228=$O$7,$B228&lt;'111'!$N$11),"x","")</f>
        <v/>
      </c>
      <c r="R228" s="87" t="str">
        <f>IF(AND($B228&gt;='112'!$M$9,$B228&lt;='112'!$N$9,OR($L228='112'!$I$6,$M228='112'!$I$6)),"x","")</f>
        <v/>
      </c>
      <c r="S228" s="87" t="str">
        <f>IF(AND($L228='112'!$I$6,$B228&lt;'112'!$M$9),"x","")</f>
        <v/>
      </c>
      <c r="T228" s="87" t="str">
        <f>IF(AND($M228='112'!$I$6,$B228&lt;'112'!$M$9),"x","")</f>
        <v/>
      </c>
      <c r="U228" s="87" t="str">
        <f>IF(AND($B228&gt;='1331'!$I$9,$B228&lt;='1331'!$J$9,OR($L228=$U$7,$M228=$U$7)),"x","")</f>
        <v/>
      </c>
      <c r="V228" s="87" t="str">
        <f>IF(AND($L228=$U$7,$B228&lt;'1331'!$I$9),"x","")</f>
        <v/>
      </c>
      <c r="W228" s="87" t="str">
        <f>IF(AND($M228=$U$7,$B228&lt;'1331'!$I$9),"x","")</f>
        <v/>
      </c>
      <c r="X228" s="87" t="str">
        <f>IF(AND('CT-341'!$H$9=H228,OR(LEFT(L228,3)=$X$7,LEFT(M228,3)=$X$7)),"x","")</f>
        <v/>
      </c>
      <c r="Y228" s="87" t="str">
        <f>IF(OR(TH!L228=TH!$Y$7,M228=TH!$Y$7),"x","")</f>
        <v/>
      </c>
      <c r="Z228" s="87" t="str">
        <f t="shared" si="10"/>
        <v/>
      </c>
    </row>
    <row r="229" spans="1:26" ht="15.75" customHeight="1">
      <c r="A229" s="405" t="str">
        <f>IF(B229&lt;&gt;"",IF(AND(B229&gt;=_TM1,B229&lt;=_TM2,OR(TH!L229="1111",TH!M229="1111")),TH!D229,""),"")</f>
        <v/>
      </c>
      <c r="B229" s="63" t="str">
        <f t="shared" si="9"/>
        <v/>
      </c>
      <c r="C229" s="64"/>
      <c r="D229" s="64"/>
      <c r="E229" s="64"/>
      <c r="F229" s="67"/>
      <c r="G229" s="367"/>
      <c r="H229" s="75"/>
      <c r="I229" s="619"/>
      <c r="J229" s="628"/>
      <c r="K229" s="65"/>
      <c r="L229" s="66"/>
      <c r="M229" s="66"/>
      <c r="N229" s="87" t="str">
        <f>IF(AND('331-CT'!$E$7=TH!H229,OR(L229="331",M229="331")),"x","")</f>
        <v/>
      </c>
      <c r="O229" s="87" t="str">
        <f>IF(AND($B229&gt;='111'!$N$11,$B229&lt;='111'!$O$11,OR($L229=$O$7,$M229=$O$7)),"x","")</f>
        <v/>
      </c>
      <c r="P229" s="87" t="str">
        <f>IF(AND($L229=$O$7,$B229&lt;'111'!$N$11),"x","")</f>
        <v/>
      </c>
      <c r="Q229" s="87" t="str">
        <f>IF(AND($M229=$O$7,$B229&lt;'111'!$N$11),"x","")</f>
        <v/>
      </c>
      <c r="R229" s="87" t="str">
        <f>IF(AND($B229&gt;='112'!$M$9,$B229&lt;='112'!$N$9,OR($L229='112'!$I$6,$M229='112'!$I$6)),"x","")</f>
        <v/>
      </c>
      <c r="S229" s="87" t="str">
        <f>IF(AND($L229='112'!$I$6,$B229&lt;'112'!$M$9),"x","")</f>
        <v/>
      </c>
      <c r="T229" s="87" t="str">
        <f>IF(AND($M229='112'!$I$6,$B229&lt;'112'!$M$9),"x","")</f>
        <v/>
      </c>
      <c r="U229" s="87" t="str">
        <f>IF(AND($B229&gt;='1331'!$I$9,$B229&lt;='1331'!$J$9,OR($L229=$U$7,$M229=$U$7)),"x","")</f>
        <v/>
      </c>
      <c r="V229" s="87" t="str">
        <f>IF(AND($L229=$U$7,$B229&lt;'1331'!$I$9),"x","")</f>
        <v/>
      </c>
      <c r="W229" s="87" t="str">
        <f>IF(AND($M229=$U$7,$B229&lt;'1331'!$I$9),"x","")</f>
        <v/>
      </c>
      <c r="X229" s="87" t="str">
        <f>IF(AND('CT-341'!$H$9=H229,OR(LEFT(L229,3)=$X$7,LEFT(M229,3)=$X$7)),"x","")</f>
        <v/>
      </c>
      <c r="Y229" s="87" t="str">
        <f>IF(OR(TH!L229=TH!$Y$7,M229=TH!$Y$7),"x","")</f>
        <v/>
      </c>
      <c r="Z229" s="87" t="str">
        <f t="shared" si="10"/>
        <v/>
      </c>
    </row>
    <row r="230" spans="1:26" ht="15.75" customHeight="1">
      <c r="A230" s="405" t="str">
        <f>IF(B230&lt;&gt;"",IF(AND(B230&gt;=_TM1,B230&lt;=_TM2,OR(TH!L230="1111",TH!M230="1111")),TH!D230,""),"")</f>
        <v/>
      </c>
      <c r="B230" s="63" t="str">
        <f t="shared" si="9"/>
        <v/>
      </c>
      <c r="C230" s="64"/>
      <c r="D230" s="64"/>
      <c r="E230" s="64"/>
      <c r="F230" s="67"/>
      <c r="G230" s="367"/>
      <c r="H230" s="75"/>
      <c r="I230" s="619"/>
      <c r="J230" s="628"/>
      <c r="K230" s="65"/>
      <c r="L230" s="66"/>
      <c r="M230" s="66"/>
      <c r="N230" s="87" t="str">
        <f>IF(AND('331-CT'!$E$7=TH!H230,OR(L230="331",M230="331")),"x","")</f>
        <v/>
      </c>
      <c r="O230" s="87" t="str">
        <f>IF(AND($B230&gt;='111'!$N$11,$B230&lt;='111'!$O$11,OR($L230=$O$7,$M230=$O$7)),"x","")</f>
        <v/>
      </c>
      <c r="P230" s="87" t="str">
        <f>IF(AND($L230=$O$7,$B230&lt;'111'!$N$11),"x","")</f>
        <v/>
      </c>
      <c r="Q230" s="87" t="str">
        <f>IF(AND($M230=$O$7,$B230&lt;'111'!$N$11),"x","")</f>
        <v/>
      </c>
      <c r="R230" s="87" t="str">
        <f>IF(AND($B230&gt;='112'!$M$9,$B230&lt;='112'!$N$9,OR($L230='112'!$I$6,$M230='112'!$I$6)),"x","")</f>
        <v/>
      </c>
      <c r="S230" s="87" t="str">
        <f>IF(AND($L230='112'!$I$6,$B230&lt;'112'!$M$9),"x","")</f>
        <v/>
      </c>
      <c r="T230" s="87" t="str">
        <f>IF(AND($M230='112'!$I$6,$B230&lt;'112'!$M$9),"x","")</f>
        <v/>
      </c>
      <c r="U230" s="87" t="str">
        <f>IF(AND($B230&gt;='1331'!$I$9,$B230&lt;='1331'!$J$9,OR($L230=$U$7,$M230=$U$7)),"x","")</f>
        <v/>
      </c>
      <c r="V230" s="87" t="str">
        <f>IF(AND($L230=$U$7,$B230&lt;'1331'!$I$9),"x","")</f>
        <v/>
      </c>
      <c r="W230" s="87" t="str">
        <f>IF(AND($M230=$U$7,$B230&lt;'1331'!$I$9),"x","")</f>
        <v/>
      </c>
      <c r="X230" s="87" t="str">
        <f>IF(AND('CT-341'!$H$9=H230,OR(LEFT(L230,3)=$X$7,LEFT(M230,3)=$X$7)),"x","")</f>
        <v/>
      </c>
      <c r="Y230" s="87" t="str">
        <f>IF(OR(TH!L230=TH!$Y$7,M230=TH!$Y$7),"x","")</f>
        <v/>
      </c>
      <c r="Z230" s="87" t="str">
        <f t="shared" si="10"/>
        <v/>
      </c>
    </row>
    <row r="231" spans="1:26" ht="15.75" customHeight="1">
      <c r="A231" s="405" t="str">
        <f>IF(B231&lt;&gt;"",IF(AND(B231&gt;=_TM1,B231&lt;=_TM2,OR(TH!L231="1111",TH!M231="1111")),TH!D231,""),"")</f>
        <v/>
      </c>
      <c r="B231" s="63" t="str">
        <f t="shared" si="9"/>
        <v/>
      </c>
      <c r="C231" s="64"/>
      <c r="D231" s="64"/>
      <c r="E231" s="64"/>
      <c r="F231" s="67"/>
      <c r="G231" s="381"/>
      <c r="H231" s="75"/>
      <c r="I231" s="619"/>
      <c r="J231" s="628"/>
      <c r="K231" s="65"/>
      <c r="L231" s="88"/>
      <c r="M231" s="66"/>
      <c r="N231" s="87" t="str">
        <f>IF(AND('331-CT'!$E$7=TH!H231,OR(L231="331",M231="331")),"x","")</f>
        <v/>
      </c>
      <c r="O231" s="87" t="str">
        <f>IF(AND($B231&gt;='111'!$N$11,$B231&lt;='111'!$O$11,OR($L231=$O$7,$M231=$O$7)),"x","")</f>
        <v/>
      </c>
      <c r="P231" s="87" t="str">
        <f>IF(AND($L231=$O$7,$B231&lt;'111'!$N$11),"x","")</f>
        <v/>
      </c>
      <c r="Q231" s="87" t="str">
        <f>IF(AND($M231=$O$7,$B231&lt;'111'!$N$11),"x","")</f>
        <v/>
      </c>
      <c r="R231" s="87" t="str">
        <f>IF(AND($B231&gt;='112'!$M$9,$B231&lt;='112'!$N$9,OR($L231='112'!$I$6,$M231='112'!$I$6)),"x","")</f>
        <v/>
      </c>
      <c r="S231" s="87" t="str">
        <f>IF(AND($L231='112'!$I$6,$B231&lt;'112'!$M$9),"x","")</f>
        <v/>
      </c>
      <c r="T231" s="87" t="str">
        <f>IF(AND($M231='112'!$I$6,$B231&lt;'112'!$M$9),"x","")</f>
        <v/>
      </c>
      <c r="U231" s="87" t="str">
        <f>IF(AND($B231&gt;='1331'!$I$9,$B231&lt;='1331'!$J$9,OR($L231=$U$7,$M231=$U$7)),"x","")</f>
        <v/>
      </c>
      <c r="V231" s="87" t="str">
        <f>IF(AND($L231=$U$7,$B231&lt;'1331'!$I$9),"x","")</f>
        <v/>
      </c>
      <c r="W231" s="87" t="str">
        <f>IF(AND($M231=$U$7,$B231&lt;'1331'!$I$9),"x","")</f>
        <v/>
      </c>
      <c r="X231" s="87" t="str">
        <f>IF(AND('CT-341'!$H$9=H231,OR(LEFT(L231,3)=$X$7,LEFT(M231,3)=$X$7)),"x","")</f>
        <v/>
      </c>
      <c r="Y231" s="87" t="str">
        <f>IF(OR(TH!L231=TH!$Y$7,M231=TH!$Y$7),"x","")</f>
        <v/>
      </c>
      <c r="Z231" s="87" t="str">
        <f t="shared" si="10"/>
        <v/>
      </c>
    </row>
    <row r="232" spans="1:26" ht="15.75" customHeight="1">
      <c r="A232" s="405" t="str">
        <f>IF(B232&lt;&gt;"",IF(AND(B232&gt;=_TM1,B232&lt;=_TM2,OR(TH!L232="1111",TH!M232="1111")),TH!D232,""),"")</f>
        <v/>
      </c>
      <c r="B232" s="63" t="str">
        <f t="shared" si="9"/>
        <v/>
      </c>
      <c r="C232" s="64"/>
      <c r="D232" s="64"/>
      <c r="E232" s="64"/>
      <c r="F232" s="67"/>
      <c r="G232" s="381"/>
      <c r="H232" s="75"/>
      <c r="I232" s="619"/>
      <c r="J232" s="628"/>
      <c r="K232" s="65"/>
      <c r="L232" s="88"/>
      <c r="M232" s="66"/>
      <c r="N232" s="87" t="str">
        <f>IF(AND('331-CT'!$E$7=TH!H232,OR(L232="331",M232="331")),"x","")</f>
        <v/>
      </c>
      <c r="O232" s="87" t="str">
        <f>IF(AND($B232&gt;='111'!$N$11,$B232&lt;='111'!$O$11,OR($L232=$O$7,$M232=$O$7)),"x","")</f>
        <v/>
      </c>
      <c r="P232" s="87" t="str">
        <f>IF(AND($L232=$O$7,$B232&lt;'111'!$N$11),"x","")</f>
        <v/>
      </c>
      <c r="Q232" s="87" t="str">
        <f>IF(AND($M232=$O$7,$B232&lt;'111'!$N$11),"x","")</f>
        <v/>
      </c>
      <c r="R232" s="87" t="str">
        <f>IF(AND($B232&gt;='112'!$M$9,$B232&lt;='112'!$N$9,OR($L232='112'!$I$6,$M232='112'!$I$6)),"x","")</f>
        <v/>
      </c>
      <c r="S232" s="87" t="str">
        <f>IF(AND($L232='112'!$I$6,$B232&lt;'112'!$M$9),"x","")</f>
        <v/>
      </c>
      <c r="T232" s="87" t="str">
        <f>IF(AND($M232='112'!$I$6,$B232&lt;'112'!$M$9),"x","")</f>
        <v/>
      </c>
      <c r="U232" s="87" t="str">
        <f>IF(AND($B232&gt;='1331'!$I$9,$B232&lt;='1331'!$J$9,OR($L232=$U$7,$M232=$U$7)),"x","")</f>
        <v/>
      </c>
      <c r="V232" s="87" t="str">
        <f>IF(AND($L232=$U$7,$B232&lt;'1331'!$I$9),"x","")</f>
        <v/>
      </c>
      <c r="W232" s="87" t="str">
        <f>IF(AND($M232=$U$7,$B232&lt;'1331'!$I$9),"x","")</f>
        <v/>
      </c>
      <c r="X232" s="87" t="str">
        <f>IF(AND('CT-341'!$H$9=H232,OR(LEFT(L232,3)=$X$7,LEFT(M232,3)=$X$7)),"x","")</f>
        <v/>
      </c>
      <c r="Y232" s="87" t="str">
        <f>IF(OR(TH!L232=TH!$Y$7,M232=TH!$Y$7),"x","")</f>
        <v/>
      </c>
      <c r="Z232" s="87" t="str">
        <f t="shared" si="10"/>
        <v/>
      </c>
    </row>
    <row r="233" spans="1:26" ht="15.75" customHeight="1">
      <c r="A233" s="405" t="str">
        <f>IF(B233&lt;&gt;"",IF(AND(B233&gt;=_TM1,B233&lt;=_TM2,OR(TH!L233="1111",TH!M233="1111")),TH!D233,""),"")</f>
        <v/>
      </c>
      <c r="B233" s="63" t="str">
        <f t="shared" si="9"/>
        <v/>
      </c>
      <c r="C233" s="64"/>
      <c r="D233" s="64"/>
      <c r="E233" s="64"/>
      <c r="F233" s="67"/>
      <c r="G233" s="367"/>
      <c r="H233" s="416"/>
      <c r="I233" s="623"/>
      <c r="J233" s="632"/>
      <c r="K233" s="65"/>
      <c r="L233" s="66"/>
      <c r="M233" s="66"/>
      <c r="N233" s="87" t="str">
        <f>IF(AND('331-CT'!$E$7=TH!H233,OR(L233="331",M233="331")),"x","")</f>
        <v/>
      </c>
      <c r="O233" s="87" t="str">
        <f>IF(AND($B233&gt;='111'!$N$11,$B233&lt;='111'!$O$11,OR($L233=$O$7,$M233=$O$7)),"x","")</f>
        <v/>
      </c>
      <c r="P233" s="87" t="str">
        <f>IF(AND($L233=$O$7,$B233&lt;'111'!$N$11),"x","")</f>
        <v/>
      </c>
      <c r="Q233" s="87" t="str">
        <f>IF(AND($M233=$O$7,$B233&lt;'111'!$N$11),"x","")</f>
        <v/>
      </c>
      <c r="R233" s="87" t="str">
        <f>IF(AND($B233&gt;='112'!$M$9,$B233&lt;='112'!$N$9,OR($L233='112'!$I$6,$M233='112'!$I$6)),"x","")</f>
        <v/>
      </c>
      <c r="S233" s="87" t="str">
        <f>IF(AND($L233='112'!$I$6,$B233&lt;'112'!$M$9),"x","")</f>
        <v/>
      </c>
      <c r="T233" s="87" t="str">
        <f>IF(AND($M233='112'!$I$6,$B233&lt;'112'!$M$9),"x","")</f>
        <v/>
      </c>
      <c r="U233" s="87" t="str">
        <f>IF(AND($B233&gt;='1331'!$I$9,$B233&lt;='1331'!$J$9,OR($L233=$U$7,$M233=$U$7)),"x","")</f>
        <v/>
      </c>
      <c r="V233" s="87" t="str">
        <f>IF(AND($L233=$U$7,$B233&lt;'1331'!$I$9),"x","")</f>
        <v/>
      </c>
      <c r="W233" s="87" t="str">
        <f>IF(AND($M233=$U$7,$B233&lt;'1331'!$I$9),"x","")</f>
        <v/>
      </c>
      <c r="X233" s="87" t="str">
        <f>IF(AND('CT-341'!$H$9=H233,OR(LEFT(L233,3)=$X$7,LEFT(M233,3)=$X$7)),"x","")</f>
        <v/>
      </c>
      <c r="Y233" s="87" t="str">
        <f>IF(OR(TH!L233=TH!$Y$7,M233=TH!$Y$7),"x","")</f>
        <v/>
      </c>
      <c r="Z233" s="87" t="str">
        <f t="shared" si="10"/>
        <v/>
      </c>
    </row>
    <row r="234" spans="1:26" ht="15.75" customHeight="1">
      <c r="A234" s="405" t="str">
        <f>IF(B234&lt;&gt;"",IF(AND(B234&gt;=_TM1,B234&lt;=_TM2,OR(TH!L234="1111",TH!M234="1111")),TH!D234,""),"")</f>
        <v/>
      </c>
      <c r="B234" s="63" t="str">
        <f t="shared" si="9"/>
        <v/>
      </c>
      <c r="C234" s="64"/>
      <c r="D234" s="64"/>
      <c r="E234" s="64"/>
      <c r="F234" s="67"/>
      <c r="G234" s="367"/>
      <c r="H234" s="75"/>
      <c r="I234" s="619"/>
      <c r="J234" s="628"/>
      <c r="K234" s="65"/>
      <c r="L234" s="66"/>
      <c r="M234" s="66"/>
      <c r="N234" s="87" t="str">
        <f>IF(AND('331-CT'!$E$7=TH!H234,OR(L234="331",M234="331")),"x","")</f>
        <v/>
      </c>
      <c r="O234" s="87" t="str">
        <f>IF(AND($B234&gt;='111'!$N$11,$B234&lt;='111'!$O$11,OR($L234=$O$7,$M234=$O$7)),"x","")</f>
        <v/>
      </c>
      <c r="P234" s="87" t="str">
        <f>IF(AND($L234=$O$7,$B234&lt;'111'!$N$11),"x","")</f>
        <v/>
      </c>
      <c r="Q234" s="87" t="str">
        <f>IF(AND($M234=$O$7,$B234&lt;'111'!$N$11),"x","")</f>
        <v/>
      </c>
      <c r="R234" s="87" t="str">
        <f>IF(AND($B234&gt;='112'!$M$9,$B234&lt;='112'!$N$9,OR($L234='112'!$I$6,$M234='112'!$I$6)),"x","")</f>
        <v/>
      </c>
      <c r="S234" s="87" t="str">
        <f>IF(AND($L234='112'!$I$6,$B234&lt;'112'!$M$9),"x","")</f>
        <v/>
      </c>
      <c r="T234" s="87" t="str">
        <f>IF(AND($M234='112'!$I$6,$B234&lt;'112'!$M$9),"x","")</f>
        <v/>
      </c>
      <c r="U234" s="87" t="str">
        <f>IF(AND($B234&gt;='1331'!$I$9,$B234&lt;='1331'!$J$9,OR($L234=$U$7,$M234=$U$7)),"x","")</f>
        <v/>
      </c>
      <c r="V234" s="87" t="str">
        <f>IF(AND($L234=$U$7,$B234&lt;'1331'!$I$9),"x","")</f>
        <v/>
      </c>
      <c r="W234" s="87" t="str">
        <f>IF(AND($M234=$U$7,$B234&lt;'1331'!$I$9),"x","")</f>
        <v/>
      </c>
      <c r="X234" s="87" t="str">
        <f>IF(AND('CT-341'!$H$9=H234,OR(LEFT(L234,3)=$X$7,LEFT(M234,3)=$X$7)),"x","")</f>
        <v/>
      </c>
      <c r="Y234" s="87" t="str">
        <f>IF(OR(TH!L234=TH!$Y$7,M234=TH!$Y$7),"x","")</f>
        <v/>
      </c>
      <c r="Z234" s="87" t="str">
        <f t="shared" si="10"/>
        <v/>
      </c>
    </row>
    <row r="235" spans="1:26" ht="15.75" customHeight="1">
      <c r="A235" s="405" t="str">
        <f>IF(B235&lt;&gt;"",IF(AND(B235&gt;=_TM1,B235&lt;=_TM2,OR(TH!L235="1111",TH!M235="1111")),TH!D235,""),"")</f>
        <v/>
      </c>
      <c r="B235" s="63" t="str">
        <f t="shared" si="9"/>
        <v/>
      </c>
      <c r="C235" s="64"/>
      <c r="D235" s="64"/>
      <c r="E235" s="64"/>
      <c r="F235" s="67"/>
      <c r="G235" s="367"/>
      <c r="H235" s="75"/>
      <c r="I235" s="619"/>
      <c r="J235" s="628"/>
      <c r="K235" s="65"/>
      <c r="L235" s="66"/>
      <c r="M235" s="66"/>
      <c r="N235" s="87" t="str">
        <f>IF(AND('331-CT'!$E$7=TH!H235,OR(L235="331",M235="331")),"x","")</f>
        <v/>
      </c>
      <c r="O235" s="87" t="str">
        <f>IF(AND($B235&gt;='111'!$N$11,$B235&lt;='111'!$O$11,OR($L235=$O$7,$M235=$O$7)),"x","")</f>
        <v/>
      </c>
      <c r="P235" s="87" t="str">
        <f>IF(AND($L235=$O$7,$B235&lt;'111'!$N$11),"x","")</f>
        <v/>
      </c>
      <c r="Q235" s="87" t="str">
        <f>IF(AND($M235=$O$7,$B235&lt;'111'!$N$11),"x","")</f>
        <v/>
      </c>
      <c r="R235" s="87" t="str">
        <f>IF(AND($B235&gt;='112'!$M$9,$B235&lt;='112'!$N$9,OR($L235='112'!$I$6,$M235='112'!$I$6)),"x","")</f>
        <v/>
      </c>
      <c r="S235" s="87" t="str">
        <f>IF(AND($L235='112'!$I$6,$B235&lt;'112'!$M$9),"x","")</f>
        <v/>
      </c>
      <c r="T235" s="87" t="str">
        <f>IF(AND($M235='112'!$I$6,$B235&lt;'112'!$M$9),"x","")</f>
        <v/>
      </c>
      <c r="U235" s="87" t="str">
        <f>IF(AND($B235&gt;='1331'!$I$9,$B235&lt;='1331'!$J$9,OR($L235=$U$7,$M235=$U$7)),"x","")</f>
        <v/>
      </c>
      <c r="V235" s="87" t="str">
        <f>IF(AND($L235=$U$7,$B235&lt;'1331'!$I$9),"x","")</f>
        <v/>
      </c>
      <c r="W235" s="87" t="str">
        <f>IF(AND($M235=$U$7,$B235&lt;'1331'!$I$9),"x","")</f>
        <v/>
      </c>
      <c r="X235" s="87" t="str">
        <f>IF(AND('CT-341'!$H$9=H235,OR(LEFT(L235,3)=$X$7,LEFT(M235,3)=$X$7)),"x","")</f>
        <v/>
      </c>
      <c r="Y235" s="87" t="str">
        <f>IF(OR(TH!L235=TH!$Y$7,M235=TH!$Y$7),"x","")</f>
        <v/>
      </c>
      <c r="Z235" s="87" t="str">
        <f t="shared" si="10"/>
        <v/>
      </c>
    </row>
    <row r="236" spans="1:26" ht="15.75" customHeight="1">
      <c r="A236" s="405" t="str">
        <f>IF(B236&lt;&gt;"",IF(AND(B236&gt;=_TM1,B236&lt;=_TM2,OR(TH!L236="1111",TH!M236="1111")),TH!D236,""),"")</f>
        <v/>
      </c>
      <c r="B236" s="63" t="str">
        <f t="shared" si="9"/>
        <v/>
      </c>
      <c r="C236" s="64"/>
      <c r="D236" s="64"/>
      <c r="E236" s="64"/>
      <c r="F236" s="67"/>
      <c r="G236" s="367"/>
      <c r="H236" s="416"/>
      <c r="I236" s="623"/>
      <c r="J236" s="632"/>
      <c r="K236" s="65"/>
      <c r="L236" s="66"/>
      <c r="M236" s="66"/>
      <c r="N236" s="87" t="str">
        <f>IF(AND('331-CT'!$E$7=TH!H236,OR(L236="331",M236="331")),"x","")</f>
        <v/>
      </c>
      <c r="O236" s="87" t="str">
        <f>IF(AND($B236&gt;='111'!$N$11,$B236&lt;='111'!$O$11,OR($L236=$O$7,$M236=$O$7)),"x","")</f>
        <v/>
      </c>
      <c r="P236" s="87" t="str">
        <f>IF(AND($L236=$O$7,$B236&lt;'111'!$N$11),"x","")</f>
        <v/>
      </c>
      <c r="Q236" s="87" t="str">
        <f>IF(AND($M236=$O$7,$B236&lt;'111'!$N$11),"x","")</f>
        <v/>
      </c>
      <c r="R236" s="87" t="str">
        <f>IF(AND($B236&gt;='112'!$M$9,$B236&lt;='112'!$N$9,OR($L236='112'!$I$6,$M236='112'!$I$6)),"x","")</f>
        <v/>
      </c>
      <c r="S236" s="87" t="str">
        <f>IF(AND($L236='112'!$I$6,$B236&lt;'112'!$M$9),"x","")</f>
        <v/>
      </c>
      <c r="T236" s="87" t="str">
        <f>IF(AND($M236='112'!$I$6,$B236&lt;'112'!$M$9),"x","")</f>
        <v/>
      </c>
      <c r="U236" s="87" t="str">
        <f>IF(AND($B236&gt;='1331'!$I$9,$B236&lt;='1331'!$J$9,OR($L236=$U$7,$M236=$U$7)),"x","")</f>
        <v/>
      </c>
      <c r="V236" s="87" t="str">
        <f>IF(AND($L236=$U$7,$B236&lt;'1331'!$I$9),"x","")</f>
        <v/>
      </c>
      <c r="W236" s="87" t="str">
        <f>IF(AND($M236=$U$7,$B236&lt;'1331'!$I$9),"x","")</f>
        <v/>
      </c>
      <c r="X236" s="87" t="str">
        <f>IF(AND('CT-341'!$H$9=H236,OR(LEFT(L236,3)=$X$7,LEFT(M236,3)=$X$7)),"x","")</f>
        <v/>
      </c>
      <c r="Y236" s="87" t="str">
        <f>IF(OR(TH!L236=TH!$Y$7,M236=TH!$Y$7),"x","")</f>
        <v/>
      </c>
      <c r="Z236" s="87" t="str">
        <f t="shared" si="10"/>
        <v/>
      </c>
    </row>
    <row r="237" spans="1:26" ht="15.75" customHeight="1">
      <c r="A237" s="405" t="str">
        <f>IF(B237&lt;&gt;"",IF(AND(B237&gt;=_TM1,B237&lt;=_TM2,OR(TH!L237="1111",TH!M237="1111")),TH!D237,""),"")</f>
        <v/>
      </c>
      <c r="B237" s="63" t="str">
        <f t="shared" si="9"/>
        <v/>
      </c>
      <c r="C237" s="64"/>
      <c r="D237" s="64"/>
      <c r="E237" s="64"/>
      <c r="F237" s="70"/>
      <c r="G237" s="367"/>
      <c r="H237" s="75"/>
      <c r="I237" s="619"/>
      <c r="J237" s="628"/>
      <c r="K237" s="65"/>
      <c r="L237" s="66"/>
      <c r="M237" s="66"/>
      <c r="N237" s="87" t="str">
        <f>IF(AND('331-CT'!$E$7=TH!H237,OR(L237="331",M237="331")),"x","")</f>
        <v/>
      </c>
      <c r="O237" s="87" t="str">
        <f>IF(AND($B237&gt;='111'!$N$11,$B237&lt;='111'!$O$11,OR($L237=$O$7,$M237=$O$7)),"x","")</f>
        <v/>
      </c>
      <c r="P237" s="87" t="str">
        <f>IF(AND($L237=$O$7,$B237&lt;'111'!$N$11),"x","")</f>
        <v/>
      </c>
      <c r="Q237" s="87" t="str">
        <f>IF(AND($M237=$O$7,$B237&lt;'111'!$N$11),"x","")</f>
        <v/>
      </c>
      <c r="R237" s="87" t="str">
        <f>IF(AND($B237&gt;='112'!$M$9,$B237&lt;='112'!$N$9,OR($L237='112'!$I$6,$M237='112'!$I$6)),"x","")</f>
        <v/>
      </c>
      <c r="S237" s="87" t="str">
        <f>IF(AND($L237='112'!$I$6,$B237&lt;'112'!$M$9),"x","")</f>
        <v/>
      </c>
      <c r="T237" s="87" t="str">
        <f>IF(AND($M237='112'!$I$6,$B237&lt;'112'!$M$9),"x","")</f>
        <v/>
      </c>
      <c r="U237" s="87" t="str">
        <f>IF(AND($B237&gt;='1331'!$I$9,$B237&lt;='1331'!$J$9,OR($L237=$U$7,$M237=$U$7)),"x","")</f>
        <v/>
      </c>
      <c r="V237" s="87" t="str">
        <f>IF(AND($L237=$U$7,$B237&lt;'1331'!$I$9),"x","")</f>
        <v/>
      </c>
      <c r="W237" s="87" t="str">
        <f>IF(AND($M237=$U$7,$B237&lt;'1331'!$I$9),"x","")</f>
        <v/>
      </c>
      <c r="X237" s="87" t="str">
        <f>IF(AND('CT-341'!$H$9=H237,OR(LEFT(L237,3)=$X$7,LEFT(M237,3)=$X$7)),"x","")</f>
        <v/>
      </c>
      <c r="Y237" s="87" t="str">
        <f>IF(OR(TH!L237=TH!$Y$7,M237=TH!$Y$7),"x","")</f>
        <v/>
      </c>
      <c r="Z237" s="87" t="str">
        <f t="shared" si="10"/>
        <v/>
      </c>
    </row>
    <row r="238" spans="1:26" ht="15.75" customHeight="1">
      <c r="A238" s="405" t="str">
        <f>IF(B238&lt;&gt;"",IF(AND(B238&gt;=_TM1,B238&lt;=_TM2,OR(TH!L238="1111",TH!M238="1111")),TH!D238,""),"")</f>
        <v/>
      </c>
      <c r="B238" s="63" t="str">
        <f t="shared" si="9"/>
        <v/>
      </c>
      <c r="C238" s="64"/>
      <c r="D238" s="64"/>
      <c r="E238" s="64"/>
      <c r="F238" s="67"/>
      <c r="G238" s="381"/>
      <c r="H238" s="75"/>
      <c r="I238" s="619"/>
      <c r="J238" s="628"/>
      <c r="K238" s="65"/>
      <c r="L238" s="66"/>
      <c r="M238" s="66"/>
      <c r="N238" s="87" t="str">
        <f>IF(AND('331-CT'!$E$7=TH!H238,OR(L238="331",M238="331")),"x","")</f>
        <v/>
      </c>
      <c r="O238" s="87" t="str">
        <f>IF(AND($B238&gt;='111'!$N$11,$B238&lt;='111'!$O$11,OR($L238=$O$7,$M238=$O$7)),"x","")</f>
        <v/>
      </c>
      <c r="P238" s="87" t="str">
        <f>IF(AND($L238=$O$7,$B238&lt;'111'!$N$11),"x","")</f>
        <v/>
      </c>
      <c r="Q238" s="87" t="str">
        <f>IF(AND($M238=$O$7,$B238&lt;'111'!$N$11),"x","")</f>
        <v/>
      </c>
      <c r="R238" s="87" t="str">
        <f>IF(AND($B238&gt;='112'!$M$9,$B238&lt;='112'!$N$9,OR($L238='112'!$I$6,$M238='112'!$I$6)),"x","")</f>
        <v/>
      </c>
      <c r="S238" s="87" t="str">
        <f>IF(AND($L238='112'!$I$6,$B238&lt;'112'!$M$9),"x","")</f>
        <v/>
      </c>
      <c r="T238" s="87" t="str">
        <f>IF(AND($M238='112'!$I$6,$B238&lt;'112'!$M$9),"x","")</f>
        <v/>
      </c>
      <c r="U238" s="87" t="str">
        <f>IF(AND($B238&gt;='1331'!$I$9,$B238&lt;='1331'!$J$9,OR($L238=$U$7,$M238=$U$7)),"x","")</f>
        <v/>
      </c>
      <c r="V238" s="87" t="str">
        <f>IF(AND($L238=$U$7,$B238&lt;'1331'!$I$9),"x","")</f>
        <v/>
      </c>
      <c r="W238" s="87" t="str">
        <f>IF(AND($M238=$U$7,$B238&lt;'1331'!$I$9),"x","")</f>
        <v/>
      </c>
      <c r="X238" s="87" t="str">
        <f>IF(AND('CT-341'!$H$9=H238,OR(LEFT(L238,3)=$X$7,LEFT(M238,3)=$X$7)),"x","")</f>
        <v/>
      </c>
      <c r="Y238" s="87" t="str">
        <f>IF(OR(TH!L238=TH!$Y$7,M238=TH!$Y$7),"x","")</f>
        <v/>
      </c>
      <c r="Z238" s="87" t="str">
        <f t="shared" si="10"/>
        <v/>
      </c>
    </row>
    <row r="239" spans="1:26" ht="15.75" customHeight="1">
      <c r="A239" s="405" t="str">
        <f>IF(B239&lt;&gt;"",IF(AND(B239&gt;=_TM1,B239&lt;=_TM2,OR(TH!L239="1111",TH!M239="1111")),TH!D239,""),"")</f>
        <v/>
      </c>
      <c r="B239" s="63" t="str">
        <f t="shared" si="9"/>
        <v/>
      </c>
      <c r="C239" s="64"/>
      <c r="D239" s="64"/>
      <c r="E239" s="64"/>
      <c r="F239" s="67"/>
      <c r="G239" s="381"/>
      <c r="H239" s="75"/>
      <c r="I239" s="619"/>
      <c r="J239" s="628"/>
      <c r="K239" s="65"/>
      <c r="L239" s="66"/>
      <c r="M239" s="66"/>
      <c r="N239" s="87" t="str">
        <f>IF(AND('331-CT'!$E$7=TH!H239,OR(L239="331",M239="331")),"x","")</f>
        <v/>
      </c>
      <c r="O239" s="87" t="str">
        <f>IF(AND($B239&gt;='111'!$N$11,$B239&lt;='111'!$O$11,OR($L239=$O$7,$M239=$O$7)),"x","")</f>
        <v/>
      </c>
      <c r="P239" s="87" t="str">
        <f>IF(AND($L239=$O$7,$B239&lt;'111'!$N$11),"x","")</f>
        <v/>
      </c>
      <c r="Q239" s="87" t="str">
        <f>IF(AND($M239=$O$7,$B239&lt;'111'!$N$11),"x","")</f>
        <v/>
      </c>
      <c r="R239" s="87" t="str">
        <f>IF(AND($B239&gt;='112'!$M$9,$B239&lt;='112'!$N$9,OR($L239='112'!$I$6,$M239='112'!$I$6)),"x","")</f>
        <v/>
      </c>
      <c r="S239" s="87" t="str">
        <f>IF(AND($L239='112'!$I$6,$B239&lt;'112'!$M$9),"x","")</f>
        <v/>
      </c>
      <c r="T239" s="87" t="str">
        <f>IF(AND($M239='112'!$I$6,$B239&lt;'112'!$M$9),"x","")</f>
        <v/>
      </c>
      <c r="U239" s="87" t="str">
        <f>IF(AND($B239&gt;='1331'!$I$9,$B239&lt;='1331'!$J$9,OR($L239=$U$7,$M239=$U$7)),"x","")</f>
        <v/>
      </c>
      <c r="V239" s="87" t="str">
        <f>IF(AND($L239=$U$7,$B239&lt;'1331'!$I$9),"x","")</f>
        <v/>
      </c>
      <c r="W239" s="87" t="str">
        <f>IF(AND($M239=$U$7,$B239&lt;'1331'!$I$9),"x","")</f>
        <v/>
      </c>
      <c r="X239" s="87" t="str">
        <f>IF(AND('CT-341'!$H$9=H239,OR(LEFT(L239,3)=$X$7,LEFT(M239,3)=$X$7)),"x","")</f>
        <v/>
      </c>
      <c r="Y239" s="87" t="str">
        <f>IF(OR(TH!L239=TH!$Y$7,M239=TH!$Y$7),"x","")</f>
        <v/>
      </c>
      <c r="Z239" s="87" t="str">
        <f t="shared" si="10"/>
        <v/>
      </c>
    </row>
    <row r="240" spans="1:26" ht="15.75" customHeight="1">
      <c r="A240" s="405" t="str">
        <f>IF(B240&lt;&gt;"",IF(AND(B240&gt;=_TM1,B240&lt;=_TM2,OR(TH!L240="1111",TH!M240="1111")),TH!D240,""),"")</f>
        <v/>
      </c>
      <c r="B240" s="63" t="str">
        <f t="shared" si="9"/>
        <v/>
      </c>
      <c r="C240" s="64"/>
      <c r="D240" s="64"/>
      <c r="E240" s="64"/>
      <c r="F240" s="67"/>
      <c r="G240" s="381"/>
      <c r="H240" s="75"/>
      <c r="I240" s="619"/>
      <c r="J240" s="628"/>
      <c r="K240" s="65"/>
      <c r="L240" s="66"/>
      <c r="M240" s="66"/>
      <c r="N240" s="87" t="str">
        <f>IF(AND('331-CT'!$E$7=TH!H240,OR(L240="331",M240="331")),"x","")</f>
        <v/>
      </c>
      <c r="O240" s="87" t="str">
        <f>IF(AND($B240&gt;='111'!$N$11,$B240&lt;='111'!$O$11,OR($L240=$O$7,$M240=$O$7)),"x","")</f>
        <v/>
      </c>
      <c r="P240" s="87" t="str">
        <f>IF(AND($L240=$O$7,$B240&lt;'111'!$N$11),"x","")</f>
        <v/>
      </c>
      <c r="Q240" s="87" t="str">
        <f>IF(AND($M240=$O$7,$B240&lt;'111'!$N$11),"x","")</f>
        <v/>
      </c>
      <c r="R240" s="87" t="str">
        <f>IF(AND($B240&gt;='112'!$M$9,$B240&lt;='112'!$N$9,OR($L240='112'!$I$6,$M240='112'!$I$6)),"x","")</f>
        <v/>
      </c>
      <c r="S240" s="87" t="str">
        <f>IF(AND($L240='112'!$I$6,$B240&lt;'112'!$M$9),"x","")</f>
        <v/>
      </c>
      <c r="T240" s="87" t="str">
        <f>IF(AND($M240='112'!$I$6,$B240&lt;'112'!$M$9),"x","")</f>
        <v/>
      </c>
      <c r="U240" s="87" t="str">
        <f>IF(AND($B240&gt;='1331'!$I$9,$B240&lt;='1331'!$J$9,OR($L240=$U$7,$M240=$U$7)),"x","")</f>
        <v/>
      </c>
      <c r="V240" s="87" t="str">
        <f>IF(AND($L240=$U$7,$B240&lt;'1331'!$I$9),"x","")</f>
        <v/>
      </c>
      <c r="W240" s="87" t="str">
        <f>IF(AND($M240=$U$7,$B240&lt;'1331'!$I$9),"x","")</f>
        <v/>
      </c>
      <c r="X240" s="87" t="str">
        <f>IF(AND('CT-341'!$H$9=H240,OR(LEFT(L240,3)=$X$7,LEFT(M240,3)=$X$7)),"x","")</f>
        <v/>
      </c>
      <c r="Y240" s="87" t="str">
        <f>IF(OR(TH!L240=TH!$Y$7,M240=TH!$Y$7),"x","")</f>
        <v/>
      </c>
      <c r="Z240" s="87" t="str">
        <f t="shared" si="10"/>
        <v/>
      </c>
    </row>
    <row r="241" spans="1:26" ht="15.75" customHeight="1">
      <c r="A241" s="405" t="str">
        <f>IF(B241&lt;&gt;"",IF(AND(B241&gt;=_TM1,B241&lt;=_TM2,OR(TH!L241="1111",TH!M241="1111")),TH!D241,""),"")</f>
        <v/>
      </c>
      <c r="B241" s="63" t="str">
        <f t="shared" si="9"/>
        <v/>
      </c>
      <c r="C241" s="64"/>
      <c r="D241" s="64"/>
      <c r="E241" s="64"/>
      <c r="F241" s="67"/>
      <c r="G241" s="381"/>
      <c r="H241" s="75"/>
      <c r="I241" s="619"/>
      <c r="J241" s="628"/>
      <c r="K241" s="65"/>
      <c r="L241" s="66"/>
      <c r="M241" s="66"/>
      <c r="N241" s="87" t="str">
        <f>IF(AND('331-CT'!$E$7=TH!H241,OR(L241="331",M241="331")),"x","")</f>
        <v/>
      </c>
      <c r="O241" s="87" t="str">
        <f>IF(AND($B241&gt;='111'!$N$11,$B241&lt;='111'!$O$11,OR($L241=$O$7,$M241=$O$7)),"x","")</f>
        <v/>
      </c>
      <c r="P241" s="87" t="str">
        <f>IF(AND($L241=$O$7,$B241&lt;'111'!$N$11),"x","")</f>
        <v/>
      </c>
      <c r="Q241" s="87" t="str">
        <f>IF(AND($M241=$O$7,$B241&lt;'111'!$N$11),"x","")</f>
        <v/>
      </c>
      <c r="R241" s="87" t="str">
        <f>IF(AND($B241&gt;='112'!$M$9,$B241&lt;='112'!$N$9,OR($L241='112'!$I$6,$M241='112'!$I$6)),"x","")</f>
        <v/>
      </c>
      <c r="S241" s="87" t="str">
        <f>IF(AND($L241='112'!$I$6,$B241&lt;'112'!$M$9),"x","")</f>
        <v/>
      </c>
      <c r="T241" s="87" t="str">
        <f>IF(AND($M241='112'!$I$6,$B241&lt;'112'!$M$9),"x","")</f>
        <v/>
      </c>
      <c r="U241" s="87" t="str">
        <f>IF(AND($B241&gt;='1331'!$I$9,$B241&lt;='1331'!$J$9,OR($L241=$U$7,$M241=$U$7)),"x","")</f>
        <v/>
      </c>
      <c r="V241" s="87" t="str">
        <f>IF(AND($L241=$U$7,$B241&lt;'1331'!$I$9),"x","")</f>
        <v/>
      </c>
      <c r="W241" s="87" t="str">
        <f>IF(AND($M241=$U$7,$B241&lt;'1331'!$I$9),"x","")</f>
        <v/>
      </c>
      <c r="X241" s="87" t="str">
        <f>IF(AND('CT-341'!$H$9=H241,OR(LEFT(L241,3)=$X$7,LEFT(M241,3)=$X$7)),"x","")</f>
        <v/>
      </c>
      <c r="Y241" s="87" t="str">
        <f>IF(OR(TH!L241=TH!$Y$7,M241=TH!$Y$7),"x","")</f>
        <v/>
      </c>
      <c r="Z241" s="87" t="str">
        <f t="shared" si="10"/>
        <v/>
      </c>
    </row>
    <row r="242" spans="1:26" ht="15.75" customHeight="1">
      <c r="A242" s="405" t="str">
        <f>IF(B242&lt;&gt;"",IF(AND(B242&gt;=_TM1,B242&lt;=_TM2,OR(TH!L242="1111",TH!M242="1111")),TH!D242,""),"")</f>
        <v/>
      </c>
      <c r="B242" s="63" t="str">
        <f t="shared" si="9"/>
        <v/>
      </c>
      <c r="C242" s="64"/>
      <c r="D242" s="64"/>
      <c r="E242" s="64"/>
      <c r="F242" s="67"/>
      <c r="G242" s="381"/>
      <c r="H242" s="75"/>
      <c r="I242" s="619"/>
      <c r="J242" s="628"/>
      <c r="K242" s="65"/>
      <c r="L242" s="66"/>
      <c r="M242" s="66"/>
      <c r="N242" s="87" t="str">
        <f>IF(AND('331-CT'!$E$7=TH!H242,OR(L242="331",M242="331")),"x","")</f>
        <v/>
      </c>
      <c r="O242" s="87" t="str">
        <f>IF(AND($B242&gt;='111'!$N$11,$B242&lt;='111'!$O$11,OR($L242=$O$7,$M242=$O$7)),"x","")</f>
        <v/>
      </c>
      <c r="P242" s="87" t="str">
        <f>IF(AND($L242=$O$7,$B242&lt;'111'!$N$11),"x","")</f>
        <v/>
      </c>
      <c r="Q242" s="87" t="str">
        <f>IF(AND($M242=$O$7,$B242&lt;'111'!$N$11),"x","")</f>
        <v/>
      </c>
      <c r="R242" s="87" t="str">
        <f>IF(AND($B242&gt;='112'!$M$9,$B242&lt;='112'!$N$9,OR($L242='112'!$I$6,$M242='112'!$I$6)),"x","")</f>
        <v/>
      </c>
      <c r="S242" s="87" t="str">
        <f>IF(AND($L242='112'!$I$6,$B242&lt;'112'!$M$9),"x","")</f>
        <v/>
      </c>
      <c r="T242" s="87" t="str">
        <f>IF(AND($M242='112'!$I$6,$B242&lt;'112'!$M$9),"x","")</f>
        <v/>
      </c>
      <c r="U242" s="87" t="str">
        <f>IF(AND($B242&gt;='1331'!$I$9,$B242&lt;='1331'!$J$9,OR($L242=$U$7,$M242=$U$7)),"x","")</f>
        <v/>
      </c>
      <c r="V242" s="87" t="str">
        <f>IF(AND($L242=$U$7,$B242&lt;'1331'!$I$9),"x","")</f>
        <v/>
      </c>
      <c r="W242" s="87" t="str">
        <f>IF(AND($M242=$U$7,$B242&lt;'1331'!$I$9),"x","")</f>
        <v/>
      </c>
      <c r="X242" s="87" t="str">
        <f>IF(AND('CT-341'!$H$9=H242,OR(LEFT(L242,3)=$X$7,LEFT(M242,3)=$X$7)),"x","")</f>
        <v/>
      </c>
      <c r="Y242" s="87" t="str">
        <f>IF(OR(TH!L242=TH!$Y$7,M242=TH!$Y$7),"x","")</f>
        <v/>
      </c>
      <c r="Z242" s="87" t="str">
        <f t="shared" si="10"/>
        <v/>
      </c>
    </row>
    <row r="243" spans="1:26" ht="15.75" customHeight="1">
      <c r="A243" s="405" t="str">
        <f>IF(B243&lt;&gt;"",IF(AND(B243&gt;=_TM1,B243&lt;=_TM2,OR(TH!L243="1111",TH!M243="1111")),TH!D243,""),"")</f>
        <v/>
      </c>
      <c r="B243" s="63" t="str">
        <f t="shared" si="9"/>
        <v/>
      </c>
      <c r="C243" s="64"/>
      <c r="D243" s="64"/>
      <c r="E243" s="64"/>
      <c r="F243" s="67"/>
      <c r="G243" s="381"/>
      <c r="H243" s="75"/>
      <c r="I243" s="619"/>
      <c r="J243" s="628"/>
      <c r="K243" s="65"/>
      <c r="L243" s="66"/>
      <c r="M243" s="66"/>
      <c r="N243" s="87" t="str">
        <f>IF(AND('331-CT'!$E$7=TH!H243,OR(L243="331",M243="331")),"x","")</f>
        <v/>
      </c>
      <c r="O243" s="87" t="str">
        <f>IF(AND($B243&gt;='111'!$N$11,$B243&lt;='111'!$O$11,OR($L243=$O$7,$M243=$O$7)),"x","")</f>
        <v/>
      </c>
      <c r="P243" s="87" t="str">
        <f>IF(AND($L243=$O$7,$B243&lt;'111'!$N$11),"x","")</f>
        <v/>
      </c>
      <c r="Q243" s="87" t="str">
        <f>IF(AND($M243=$O$7,$B243&lt;'111'!$N$11),"x","")</f>
        <v/>
      </c>
      <c r="R243" s="87" t="str">
        <f>IF(AND($B243&gt;='112'!$M$9,$B243&lt;='112'!$N$9,OR($L243='112'!$I$6,$M243='112'!$I$6)),"x","")</f>
        <v/>
      </c>
      <c r="S243" s="87" t="str">
        <f>IF(AND($L243='112'!$I$6,$B243&lt;'112'!$M$9),"x","")</f>
        <v/>
      </c>
      <c r="T243" s="87" t="str">
        <f>IF(AND($M243='112'!$I$6,$B243&lt;'112'!$M$9),"x","")</f>
        <v/>
      </c>
      <c r="U243" s="87" t="str">
        <f>IF(AND($B243&gt;='1331'!$I$9,$B243&lt;='1331'!$J$9,OR($L243=$U$7,$M243=$U$7)),"x","")</f>
        <v/>
      </c>
      <c r="V243" s="87" t="str">
        <f>IF(AND($L243=$U$7,$B243&lt;'1331'!$I$9),"x","")</f>
        <v/>
      </c>
      <c r="W243" s="87" t="str">
        <f>IF(AND($M243=$U$7,$B243&lt;'1331'!$I$9),"x","")</f>
        <v/>
      </c>
      <c r="X243" s="87" t="str">
        <f>IF(AND('CT-341'!$H$9=H243,OR(LEFT(L243,3)=$X$7,LEFT(M243,3)=$X$7)),"x","")</f>
        <v/>
      </c>
      <c r="Y243" s="87" t="str">
        <f>IF(OR(TH!L243=TH!$Y$7,M243=TH!$Y$7),"x","")</f>
        <v/>
      </c>
      <c r="Z243" s="87" t="str">
        <f t="shared" si="10"/>
        <v/>
      </c>
    </row>
    <row r="244" spans="1:26" ht="15.75" customHeight="1">
      <c r="A244" s="405" t="str">
        <f>IF(B244&lt;&gt;"",IF(AND(B244&gt;=_TM1,B244&lt;=_TM2,OR(TH!L244="1111",TH!M244="1111")),TH!D244,""),"")</f>
        <v/>
      </c>
      <c r="B244" s="63" t="str">
        <f t="shared" si="9"/>
        <v/>
      </c>
      <c r="C244" s="64"/>
      <c r="D244" s="64"/>
      <c r="E244" s="64"/>
      <c r="F244" s="67"/>
      <c r="G244" s="381"/>
      <c r="H244" s="75"/>
      <c r="I244" s="619"/>
      <c r="J244" s="628"/>
      <c r="K244" s="65"/>
      <c r="L244" s="66"/>
      <c r="M244" s="66"/>
      <c r="N244" s="87" t="str">
        <f>IF(AND('331-CT'!$E$7=TH!H244,OR(L244="331",M244="331")),"x","")</f>
        <v/>
      </c>
      <c r="O244" s="87" t="str">
        <f>IF(AND($B244&gt;='111'!$N$11,$B244&lt;='111'!$O$11,OR($L244=$O$7,$M244=$O$7)),"x","")</f>
        <v/>
      </c>
      <c r="P244" s="87" t="str">
        <f>IF(AND($L244=$O$7,$B244&lt;'111'!$N$11),"x","")</f>
        <v/>
      </c>
      <c r="Q244" s="87" t="str">
        <f>IF(AND($M244=$O$7,$B244&lt;'111'!$N$11),"x","")</f>
        <v/>
      </c>
      <c r="R244" s="87" t="str">
        <f>IF(AND($B244&gt;='112'!$M$9,$B244&lt;='112'!$N$9,OR($L244='112'!$I$6,$M244='112'!$I$6)),"x","")</f>
        <v/>
      </c>
      <c r="S244" s="87" t="str">
        <f>IF(AND($L244='112'!$I$6,$B244&lt;'112'!$M$9),"x","")</f>
        <v/>
      </c>
      <c r="T244" s="87" t="str">
        <f>IF(AND($M244='112'!$I$6,$B244&lt;'112'!$M$9),"x","")</f>
        <v/>
      </c>
      <c r="U244" s="87" t="str">
        <f>IF(AND($B244&gt;='1331'!$I$9,$B244&lt;='1331'!$J$9,OR($L244=$U$7,$M244=$U$7)),"x","")</f>
        <v/>
      </c>
      <c r="V244" s="87" t="str">
        <f>IF(AND($L244=$U$7,$B244&lt;'1331'!$I$9),"x","")</f>
        <v/>
      </c>
      <c r="W244" s="87" t="str">
        <f>IF(AND($M244=$U$7,$B244&lt;'1331'!$I$9),"x","")</f>
        <v/>
      </c>
      <c r="X244" s="87" t="str">
        <f>IF(AND('CT-341'!$H$9=H244,OR(LEFT(L244,3)=$X$7,LEFT(M244,3)=$X$7)),"x","")</f>
        <v/>
      </c>
      <c r="Y244" s="87" t="str">
        <f>IF(OR(TH!L244=TH!$Y$7,M244=TH!$Y$7),"x","")</f>
        <v/>
      </c>
      <c r="Z244" s="87" t="str">
        <f t="shared" si="10"/>
        <v/>
      </c>
    </row>
    <row r="245" spans="1:26" ht="15.75" customHeight="1">
      <c r="A245" s="405" t="str">
        <f>IF(B245&lt;&gt;"",IF(AND(B245&gt;=_TM1,B245&lt;=_TM2,OR(TH!L245="1111",TH!M245="1111")),TH!D245,""),"")</f>
        <v/>
      </c>
      <c r="B245" s="63" t="str">
        <f t="shared" si="9"/>
        <v/>
      </c>
      <c r="C245" s="64"/>
      <c r="D245" s="64"/>
      <c r="E245" s="64"/>
      <c r="F245" s="67"/>
      <c r="G245" s="367"/>
      <c r="H245" s="416"/>
      <c r="I245" s="623"/>
      <c r="J245" s="632"/>
      <c r="K245" s="65"/>
      <c r="L245" s="66"/>
      <c r="M245" s="66"/>
      <c r="N245" s="87" t="str">
        <f>IF(AND('331-CT'!$E$7=TH!H245,OR(L245="331",M245="331")),"x","")</f>
        <v/>
      </c>
      <c r="O245" s="87" t="str">
        <f>IF(AND($B245&gt;='111'!$N$11,$B245&lt;='111'!$O$11,OR($L245=$O$7,$M245=$O$7)),"x","")</f>
        <v/>
      </c>
      <c r="P245" s="87" t="str">
        <f>IF(AND($L245=$O$7,$B245&lt;'111'!$N$11),"x","")</f>
        <v/>
      </c>
      <c r="Q245" s="87" t="str">
        <f>IF(AND($M245=$O$7,$B245&lt;'111'!$N$11),"x","")</f>
        <v/>
      </c>
      <c r="R245" s="87" t="str">
        <f>IF(AND($B245&gt;='112'!$M$9,$B245&lt;='112'!$N$9,OR($L245='112'!$I$6,$M245='112'!$I$6)),"x","")</f>
        <v/>
      </c>
      <c r="S245" s="87" t="str">
        <f>IF(AND($L245='112'!$I$6,$B245&lt;'112'!$M$9),"x","")</f>
        <v/>
      </c>
      <c r="T245" s="87" t="str">
        <f>IF(AND($M245='112'!$I$6,$B245&lt;'112'!$M$9),"x","")</f>
        <v/>
      </c>
      <c r="U245" s="87" t="str">
        <f>IF(AND($B245&gt;='1331'!$I$9,$B245&lt;='1331'!$J$9,OR($L245=$U$7,$M245=$U$7)),"x","")</f>
        <v/>
      </c>
      <c r="V245" s="87" t="str">
        <f>IF(AND($L245=$U$7,$B245&lt;'1331'!$I$9),"x","")</f>
        <v/>
      </c>
      <c r="W245" s="87" t="str">
        <f>IF(AND($M245=$U$7,$B245&lt;'1331'!$I$9),"x","")</f>
        <v/>
      </c>
      <c r="X245" s="87" t="str">
        <f>IF(AND('CT-341'!$H$9=H245,OR(LEFT(L245,3)=$X$7,LEFT(M245,3)=$X$7)),"x","")</f>
        <v/>
      </c>
      <c r="Y245" s="87" t="str">
        <f>IF(OR(TH!L245=TH!$Y$7,M245=TH!$Y$7),"x","")</f>
        <v/>
      </c>
      <c r="Z245" s="87" t="str">
        <f t="shared" si="10"/>
        <v/>
      </c>
    </row>
    <row r="246" spans="1:26" ht="15.75" customHeight="1">
      <c r="A246" s="405" t="str">
        <f>IF(B246&lt;&gt;"",IF(AND(B246&gt;=_TM1,B246&lt;=_TM2,OR(TH!L246="1111",TH!M246="1111")),TH!D246,""),"")</f>
        <v/>
      </c>
      <c r="B246" s="63" t="str">
        <f t="shared" si="9"/>
        <v/>
      </c>
      <c r="C246" s="64"/>
      <c r="D246" s="64"/>
      <c r="E246" s="64"/>
      <c r="F246" s="67"/>
      <c r="G246" s="367"/>
      <c r="H246" s="416"/>
      <c r="I246" s="623"/>
      <c r="J246" s="632"/>
      <c r="K246" s="65"/>
      <c r="L246" s="66"/>
      <c r="M246" s="66"/>
      <c r="N246" s="87" t="str">
        <f>IF(AND('331-CT'!$E$7=TH!H246,OR(L246="331",M246="331")),"x","")</f>
        <v/>
      </c>
      <c r="O246" s="87" t="str">
        <f>IF(AND($B246&gt;='111'!$N$11,$B246&lt;='111'!$O$11,OR($L246=$O$7,$M246=$O$7)),"x","")</f>
        <v/>
      </c>
      <c r="P246" s="87" t="str">
        <f>IF(AND($L246=$O$7,$B246&lt;'111'!$N$11),"x","")</f>
        <v/>
      </c>
      <c r="Q246" s="87" t="str">
        <f>IF(AND($M246=$O$7,$B246&lt;'111'!$N$11),"x","")</f>
        <v/>
      </c>
      <c r="R246" s="87" t="str">
        <f>IF(AND($B246&gt;='112'!$M$9,$B246&lt;='112'!$N$9,OR($L246='112'!$I$6,$M246='112'!$I$6)),"x","")</f>
        <v/>
      </c>
      <c r="S246" s="87" t="str">
        <f>IF(AND($L246='112'!$I$6,$B246&lt;'112'!$M$9),"x","")</f>
        <v/>
      </c>
      <c r="T246" s="87" t="str">
        <f>IF(AND($M246='112'!$I$6,$B246&lt;'112'!$M$9),"x","")</f>
        <v/>
      </c>
      <c r="U246" s="87" t="str">
        <f>IF(AND($B246&gt;='1331'!$I$9,$B246&lt;='1331'!$J$9,OR($L246=$U$7,$M246=$U$7)),"x","")</f>
        <v/>
      </c>
      <c r="V246" s="87" t="str">
        <f>IF(AND($L246=$U$7,$B246&lt;'1331'!$I$9),"x","")</f>
        <v/>
      </c>
      <c r="W246" s="87" t="str">
        <f>IF(AND($M246=$U$7,$B246&lt;'1331'!$I$9),"x","")</f>
        <v/>
      </c>
      <c r="X246" s="87" t="str">
        <f>IF(AND('CT-341'!$H$9=H246,OR(LEFT(L246,3)=$X$7,LEFT(M246,3)=$X$7)),"x","")</f>
        <v/>
      </c>
      <c r="Y246" s="87" t="str">
        <f>IF(OR(TH!L246=TH!$Y$7,M246=TH!$Y$7),"x","")</f>
        <v/>
      </c>
      <c r="Z246" s="87" t="str">
        <f t="shared" si="10"/>
        <v/>
      </c>
    </row>
    <row r="247" spans="1:26" ht="15.75" customHeight="1">
      <c r="A247" s="405" t="str">
        <f>IF(B247&lt;&gt;"",IF(AND(B247&gt;=_TM1,B247&lt;=_TM2,OR(TH!L247="1111",TH!M247="1111")),TH!D247,""),"")</f>
        <v/>
      </c>
      <c r="B247" s="63" t="str">
        <f t="shared" si="9"/>
        <v/>
      </c>
      <c r="C247" s="64"/>
      <c r="D247" s="64"/>
      <c r="E247" s="64"/>
      <c r="F247" s="67"/>
      <c r="G247" s="367"/>
      <c r="H247" s="416"/>
      <c r="I247" s="623"/>
      <c r="J247" s="632"/>
      <c r="K247" s="65"/>
      <c r="L247" s="66"/>
      <c r="M247" s="66"/>
      <c r="N247" s="87" t="str">
        <f>IF(AND('331-CT'!$E$7=TH!H247,OR(L247="331",M247="331")),"x","")</f>
        <v/>
      </c>
      <c r="O247" s="87" t="str">
        <f>IF(AND($B247&gt;='111'!$N$11,$B247&lt;='111'!$O$11,OR($L247=$O$7,$M247=$O$7)),"x","")</f>
        <v/>
      </c>
      <c r="P247" s="87" t="str">
        <f>IF(AND($L247=$O$7,$B247&lt;'111'!$N$11),"x","")</f>
        <v/>
      </c>
      <c r="Q247" s="87" t="str">
        <f>IF(AND($M247=$O$7,$B247&lt;'111'!$N$11),"x","")</f>
        <v/>
      </c>
      <c r="R247" s="87" t="str">
        <f>IF(AND($B247&gt;='112'!$M$9,$B247&lt;='112'!$N$9,OR($L247='112'!$I$6,$M247='112'!$I$6)),"x","")</f>
        <v/>
      </c>
      <c r="S247" s="87" t="str">
        <f>IF(AND($L247='112'!$I$6,$B247&lt;'112'!$M$9),"x","")</f>
        <v/>
      </c>
      <c r="T247" s="87" t="str">
        <f>IF(AND($M247='112'!$I$6,$B247&lt;'112'!$M$9),"x","")</f>
        <v/>
      </c>
      <c r="U247" s="87" t="str">
        <f>IF(AND($B247&gt;='1331'!$I$9,$B247&lt;='1331'!$J$9,OR($L247=$U$7,$M247=$U$7)),"x","")</f>
        <v/>
      </c>
      <c r="V247" s="87" t="str">
        <f>IF(AND($L247=$U$7,$B247&lt;'1331'!$I$9),"x","")</f>
        <v/>
      </c>
      <c r="W247" s="87" t="str">
        <f>IF(AND($M247=$U$7,$B247&lt;'1331'!$I$9),"x","")</f>
        <v/>
      </c>
      <c r="X247" s="87" t="str">
        <f>IF(AND('CT-341'!$H$9=H247,OR(LEFT(L247,3)=$X$7,LEFT(M247,3)=$X$7)),"x","")</f>
        <v/>
      </c>
      <c r="Y247" s="87" t="str">
        <f>IF(OR(TH!L247=TH!$Y$7,M247=TH!$Y$7),"x","")</f>
        <v/>
      </c>
      <c r="Z247" s="87" t="str">
        <f t="shared" si="10"/>
        <v/>
      </c>
    </row>
    <row r="248" spans="1:26" ht="15.75" customHeight="1">
      <c r="A248" s="405" t="str">
        <f>IF(B248&lt;&gt;"",IF(AND(B248&gt;=_TM1,B248&lt;=_TM2,OR(TH!L248="1111",TH!M248="1111")),TH!D248,""),"")</f>
        <v/>
      </c>
      <c r="B248" s="63" t="str">
        <f t="shared" si="9"/>
        <v/>
      </c>
      <c r="C248" s="64"/>
      <c r="D248" s="64"/>
      <c r="E248" s="64"/>
      <c r="F248" s="67"/>
      <c r="G248" s="367"/>
      <c r="H248" s="75"/>
      <c r="I248" s="619"/>
      <c r="J248" s="628"/>
      <c r="K248" s="65"/>
      <c r="L248" s="66"/>
      <c r="M248" s="66"/>
      <c r="N248" s="87" t="str">
        <f>IF(AND('331-CT'!$E$7=TH!H248,OR(L248="331",M248="331")),"x","")</f>
        <v/>
      </c>
      <c r="O248" s="87" t="str">
        <f>IF(AND($B248&gt;='111'!$N$11,$B248&lt;='111'!$O$11,OR($L248=$O$7,$M248=$O$7)),"x","")</f>
        <v/>
      </c>
      <c r="P248" s="87" t="str">
        <f>IF(AND($L248=$O$7,$B248&lt;'111'!$N$11),"x","")</f>
        <v/>
      </c>
      <c r="Q248" s="87" t="str">
        <f>IF(AND($M248=$O$7,$B248&lt;'111'!$N$11),"x","")</f>
        <v/>
      </c>
      <c r="R248" s="87" t="str">
        <f>IF(AND($B248&gt;='112'!$M$9,$B248&lt;='112'!$N$9,OR($L248='112'!$I$6,$M248='112'!$I$6)),"x","")</f>
        <v/>
      </c>
      <c r="S248" s="87" t="str">
        <f>IF(AND($L248='112'!$I$6,$B248&lt;'112'!$M$9),"x","")</f>
        <v/>
      </c>
      <c r="T248" s="87" t="str">
        <f>IF(AND($M248='112'!$I$6,$B248&lt;'112'!$M$9),"x","")</f>
        <v/>
      </c>
      <c r="U248" s="87" t="str">
        <f>IF(AND($B248&gt;='1331'!$I$9,$B248&lt;='1331'!$J$9,OR($L248=$U$7,$M248=$U$7)),"x","")</f>
        <v/>
      </c>
      <c r="V248" s="87" t="str">
        <f>IF(AND($L248=$U$7,$B248&lt;'1331'!$I$9),"x","")</f>
        <v/>
      </c>
      <c r="W248" s="87" t="str">
        <f>IF(AND($M248=$U$7,$B248&lt;'1331'!$I$9),"x","")</f>
        <v/>
      </c>
      <c r="X248" s="87" t="str">
        <f>IF(AND('CT-341'!$H$9=H248,OR(LEFT(L248,3)=$X$7,LEFT(M248,3)=$X$7)),"x","")</f>
        <v/>
      </c>
      <c r="Y248" s="87" t="str">
        <f>IF(OR(TH!L248=TH!$Y$7,M248=TH!$Y$7),"x","")</f>
        <v/>
      </c>
      <c r="Z248" s="87" t="str">
        <f t="shared" si="10"/>
        <v/>
      </c>
    </row>
    <row r="249" spans="1:26" ht="15.75" customHeight="1">
      <c r="A249" s="405" t="str">
        <f>IF(B249&lt;&gt;"",IF(AND(B249&gt;=_TM1,B249&lt;=_TM2,OR(TH!L249="1111",TH!M249="1111")),TH!D249,""),"")</f>
        <v/>
      </c>
      <c r="B249" s="63" t="str">
        <f t="shared" si="9"/>
        <v/>
      </c>
      <c r="C249" s="64"/>
      <c r="D249" s="64"/>
      <c r="E249" s="64"/>
      <c r="F249" s="67"/>
      <c r="G249" s="367"/>
      <c r="H249" s="75"/>
      <c r="I249" s="619"/>
      <c r="J249" s="628"/>
      <c r="K249" s="65"/>
      <c r="L249" s="66"/>
      <c r="M249" s="66"/>
      <c r="N249" s="87" t="str">
        <f>IF(AND('331-CT'!$E$7=TH!H249,OR(L249="331",M249="331")),"x","")</f>
        <v/>
      </c>
      <c r="O249" s="87" t="str">
        <f>IF(AND($B249&gt;='111'!$N$11,$B249&lt;='111'!$O$11,OR($L249=$O$7,$M249=$O$7)),"x","")</f>
        <v/>
      </c>
      <c r="P249" s="87" t="str">
        <f>IF(AND($L249=$O$7,$B249&lt;'111'!$N$11),"x","")</f>
        <v/>
      </c>
      <c r="Q249" s="87" t="str">
        <f>IF(AND($M249=$O$7,$B249&lt;'111'!$N$11),"x","")</f>
        <v/>
      </c>
      <c r="R249" s="87" t="str">
        <f>IF(AND($B249&gt;='112'!$M$9,$B249&lt;='112'!$N$9,OR($L249='112'!$I$6,$M249='112'!$I$6)),"x","")</f>
        <v/>
      </c>
      <c r="S249" s="87" t="str">
        <f>IF(AND($L249='112'!$I$6,$B249&lt;'112'!$M$9),"x","")</f>
        <v/>
      </c>
      <c r="T249" s="87" t="str">
        <f>IF(AND($M249='112'!$I$6,$B249&lt;'112'!$M$9),"x","")</f>
        <v/>
      </c>
      <c r="U249" s="87" t="str">
        <f>IF(AND($B249&gt;='1331'!$I$9,$B249&lt;='1331'!$J$9,OR($L249=$U$7,$M249=$U$7)),"x","")</f>
        <v/>
      </c>
      <c r="V249" s="87" t="str">
        <f>IF(AND($L249=$U$7,$B249&lt;'1331'!$I$9),"x","")</f>
        <v/>
      </c>
      <c r="W249" s="87" t="str">
        <f>IF(AND($M249=$U$7,$B249&lt;'1331'!$I$9),"x","")</f>
        <v/>
      </c>
      <c r="X249" s="87" t="str">
        <f>IF(AND('CT-341'!$H$9=H249,OR(LEFT(L249,3)=$X$7,LEFT(M249,3)=$X$7)),"x","")</f>
        <v/>
      </c>
      <c r="Y249" s="87" t="str">
        <f>IF(OR(TH!L249=TH!$Y$7,M249=TH!$Y$7),"x","")</f>
        <v/>
      </c>
      <c r="Z249" s="87" t="str">
        <f t="shared" si="10"/>
        <v/>
      </c>
    </row>
    <row r="250" spans="1:26" ht="15.75" customHeight="1">
      <c r="A250" s="405" t="str">
        <f>IF(B250&lt;&gt;"",IF(AND(B250&gt;=_TM1,B250&lt;=_TM2,OR(TH!L250="1111",TH!M250="1111")),TH!D250,""),"")</f>
        <v/>
      </c>
      <c r="B250" s="63" t="str">
        <f t="shared" si="9"/>
        <v/>
      </c>
      <c r="C250" s="64"/>
      <c r="D250" s="64"/>
      <c r="E250" s="64"/>
      <c r="F250" s="67"/>
      <c r="G250" s="367"/>
      <c r="H250" s="416"/>
      <c r="I250" s="623"/>
      <c r="J250" s="632"/>
      <c r="K250" s="65"/>
      <c r="L250" s="66"/>
      <c r="M250" s="66"/>
      <c r="N250" s="87" t="str">
        <f>IF(AND('331-CT'!$E$7=TH!H250,OR(L250="331",M250="331")),"x","")</f>
        <v/>
      </c>
      <c r="O250" s="87" t="str">
        <f>IF(AND($B250&gt;='111'!$N$11,$B250&lt;='111'!$O$11,OR($L250=$O$7,$M250=$O$7)),"x","")</f>
        <v/>
      </c>
      <c r="P250" s="87" t="str">
        <f>IF(AND($L250=$O$7,$B250&lt;'111'!$N$11),"x","")</f>
        <v/>
      </c>
      <c r="Q250" s="87" t="str">
        <f>IF(AND($M250=$O$7,$B250&lt;'111'!$N$11),"x","")</f>
        <v/>
      </c>
      <c r="R250" s="87" t="str">
        <f>IF(AND($B250&gt;='112'!$M$9,$B250&lt;='112'!$N$9,OR($L250='112'!$I$6,$M250='112'!$I$6)),"x","")</f>
        <v/>
      </c>
      <c r="S250" s="87" t="str">
        <f>IF(AND($L250='112'!$I$6,$B250&lt;'112'!$M$9),"x","")</f>
        <v/>
      </c>
      <c r="T250" s="87" t="str">
        <f>IF(AND($M250='112'!$I$6,$B250&lt;'112'!$M$9),"x","")</f>
        <v/>
      </c>
      <c r="U250" s="87" t="str">
        <f>IF(AND($B250&gt;='1331'!$I$9,$B250&lt;='1331'!$J$9,OR($L250=$U$7,$M250=$U$7)),"x","")</f>
        <v/>
      </c>
      <c r="V250" s="87" t="str">
        <f>IF(AND($L250=$U$7,$B250&lt;'1331'!$I$9),"x","")</f>
        <v/>
      </c>
      <c r="W250" s="87" t="str">
        <f>IF(AND($M250=$U$7,$B250&lt;'1331'!$I$9),"x","")</f>
        <v/>
      </c>
      <c r="X250" s="87" t="str">
        <f>IF(AND('CT-341'!$H$9=H250,OR(LEFT(L250,3)=$X$7,LEFT(M250,3)=$X$7)),"x","")</f>
        <v/>
      </c>
      <c r="Y250" s="87" t="str">
        <f>IF(OR(TH!L250=TH!$Y$7,M250=TH!$Y$7),"x","")</f>
        <v/>
      </c>
      <c r="Z250" s="87" t="str">
        <f t="shared" si="10"/>
        <v/>
      </c>
    </row>
    <row r="251" spans="1:26" ht="15.75" customHeight="1">
      <c r="A251" s="405" t="str">
        <f>IF(B251&lt;&gt;"",IF(AND(B251&gt;=_TM1,B251&lt;=_TM2,OR(TH!L251="1111",TH!M251="1111")),TH!D251,""),"")</f>
        <v/>
      </c>
      <c r="B251" s="63" t="str">
        <f t="shared" si="9"/>
        <v/>
      </c>
      <c r="C251" s="64"/>
      <c r="D251" s="64"/>
      <c r="E251" s="64"/>
      <c r="F251" s="67"/>
      <c r="G251" s="367"/>
      <c r="H251" s="416"/>
      <c r="I251" s="623"/>
      <c r="J251" s="632"/>
      <c r="K251" s="65"/>
      <c r="L251" s="66"/>
      <c r="M251" s="66"/>
      <c r="N251" s="87" t="str">
        <f>IF(AND('331-CT'!$E$7=TH!H251,OR(L251="331",M251="331")),"x","")</f>
        <v/>
      </c>
      <c r="O251" s="87" t="str">
        <f>IF(AND($B251&gt;='111'!$N$11,$B251&lt;='111'!$O$11,OR($L251=$O$7,$M251=$O$7)),"x","")</f>
        <v/>
      </c>
      <c r="P251" s="87" t="str">
        <f>IF(AND($L251=$O$7,$B251&lt;'111'!$N$11),"x","")</f>
        <v/>
      </c>
      <c r="Q251" s="87" t="str">
        <f>IF(AND($M251=$O$7,$B251&lt;'111'!$N$11),"x","")</f>
        <v/>
      </c>
      <c r="R251" s="87" t="str">
        <f>IF(AND($B251&gt;='112'!$M$9,$B251&lt;='112'!$N$9,OR($L251='112'!$I$6,$M251='112'!$I$6)),"x","")</f>
        <v/>
      </c>
      <c r="S251" s="87" t="str">
        <f>IF(AND($L251='112'!$I$6,$B251&lt;'112'!$M$9),"x","")</f>
        <v/>
      </c>
      <c r="T251" s="87" t="str">
        <f>IF(AND($M251='112'!$I$6,$B251&lt;'112'!$M$9),"x","")</f>
        <v/>
      </c>
      <c r="U251" s="87" t="str">
        <f>IF(AND($B251&gt;='1331'!$I$9,$B251&lt;='1331'!$J$9,OR($L251=$U$7,$M251=$U$7)),"x","")</f>
        <v/>
      </c>
      <c r="V251" s="87" t="str">
        <f>IF(AND($L251=$U$7,$B251&lt;'1331'!$I$9),"x","")</f>
        <v/>
      </c>
      <c r="W251" s="87" t="str">
        <f>IF(AND($M251=$U$7,$B251&lt;'1331'!$I$9),"x","")</f>
        <v/>
      </c>
      <c r="X251" s="87" t="str">
        <f>IF(AND('CT-341'!$H$9=H251,OR(LEFT(L251,3)=$X$7,LEFT(M251,3)=$X$7)),"x","")</f>
        <v/>
      </c>
      <c r="Y251" s="87" t="str">
        <f>IF(OR(TH!L251=TH!$Y$7,M251=TH!$Y$7),"x","")</f>
        <v/>
      </c>
      <c r="Z251" s="87" t="str">
        <f t="shared" si="10"/>
        <v/>
      </c>
    </row>
    <row r="252" spans="1:26" ht="15.75" customHeight="1">
      <c r="A252" s="405" t="str">
        <f>IF(B252&lt;&gt;"",IF(AND(B252&gt;=_TM1,B252&lt;=_TM2,OR(TH!L252="1111",TH!M252="1111")),TH!D252,""),"")</f>
        <v/>
      </c>
      <c r="B252" s="63" t="str">
        <f t="shared" si="9"/>
        <v/>
      </c>
      <c r="C252" s="64"/>
      <c r="D252" s="64"/>
      <c r="E252" s="64"/>
      <c r="F252" s="67"/>
      <c r="G252" s="367"/>
      <c r="H252" s="416"/>
      <c r="I252" s="623"/>
      <c r="J252" s="632"/>
      <c r="K252" s="65"/>
      <c r="L252" s="66"/>
      <c r="M252" s="66"/>
      <c r="N252" s="87" t="str">
        <f>IF(AND('331-CT'!$E$7=TH!H252,OR(L252="331",M252="331")),"x","")</f>
        <v/>
      </c>
      <c r="O252" s="87" t="str">
        <f>IF(AND($B252&gt;='111'!$N$11,$B252&lt;='111'!$O$11,OR($L252=$O$7,$M252=$O$7)),"x","")</f>
        <v/>
      </c>
      <c r="P252" s="87" t="str">
        <f>IF(AND($L252=$O$7,$B252&lt;'111'!$N$11),"x","")</f>
        <v/>
      </c>
      <c r="Q252" s="87" t="str">
        <f>IF(AND($M252=$O$7,$B252&lt;'111'!$N$11),"x","")</f>
        <v/>
      </c>
      <c r="R252" s="87" t="str">
        <f>IF(AND($B252&gt;='112'!$M$9,$B252&lt;='112'!$N$9,OR($L252='112'!$I$6,$M252='112'!$I$6)),"x","")</f>
        <v/>
      </c>
      <c r="S252" s="87" t="str">
        <f>IF(AND($L252='112'!$I$6,$B252&lt;'112'!$M$9),"x","")</f>
        <v/>
      </c>
      <c r="T252" s="87" t="str">
        <f>IF(AND($M252='112'!$I$6,$B252&lt;'112'!$M$9),"x","")</f>
        <v/>
      </c>
      <c r="U252" s="87" t="str">
        <f>IF(AND($B252&gt;='1331'!$I$9,$B252&lt;='1331'!$J$9,OR($L252=$U$7,$M252=$U$7)),"x","")</f>
        <v/>
      </c>
      <c r="V252" s="87" t="str">
        <f>IF(AND($L252=$U$7,$B252&lt;'1331'!$I$9),"x","")</f>
        <v/>
      </c>
      <c r="W252" s="87" t="str">
        <f>IF(AND($M252=$U$7,$B252&lt;'1331'!$I$9),"x","")</f>
        <v/>
      </c>
      <c r="X252" s="87" t="str">
        <f>IF(AND('CT-341'!$H$9=H252,OR(LEFT(L252,3)=$X$7,LEFT(M252,3)=$X$7)),"x","")</f>
        <v/>
      </c>
      <c r="Y252" s="87" t="str">
        <f>IF(OR(TH!L252=TH!$Y$7,M252=TH!$Y$7),"x","")</f>
        <v/>
      </c>
      <c r="Z252" s="87" t="str">
        <f t="shared" si="10"/>
        <v/>
      </c>
    </row>
    <row r="253" spans="1:26" ht="15.75" customHeight="1">
      <c r="A253" s="405" t="str">
        <f>IF(B253&lt;&gt;"",IF(AND(B253&gt;=_TM1,B253&lt;=_TM2,OR(TH!L253="1111",TH!M253="1111")),TH!D253,""),"")</f>
        <v/>
      </c>
      <c r="B253" s="63" t="str">
        <f t="shared" si="9"/>
        <v/>
      </c>
      <c r="C253" s="64"/>
      <c r="D253" s="64"/>
      <c r="E253" s="64"/>
      <c r="F253" s="67"/>
      <c r="G253" s="367"/>
      <c r="H253" s="416"/>
      <c r="I253" s="623"/>
      <c r="J253" s="632"/>
      <c r="K253" s="65"/>
      <c r="L253" s="66"/>
      <c r="M253" s="66"/>
      <c r="N253" s="87" t="str">
        <f>IF(AND('331-CT'!$E$7=TH!H253,OR(L253="331",M253="331")),"x","")</f>
        <v/>
      </c>
      <c r="O253" s="87" t="str">
        <f>IF(AND($B253&gt;='111'!$N$11,$B253&lt;='111'!$O$11,OR($L253=$O$7,$M253=$O$7)),"x","")</f>
        <v/>
      </c>
      <c r="P253" s="87" t="str">
        <f>IF(AND($L253=$O$7,$B253&lt;'111'!$N$11),"x","")</f>
        <v/>
      </c>
      <c r="Q253" s="87" t="str">
        <f>IF(AND($M253=$O$7,$B253&lt;'111'!$N$11),"x","")</f>
        <v/>
      </c>
      <c r="R253" s="87" t="str">
        <f>IF(AND($B253&gt;='112'!$M$9,$B253&lt;='112'!$N$9,OR($L253='112'!$I$6,$M253='112'!$I$6)),"x","")</f>
        <v/>
      </c>
      <c r="S253" s="87" t="str">
        <f>IF(AND($L253='112'!$I$6,$B253&lt;'112'!$M$9),"x","")</f>
        <v/>
      </c>
      <c r="T253" s="87" t="str">
        <f>IF(AND($M253='112'!$I$6,$B253&lt;'112'!$M$9),"x","")</f>
        <v/>
      </c>
      <c r="U253" s="87" t="str">
        <f>IF(AND($B253&gt;='1331'!$I$9,$B253&lt;='1331'!$J$9,OR($L253=$U$7,$M253=$U$7)),"x","")</f>
        <v/>
      </c>
      <c r="V253" s="87" t="str">
        <f>IF(AND($L253=$U$7,$B253&lt;'1331'!$I$9),"x","")</f>
        <v/>
      </c>
      <c r="W253" s="87" t="str">
        <f>IF(AND($M253=$U$7,$B253&lt;'1331'!$I$9),"x","")</f>
        <v/>
      </c>
      <c r="X253" s="87" t="str">
        <f>IF(AND('CT-341'!$H$9=H253,OR(LEFT(L253,3)=$X$7,LEFT(M253,3)=$X$7)),"x","")</f>
        <v/>
      </c>
      <c r="Y253" s="87" t="str">
        <f>IF(OR(TH!L253=TH!$Y$7,M253=TH!$Y$7),"x","")</f>
        <v/>
      </c>
      <c r="Z253" s="87" t="str">
        <f t="shared" si="10"/>
        <v/>
      </c>
    </row>
    <row r="254" spans="1:26" ht="15.75" customHeight="1">
      <c r="A254" s="405" t="str">
        <f>IF(B254&lt;&gt;"",IF(AND(B254&gt;=_TM1,B254&lt;=_TM2,OR(TH!L254="1111",TH!M254="1111")),TH!D254,""),"")</f>
        <v/>
      </c>
      <c r="B254" s="63" t="str">
        <f t="shared" si="9"/>
        <v/>
      </c>
      <c r="C254" s="64"/>
      <c r="D254" s="64"/>
      <c r="E254" s="64"/>
      <c r="F254" s="67"/>
      <c r="G254" s="367"/>
      <c r="H254" s="75"/>
      <c r="I254" s="619"/>
      <c r="J254" s="628"/>
      <c r="K254" s="65"/>
      <c r="L254" s="66"/>
      <c r="M254" s="66"/>
      <c r="N254" s="87" t="str">
        <f>IF(AND('331-CT'!$E$7=TH!H254,OR(L254="331",M254="331")),"x","")</f>
        <v/>
      </c>
      <c r="O254" s="87" t="str">
        <f>IF(AND($B254&gt;='111'!$N$11,$B254&lt;='111'!$O$11,OR($L254=$O$7,$M254=$O$7)),"x","")</f>
        <v/>
      </c>
      <c r="P254" s="87" t="str">
        <f>IF(AND($L254=$O$7,$B254&lt;'111'!$N$11),"x","")</f>
        <v/>
      </c>
      <c r="Q254" s="87" t="str">
        <f>IF(AND($M254=$O$7,$B254&lt;'111'!$N$11),"x","")</f>
        <v/>
      </c>
      <c r="R254" s="87" t="str">
        <f>IF(AND($B254&gt;='112'!$M$9,$B254&lt;='112'!$N$9,OR($L254='112'!$I$6,$M254='112'!$I$6)),"x","")</f>
        <v/>
      </c>
      <c r="S254" s="87" t="str">
        <f>IF(AND($L254='112'!$I$6,$B254&lt;'112'!$M$9),"x","")</f>
        <v/>
      </c>
      <c r="T254" s="87" t="str">
        <f>IF(AND($M254='112'!$I$6,$B254&lt;'112'!$M$9),"x","")</f>
        <v/>
      </c>
      <c r="U254" s="87" t="str">
        <f>IF(AND($B254&gt;='1331'!$I$9,$B254&lt;='1331'!$J$9,OR($L254=$U$7,$M254=$U$7)),"x","")</f>
        <v/>
      </c>
      <c r="V254" s="87" t="str">
        <f>IF(AND($L254=$U$7,$B254&lt;'1331'!$I$9),"x","")</f>
        <v/>
      </c>
      <c r="W254" s="87" t="str">
        <f>IF(AND($M254=$U$7,$B254&lt;'1331'!$I$9),"x","")</f>
        <v/>
      </c>
      <c r="X254" s="87" t="str">
        <f>IF(AND('CT-341'!$H$9=H254,OR(LEFT(L254,3)=$X$7,LEFT(M254,3)=$X$7)),"x","")</f>
        <v/>
      </c>
      <c r="Y254" s="87" t="str">
        <f>IF(OR(TH!L254=TH!$Y$7,M254=TH!$Y$7),"x","")</f>
        <v/>
      </c>
      <c r="Z254" s="87" t="str">
        <f t="shared" si="10"/>
        <v/>
      </c>
    </row>
    <row r="255" spans="1:26" ht="15.75" customHeight="1">
      <c r="A255" s="405" t="str">
        <f>IF(B255&lt;&gt;"",IF(AND(B255&gt;=_TM1,B255&lt;=_TM2,OR(TH!L255="1111",TH!M255="1111")),TH!D255,""),"")</f>
        <v/>
      </c>
      <c r="B255" s="63" t="str">
        <f t="shared" si="9"/>
        <v/>
      </c>
      <c r="C255" s="64"/>
      <c r="D255" s="64"/>
      <c r="E255" s="64"/>
      <c r="F255" s="67"/>
      <c r="G255" s="367"/>
      <c r="H255" s="75"/>
      <c r="I255" s="619"/>
      <c r="J255" s="628"/>
      <c r="K255" s="65"/>
      <c r="L255" s="66"/>
      <c r="M255" s="66"/>
      <c r="N255" s="87" t="str">
        <f>IF(AND('331-CT'!$E$7=TH!H255,OR(L255="331",M255="331")),"x","")</f>
        <v/>
      </c>
      <c r="O255" s="87" t="str">
        <f>IF(AND($B255&gt;='111'!$N$11,$B255&lt;='111'!$O$11,OR($L255=$O$7,$M255=$O$7)),"x","")</f>
        <v/>
      </c>
      <c r="P255" s="87" t="str">
        <f>IF(AND($L255=$O$7,$B255&lt;'111'!$N$11),"x","")</f>
        <v/>
      </c>
      <c r="Q255" s="87" t="str">
        <f>IF(AND($M255=$O$7,$B255&lt;'111'!$N$11),"x","")</f>
        <v/>
      </c>
      <c r="R255" s="87" t="str">
        <f>IF(AND($B255&gt;='112'!$M$9,$B255&lt;='112'!$N$9,OR($L255='112'!$I$6,$M255='112'!$I$6)),"x","")</f>
        <v/>
      </c>
      <c r="S255" s="87" t="str">
        <f>IF(AND($L255='112'!$I$6,$B255&lt;'112'!$M$9),"x","")</f>
        <v/>
      </c>
      <c r="T255" s="87" t="str">
        <f>IF(AND($M255='112'!$I$6,$B255&lt;'112'!$M$9),"x","")</f>
        <v/>
      </c>
      <c r="U255" s="87" t="str">
        <f>IF(AND($B255&gt;='1331'!$I$9,$B255&lt;='1331'!$J$9,OR($L255=$U$7,$M255=$U$7)),"x","")</f>
        <v/>
      </c>
      <c r="V255" s="87" t="str">
        <f>IF(AND($L255=$U$7,$B255&lt;'1331'!$I$9),"x","")</f>
        <v/>
      </c>
      <c r="W255" s="87" t="str">
        <f>IF(AND($M255=$U$7,$B255&lt;'1331'!$I$9),"x","")</f>
        <v/>
      </c>
      <c r="X255" s="87" t="str">
        <f>IF(AND('CT-341'!$H$9=H255,OR(LEFT(L255,3)=$X$7,LEFT(M255,3)=$X$7)),"x","")</f>
        <v/>
      </c>
      <c r="Y255" s="87" t="str">
        <f>IF(OR(TH!L255=TH!$Y$7,M255=TH!$Y$7),"x","")</f>
        <v/>
      </c>
      <c r="Z255" s="87" t="str">
        <f t="shared" si="10"/>
        <v/>
      </c>
    </row>
    <row r="256" spans="1:26" ht="15.75" customHeight="1">
      <c r="A256" s="405" t="str">
        <f>IF(B256&lt;&gt;"",IF(AND(B256&gt;=_TM1,B256&lt;=_TM2,OR(TH!L256="1111",TH!M256="1111")),TH!D256,""),"")</f>
        <v/>
      </c>
      <c r="B256" s="63" t="str">
        <f t="shared" si="9"/>
        <v/>
      </c>
      <c r="C256" s="64"/>
      <c r="D256" s="64"/>
      <c r="E256" s="64"/>
      <c r="F256" s="67"/>
      <c r="G256" s="367"/>
      <c r="H256" s="75"/>
      <c r="I256" s="619"/>
      <c r="J256" s="628"/>
      <c r="K256" s="65"/>
      <c r="L256" s="66"/>
      <c r="M256" s="66"/>
      <c r="N256" s="87" t="str">
        <f>IF(AND('331-CT'!$E$7=TH!H256,OR(L256="331",M256="331")),"x","")</f>
        <v/>
      </c>
      <c r="O256" s="87" t="str">
        <f>IF(AND($B256&gt;='111'!$N$11,$B256&lt;='111'!$O$11,OR($L256=$O$7,$M256=$O$7)),"x","")</f>
        <v/>
      </c>
      <c r="P256" s="87" t="str">
        <f>IF(AND($L256=$O$7,$B256&lt;'111'!$N$11),"x","")</f>
        <v/>
      </c>
      <c r="Q256" s="87" t="str">
        <f>IF(AND($M256=$O$7,$B256&lt;'111'!$N$11),"x","")</f>
        <v/>
      </c>
      <c r="R256" s="87" t="str">
        <f>IF(AND($B256&gt;='112'!$M$9,$B256&lt;='112'!$N$9,OR($L256='112'!$I$6,$M256='112'!$I$6)),"x","")</f>
        <v/>
      </c>
      <c r="S256" s="87" t="str">
        <f>IF(AND($L256='112'!$I$6,$B256&lt;'112'!$M$9),"x","")</f>
        <v/>
      </c>
      <c r="T256" s="87" t="str">
        <f>IF(AND($M256='112'!$I$6,$B256&lt;'112'!$M$9),"x","")</f>
        <v/>
      </c>
      <c r="U256" s="87" t="str">
        <f>IF(AND($B256&gt;='1331'!$I$9,$B256&lt;='1331'!$J$9,OR($L256=$U$7,$M256=$U$7)),"x","")</f>
        <v/>
      </c>
      <c r="V256" s="87" t="str">
        <f>IF(AND($L256=$U$7,$B256&lt;'1331'!$I$9),"x","")</f>
        <v/>
      </c>
      <c r="W256" s="87" t="str">
        <f>IF(AND($M256=$U$7,$B256&lt;'1331'!$I$9),"x","")</f>
        <v/>
      </c>
      <c r="X256" s="87" t="str">
        <f>IF(AND('CT-341'!$H$9=H256,OR(LEFT(L256,3)=$X$7,LEFT(M256,3)=$X$7)),"x","")</f>
        <v/>
      </c>
      <c r="Y256" s="87" t="str">
        <f>IF(OR(TH!L256=TH!$Y$7,M256=TH!$Y$7),"x","")</f>
        <v/>
      </c>
      <c r="Z256" s="87" t="str">
        <f t="shared" si="10"/>
        <v/>
      </c>
    </row>
    <row r="257" spans="1:26" ht="15.75" customHeight="1">
      <c r="A257" s="405" t="str">
        <f>IF(B257&lt;&gt;"",IF(AND(B257&gt;=_TM1,B257&lt;=_TM2,OR(TH!L257="1111",TH!M257="1111")),TH!D257,""),"")</f>
        <v/>
      </c>
      <c r="B257" s="63" t="str">
        <f t="shared" si="9"/>
        <v/>
      </c>
      <c r="C257" s="64"/>
      <c r="D257" s="64"/>
      <c r="E257" s="64"/>
      <c r="F257" s="67"/>
      <c r="G257" s="367"/>
      <c r="H257" s="416"/>
      <c r="I257" s="623"/>
      <c r="J257" s="632"/>
      <c r="K257" s="65"/>
      <c r="L257" s="66"/>
      <c r="M257" s="66"/>
      <c r="N257" s="87" t="str">
        <f>IF(AND('331-CT'!$E$7=TH!H257,OR(L257="331",M257="331")),"x","")</f>
        <v/>
      </c>
      <c r="O257" s="87" t="str">
        <f>IF(AND($B257&gt;='111'!$N$11,$B257&lt;='111'!$O$11,OR($L257=$O$7,$M257=$O$7)),"x","")</f>
        <v/>
      </c>
      <c r="P257" s="87" t="str">
        <f>IF(AND($L257=$O$7,$B257&lt;'111'!$N$11),"x","")</f>
        <v/>
      </c>
      <c r="Q257" s="87" t="str">
        <f>IF(AND($M257=$O$7,$B257&lt;'111'!$N$11),"x","")</f>
        <v/>
      </c>
      <c r="R257" s="87" t="str">
        <f>IF(AND($B257&gt;='112'!$M$9,$B257&lt;='112'!$N$9,OR($L257='112'!$I$6,$M257='112'!$I$6)),"x","")</f>
        <v/>
      </c>
      <c r="S257" s="87" t="str">
        <f>IF(AND($L257='112'!$I$6,$B257&lt;'112'!$M$9),"x","")</f>
        <v/>
      </c>
      <c r="T257" s="87" t="str">
        <f>IF(AND($M257='112'!$I$6,$B257&lt;'112'!$M$9),"x","")</f>
        <v/>
      </c>
      <c r="U257" s="87" t="str">
        <f>IF(AND($B257&gt;='1331'!$I$9,$B257&lt;='1331'!$J$9,OR($L257=$U$7,$M257=$U$7)),"x","")</f>
        <v/>
      </c>
      <c r="V257" s="87" t="str">
        <f>IF(AND($L257=$U$7,$B257&lt;'1331'!$I$9),"x","")</f>
        <v/>
      </c>
      <c r="W257" s="87" t="str">
        <f>IF(AND($M257=$U$7,$B257&lt;'1331'!$I$9),"x","")</f>
        <v/>
      </c>
      <c r="X257" s="87" t="str">
        <f>IF(AND('CT-341'!$H$9=H257,OR(LEFT(L257,3)=$X$7,LEFT(M257,3)=$X$7)),"x","")</f>
        <v/>
      </c>
      <c r="Y257" s="87" t="str">
        <f>IF(OR(TH!L257=TH!$Y$7,M257=TH!$Y$7),"x","")</f>
        <v/>
      </c>
      <c r="Z257" s="87" t="str">
        <f t="shared" si="10"/>
        <v/>
      </c>
    </row>
    <row r="258" spans="1:26" ht="15.75" customHeight="1">
      <c r="A258" s="405" t="str">
        <f>IF(B258&lt;&gt;"",IF(AND(B258&gt;=_TM1,B258&lt;=_TM2,OR(TH!L258="1111",TH!M258="1111")),TH!D258,""),"")</f>
        <v/>
      </c>
      <c r="B258" s="63" t="str">
        <f t="shared" si="9"/>
        <v/>
      </c>
      <c r="C258" s="64"/>
      <c r="D258" s="64"/>
      <c r="E258" s="64"/>
      <c r="F258" s="67"/>
      <c r="G258" s="367"/>
      <c r="H258" s="75"/>
      <c r="I258" s="619"/>
      <c r="J258" s="628"/>
      <c r="K258" s="65"/>
      <c r="L258" s="66"/>
      <c r="M258" s="66"/>
      <c r="N258" s="87" t="str">
        <f>IF(AND('331-CT'!$E$7=TH!H258,OR(L258="331",M258="331")),"x","")</f>
        <v/>
      </c>
      <c r="O258" s="87" t="str">
        <f>IF(AND($B258&gt;='111'!$N$11,$B258&lt;='111'!$O$11,OR($L258=$O$7,$M258=$O$7)),"x","")</f>
        <v/>
      </c>
      <c r="P258" s="87" t="str">
        <f>IF(AND($L258=$O$7,$B258&lt;'111'!$N$11),"x","")</f>
        <v/>
      </c>
      <c r="Q258" s="87" t="str">
        <f>IF(AND($M258=$O$7,$B258&lt;'111'!$N$11),"x","")</f>
        <v/>
      </c>
      <c r="R258" s="87" t="str">
        <f>IF(AND($B258&gt;='112'!$M$9,$B258&lt;='112'!$N$9,OR($L258='112'!$I$6,$M258='112'!$I$6)),"x","")</f>
        <v/>
      </c>
      <c r="S258" s="87" t="str">
        <f>IF(AND($L258='112'!$I$6,$B258&lt;'112'!$M$9),"x","")</f>
        <v/>
      </c>
      <c r="T258" s="87" t="str">
        <f>IF(AND($M258='112'!$I$6,$B258&lt;'112'!$M$9),"x","")</f>
        <v/>
      </c>
      <c r="U258" s="87" t="str">
        <f>IF(AND($B258&gt;='1331'!$I$9,$B258&lt;='1331'!$J$9,OR($L258=$U$7,$M258=$U$7)),"x","")</f>
        <v/>
      </c>
      <c r="V258" s="87" t="str">
        <f>IF(AND($L258=$U$7,$B258&lt;'1331'!$I$9),"x","")</f>
        <v/>
      </c>
      <c r="W258" s="87" t="str">
        <f>IF(AND($M258=$U$7,$B258&lt;'1331'!$I$9),"x","")</f>
        <v/>
      </c>
      <c r="X258" s="87" t="str">
        <f>IF(AND('CT-341'!$H$9=H258,OR(LEFT(L258,3)=$X$7,LEFT(M258,3)=$X$7)),"x","")</f>
        <v/>
      </c>
      <c r="Y258" s="87" t="str">
        <f>IF(OR(TH!L258=TH!$Y$7,M258=TH!$Y$7),"x","")</f>
        <v/>
      </c>
      <c r="Z258" s="87" t="str">
        <f t="shared" si="10"/>
        <v/>
      </c>
    </row>
    <row r="259" spans="1:26" ht="15.75" customHeight="1">
      <c r="A259" s="405" t="str">
        <f>IF(B259&lt;&gt;"",IF(AND(B259&gt;=_TM1,B259&lt;=_TM2,OR(TH!L259="1111",TH!M259="1111")),TH!D259,""),"")</f>
        <v/>
      </c>
      <c r="B259" s="63" t="str">
        <f t="shared" si="9"/>
        <v/>
      </c>
      <c r="C259" s="64"/>
      <c r="D259" s="64"/>
      <c r="E259" s="64"/>
      <c r="F259" s="67"/>
      <c r="G259" s="367"/>
      <c r="H259" s="75"/>
      <c r="I259" s="619"/>
      <c r="J259" s="628"/>
      <c r="K259" s="65"/>
      <c r="L259" s="66"/>
      <c r="M259" s="66"/>
      <c r="N259" s="87" t="str">
        <f>IF(AND('331-CT'!$E$7=TH!H259,OR(L259="331",M259="331")),"x","")</f>
        <v/>
      </c>
      <c r="O259" s="87" t="str">
        <f>IF(AND($B259&gt;='111'!$N$11,$B259&lt;='111'!$O$11,OR($L259=$O$7,$M259=$O$7)),"x","")</f>
        <v/>
      </c>
      <c r="P259" s="87" t="str">
        <f>IF(AND($L259=$O$7,$B259&lt;'111'!$N$11),"x","")</f>
        <v/>
      </c>
      <c r="Q259" s="87" t="str">
        <f>IF(AND($M259=$O$7,$B259&lt;'111'!$N$11),"x","")</f>
        <v/>
      </c>
      <c r="R259" s="87" t="str">
        <f>IF(AND($B259&gt;='112'!$M$9,$B259&lt;='112'!$N$9,OR($L259='112'!$I$6,$M259='112'!$I$6)),"x","")</f>
        <v/>
      </c>
      <c r="S259" s="87" t="str">
        <f>IF(AND($L259='112'!$I$6,$B259&lt;'112'!$M$9),"x","")</f>
        <v/>
      </c>
      <c r="T259" s="87" t="str">
        <f>IF(AND($M259='112'!$I$6,$B259&lt;'112'!$M$9),"x","")</f>
        <v/>
      </c>
      <c r="U259" s="87" t="str">
        <f>IF(AND($B259&gt;='1331'!$I$9,$B259&lt;='1331'!$J$9,OR($L259=$U$7,$M259=$U$7)),"x","")</f>
        <v/>
      </c>
      <c r="V259" s="87" t="str">
        <f>IF(AND($L259=$U$7,$B259&lt;'1331'!$I$9),"x","")</f>
        <v/>
      </c>
      <c r="W259" s="87" t="str">
        <f>IF(AND($M259=$U$7,$B259&lt;'1331'!$I$9),"x","")</f>
        <v/>
      </c>
      <c r="X259" s="87" t="str">
        <f>IF(AND('CT-341'!$H$9=H259,OR(LEFT(L259,3)=$X$7,LEFT(M259,3)=$X$7)),"x","")</f>
        <v/>
      </c>
      <c r="Y259" s="87" t="str">
        <f>IF(OR(TH!L259=TH!$Y$7,M259=TH!$Y$7),"x","")</f>
        <v/>
      </c>
      <c r="Z259" s="87" t="str">
        <f t="shared" si="10"/>
        <v/>
      </c>
    </row>
    <row r="260" spans="1:26" ht="15.75" customHeight="1">
      <c r="A260" s="405" t="str">
        <f>IF(B260&lt;&gt;"",IF(AND(B260&gt;=_TM1,B260&lt;=_TM2,OR(TH!L260="1111",TH!M260="1111")),TH!D260,""),"")</f>
        <v/>
      </c>
      <c r="B260" s="63" t="str">
        <f t="shared" si="9"/>
        <v/>
      </c>
      <c r="C260" s="64"/>
      <c r="D260" s="64"/>
      <c r="E260" s="64"/>
      <c r="F260" s="67"/>
      <c r="G260" s="367"/>
      <c r="H260" s="416"/>
      <c r="I260" s="623"/>
      <c r="J260" s="632"/>
      <c r="K260" s="65"/>
      <c r="L260" s="66"/>
      <c r="M260" s="66"/>
      <c r="N260" s="87" t="str">
        <f>IF(AND('331-CT'!$E$7=TH!H260,OR(L260="331",M260="331")),"x","")</f>
        <v/>
      </c>
      <c r="O260" s="87" t="str">
        <f>IF(AND($B260&gt;='111'!$N$11,$B260&lt;='111'!$O$11,OR($L260=$O$7,$M260=$O$7)),"x","")</f>
        <v/>
      </c>
      <c r="P260" s="87" t="str">
        <f>IF(AND($L260=$O$7,$B260&lt;'111'!$N$11),"x","")</f>
        <v/>
      </c>
      <c r="Q260" s="87" t="str">
        <f>IF(AND($M260=$O$7,$B260&lt;'111'!$N$11),"x","")</f>
        <v/>
      </c>
      <c r="R260" s="87" t="str">
        <f>IF(AND($B260&gt;='112'!$M$9,$B260&lt;='112'!$N$9,OR($L260='112'!$I$6,$M260='112'!$I$6)),"x","")</f>
        <v/>
      </c>
      <c r="S260" s="87" t="str">
        <f>IF(AND($L260='112'!$I$6,$B260&lt;'112'!$M$9),"x","")</f>
        <v/>
      </c>
      <c r="T260" s="87" t="str">
        <f>IF(AND($M260='112'!$I$6,$B260&lt;'112'!$M$9),"x","")</f>
        <v/>
      </c>
      <c r="U260" s="87" t="str">
        <f>IF(AND($B260&gt;='1331'!$I$9,$B260&lt;='1331'!$J$9,OR($L260=$U$7,$M260=$U$7)),"x","")</f>
        <v/>
      </c>
      <c r="V260" s="87" t="str">
        <f>IF(AND($L260=$U$7,$B260&lt;'1331'!$I$9),"x","")</f>
        <v/>
      </c>
      <c r="W260" s="87" t="str">
        <f>IF(AND($M260=$U$7,$B260&lt;'1331'!$I$9),"x","")</f>
        <v/>
      </c>
      <c r="X260" s="87" t="str">
        <f>IF(AND('CT-341'!$H$9=H260,OR(LEFT(L260,3)=$X$7,LEFT(M260,3)=$X$7)),"x","")</f>
        <v/>
      </c>
      <c r="Y260" s="87" t="str">
        <f>IF(OR(TH!L260=TH!$Y$7,M260=TH!$Y$7),"x","")</f>
        <v/>
      </c>
      <c r="Z260" s="87" t="str">
        <f t="shared" si="10"/>
        <v/>
      </c>
    </row>
    <row r="261" spans="1:26" ht="15.75" customHeight="1">
      <c r="A261" s="405" t="str">
        <f>IF(B261&lt;&gt;"",IF(AND(B261&gt;=_TM1,B261&lt;=_TM2,OR(TH!L261="1111",TH!M261="1111")),TH!D261,""),"")</f>
        <v/>
      </c>
      <c r="B261" s="63" t="str">
        <f t="shared" si="9"/>
        <v/>
      </c>
      <c r="C261" s="64"/>
      <c r="D261" s="64"/>
      <c r="E261" s="64"/>
      <c r="F261" s="67"/>
      <c r="G261" s="367"/>
      <c r="H261" s="75"/>
      <c r="I261" s="619"/>
      <c r="J261" s="628"/>
      <c r="K261" s="65"/>
      <c r="L261" s="66"/>
      <c r="M261" s="66"/>
      <c r="N261" s="87" t="str">
        <f>IF(AND('331-CT'!$E$7=TH!H261,OR(L261="331",M261="331")),"x","")</f>
        <v/>
      </c>
      <c r="O261" s="87" t="str">
        <f>IF(AND($B261&gt;='111'!$N$11,$B261&lt;='111'!$O$11,OR($L261=$O$7,$M261=$O$7)),"x","")</f>
        <v/>
      </c>
      <c r="P261" s="87" t="str">
        <f>IF(AND($L261=$O$7,$B261&lt;'111'!$N$11),"x","")</f>
        <v/>
      </c>
      <c r="Q261" s="87" t="str">
        <f>IF(AND($M261=$O$7,$B261&lt;'111'!$N$11),"x","")</f>
        <v/>
      </c>
      <c r="R261" s="87" t="str">
        <f>IF(AND($B261&gt;='112'!$M$9,$B261&lt;='112'!$N$9,OR($L261='112'!$I$6,$M261='112'!$I$6)),"x","")</f>
        <v/>
      </c>
      <c r="S261" s="87" t="str">
        <f>IF(AND($L261='112'!$I$6,$B261&lt;'112'!$M$9),"x","")</f>
        <v/>
      </c>
      <c r="T261" s="87" t="str">
        <f>IF(AND($M261='112'!$I$6,$B261&lt;'112'!$M$9),"x","")</f>
        <v/>
      </c>
      <c r="U261" s="87" t="str">
        <f>IF(AND($B261&gt;='1331'!$I$9,$B261&lt;='1331'!$J$9,OR($L261=$U$7,$M261=$U$7)),"x","")</f>
        <v/>
      </c>
      <c r="V261" s="87" t="str">
        <f>IF(AND($L261=$U$7,$B261&lt;'1331'!$I$9),"x","")</f>
        <v/>
      </c>
      <c r="W261" s="87" t="str">
        <f>IF(AND($M261=$U$7,$B261&lt;'1331'!$I$9),"x","")</f>
        <v/>
      </c>
      <c r="X261" s="87" t="str">
        <f>IF(AND('CT-341'!$H$9=H261,OR(LEFT(L261,3)=$X$7,LEFT(M261,3)=$X$7)),"x","")</f>
        <v/>
      </c>
      <c r="Y261" s="87" t="str">
        <f>IF(OR(TH!L261=TH!$Y$7,M261=TH!$Y$7),"x","")</f>
        <v/>
      </c>
      <c r="Z261" s="87" t="str">
        <f t="shared" si="10"/>
        <v/>
      </c>
    </row>
    <row r="262" spans="1:26" ht="15.75" customHeight="1">
      <c r="A262" s="405" t="str">
        <f>IF(B262&lt;&gt;"",IF(AND(B262&gt;=_TM1,B262&lt;=_TM2,OR(TH!L262="1111",TH!M262="1111")),TH!D262,""),"")</f>
        <v/>
      </c>
      <c r="B262" s="63" t="str">
        <f t="shared" si="9"/>
        <v/>
      </c>
      <c r="C262" s="64"/>
      <c r="D262" s="64"/>
      <c r="E262" s="64"/>
      <c r="F262" s="67"/>
      <c r="G262" s="367"/>
      <c r="H262" s="75"/>
      <c r="I262" s="619"/>
      <c r="J262" s="628"/>
      <c r="K262" s="65"/>
      <c r="L262" s="66"/>
      <c r="M262" s="66"/>
      <c r="N262" s="87" t="str">
        <f>IF(AND('331-CT'!$E$7=TH!H262,OR(L262="331",M262="331")),"x","")</f>
        <v/>
      </c>
      <c r="O262" s="87" t="str">
        <f>IF(AND($B262&gt;='111'!$N$11,$B262&lt;='111'!$O$11,OR($L262=$O$7,$M262=$O$7)),"x","")</f>
        <v/>
      </c>
      <c r="P262" s="87" t="str">
        <f>IF(AND($L262=$O$7,$B262&lt;'111'!$N$11),"x","")</f>
        <v/>
      </c>
      <c r="Q262" s="87" t="str">
        <f>IF(AND($M262=$O$7,$B262&lt;'111'!$N$11),"x","")</f>
        <v/>
      </c>
      <c r="R262" s="87" t="str">
        <f>IF(AND($B262&gt;='112'!$M$9,$B262&lt;='112'!$N$9,OR($L262='112'!$I$6,$M262='112'!$I$6)),"x","")</f>
        <v/>
      </c>
      <c r="S262" s="87" t="str">
        <f>IF(AND($L262='112'!$I$6,$B262&lt;'112'!$M$9),"x","")</f>
        <v/>
      </c>
      <c r="T262" s="87" t="str">
        <f>IF(AND($M262='112'!$I$6,$B262&lt;'112'!$M$9),"x","")</f>
        <v/>
      </c>
      <c r="U262" s="87" t="str">
        <f>IF(AND($B262&gt;='1331'!$I$9,$B262&lt;='1331'!$J$9,OR($L262=$U$7,$M262=$U$7)),"x","")</f>
        <v/>
      </c>
      <c r="V262" s="87" t="str">
        <f>IF(AND($L262=$U$7,$B262&lt;'1331'!$I$9),"x","")</f>
        <v/>
      </c>
      <c r="W262" s="87" t="str">
        <f>IF(AND($M262=$U$7,$B262&lt;'1331'!$I$9),"x","")</f>
        <v/>
      </c>
      <c r="X262" s="87" t="str">
        <f>IF(AND('CT-341'!$H$9=H262,OR(LEFT(L262,3)=$X$7,LEFT(M262,3)=$X$7)),"x","")</f>
        <v/>
      </c>
      <c r="Y262" s="87" t="str">
        <f>IF(OR(TH!L262=TH!$Y$7,M262=TH!$Y$7),"x","")</f>
        <v/>
      </c>
      <c r="Z262" s="87" t="str">
        <f t="shared" si="10"/>
        <v/>
      </c>
    </row>
    <row r="263" spans="1:26" ht="15.75" customHeight="1">
      <c r="A263" s="405" t="str">
        <f>IF(B263&lt;&gt;"",IF(AND(B263&gt;=_TM1,B263&lt;=_TM2,OR(TH!L263="1111",TH!M263="1111")),TH!D263,""),"")</f>
        <v/>
      </c>
      <c r="B263" s="63" t="str">
        <f t="shared" si="9"/>
        <v/>
      </c>
      <c r="C263" s="64"/>
      <c r="D263" s="64"/>
      <c r="E263" s="64"/>
      <c r="F263" s="67"/>
      <c r="G263" s="367"/>
      <c r="H263" s="416"/>
      <c r="I263" s="623"/>
      <c r="J263" s="632"/>
      <c r="K263" s="65"/>
      <c r="L263" s="66"/>
      <c r="M263" s="66"/>
      <c r="N263" s="87" t="str">
        <f>IF(AND('331-CT'!$E$7=TH!H263,OR(L263="331",M263="331")),"x","")</f>
        <v/>
      </c>
      <c r="O263" s="87" t="str">
        <f>IF(AND($B263&gt;='111'!$N$11,$B263&lt;='111'!$O$11,OR($L263=$O$7,$M263=$O$7)),"x","")</f>
        <v/>
      </c>
      <c r="P263" s="87" t="str">
        <f>IF(AND($L263=$O$7,$B263&lt;'111'!$N$11),"x","")</f>
        <v/>
      </c>
      <c r="Q263" s="87" t="str">
        <f>IF(AND($M263=$O$7,$B263&lt;'111'!$N$11),"x","")</f>
        <v/>
      </c>
      <c r="R263" s="87" t="str">
        <f>IF(AND($B263&gt;='112'!$M$9,$B263&lt;='112'!$N$9,OR($L263='112'!$I$6,$M263='112'!$I$6)),"x","")</f>
        <v/>
      </c>
      <c r="S263" s="87" t="str">
        <f>IF(AND($L263='112'!$I$6,$B263&lt;'112'!$M$9),"x","")</f>
        <v/>
      </c>
      <c r="T263" s="87" t="str">
        <f>IF(AND($M263='112'!$I$6,$B263&lt;'112'!$M$9),"x","")</f>
        <v/>
      </c>
      <c r="U263" s="87" t="str">
        <f>IF(AND($B263&gt;='1331'!$I$9,$B263&lt;='1331'!$J$9,OR($L263=$U$7,$M263=$U$7)),"x","")</f>
        <v/>
      </c>
      <c r="V263" s="87" t="str">
        <f>IF(AND($L263=$U$7,$B263&lt;'1331'!$I$9),"x","")</f>
        <v/>
      </c>
      <c r="W263" s="87" t="str">
        <f>IF(AND($M263=$U$7,$B263&lt;'1331'!$I$9),"x","")</f>
        <v/>
      </c>
      <c r="X263" s="87" t="str">
        <f>IF(AND('CT-341'!$H$9=H263,OR(LEFT(L263,3)=$X$7,LEFT(M263,3)=$X$7)),"x","")</f>
        <v/>
      </c>
      <c r="Y263" s="87" t="str">
        <f>IF(OR(TH!L263=TH!$Y$7,M263=TH!$Y$7),"x","")</f>
        <v/>
      </c>
      <c r="Z263" s="87" t="str">
        <f t="shared" si="10"/>
        <v/>
      </c>
    </row>
    <row r="264" spans="1:26" ht="15.75" customHeight="1">
      <c r="A264" s="405" t="str">
        <f>IF(B264&lt;&gt;"",IF(AND(B264&gt;=_TM1,B264&lt;=_TM2,OR(TH!L264="1111",TH!M264="1111")),TH!D264,""),"")</f>
        <v/>
      </c>
      <c r="B264" s="63" t="str">
        <f t="shared" si="9"/>
        <v/>
      </c>
      <c r="C264" s="64"/>
      <c r="D264" s="64"/>
      <c r="E264" s="64"/>
      <c r="F264" s="67"/>
      <c r="G264" s="367"/>
      <c r="H264" s="75"/>
      <c r="I264" s="619"/>
      <c r="J264" s="628"/>
      <c r="K264" s="65"/>
      <c r="L264" s="66"/>
      <c r="M264" s="66"/>
      <c r="N264" s="87" t="str">
        <f>IF(AND('331-CT'!$E$7=TH!H264,OR(L264="331",M264="331")),"x","")</f>
        <v/>
      </c>
      <c r="O264" s="87" t="str">
        <f>IF(AND($B264&gt;='111'!$N$11,$B264&lt;='111'!$O$11,OR($L264=$O$7,$M264=$O$7)),"x","")</f>
        <v/>
      </c>
      <c r="P264" s="87" t="str">
        <f>IF(AND($L264=$O$7,$B264&lt;'111'!$N$11),"x","")</f>
        <v/>
      </c>
      <c r="Q264" s="87" t="str">
        <f>IF(AND($M264=$O$7,$B264&lt;'111'!$N$11),"x","")</f>
        <v/>
      </c>
      <c r="R264" s="87" t="str">
        <f>IF(AND($B264&gt;='112'!$M$9,$B264&lt;='112'!$N$9,OR($L264='112'!$I$6,$M264='112'!$I$6)),"x","")</f>
        <v/>
      </c>
      <c r="S264" s="87" t="str">
        <f>IF(AND($L264='112'!$I$6,$B264&lt;'112'!$M$9),"x","")</f>
        <v/>
      </c>
      <c r="T264" s="87" t="str">
        <f>IF(AND($M264='112'!$I$6,$B264&lt;'112'!$M$9),"x","")</f>
        <v/>
      </c>
      <c r="U264" s="87" t="str">
        <f>IF(AND($B264&gt;='1331'!$I$9,$B264&lt;='1331'!$J$9,OR($L264=$U$7,$M264=$U$7)),"x","")</f>
        <v/>
      </c>
      <c r="V264" s="87" t="str">
        <f>IF(AND($L264=$U$7,$B264&lt;'1331'!$I$9),"x","")</f>
        <v/>
      </c>
      <c r="W264" s="87" t="str">
        <f>IF(AND($M264=$U$7,$B264&lt;'1331'!$I$9),"x","")</f>
        <v/>
      </c>
      <c r="X264" s="87" t="str">
        <f>IF(AND('CT-341'!$H$9=H264,OR(LEFT(L264,3)=$X$7,LEFT(M264,3)=$X$7)),"x","")</f>
        <v/>
      </c>
      <c r="Y264" s="87" t="str">
        <f>IF(OR(TH!L264=TH!$Y$7,M264=TH!$Y$7),"x","")</f>
        <v/>
      </c>
      <c r="Z264" s="87" t="str">
        <f t="shared" si="10"/>
        <v/>
      </c>
    </row>
    <row r="265" spans="1:26" ht="15.75" customHeight="1">
      <c r="A265" s="405" t="str">
        <f>IF(B265&lt;&gt;"",IF(AND(B265&gt;=_TM1,B265&lt;=_TM2,OR(TH!L265="1111",TH!M265="1111")),TH!D265,""),"")</f>
        <v/>
      </c>
      <c r="B265" s="63" t="str">
        <f t="shared" si="9"/>
        <v/>
      </c>
      <c r="C265" s="64"/>
      <c r="D265" s="64"/>
      <c r="E265" s="64"/>
      <c r="F265" s="67"/>
      <c r="G265" s="367"/>
      <c r="H265" s="75"/>
      <c r="I265" s="619"/>
      <c r="J265" s="628"/>
      <c r="K265" s="65"/>
      <c r="L265" s="66"/>
      <c r="M265" s="66"/>
      <c r="N265" s="87" t="str">
        <f>IF(AND('331-CT'!$E$7=TH!H265,OR(L265="331",M265="331")),"x","")</f>
        <v/>
      </c>
      <c r="O265" s="87" t="str">
        <f>IF(AND($B265&gt;='111'!$N$11,$B265&lt;='111'!$O$11,OR($L265=$O$7,$M265=$O$7)),"x","")</f>
        <v/>
      </c>
      <c r="P265" s="87" t="str">
        <f>IF(AND($L265=$O$7,$B265&lt;'111'!$N$11),"x","")</f>
        <v/>
      </c>
      <c r="Q265" s="87" t="str">
        <f>IF(AND($M265=$O$7,$B265&lt;'111'!$N$11),"x","")</f>
        <v/>
      </c>
      <c r="R265" s="87" t="str">
        <f>IF(AND($B265&gt;='112'!$M$9,$B265&lt;='112'!$N$9,OR($L265='112'!$I$6,$M265='112'!$I$6)),"x","")</f>
        <v/>
      </c>
      <c r="S265" s="87" t="str">
        <f>IF(AND($L265='112'!$I$6,$B265&lt;'112'!$M$9),"x","")</f>
        <v/>
      </c>
      <c r="T265" s="87" t="str">
        <f>IF(AND($M265='112'!$I$6,$B265&lt;'112'!$M$9),"x","")</f>
        <v/>
      </c>
      <c r="U265" s="87" t="str">
        <f>IF(AND($B265&gt;='1331'!$I$9,$B265&lt;='1331'!$J$9,OR($L265=$U$7,$M265=$U$7)),"x","")</f>
        <v/>
      </c>
      <c r="V265" s="87" t="str">
        <f>IF(AND($L265=$U$7,$B265&lt;'1331'!$I$9),"x","")</f>
        <v/>
      </c>
      <c r="W265" s="87" t="str">
        <f>IF(AND($M265=$U$7,$B265&lt;'1331'!$I$9),"x","")</f>
        <v/>
      </c>
      <c r="X265" s="87" t="str">
        <f>IF(AND('CT-341'!$H$9=H265,OR(LEFT(L265,3)=$X$7,LEFT(M265,3)=$X$7)),"x","")</f>
        <v/>
      </c>
      <c r="Y265" s="87" t="str">
        <f>IF(OR(TH!L265=TH!$Y$7,M265=TH!$Y$7),"x","")</f>
        <v/>
      </c>
      <c r="Z265" s="87" t="str">
        <f t="shared" si="10"/>
        <v/>
      </c>
    </row>
    <row r="266" spans="1:26" ht="15.75" customHeight="1">
      <c r="A266" s="405" t="str">
        <f>IF(B266&lt;&gt;"",IF(AND(B266&gt;=_TM1,B266&lt;=_TM2,OR(TH!L266="1111",TH!M266="1111")),TH!D266,""),"")</f>
        <v/>
      </c>
      <c r="B266" s="63" t="str">
        <f t="shared" si="9"/>
        <v/>
      </c>
      <c r="C266" s="64"/>
      <c r="D266" s="64"/>
      <c r="E266" s="64"/>
      <c r="F266" s="67"/>
      <c r="G266" s="367"/>
      <c r="H266" s="416"/>
      <c r="I266" s="623"/>
      <c r="J266" s="632"/>
      <c r="K266" s="65"/>
      <c r="L266" s="66"/>
      <c r="M266" s="66"/>
      <c r="N266" s="87" t="str">
        <f>IF(AND('331-CT'!$E$7=TH!H266,OR(L266="331",M266="331")),"x","")</f>
        <v/>
      </c>
      <c r="O266" s="87" t="str">
        <f>IF(AND($B266&gt;='111'!$N$11,$B266&lt;='111'!$O$11,OR($L266=$O$7,$M266=$O$7)),"x","")</f>
        <v/>
      </c>
      <c r="P266" s="87" t="str">
        <f>IF(AND($L266=$O$7,$B266&lt;'111'!$N$11),"x","")</f>
        <v/>
      </c>
      <c r="Q266" s="87" t="str">
        <f>IF(AND($M266=$O$7,$B266&lt;'111'!$N$11),"x","")</f>
        <v/>
      </c>
      <c r="R266" s="87" t="str">
        <f>IF(AND($B266&gt;='112'!$M$9,$B266&lt;='112'!$N$9,OR($L266='112'!$I$6,$M266='112'!$I$6)),"x","")</f>
        <v/>
      </c>
      <c r="S266" s="87" t="str">
        <f>IF(AND($L266='112'!$I$6,$B266&lt;'112'!$M$9),"x","")</f>
        <v/>
      </c>
      <c r="T266" s="87" t="str">
        <f>IF(AND($M266='112'!$I$6,$B266&lt;'112'!$M$9),"x","")</f>
        <v/>
      </c>
      <c r="U266" s="87" t="str">
        <f>IF(AND($B266&gt;='1331'!$I$9,$B266&lt;='1331'!$J$9,OR($L266=$U$7,$M266=$U$7)),"x","")</f>
        <v/>
      </c>
      <c r="V266" s="87" t="str">
        <f>IF(AND($L266=$U$7,$B266&lt;'1331'!$I$9),"x","")</f>
        <v/>
      </c>
      <c r="W266" s="87" t="str">
        <f>IF(AND($M266=$U$7,$B266&lt;'1331'!$I$9),"x","")</f>
        <v/>
      </c>
      <c r="X266" s="87" t="str">
        <f>IF(AND('CT-341'!$H$9=H266,OR(LEFT(L266,3)=$X$7,LEFT(M266,3)=$X$7)),"x","")</f>
        <v/>
      </c>
      <c r="Y266" s="87" t="str">
        <f>IF(OR(TH!L266=TH!$Y$7,M266=TH!$Y$7),"x","")</f>
        <v/>
      </c>
      <c r="Z266" s="87" t="str">
        <f t="shared" si="10"/>
        <v/>
      </c>
    </row>
    <row r="267" spans="1:26" ht="15.75" customHeight="1">
      <c r="A267" s="405" t="str">
        <f>IF(B267&lt;&gt;"",IF(AND(B267&gt;=_TM1,B267&lt;=_TM2,OR(TH!L267="1111",TH!M267="1111")),TH!D267,""),"")</f>
        <v/>
      </c>
      <c r="B267" s="63" t="str">
        <f t="shared" si="9"/>
        <v/>
      </c>
      <c r="C267" s="64"/>
      <c r="D267" s="64"/>
      <c r="E267" s="64"/>
      <c r="F267" s="67"/>
      <c r="G267" s="367"/>
      <c r="H267" s="75"/>
      <c r="I267" s="619"/>
      <c r="J267" s="628"/>
      <c r="K267" s="65"/>
      <c r="L267" s="66"/>
      <c r="M267" s="66"/>
      <c r="N267" s="87" t="str">
        <f>IF(AND('331-CT'!$E$7=TH!H267,OR(L267="331",M267="331")),"x","")</f>
        <v/>
      </c>
      <c r="O267" s="87" t="str">
        <f>IF(AND($B267&gt;='111'!$N$11,$B267&lt;='111'!$O$11,OR($L267=$O$7,$M267=$O$7)),"x","")</f>
        <v/>
      </c>
      <c r="P267" s="87" t="str">
        <f>IF(AND($L267=$O$7,$B267&lt;'111'!$N$11),"x","")</f>
        <v/>
      </c>
      <c r="Q267" s="87" t="str">
        <f>IF(AND($M267=$O$7,$B267&lt;'111'!$N$11),"x","")</f>
        <v/>
      </c>
      <c r="R267" s="87" t="str">
        <f>IF(AND($B267&gt;='112'!$M$9,$B267&lt;='112'!$N$9,OR($L267='112'!$I$6,$M267='112'!$I$6)),"x","")</f>
        <v/>
      </c>
      <c r="S267" s="87" t="str">
        <f>IF(AND($L267='112'!$I$6,$B267&lt;'112'!$M$9),"x","")</f>
        <v/>
      </c>
      <c r="T267" s="87" t="str">
        <f>IF(AND($M267='112'!$I$6,$B267&lt;'112'!$M$9),"x","")</f>
        <v/>
      </c>
      <c r="U267" s="87" t="str">
        <f>IF(AND($B267&gt;='1331'!$I$9,$B267&lt;='1331'!$J$9,OR($L267=$U$7,$M267=$U$7)),"x","")</f>
        <v/>
      </c>
      <c r="V267" s="87" t="str">
        <f>IF(AND($L267=$U$7,$B267&lt;'1331'!$I$9),"x","")</f>
        <v/>
      </c>
      <c r="W267" s="87" t="str">
        <f>IF(AND($M267=$U$7,$B267&lt;'1331'!$I$9),"x","")</f>
        <v/>
      </c>
      <c r="X267" s="87" t="str">
        <f>IF(AND('CT-341'!$H$9=H267,OR(LEFT(L267,3)=$X$7,LEFT(M267,3)=$X$7)),"x","")</f>
        <v/>
      </c>
      <c r="Y267" s="87" t="str">
        <f>IF(OR(TH!L267=TH!$Y$7,M267=TH!$Y$7),"x","")</f>
        <v/>
      </c>
      <c r="Z267" s="87" t="str">
        <f t="shared" si="10"/>
        <v/>
      </c>
    </row>
    <row r="268" spans="1:26" ht="15.75" customHeight="1">
      <c r="A268" s="405" t="str">
        <f>IF(B268&lt;&gt;"",IF(AND(B268&gt;=_TM1,B268&lt;=_TM2,OR(TH!L268="1111",TH!M268="1111")),TH!D268,""),"")</f>
        <v/>
      </c>
      <c r="B268" s="63" t="str">
        <f t="shared" si="9"/>
        <v/>
      </c>
      <c r="C268" s="64"/>
      <c r="D268" s="64"/>
      <c r="E268" s="64"/>
      <c r="F268" s="67"/>
      <c r="G268" s="367"/>
      <c r="H268" s="75"/>
      <c r="I268" s="619"/>
      <c r="J268" s="628"/>
      <c r="K268" s="65"/>
      <c r="L268" s="66"/>
      <c r="M268" s="66"/>
      <c r="N268" s="87" t="str">
        <f>IF(AND('331-CT'!$E$7=TH!H268,OR(L268="331",M268="331")),"x","")</f>
        <v/>
      </c>
      <c r="O268" s="87" t="str">
        <f>IF(AND($B268&gt;='111'!$N$11,$B268&lt;='111'!$O$11,OR($L268=$O$7,$M268=$O$7)),"x","")</f>
        <v/>
      </c>
      <c r="P268" s="87" t="str">
        <f>IF(AND($L268=$O$7,$B268&lt;'111'!$N$11),"x","")</f>
        <v/>
      </c>
      <c r="Q268" s="87" t="str">
        <f>IF(AND($M268=$O$7,$B268&lt;'111'!$N$11),"x","")</f>
        <v/>
      </c>
      <c r="R268" s="87" t="str">
        <f>IF(AND($B268&gt;='112'!$M$9,$B268&lt;='112'!$N$9,OR($L268='112'!$I$6,$M268='112'!$I$6)),"x","")</f>
        <v/>
      </c>
      <c r="S268" s="87" t="str">
        <f>IF(AND($L268='112'!$I$6,$B268&lt;'112'!$M$9),"x","")</f>
        <v/>
      </c>
      <c r="T268" s="87" t="str">
        <f>IF(AND($M268='112'!$I$6,$B268&lt;'112'!$M$9),"x","")</f>
        <v/>
      </c>
      <c r="U268" s="87" t="str">
        <f>IF(AND($B268&gt;='1331'!$I$9,$B268&lt;='1331'!$J$9,OR($L268=$U$7,$M268=$U$7)),"x","")</f>
        <v/>
      </c>
      <c r="V268" s="87" t="str">
        <f>IF(AND($L268=$U$7,$B268&lt;'1331'!$I$9),"x","")</f>
        <v/>
      </c>
      <c r="W268" s="87" t="str">
        <f>IF(AND($M268=$U$7,$B268&lt;'1331'!$I$9),"x","")</f>
        <v/>
      </c>
      <c r="X268" s="87" t="str">
        <f>IF(AND('CT-341'!$H$9=H268,OR(LEFT(L268,3)=$X$7,LEFT(M268,3)=$X$7)),"x","")</f>
        <v/>
      </c>
      <c r="Y268" s="87" t="str">
        <f>IF(OR(TH!L268=TH!$Y$7,M268=TH!$Y$7),"x","")</f>
        <v/>
      </c>
      <c r="Z268" s="87" t="str">
        <f t="shared" si="10"/>
        <v/>
      </c>
    </row>
    <row r="269" spans="1:26" ht="15.75" customHeight="1">
      <c r="A269" s="405" t="str">
        <f>IF(B269&lt;&gt;"",IF(AND(B269&gt;=_TM1,B269&lt;=_TM2,OR(TH!L269="1111",TH!M269="1111")),TH!D269,""),"")</f>
        <v/>
      </c>
      <c r="B269" s="63" t="str">
        <f t="shared" si="9"/>
        <v/>
      </c>
      <c r="C269" s="64"/>
      <c r="D269" s="64"/>
      <c r="E269" s="64"/>
      <c r="F269" s="67"/>
      <c r="G269" s="381"/>
      <c r="H269" s="75"/>
      <c r="I269" s="619"/>
      <c r="J269" s="628"/>
      <c r="K269" s="65"/>
      <c r="L269" s="66"/>
      <c r="M269" s="66"/>
      <c r="N269" s="87" t="str">
        <f>IF(AND('331-CT'!$E$7=TH!H269,OR(L269="331",M269="331")),"x","")</f>
        <v/>
      </c>
      <c r="O269" s="87" t="str">
        <f>IF(AND($B269&gt;='111'!$N$11,$B269&lt;='111'!$O$11,OR($L269=$O$7,$M269=$O$7)),"x","")</f>
        <v/>
      </c>
      <c r="P269" s="87" t="str">
        <f>IF(AND($L269=$O$7,$B269&lt;'111'!$N$11),"x","")</f>
        <v/>
      </c>
      <c r="Q269" s="87" t="str">
        <f>IF(AND($M269=$O$7,$B269&lt;'111'!$N$11),"x","")</f>
        <v/>
      </c>
      <c r="R269" s="87" t="str">
        <f>IF(AND($B269&gt;='112'!$M$9,$B269&lt;='112'!$N$9,OR($L269='112'!$I$6,$M269='112'!$I$6)),"x","")</f>
        <v/>
      </c>
      <c r="S269" s="87" t="str">
        <f>IF(AND($L269='112'!$I$6,$B269&lt;'112'!$M$9),"x","")</f>
        <v/>
      </c>
      <c r="T269" s="87" t="str">
        <f>IF(AND($M269='112'!$I$6,$B269&lt;'112'!$M$9),"x","")</f>
        <v/>
      </c>
      <c r="U269" s="87" t="str">
        <f>IF(AND($B269&gt;='1331'!$I$9,$B269&lt;='1331'!$J$9,OR($L269=$U$7,$M269=$U$7)),"x","")</f>
        <v/>
      </c>
      <c r="V269" s="87" t="str">
        <f>IF(AND($L269=$U$7,$B269&lt;'1331'!$I$9),"x","")</f>
        <v/>
      </c>
      <c r="W269" s="87" t="str">
        <f>IF(AND($M269=$U$7,$B269&lt;'1331'!$I$9),"x","")</f>
        <v/>
      </c>
      <c r="X269" s="87" t="str">
        <f>IF(AND('CT-341'!$H$9=H269,OR(LEFT(L269,3)=$X$7,LEFT(M269,3)=$X$7)),"x","")</f>
        <v/>
      </c>
      <c r="Y269" s="87" t="str">
        <f>IF(OR(TH!L269=TH!$Y$7,M269=TH!$Y$7),"x","")</f>
        <v/>
      </c>
      <c r="Z269" s="87" t="str">
        <f t="shared" si="10"/>
        <v/>
      </c>
    </row>
    <row r="270" spans="1:26" ht="15.75" customHeight="1">
      <c r="A270" s="405" t="str">
        <f>IF(B270&lt;&gt;"",IF(AND(B270&gt;=_TM1,B270&lt;=_TM2,OR(TH!L270="1111",TH!M270="1111")),TH!D270,""),"")</f>
        <v/>
      </c>
      <c r="B270" s="63" t="str">
        <f t="shared" si="9"/>
        <v/>
      </c>
      <c r="C270" s="64"/>
      <c r="D270" s="64"/>
      <c r="E270" s="64"/>
      <c r="F270" s="67"/>
      <c r="G270" s="367"/>
      <c r="H270" s="75"/>
      <c r="I270" s="619"/>
      <c r="J270" s="628"/>
      <c r="K270" s="65"/>
      <c r="L270" s="66"/>
      <c r="M270" s="66"/>
      <c r="N270" s="87" t="str">
        <f>IF(AND('331-CT'!$E$7=TH!H270,OR(L270="331",M270="331")),"x","")</f>
        <v/>
      </c>
      <c r="O270" s="87" t="str">
        <f>IF(AND($B270&gt;='111'!$N$11,$B270&lt;='111'!$O$11,OR($L270=$O$7,$M270=$O$7)),"x","")</f>
        <v/>
      </c>
      <c r="P270" s="87" t="str">
        <f>IF(AND($L270=$O$7,$B270&lt;'111'!$N$11),"x","")</f>
        <v/>
      </c>
      <c r="Q270" s="87" t="str">
        <f>IF(AND($M270=$O$7,$B270&lt;'111'!$N$11),"x","")</f>
        <v/>
      </c>
      <c r="R270" s="87" t="str">
        <f>IF(AND($B270&gt;='112'!$M$9,$B270&lt;='112'!$N$9,OR($L270='112'!$I$6,$M270='112'!$I$6)),"x","")</f>
        <v/>
      </c>
      <c r="S270" s="87" t="str">
        <f>IF(AND($L270='112'!$I$6,$B270&lt;'112'!$M$9),"x","")</f>
        <v/>
      </c>
      <c r="T270" s="87" t="str">
        <f>IF(AND($M270='112'!$I$6,$B270&lt;'112'!$M$9),"x","")</f>
        <v/>
      </c>
      <c r="U270" s="87" t="str">
        <f>IF(AND($B270&gt;='1331'!$I$9,$B270&lt;='1331'!$J$9,OR($L270=$U$7,$M270=$U$7)),"x","")</f>
        <v/>
      </c>
      <c r="V270" s="87" t="str">
        <f>IF(AND($L270=$U$7,$B270&lt;'1331'!$I$9),"x","")</f>
        <v/>
      </c>
      <c r="W270" s="87" t="str">
        <f>IF(AND($M270=$U$7,$B270&lt;'1331'!$I$9),"x","")</f>
        <v/>
      </c>
      <c r="X270" s="87" t="str">
        <f>IF(AND('CT-341'!$H$9=H270,OR(LEFT(L270,3)=$X$7,LEFT(M270,3)=$X$7)),"x","")</f>
        <v/>
      </c>
      <c r="Y270" s="87" t="str">
        <f>IF(OR(TH!L270=TH!$Y$7,M270=TH!$Y$7),"x","")</f>
        <v/>
      </c>
      <c r="Z270" s="87" t="str">
        <f t="shared" si="10"/>
        <v/>
      </c>
    </row>
    <row r="271" spans="1:26" ht="15.75" customHeight="1">
      <c r="A271" s="405" t="str">
        <f>IF(B271&lt;&gt;"",IF(AND(B271&gt;=_TM1,B271&lt;=_TM2,OR(TH!L271="1111",TH!M271="1111")),TH!D271,""),"")</f>
        <v/>
      </c>
      <c r="B271" s="63" t="str">
        <f t="shared" si="9"/>
        <v/>
      </c>
      <c r="C271" s="64"/>
      <c r="D271" s="64"/>
      <c r="E271" s="64"/>
      <c r="F271" s="67"/>
      <c r="G271" s="367"/>
      <c r="H271" s="75"/>
      <c r="I271" s="619"/>
      <c r="J271" s="628"/>
      <c r="K271" s="65"/>
      <c r="L271" s="66"/>
      <c r="M271" s="66"/>
      <c r="N271" s="87" t="str">
        <f>IF(AND('331-CT'!$E$7=TH!H271,OR(L271="331",M271="331")),"x","")</f>
        <v/>
      </c>
      <c r="O271" s="87" t="str">
        <f>IF(AND($B271&gt;='111'!$N$11,$B271&lt;='111'!$O$11,OR($L271=$O$7,$M271=$O$7)),"x","")</f>
        <v/>
      </c>
      <c r="P271" s="87" t="str">
        <f>IF(AND($L271=$O$7,$B271&lt;'111'!$N$11),"x","")</f>
        <v/>
      </c>
      <c r="Q271" s="87" t="str">
        <f>IF(AND($M271=$O$7,$B271&lt;'111'!$N$11),"x","")</f>
        <v/>
      </c>
      <c r="R271" s="87" t="str">
        <f>IF(AND($B271&gt;='112'!$M$9,$B271&lt;='112'!$N$9,OR($L271='112'!$I$6,$M271='112'!$I$6)),"x","")</f>
        <v/>
      </c>
      <c r="S271" s="87" t="str">
        <f>IF(AND($L271='112'!$I$6,$B271&lt;'112'!$M$9),"x","")</f>
        <v/>
      </c>
      <c r="T271" s="87" t="str">
        <f>IF(AND($M271='112'!$I$6,$B271&lt;'112'!$M$9),"x","")</f>
        <v/>
      </c>
      <c r="U271" s="87" t="str">
        <f>IF(AND($B271&gt;='1331'!$I$9,$B271&lt;='1331'!$J$9,OR($L271=$U$7,$M271=$U$7)),"x","")</f>
        <v/>
      </c>
      <c r="V271" s="87" t="str">
        <f>IF(AND($L271=$U$7,$B271&lt;'1331'!$I$9),"x","")</f>
        <v/>
      </c>
      <c r="W271" s="87" t="str">
        <f>IF(AND($M271=$U$7,$B271&lt;'1331'!$I$9),"x","")</f>
        <v/>
      </c>
      <c r="X271" s="87" t="str">
        <f>IF(AND('CT-341'!$H$9=H271,OR(LEFT(L271,3)=$X$7,LEFT(M271,3)=$X$7)),"x","")</f>
        <v/>
      </c>
      <c r="Y271" s="87" t="str">
        <f>IF(OR(TH!L271=TH!$Y$7,M271=TH!$Y$7),"x","")</f>
        <v/>
      </c>
      <c r="Z271" s="87" t="str">
        <f t="shared" si="10"/>
        <v/>
      </c>
    </row>
    <row r="272" spans="1:26" ht="15.75" customHeight="1">
      <c r="A272" s="405" t="str">
        <f>IF(B272&lt;&gt;"",IF(AND(B272&gt;=_TM1,B272&lt;=_TM2,OR(TH!L272="1111",TH!M272="1111")),TH!D272,""),"")</f>
        <v/>
      </c>
      <c r="B272" s="63" t="str">
        <f t="shared" si="9"/>
        <v/>
      </c>
      <c r="C272" s="64"/>
      <c r="D272" s="64"/>
      <c r="E272" s="64"/>
      <c r="F272" s="67"/>
      <c r="G272" s="367"/>
      <c r="H272" s="75"/>
      <c r="I272" s="619"/>
      <c r="J272" s="628"/>
      <c r="K272" s="65"/>
      <c r="L272" s="66"/>
      <c r="M272" s="66"/>
      <c r="N272" s="87" t="str">
        <f>IF(AND('331-CT'!$E$7=TH!H272,OR(L272="331",M272="331")),"x","")</f>
        <v/>
      </c>
      <c r="O272" s="87" t="str">
        <f>IF(AND($B272&gt;='111'!$N$11,$B272&lt;='111'!$O$11,OR($L272=$O$7,$M272=$O$7)),"x","")</f>
        <v/>
      </c>
      <c r="P272" s="87" t="str">
        <f>IF(AND($L272=$O$7,$B272&lt;'111'!$N$11),"x","")</f>
        <v/>
      </c>
      <c r="Q272" s="87" t="str">
        <f>IF(AND($M272=$O$7,$B272&lt;'111'!$N$11),"x","")</f>
        <v/>
      </c>
      <c r="R272" s="87" t="str">
        <f>IF(AND($B272&gt;='112'!$M$9,$B272&lt;='112'!$N$9,OR($L272='112'!$I$6,$M272='112'!$I$6)),"x","")</f>
        <v/>
      </c>
      <c r="S272" s="87" t="str">
        <f>IF(AND($L272='112'!$I$6,$B272&lt;'112'!$M$9),"x","")</f>
        <v/>
      </c>
      <c r="T272" s="87" t="str">
        <f>IF(AND($M272='112'!$I$6,$B272&lt;'112'!$M$9),"x","")</f>
        <v/>
      </c>
      <c r="U272" s="87" t="str">
        <f>IF(AND($B272&gt;='1331'!$I$9,$B272&lt;='1331'!$J$9,OR($L272=$U$7,$M272=$U$7)),"x","")</f>
        <v/>
      </c>
      <c r="V272" s="87" t="str">
        <f>IF(AND($L272=$U$7,$B272&lt;'1331'!$I$9),"x","")</f>
        <v/>
      </c>
      <c r="W272" s="87" t="str">
        <f>IF(AND($M272=$U$7,$B272&lt;'1331'!$I$9),"x","")</f>
        <v/>
      </c>
      <c r="X272" s="87" t="str">
        <f>IF(AND('CT-341'!$H$9=H272,OR(LEFT(L272,3)=$X$7,LEFT(M272,3)=$X$7)),"x","")</f>
        <v/>
      </c>
      <c r="Y272" s="87" t="str">
        <f>IF(OR(TH!L272=TH!$Y$7,M272=TH!$Y$7),"x","")</f>
        <v/>
      </c>
      <c r="Z272" s="87" t="str">
        <f t="shared" si="10"/>
        <v/>
      </c>
    </row>
    <row r="273" spans="1:26" ht="15.75" customHeight="1">
      <c r="A273" s="405" t="str">
        <f>IF(B273&lt;&gt;"",IF(AND(B273&gt;=_TM1,B273&lt;=_TM2,OR(TH!L273="1111",TH!M273="1111")),TH!D273,""),"")</f>
        <v/>
      </c>
      <c r="B273" s="63" t="str">
        <f t="shared" si="9"/>
        <v/>
      </c>
      <c r="C273" s="64"/>
      <c r="D273" s="64"/>
      <c r="E273" s="64"/>
      <c r="F273" s="67"/>
      <c r="G273" s="367"/>
      <c r="H273" s="75"/>
      <c r="I273" s="619"/>
      <c r="J273" s="628"/>
      <c r="K273" s="65"/>
      <c r="L273" s="66"/>
      <c r="M273" s="66"/>
      <c r="N273" s="87" t="str">
        <f>IF(AND('331-CT'!$E$7=TH!H273,OR(L273="331",M273="331")),"x","")</f>
        <v/>
      </c>
      <c r="O273" s="87" t="str">
        <f>IF(AND($B273&gt;='111'!$N$11,$B273&lt;='111'!$O$11,OR($L273=$O$7,$M273=$O$7)),"x","")</f>
        <v/>
      </c>
      <c r="P273" s="87" t="str">
        <f>IF(AND($L273=$O$7,$B273&lt;'111'!$N$11),"x","")</f>
        <v/>
      </c>
      <c r="Q273" s="87" t="str">
        <f>IF(AND($M273=$O$7,$B273&lt;'111'!$N$11),"x","")</f>
        <v/>
      </c>
      <c r="R273" s="87" t="str">
        <f>IF(AND($B273&gt;='112'!$M$9,$B273&lt;='112'!$N$9,OR($L273='112'!$I$6,$M273='112'!$I$6)),"x","")</f>
        <v/>
      </c>
      <c r="S273" s="87" t="str">
        <f>IF(AND($L273='112'!$I$6,$B273&lt;'112'!$M$9),"x","")</f>
        <v/>
      </c>
      <c r="T273" s="87" t="str">
        <f>IF(AND($M273='112'!$I$6,$B273&lt;'112'!$M$9),"x","")</f>
        <v/>
      </c>
      <c r="U273" s="87" t="str">
        <f>IF(AND($B273&gt;='1331'!$I$9,$B273&lt;='1331'!$J$9,OR($L273=$U$7,$M273=$U$7)),"x","")</f>
        <v/>
      </c>
      <c r="V273" s="87" t="str">
        <f>IF(AND($L273=$U$7,$B273&lt;'1331'!$I$9),"x","")</f>
        <v/>
      </c>
      <c r="W273" s="87" t="str">
        <f>IF(AND($M273=$U$7,$B273&lt;'1331'!$I$9),"x","")</f>
        <v/>
      </c>
      <c r="X273" s="87" t="str">
        <f>IF(AND('CT-341'!$H$9=H273,OR(LEFT(L273,3)=$X$7,LEFT(M273,3)=$X$7)),"x","")</f>
        <v/>
      </c>
      <c r="Y273" s="87" t="str">
        <f>IF(OR(TH!L273=TH!$Y$7,M273=TH!$Y$7),"x","")</f>
        <v/>
      </c>
      <c r="Z273" s="87" t="str">
        <f t="shared" si="10"/>
        <v/>
      </c>
    </row>
    <row r="274" spans="1:26" ht="15.75" customHeight="1">
      <c r="A274" s="405" t="str">
        <f>IF(B274&lt;&gt;"",IF(AND(B274&gt;=_TM1,B274&lt;=_TM2,OR(TH!L274="1111",TH!M274="1111")),TH!D274,""),"")</f>
        <v/>
      </c>
      <c r="B274" s="63" t="str">
        <f t="shared" si="9"/>
        <v/>
      </c>
      <c r="C274" s="64"/>
      <c r="D274" s="64"/>
      <c r="E274" s="64"/>
      <c r="F274" s="67"/>
      <c r="G274" s="367"/>
      <c r="H274" s="75"/>
      <c r="I274" s="619"/>
      <c r="J274" s="628"/>
      <c r="K274" s="65"/>
      <c r="L274" s="66"/>
      <c r="M274" s="66"/>
      <c r="N274" s="87" t="str">
        <f>IF(AND('331-CT'!$E$7=TH!H274,OR(L274="331",M274="331")),"x","")</f>
        <v/>
      </c>
      <c r="O274" s="87" t="str">
        <f>IF(AND($B274&gt;='111'!$N$11,$B274&lt;='111'!$O$11,OR($L274=$O$7,$M274=$O$7)),"x","")</f>
        <v/>
      </c>
      <c r="P274" s="87" t="str">
        <f>IF(AND($L274=$O$7,$B274&lt;'111'!$N$11),"x","")</f>
        <v/>
      </c>
      <c r="Q274" s="87" t="str">
        <f>IF(AND($M274=$O$7,$B274&lt;'111'!$N$11),"x","")</f>
        <v/>
      </c>
      <c r="R274" s="87" t="str">
        <f>IF(AND($B274&gt;='112'!$M$9,$B274&lt;='112'!$N$9,OR($L274='112'!$I$6,$M274='112'!$I$6)),"x","")</f>
        <v/>
      </c>
      <c r="S274" s="87" t="str">
        <f>IF(AND($L274='112'!$I$6,$B274&lt;'112'!$M$9),"x","")</f>
        <v/>
      </c>
      <c r="T274" s="87" t="str">
        <f>IF(AND($M274='112'!$I$6,$B274&lt;'112'!$M$9),"x","")</f>
        <v/>
      </c>
      <c r="U274" s="87" t="str">
        <f>IF(AND($B274&gt;='1331'!$I$9,$B274&lt;='1331'!$J$9,OR($L274=$U$7,$M274=$U$7)),"x","")</f>
        <v/>
      </c>
      <c r="V274" s="87" t="str">
        <f>IF(AND($L274=$U$7,$B274&lt;'1331'!$I$9),"x","")</f>
        <v/>
      </c>
      <c r="W274" s="87" t="str">
        <f>IF(AND($M274=$U$7,$B274&lt;'1331'!$I$9),"x","")</f>
        <v/>
      </c>
      <c r="X274" s="87" t="str">
        <f>IF(AND('CT-341'!$H$9=H274,OR(LEFT(L274,3)=$X$7,LEFT(M274,3)=$X$7)),"x","")</f>
        <v/>
      </c>
      <c r="Y274" s="87" t="str">
        <f>IF(OR(TH!L274=TH!$Y$7,M274=TH!$Y$7),"x","")</f>
        <v/>
      </c>
      <c r="Z274" s="87" t="str">
        <f t="shared" si="10"/>
        <v/>
      </c>
    </row>
    <row r="275" spans="1:26" ht="15.75" customHeight="1">
      <c r="A275" s="405" t="str">
        <f>IF(B275&lt;&gt;"",IF(AND(B275&gt;=_TM1,B275&lt;=_TM2,OR(TH!L275="1111",TH!M275="1111")),TH!D275,""),"")</f>
        <v/>
      </c>
      <c r="B275" s="63" t="str">
        <f t="shared" ref="B275:B316" si="11">IF(C275&lt;&gt;"",MONTH(C275),"")</f>
        <v/>
      </c>
      <c r="C275" s="64"/>
      <c r="D275" s="64"/>
      <c r="E275" s="64"/>
      <c r="F275" s="67"/>
      <c r="G275" s="367"/>
      <c r="H275" s="75"/>
      <c r="I275" s="619"/>
      <c r="J275" s="628"/>
      <c r="K275" s="65"/>
      <c r="L275" s="66"/>
      <c r="M275" s="66"/>
      <c r="N275" s="87" t="str">
        <f>IF(AND('331-CT'!$E$7=TH!H275,OR(L275="331",M275="331")),"x","")</f>
        <v/>
      </c>
      <c r="O275" s="87" t="str">
        <f>IF(AND($B275&gt;='111'!$N$11,$B275&lt;='111'!$O$11,OR($L275=$O$7,$M275=$O$7)),"x","")</f>
        <v/>
      </c>
      <c r="P275" s="87" t="str">
        <f>IF(AND($L275=$O$7,$B275&lt;'111'!$N$11),"x","")</f>
        <v/>
      </c>
      <c r="Q275" s="87" t="str">
        <f>IF(AND($M275=$O$7,$B275&lt;'111'!$N$11),"x","")</f>
        <v/>
      </c>
      <c r="R275" s="87" t="str">
        <f>IF(AND($B275&gt;='112'!$M$9,$B275&lt;='112'!$N$9,OR($L275='112'!$I$6,$M275='112'!$I$6)),"x","")</f>
        <v/>
      </c>
      <c r="S275" s="87" t="str">
        <f>IF(AND($L275='112'!$I$6,$B275&lt;'112'!$M$9),"x","")</f>
        <v/>
      </c>
      <c r="T275" s="87" t="str">
        <f>IF(AND($M275='112'!$I$6,$B275&lt;'112'!$M$9),"x","")</f>
        <v/>
      </c>
      <c r="U275" s="87" t="str">
        <f>IF(AND($B275&gt;='1331'!$I$9,$B275&lt;='1331'!$J$9,OR($L275=$U$7,$M275=$U$7)),"x","")</f>
        <v/>
      </c>
      <c r="V275" s="87" t="str">
        <f>IF(AND($L275=$U$7,$B275&lt;'1331'!$I$9),"x","")</f>
        <v/>
      </c>
      <c r="W275" s="87" t="str">
        <f>IF(AND($M275=$U$7,$B275&lt;'1331'!$I$9),"x","")</f>
        <v/>
      </c>
      <c r="X275" s="87" t="str">
        <f>IF(AND('CT-341'!$H$9=H275,OR(LEFT(L275,3)=$X$7,LEFT(M275,3)=$X$7)),"x","")</f>
        <v/>
      </c>
      <c r="Y275" s="87" t="str">
        <f>IF(OR(TH!L275=TH!$Y$7,M275=TH!$Y$7),"x","")</f>
        <v/>
      </c>
      <c r="Z275" s="87" t="str">
        <f t="shared" si="10"/>
        <v/>
      </c>
    </row>
    <row r="276" spans="1:26" ht="15.75" customHeight="1">
      <c r="A276" s="405" t="str">
        <f>IF(B276&lt;&gt;"",IF(AND(B276&gt;=_TM1,B276&lt;=_TM2,OR(TH!L276="1111",TH!M276="1111")),TH!D276,""),"")</f>
        <v/>
      </c>
      <c r="B276" s="63" t="str">
        <f t="shared" si="11"/>
        <v/>
      </c>
      <c r="C276" s="64"/>
      <c r="D276" s="64"/>
      <c r="E276" s="64"/>
      <c r="F276" s="67"/>
      <c r="G276" s="367"/>
      <c r="H276" s="75"/>
      <c r="I276" s="619"/>
      <c r="J276" s="628"/>
      <c r="K276" s="65"/>
      <c r="L276" s="66"/>
      <c r="M276" s="66"/>
      <c r="N276" s="87" t="str">
        <f>IF(AND('331-CT'!$E$7=TH!H276,OR(L276="331",M276="331")),"x","")</f>
        <v/>
      </c>
      <c r="O276" s="87" t="str">
        <f>IF(AND($B276&gt;='111'!$N$11,$B276&lt;='111'!$O$11,OR($L276=$O$7,$M276=$O$7)),"x","")</f>
        <v/>
      </c>
      <c r="P276" s="87" t="str">
        <f>IF(AND($L276=$O$7,$B276&lt;'111'!$N$11),"x","")</f>
        <v/>
      </c>
      <c r="Q276" s="87" t="str">
        <f>IF(AND($M276=$O$7,$B276&lt;'111'!$N$11),"x","")</f>
        <v/>
      </c>
      <c r="R276" s="87" t="str">
        <f>IF(AND($B276&gt;='112'!$M$9,$B276&lt;='112'!$N$9,OR($L276='112'!$I$6,$M276='112'!$I$6)),"x","")</f>
        <v/>
      </c>
      <c r="S276" s="87" t="str">
        <f>IF(AND($L276='112'!$I$6,$B276&lt;'112'!$M$9),"x","")</f>
        <v/>
      </c>
      <c r="T276" s="87" t="str">
        <f>IF(AND($M276='112'!$I$6,$B276&lt;'112'!$M$9),"x","")</f>
        <v/>
      </c>
      <c r="U276" s="87" t="str">
        <f>IF(AND($B276&gt;='1331'!$I$9,$B276&lt;='1331'!$J$9,OR($L276=$U$7,$M276=$U$7)),"x","")</f>
        <v/>
      </c>
      <c r="V276" s="87" t="str">
        <f>IF(AND($L276=$U$7,$B276&lt;'1331'!$I$9),"x","")</f>
        <v/>
      </c>
      <c r="W276" s="87" t="str">
        <f>IF(AND($M276=$U$7,$B276&lt;'1331'!$I$9),"x","")</f>
        <v/>
      </c>
      <c r="X276" s="87" t="str">
        <f>IF(AND('CT-341'!$H$9=H276,OR(LEFT(L276,3)=$X$7,LEFT(M276,3)=$X$7)),"x","")</f>
        <v/>
      </c>
      <c r="Y276" s="87" t="str">
        <f>IF(OR(TH!L276=TH!$Y$7,M276=TH!$Y$7),"x","")</f>
        <v/>
      </c>
      <c r="Z276" s="87" t="str">
        <f t="shared" si="10"/>
        <v/>
      </c>
    </row>
    <row r="277" spans="1:26" ht="15.75" customHeight="1">
      <c r="A277" s="405" t="str">
        <f>IF(B277&lt;&gt;"",IF(AND(B277&gt;=_TM1,B277&lt;=_TM2,OR(TH!L277="1111",TH!M277="1111")),TH!D277,""),"")</f>
        <v/>
      </c>
      <c r="B277" s="63" t="str">
        <f t="shared" si="11"/>
        <v/>
      </c>
      <c r="C277" s="64"/>
      <c r="D277" s="64"/>
      <c r="E277" s="64"/>
      <c r="F277" s="67"/>
      <c r="G277" s="367"/>
      <c r="H277" s="75"/>
      <c r="I277" s="619"/>
      <c r="J277" s="628"/>
      <c r="K277" s="65"/>
      <c r="L277" s="66"/>
      <c r="M277" s="66"/>
      <c r="N277" s="87" t="str">
        <f>IF(AND('331-CT'!$E$7=TH!H277,OR(L277="331",M277="331")),"x","")</f>
        <v/>
      </c>
      <c r="O277" s="87" t="str">
        <f>IF(AND($B277&gt;='111'!$N$11,$B277&lt;='111'!$O$11,OR($L277=$O$7,$M277=$O$7)),"x","")</f>
        <v/>
      </c>
      <c r="P277" s="87" t="str">
        <f>IF(AND($L277=$O$7,$B277&lt;'111'!$N$11),"x","")</f>
        <v/>
      </c>
      <c r="Q277" s="87" t="str">
        <f>IF(AND($M277=$O$7,$B277&lt;'111'!$N$11),"x","")</f>
        <v/>
      </c>
      <c r="R277" s="87" t="str">
        <f>IF(AND($B277&gt;='112'!$M$9,$B277&lt;='112'!$N$9,OR($L277='112'!$I$6,$M277='112'!$I$6)),"x","")</f>
        <v/>
      </c>
      <c r="S277" s="87" t="str">
        <f>IF(AND($L277='112'!$I$6,$B277&lt;'112'!$M$9),"x","")</f>
        <v/>
      </c>
      <c r="T277" s="87" t="str">
        <f>IF(AND($M277='112'!$I$6,$B277&lt;'112'!$M$9),"x","")</f>
        <v/>
      </c>
      <c r="U277" s="87" t="str">
        <f>IF(AND($B277&gt;='1331'!$I$9,$B277&lt;='1331'!$J$9,OR($L277=$U$7,$M277=$U$7)),"x","")</f>
        <v/>
      </c>
      <c r="V277" s="87" t="str">
        <f>IF(AND($L277=$U$7,$B277&lt;'1331'!$I$9),"x","")</f>
        <v/>
      </c>
      <c r="W277" s="87" t="str">
        <f>IF(AND($M277=$U$7,$B277&lt;'1331'!$I$9),"x","")</f>
        <v/>
      </c>
      <c r="X277" s="87" t="str">
        <f>IF(AND('CT-341'!$H$9=H277,OR(LEFT(L277,3)=$X$7,LEFT(M277,3)=$X$7)),"x","")</f>
        <v/>
      </c>
      <c r="Y277" s="87" t="str">
        <f>IF(OR(TH!L277=TH!$Y$7,M277=TH!$Y$7),"x","")</f>
        <v/>
      </c>
      <c r="Z277" s="87" t="str">
        <f t="shared" si="10"/>
        <v/>
      </c>
    </row>
    <row r="278" spans="1:26" ht="15.75" customHeight="1">
      <c r="A278" s="405" t="str">
        <f>IF(B278&lt;&gt;"",IF(AND(B278&gt;=_TM1,B278&lt;=_TM2,OR(TH!L278="1111",TH!M278="1111")),TH!D278,""),"")</f>
        <v/>
      </c>
      <c r="B278" s="63" t="str">
        <f t="shared" si="11"/>
        <v/>
      </c>
      <c r="C278" s="64"/>
      <c r="D278" s="64"/>
      <c r="E278" s="64"/>
      <c r="F278" s="67"/>
      <c r="G278" s="367"/>
      <c r="H278" s="75"/>
      <c r="I278" s="619"/>
      <c r="J278" s="628"/>
      <c r="K278" s="65"/>
      <c r="L278" s="66"/>
      <c r="M278" s="66"/>
      <c r="N278" s="87" t="str">
        <f>IF(AND('331-CT'!$E$7=TH!H278,OR(L278="331",M278="331")),"x","")</f>
        <v/>
      </c>
      <c r="O278" s="87" t="str">
        <f>IF(AND($B278&gt;='111'!$N$11,$B278&lt;='111'!$O$11,OR($L278=$O$7,$M278=$O$7)),"x","")</f>
        <v/>
      </c>
      <c r="P278" s="87" t="str">
        <f>IF(AND($L278=$O$7,$B278&lt;'111'!$N$11),"x","")</f>
        <v/>
      </c>
      <c r="Q278" s="87" t="str">
        <f>IF(AND($M278=$O$7,$B278&lt;'111'!$N$11),"x","")</f>
        <v/>
      </c>
      <c r="R278" s="87" t="str">
        <f>IF(AND($B278&gt;='112'!$M$9,$B278&lt;='112'!$N$9,OR($L278='112'!$I$6,$M278='112'!$I$6)),"x","")</f>
        <v/>
      </c>
      <c r="S278" s="87" t="str">
        <f>IF(AND($L278='112'!$I$6,$B278&lt;'112'!$M$9),"x","")</f>
        <v/>
      </c>
      <c r="T278" s="87" t="str">
        <f>IF(AND($M278='112'!$I$6,$B278&lt;'112'!$M$9),"x","")</f>
        <v/>
      </c>
      <c r="U278" s="87" t="str">
        <f>IF(AND($B278&gt;='1331'!$I$9,$B278&lt;='1331'!$J$9,OR($L278=$U$7,$M278=$U$7)),"x","")</f>
        <v/>
      </c>
      <c r="V278" s="87" t="str">
        <f>IF(AND($L278=$U$7,$B278&lt;'1331'!$I$9),"x","")</f>
        <v/>
      </c>
      <c r="W278" s="87" t="str">
        <f>IF(AND($M278=$U$7,$B278&lt;'1331'!$I$9),"x","")</f>
        <v/>
      </c>
      <c r="X278" s="87" t="str">
        <f>IF(AND('CT-341'!$H$9=H278,OR(LEFT(L278,3)=$X$7,LEFT(M278,3)=$X$7)),"x","")</f>
        <v/>
      </c>
      <c r="Y278" s="87" t="str">
        <f>IF(OR(TH!L278=TH!$Y$7,M278=TH!$Y$7),"x","")</f>
        <v/>
      </c>
      <c r="Z278" s="87" t="str">
        <f t="shared" ref="Z278:Z341" si="12">IF(AND(1&lt;=$B278,$B278&lt;=3),"1",IF(AND(4&lt;=$B278,$B278&lt;=6),"2",IF(AND(7&lt;=$B278,$B278&lt;=9),"3",IF(AND(10&lt;=$B278,$B278&lt;=12),"4",""))))</f>
        <v/>
      </c>
    </row>
    <row r="279" spans="1:26" ht="15.75" customHeight="1">
      <c r="A279" s="405" t="str">
        <f>IF(B279&lt;&gt;"",IF(AND(B279&gt;=_TM1,B279&lt;=_TM2,OR(TH!L279="1111",TH!M279="1111")),TH!D279,""),"")</f>
        <v/>
      </c>
      <c r="B279" s="63" t="str">
        <f t="shared" si="11"/>
        <v/>
      </c>
      <c r="C279" s="64"/>
      <c r="D279" s="64"/>
      <c r="E279" s="64"/>
      <c r="F279" s="67"/>
      <c r="G279" s="367"/>
      <c r="H279" s="76"/>
      <c r="I279" s="622"/>
      <c r="J279" s="631"/>
      <c r="K279" s="65"/>
      <c r="L279" s="66"/>
      <c r="M279" s="66"/>
      <c r="N279" s="87" t="str">
        <f>IF(AND('331-CT'!$E$7=TH!H279,OR(L279="331",M279="331")),"x","")</f>
        <v/>
      </c>
      <c r="O279" s="87" t="str">
        <f>IF(AND($B279&gt;='111'!$N$11,$B279&lt;='111'!$O$11,OR($L279=$O$7,$M279=$O$7)),"x","")</f>
        <v/>
      </c>
      <c r="P279" s="87" t="str">
        <f>IF(AND($L279=$O$7,$B279&lt;'111'!$N$11),"x","")</f>
        <v/>
      </c>
      <c r="Q279" s="87" t="str">
        <f>IF(AND($M279=$O$7,$B279&lt;'111'!$N$11),"x","")</f>
        <v/>
      </c>
      <c r="R279" s="87" t="str">
        <f>IF(AND($B279&gt;='112'!$M$9,$B279&lt;='112'!$N$9,OR($L279='112'!$I$6,$M279='112'!$I$6)),"x","")</f>
        <v/>
      </c>
      <c r="S279" s="87" t="str">
        <f>IF(AND($L279='112'!$I$6,$B279&lt;'112'!$M$9),"x","")</f>
        <v/>
      </c>
      <c r="T279" s="87" t="str">
        <f>IF(AND($M279='112'!$I$6,$B279&lt;'112'!$M$9),"x","")</f>
        <v/>
      </c>
      <c r="U279" s="87" t="str">
        <f>IF(AND($B279&gt;='1331'!$I$9,$B279&lt;='1331'!$J$9,OR($L279=$U$7,$M279=$U$7)),"x","")</f>
        <v/>
      </c>
      <c r="V279" s="87" t="str">
        <f>IF(AND($L279=$U$7,$B279&lt;'1331'!$I$9),"x","")</f>
        <v/>
      </c>
      <c r="W279" s="87" t="str">
        <f>IF(AND($M279=$U$7,$B279&lt;'1331'!$I$9),"x","")</f>
        <v/>
      </c>
      <c r="X279" s="87" t="str">
        <f>IF(AND('CT-341'!$H$9=H279,OR(LEFT(L279,3)=$X$7,LEFT(M279,3)=$X$7)),"x","")</f>
        <v/>
      </c>
      <c r="Y279" s="87" t="str">
        <f>IF(OR(TH!L279=TH!$Y$7,M279=TH!$Y$7),"x","")</f>
        <v/>
      </c>
      <c r="Z279" s="87" t="str">
        <f t="shared" si="12"/>
        <v/>
      </c>
    </row>
    <row r="280" spans="1:26" ht="15.75" customHeight="1">
      <c r="A280" s="405" t="str">
        <f>IF(B280&lt;&gt;"",IF(AND(B280&gt;=_TM1,B280&lt;=_TM2,OR(TH!L280="1111",TH!M280="1111")),TH!D280,""),"")</f>
        <v/>
      </c>
      <c r="B280" s="63" t="str">
        <f t="shared" si="11"/>
        <v/>
      </c>
      <c r="C280" s="64"/>
      <c r="D280" s="64"/>
      <c r="E280" s="64"/>
      <c r="F280" s="67"/>
      <c r="G280" s="367"/>
      <c r="H280" s="75"/>
      <c r="I280" s="619"/>
      <c r="J280" s="628"/>
      <c r="K280" s="65"/>
      <c r="L280" s="66"/>
      <c r="M280" s="66"/>
      <c r="N280" s="87" t="str">
        <f>IF(AND('331-CT'!$E$7=TH!H280,OR(L280="331",M280="331")),"x","")</f>
        <v/>
      </c>
      <c r="O280" s="87" t="str">
        <f>IF(AND($B280&gt;='111'!$N$11,$B280&lt;='111'!$O$11,OR($L280=$O$7,$M280=$O$7)),"x","")</f>
        <v/>
      </c>
      <c r="P280" s="87" t="str">
        <f>IF(AND($L280=$O$7,$B280&lt;'111'!$N$11),"x","")</f>
        <v/>
      </c>
      <c r="Q280" s="87" t="str">
        <f>IF(AND($M280=$O$7,$B280&lt;'111'!$N$11),"x","")</f>
        <v/>
      </c>
      <c r="R280" s="87" t="str">
        <f>IF(AND($B280&gt;='112'!$M$9,$B280&lt;='112'!$N$9,OR($L280='112'!$I$6,$M280='112'!$I$6)),"x","")</f>
        <v/>
      </c>
      <c r="S280" s="87" t="str">
        <f>IF(AND($L280='112'!$I$6,$B280&lt;'112'!$M$9),"x","")</f>
        <v/>
      </c>
      <c r="T280" s="87" t="str">
        <f>IF(AND($M280='112'!$I$6,$B280&lt;'112'!$M$9),"x","")</f>
        <v/>
      </c>
      <c r="U280" s="87" t="str">
        <f>IF(AND($B280&gt;='1331'!$I$9,$B280&lt;='1331'!$J$9,OR($L280=$U$7,$M280=$U$7)),"x","")</f>
        <v/>
      </c>
      <c r="V280" s="87" t="str">
        <f>IF(AND($L280=$U$7,$B280&lt;'1331'!$I$9),"x","")</f>
        <v/>
      </c>
      <c r="W280" s="87" t="str">
        <f>IF(AND($M280=$U$7,$B280&lt;'1331'!$I$9),"x","")</f>
        <v/>
      </c>
      <c r="X280" s="87" t="str">
        <f>IF(AND('CT-341'!$H$9=H280,OR(LEFT(L280,3)=$X$7,LEFT(M280,3)=$X$7)),"x","")</f>
        <v/>
      </c>
      <c r="Y280" s="87" t="str">
        <f>IF(OR(TH!L280=TH!$Y$7,M280=TH!$Y$7),"x","")</f>
        <v/>
      </c>
      <c r="Z280" s="87" t="str">
        <f t="shared" si="12"/>
        <v/>
      </c>
    </row>
    <row r="281" spans="1:26" ht="15.75" customHeight="1">
      <c r="A281" s="405" t="str">
        <f>IF(B281&lt;&gt;"",IF(AND(B281&gt;=_TM1,B281&lt;=_TM2,OR(TH!L281="1111",TH!M281="1111")),TH!D281,""),"")</f>
        <v/>
      </c>
      <c r="B281" s="63" t="str">
        <f t="shared" si="11"/>
        <v/>
      </c>
      <c r="C281" s="64"/>
      <c r="D281" s="64"/>
      <c r="E281" s="64"/>
      <c r="F281" s="67"/>
      <c r="G281" s="367"/>
      <c r="H281" s="75"/>
      <c r="I281" s="619"/>
      <c r="J281" s="628"/>
      <c r="K281" s="65"/>
      <c r="L281" s="66"/>
      <c r="M281" s="66"/>
      <c r="N281" s="87" t="str">
        <f>IF(AND('331-CT'!$E$7=TH!H281,OR(L281="331",M281="331")),"x","")</f>
        <v/>
      </c>
      <c r="O281" s="87" t="str">
        <f>IF(AND($B281&gt;='111'!$N$11,$B281&lt;='111'!$O$11,OR($L281=$O$7,$M281=$O$7)),"x","")</f>
        <v/>
      </c>
      <c r="P281" s="87" t="str">
        <f>IF(AND($L281=$O$7,$B281&lt;'111'!$N$11),"x","")</f>
        <v/>
      </c>
      <c r="Q281" s="87" t="str">
        <f>IF(AND($M281=$O$7,$B281&lt;'111'!$N$11),"x","")</f>
        <v/>
      </c>
      <c r="R281" s="87" t="str">
        <f>IF(AND($B281&gt;='112'!$M$9,$B281&lt;='112'!$N$9,OR($L281='112'!$I$6,$M281='112'!$I$6)),"x","")</f>
        <v/>
      </c>
      <c r="S281" s="87" t="str">
        <f>IF(AND($L281='112'!$I$6,$B281&lt;'112'!$M$9),"x","")</f>
        <v/>
      </c>
      <c r="T281" s="87" t="str">
        <f>IF(AND($M281='112'!$I$6,$B281&lt;'112'!$M$9),"x","")</f>
        <v/>
      </c>
      <c r="U281" s="87" t="str">
        <f>IF(AND($B281&gt;='1331'!$I$9,$B281&lt;='1331'!$J$9,OR($L281=$U$7,$M281=$U$7)),"x","")</f>
        <v/>
      </c>
      <c r="V281" s="87" t="str">
        <f>IF(AND($L281=$U$7,$B281&lt;'1331'!$I$9),"x","")</f>
        <v/>
      </c>
      <c r="W281" s="87" t="str">
        <f>IF(AND($M281=$U$7,$B281&lt;'1331'!$I$9),"x","")</f>
        <v/>
      </c>
      <c r="X281" s="87" t="str">
        <f>IF(AND('CT-341'!$H$9=H281,OR(LEFT(L281,3)=$X$7,LEFT(M281,3)=$X$7)),"x","")</f>
        <v/>
      </c>
      <c r="Y281" s="87" t="str">
        <f>IF(OR(TH!L281=TH!$Y$7,M281=TH!$Y$7),"x","")</f>
        <v/>
      </c>
      <c r="Z281" s="87" t="str">
        <f t="shared" si="12"/>
        <v/>
      </c>
    </row>
    <row r="282" spans="1:26" ht="15.75" customHeight="1">
      <c r="A282" s="405" t="str">
        <f>IF(B282&lt;&gt;"",IF(AND(B282&gt;=_TM1,B282&lt;=_TM2,OR(TH!L282="1111",TH!M282="1111")),TH!D282,""),"")</f>
        <v/>
      </c>
      <c r="B282" s="63" t="str">
        <f t="shared" si="11"/>
        <v/>
      </c>
      <c r="C282" s="64"/>
      <c r="D282" s="64"/>
      <c r="E282" s="64"/>
      <c r="F282" s="67"/>
      <c r="G282" s="367"/>
      <c r="H282" s="75"/>
      <c r="I282" s="619"/>
      <c r="J282" s="628"/>
      <c r="K282" s="65"/>
      <c r="L282" s="66"/>
      <c r="M282" s="66"/>
      <c r="N282" s="87" t="str">
        <f>IF(AND('331-CT'!$E$7=TH!H282,OR(L282="331",M282="331")),"x","")</f>
        <v/>
      </c>
      <c r="O282" s="87" t="str">
        <f>IF(AND($B282&gt;='111'!$N$11,$B282&lt;='111'!$O$11,OR($L282=$O$7,$M282=$O$7)),"x","")</f>
        <v/>
      </c>
      <c r="P282" s="87" t="str">
        <f>IF(AND($L282=$O$7,$B282&lt;'111'!$N$11),"x","")</f>
        <v/>
      </c>
      <c r="Q282" s="87" t="str">
        <f>IF(AND($M282=$O$7,$B282&lt;'111'!$N$11),"x","")</f>
        <v/>
      </c>
      <c r="R282" s="87" t="str">
        <f>IF(AND($B282&gt;='112'!$M$9,$B282&lt;='112'!$N$9,OR($L282='112'!$I$6,$M282='112'!$I$6)),"x","")</f>
        <v/>
      </c>
      <c r="S282" s="87" t="str">
        <f>IF(AND($L282='112'!$I$6,$B282&lt;'112'!$M$9),"x","")</f>
        <v/>
      </c>
      <c r="T282" s="87" t="str">
        <f>IF(AND($M282='112'!$I$6,$B282&lt;'112'!$M$9),"x","")</f>
        <v/>
      </c>
      <c r="U282" s="87" t="str">
        <f>IF(AND($B282&gt;='1331'!$I$9,$B282&lt;='1331'!$J$9,OR($L282=$U$7,$M282=$U$7)),"x","")</f>
        <v/>
      </c>
      <c r="V282" s="87" t="str">
        <f>IF(AND($L282=$U$7,$B282&lt;'1331'!$I$9),"x","")</f>
        <v/>
      </c>
      <c r="W282" s="87" t="str">
        <f>IF(AND($M282=$U$7,$B282&lt;'1331'!$I$9),"x","")</f>
        <v/>
      </c>
      <c r="X282" s="87" t="str">
        <f>IF(AND('CT-341'!$H$9=H282,OR(LEFT(L282,3)=$X$7,LEFT(M282,3)=$X$7)),"x","")</f>
        <v/>
      </c>
      <c r="Y282" s="87" t="str">
        <f>IF(OR(TH!L282=TH!$Y$7,M282=TH!$Y$7),"x","")</f>
        <v/>
      </c>
      <c r="Z282" s="87" t="str">
        <f t="shared" si="12"/>
        <v/>
      </c>
    </row>
    <row r="283" spans="1:26" ht="15.75" customHeight="1">
      <c r="A283" s="405" t="str">
        <f>IF(B283&lt;&gt;"",IF(AND(B283&gt;=_TM1,B283&lt;=_TM2,OR(TH!L283="1111",TH!M283="1111")),TH!D283,""),"")</f>
        <v/>
      </c>
      <c r="B283" s="63" t="str">
        <f t="shared" si="11"/>
        <v/>
      </c>
      <c r="C283" s="64"/>
      <c r="D283" s="64"/>
      <c r="E283" s="64"/>
      <c r="F283" s="67"/>
      <c r="G283" s="367"/>
      <c r="H283" s="75"/>
      <c r="I283" s="619"/>
      <c r="J283" s="628"/>
      <c r="K283" s="65"/>
      <c r="L283" s="66"/>
      <c r="M283" s="66"/>
      <c r="N283" s="87" t="str">
        <f>IF(AND('331-CT'!$E$7=TH!H283,OR(L283="331",M283="331")),"x","")</f>
        <v/>
      </c>
      <c r="O283" s="87" t="str">
        <f>IF(AND($B283&gt;='111'!$N$11,$B283&lt;='111'!$O$11,OR($L283=$O$7,$M283=$O$7)),"x","")</f>
        <v/>
      </c>
      <c r="P283" s="87" t="str">
        <f>IF(AND($L283=$O$7,$B283&lt;'111'!$N$11),"x","")</f>
        <v/>
      </c>
      <c r="Q283" s="87" t="str">
        <f>IF(AND($M283=$O$7,$B283&lt;'111'!$N$11),"x","")</f>
        <v/>
      </c>
      <c r="R283" s="87" t="str">
        <f>IF(AND($B283&gt;='112'!$M$9,$B283&lt;='112'!$N$9,OR($L283='112'!$I$6,$M283='112'!$I$6)),"x","")</f>
        <v/>
      </c>
      <c r="S283" s="87" t="str">
        <f>IF(AND($L283='112'!$I$6,$B283&lt;'112'!$M$9),"x","")</f>
        <v/>
      </c>
      <c r="T283" s="87" t="str">
        <f>IF(AND($M283='112'!$I$6,$B283&lt;'112'!$M$9),"x","")</f>
        <v/>
      </c>
      <c r="U283" s="87" t="str">
        <f>IF(AND($B283&gt;='1331'!$I$9,$B283&lt;='1331'!$J$9,OR($L283=$U$7,$M283=$U$7)),"x","")</f>
        <v/>
      </c>
      <c r="V283" s="87" t="str">
        <f>IF(AND($L283=$U$7,$B283&lt;'1331'!$I$9),"x","")</f>
        <v/>
      </c>
      <c r="W283" s="87" t="str">
        <f>IF(AND($M283=$U$7,$B283&lt;'1331'!$I$9),"x","")</f>
        <v/>
      </c>
      <c r="X283" s="87" t="str">
        <f>IF(AND('CT-341'!$H$9=H283,OR(LEFT(L283,3)=$X$7,LEFT(M283,3)=$X$7)),"x","")</f>
        <v/>
      </c>
      <c r="Y283" s="87" t="str">
        <f>IF(OR(TH!L283=TH!$Y$7,M283=TH!$Y$7),"x","")</f>
        <v/>
      </c>
      <c r="Z283" s="87" t="str">
        <f t="shared" si="12"/>
        <v/>
      </c>
    </row>
    <row r="284" spans="1:26" ht="15.75" customHeight="1">
      <c r="A284" s="405" t="str">
        <f>IF(B284&lt;&gt;"",IF(AND(B284&gt;=_TM1,B284&lt;=_TM2,OR(TH!L284="1111",TH!M284="1111")),TH!D284,""),"")</f>
        <v/>
      </c>
      <c r="B284" s="63" t="str">
        <f t="shared" si="11"/>
        <v/>
      </c>
      <c r="C284" s="64"/>
      <c r="D284" s="64"/>
      <c r="E284" s="64"/>
      <c r="F284" s="70"/>
      <c r="G284" s="367"/>
      <c r="H284" s="75"/>
      <c r="I284" s="619"/>
      <c r="J284" s="628"/>
      <c r="K284" s="65"/>
      <c r="L284" s="66"/>
      <c r="M284" s="66"/>
      <c r="N284" s="87" t="str">
        <f>IF(AND('331-CT'!$E$7=TH!H284,OR(L284="331",M284="331")),"x","")</f>
        <v/>
      </c>
      <c r="O284" s="87" t="str">
        <f>IF(AND($B284&gt;='111'!$N$11,$B284&lt;='111'!$O$11,OR($L284=$O$7,$M284=$O$7)),"x","")</f>
        <v/>
      </c>
      <c r="P284" s="87" t="str">
        <f>IF(AND($L284=$O$7,$B284&lt;'111'!$N$11),"x","")</f>
        <v/>
      </c>
      <c r="Q284" s="87" t="str">
        <f>IF(AND($M284=$O$7,$B284&lt;'111'!$N$11),"x","")</f>
        <v/>
      </c>
      <c r="R284" s="87" t="str">
        <f>IF(AND($B284&gt;='112'!$M$9,$B284&lt;='112'!$N$9,OR($L284='112'!$I$6,$M284='112'!$I$6)),"x","")</f>
        <v/>
      </c>
      <c r="S284" s="87" t="str">
        <f>IF(AND($L284='112'!$I$6,$B284&lt;'112'!$M$9),"x","")</f>
        <v/>
      </c>
      <c r="T284" s="87" t="str">
        <f>IF(AND($M284='112'!$I$6,$B284&lt;'112'!$M$9),"x","")</f>
        <v/>
      </c>
      <c r="U284" s="87" t="str">
        <f>IF(AND($B284&gt;='1331'!$I$9,$B284&lt;='1331'!$J$9,OR($L284=$U$7,$M284=$U$7)),"x","")</f>
        <v/>
      </c>
      <c r="V284" s="87" t="str">
        <f>IF(AND($L284=$U$7,$B284&lt;'1331'!$I$9),"x","")</f>
        <v/>
      </c>
      <c r="W284" s="87" t="str">
        <f>IF(AND($M284=$U$7,$B284&lt;'1331'!$I$9),"x","")</f>
        <v/>
      </c>
      <c r="X284" s="87" t="str">
        <f>IF(AND('CT-341'!$H$9=H284,OR(LEFT(L284,3)=$X$7,LEFT(M284,3)=$X$7)),"x","")</f>
        <v/>
      </c>
      <c r="Y284" s="87" t="str">
        <f>IF(OR(TH!L284=TH!$Y$7,M284=TH!$Y$7),"x","")</f>
        <v/>
      </c>
      <c r="Z284" s="87" t="str">
        <f t="shared" si="12"/>
        <v/>
      </c>
    </row>
    <row r="285" spans="1:26" ht="15.75" customHeight="1">
      <c r="A285" s="405" t="str">
        <f>IF(B285&lt;&gt;"",IF(AND(B285&gt;=_TM1,B285&lt;=_TM2,OR(TH!L285="1111",TH!M285="1111")),TH!D285,""),"")</f>
        <v/>
      </c>
      <c r="B285" s="63" t="str">
        <f t="shared" si="11"/>
        <v/>
      </c>
      <c r="C285" s="64"/>
      <c r="D285" s="64"/>
      <c r="E285" s="64"/>
      <c r="F285" s="67"/>
      <c r="G285" s="367"/>
      <c r="H285" s="75"/>
      <c r="I285" s="619"/>
      <c r="J285" s="628"/>
      <c r="K285" s="65"/>
      <c r="L285" s="66"/>
      <c r="M285" s="66"/>
      <c r="N285" s="87" t="str">
        <f>IF(AND('331-CT'!$E$7=TH!H285,OR(L285="331",M285="331")),"x","")</f>
        <v/>
      </c>
      <c r="O285" s="87" t="str">
        <f>IF(AND($B285&gt;='111'!$N$11,$B285&lt;='111'!$O$11,OR($L285=$O$7,$M285=$O$7)),"x","")</f>
        <v/>
      </c>
      <c r="P285" s="87" t="str">
        <f>IF(AND($L285=$O$7,$B285&lt;'111'!$N$11),"x","")</f>
        <v/>
      </c>
      <c r="Q285" s="87" t="str">
        <f>IF(AND($M285=$O$7,$B285&lt;'111'!$N$11),"x","")</f>
        <v/>
      </c>
      <c r="R285" s="87" t="str">
        <f>IF(AND($B285&gt;='112'!$M$9,$B285&lt;='112'!$N$9,OR($L285='112'!$I$6,$M285='112'!$I$6)),"x","")</f>
        <v/>
      </c>
      <c r="S285" s="87" t="str">
        <f>IF(AND($L285='112'!$I$6,$B285&lt;'112'!$M$9),"x","")</f>
        <v/>
      </c>
      <c r="T285" s="87" t="str">
        <f>IF(AND($M285='112'!$I$6,$B285&lt;'112'!$M$9),"x","")</f>
        <v/>
      </c>
      <c r="U285" s="87" t="str">
        <f>IF(AND($B285&gt;='1331'!$I$9,$B285&lt;='1331'!$J$9,OR($L285=$U$7,$M285=$U$7)),"x","")</f>
        <v/>
      </c>
      <c r="V285" s="87" t="str">
        <f>IF(AND($L285=$U$7,$B285&lt;'1331'!$I$9),"x","")</f>
        <v/>
      </c>
      <c r="W285" s="87" t="str">
        <f>IF(AND($M285=$U$7,$B285&lt;'1331'!$I$9),"x","")</f>
        <v/>
      </c>
      <c r="X285" s="87" t="str">
        <f>IF(AND('CT-341'!$H$9=H285,OR(LEFT(L285,3)=$X$7,LEFT(M285,3)=$X$7)),"x","")</f>
        <v/>
      </c>
      <c r="Y285" s="87" t="str">
        <f>IF(OR(TH!L285=TH!$Y$7,M285=TH!$Y$7),"x","")</f>
        <v/>
      </c>
      <c r="Z285" s="87" t="str">
        <f t="shared" si="12"/>
        <v/>
      </c>
    </row>
    <row r="286" spans="1:26" ht="15.75" customHeight="1">
      <c r="A286" s="405" t="str">
        <f>IF(B286&lt;&gt;"",IF(AND(B286&gt;=_TM1,B286&lt;=_TM2,OR(TH!L286="1111",TH!M286="1111")),TH!D286,""),"")</f>
        <v/>
      </c>
      <c r="B286" s="63" t="str">
        <f t="shared" si="11"/>
        <v/>
      </c>
      <c r="C286" s="64"/>
      <c r="D286" s="64"/>
      <c r="E286" s="64"/>
      <c r="F286" s="67"/>
      <c r="G286" s="367"/>
      <c r="H286" s="75"/>
      <c r="I286" s="619"/>
      <c r="J286" s="628"/>
      <c r="K286" s="65"/>
      <c r="L286" s="66"/>
      <c r="M286" s="66"/>
      <c r="N286" s="87" t="str">
        <f>IF(AND('331-CT'!$E$7=TH!H286,OR(L286="331",M286="331")),"x","")</f>
        <v/>
      </c>
      <c r="O286" s="87" t="str">
        <f>IF(AND($B286&gt;='111'!$N$11,$B286&lt;='111'!$O$11,OR($L286=$O$7,$M286=$O$7)),"x","")</f>
        <v/>
      </c>
      <c r="P286" s="87" t="str">
        <f>IF(AND($L286=$O$7,$B286&lt;'111'!$N$11),"x","")</f>
        <v/>
      </c>
      <c r="Q286" s="87" t="str">
        <f>IF(AND($M286=$O$7,$B286&lt;'111'!$N$11),"x","")</f>
        <v/>
      </c>
      <c r="R286" s="87" t="str">
        <f>IF(AND($B286&gt;='112'!$M$9,$B286&lt;='112'!$N$9,OR($L286='112'!$I$6,$M286='112'!$I$6)),"x","")</f>
        <v/>
      </c>
      <c r="S286" s="87" t="str">
        <f>IF(AND($L286='112'!$I$6,$B286&lt;'112'!$M$9),"x","")</f>
        <v/>
      </c>
      <c r="T286" s="87" t="str">
        <f>IF(AND($M286='112'!$I$6,$B286&lt;'112'!$M$9),"x","")</f>
        <v/>
      </c>
      <c r="U286" s="87" t="str">
        <f>IF(AND($B286&gt;='1331'!$I$9,$B286&lt;='1331'!$J$9,OR($L286=$U$7,$M286=$U$7)),"x","")</f>
        <v/>
      </c>
      <c r="V286" s="87" t="str">
        <f>IF(AND($L286=$U$7,$B286&lt;'1331'!$I$9),"x","")</f>
        <v/>
      </c>
      <c r="W286" s="87" t="str">
        <f>IF(AND($M286=$U$7,$B286&lt;'1331'!$I$9),"x","")</f>
        <v/>
      </c>
      <c r="X286" s="87" t="str">
        <f>IF(AND('CT-341'!$H$9=H286,OR(LEFT(L286,3)=$X$7,LEFT(M286,3)=$X$7)),"x","")</f>
        <v/>
      </c>
      <c r="Y286" s="87" t="str">
        <f>IF(OR(TH!L286=TH!$Y$7,M286=TH!$Y$7),"x","")</f>
        <v/>
      </c>
      <c r="Z286" s="87" t="str">
        <f t="shared" si="12"/>
        <v/>
      </c>
    </row>
    <row r="287" spans="1:26" ht="15.75" customHeight="1">
      <c r="A287" s="405" t="str">
        <f>IF(B287&lt;&gt;"",IF(AND(B287&gt;=_TM1,B287&lt;=_TM2,OR(TH!L287="1111",TH!M287="1111")),TH!D287,""),"")</f>
        <v/>
      </c>
      <c r="B287" s="63" t="str">
        <f t="shared" si="11"/>
        <v/>
      </c>
      <c r="C287" s="64"/>
      <c r="D287" s="64"/>
      <c r="E287" s="64"/>
      <c r="F287" s="67"/>
      <c r="G287" s="367"/>
      <c r="H287" s="75"/>
      <c r="I287" s="619"/>
      <c r="J287" s="628"/>
      <c r="K287" s="65"/>
      <c r="L287" s="66"/>
      <c r="M287" s="66"/>
      <c r="N287" s="87" t="str">
        <f>IF(AND('331-CT'!$E$7=TH!H287,OR(L287="331",M287="331")),"x","")</f>
        <v/>
      </c>
      <c r="O287" s="87" t="str">
        <f>IF(AND($B287&gt;='111'!$N$11,$B287&lt;='111'!$O$11,OR($L287=$O$7,$M287=$O$7)),"x","")</f>
        <v/>
      </c>
      <c r="P287" s="87" t="str">
        <f>IF(AND($L287=$O$7,$B287&lt;'111'!$N$11),"x","")</f>
        <v/>
      </c>
      <c r="Q287" s="87" t="str">
        <f>IF(AND($M287=$O$7,$B287&lt;'111'!$N$11),"x","")</f>
        <v/>
      </c>
      <c r="R287" s="87" t="str">
        <f>IF(AND($B287&gt;='112'!$M$9,$B287&lt;='112'!$N$9,OR($L287='112'!$I$6,$M287='112'!$I$6)),"x","")</f>
        <v/>
      </c>
      <c r="S287" s="87" t="str">
        <f>IF(AND($L287='112'!$I$6,$B287&lt;'112'!$M$9),"x","")</f>
        <v/>
      </c>
      <c r="T287" s="87" t="str">
        <f>IF(AND($M287='112'!$I$6,$B287&lt;'112'!$M$9),"x","")</f>
        <v/>
      </c>
      <c r="U287" s="87" t="str">
        <f>IF(AND($B287&gt;='1331'!$I$9,$B287&lt;='1331'!$J$9,OR($L287=$U$7,$M287=$U$7)),"x","")</f>
        <v/>
      </c>
      <c r="V287" s="87" t="str">
        <f>IF(AND($L287=$U$7,$B287&lt;'1331'!$I$9),"x","")</f>
        <v/>
      </c>
      <c r="W287" s="87" t="str">
        <f>IF(AND($M287=$U$7,$B287&lt;'1331'!$I$9),"x","")</f>
        <v/>
      </c>
      <c r="X287" s="87" t="str">
        <f>IF(AND('CT-341'!$H$9=H287,OR(LEFT(L287,3)=$X$7,LEFT(M287,3)=$X$7)),"x","")</f>
        <v/>
      </c>
      <c r="Y287" s="87" t="str">
        <f>IF(OR(TH!L287=TH!$Y$7,M287=TH!$Y$7),"x","")</f>
        <v/>
      </c>
      <c r="Z287" s="87" t="str">
        <f t="shared" si="12"/>
        <v/>
      </c>
    </row>
    <row r="288" spans="1:26" ht="15.75" customHeight="1">
      <c r="A288" s="405" t="str">
        <f>IF(B288&lt;&gt;"",IF(AND(B288&gt;=_TM1,B288&lt;=_TM2,OR(TH!L288="1111",TH!M288="1111")),TH!D288,""),"")</f>
        <v/>
      </c>
      <c r="B288" s="63" t="str">
        <f t="shared" si="11"/>
        <v/>
      </c>
      <c r="C288" s="64"/>
      <c r="D288" s="64"/>
      <c r="E288" s="64"/>
      <c r="F288" s="67"/>
      <c r="G288" s="367"/>
      <c r="H288" s="75"/>
      <c r="I288" s="619"/>
      <c r="J288" s="628"/>
      <c r="K288" s="65"/>
      <c r="L288" s="66"/>
      <c r="M288" s="66"/>
      <c r="N288" s="87" t="str">
        <f>IF(AND('331-CT'!$E$7=TH!H288,OR(L288="331",M288="331")),"x","")</f>
        <v/>
      </c>
      <c r="O288" s="87" t="str">
        <f>IF(AND($B288&gt;='111'!$N$11,$B288&lt;='111'!$O$11,OR($L288=$O$7,$M288=$O$7)),"x","")</f>
        <v/>
      </c>
      <c r="P288" s="87" t="str">
        <f>IF(AND($L288=$O$7,$B288&lt;'111'!$N$11),"x","")</f>
        <v/>
      </c>
      <c r="Q288" s="87" t="str">
        <f>IF(AND($M288=$O$7,$B288&lt;'111'!$N$11),"x","")</f>
        <v/>
      </c>
      <c r="R288" s="87" t="str">
        <f>IF(AND($B288&gt;='112'!$M$9,$B288&lt;='112'!$N$9,OR($L288='112'!$I$6,$M288='112'!$I$6)),"x","")</f>
        <v/>
      </c>
      <c r="S288" s="87" t="str">
        <f>IF(AND($L288='112'!$I$6,$B288&lt;'112'!$M$9),"x","")</f>
        <v/>
      </c>
      <c r="T288" s="87" t="str">
        <f>IF(AND($M288='112'!$I$6,$B288&lt;'112'!$M$9),"x","")</f>
        <v/>
      </c>
      <c r="U288" s="87" t="str">
        <f>IF(AND($B288&gt;='1331'!$I$9,$B288&lt;='1331'!$J$9,OR($L288=$U$7,$M288=$U$7)),"x","")</f>
        <v/>
      </c>
      <c r="V288" s="87" t="str">
        <f>IF(AND($L288=$U$7,$B288&lt;'1331'!$I$9),"x","")</f>
        <v/>
      </c>
      <c r="W288" s="87" t="str">
        <f>IF(AND($M288=$U$7,$B288&lt;'1331'!$I$9),"x","")</f>
        <v/>
      </c>
      <c r="X288" s="87" t="str">
        <f>IF(AND('CT-341'!$H$9=H288,OR(LEFT(L288,3)=$X$7,LEFT(M288,3)=$X$7)),"x","")</f>
        <v/>
      </c>
      <c r="Y288" s="87" t="str">
        <f>IF(OR(TH!L288=TH!$Y$7,M288=TH!$Y$7),"x","")</f>
        <v/>
      </c>
      <c r="Z288" s="87" t="str">
        <f t="shared" si="12"/>
        <v/>
      </c>
    </row>
    <row r="289" spans="1:26" ht="15.75" customHeight="1">
      <c r="A289" s="405" t="str">
        <f>IF(B289&lt;&gt;"",IF(AND(B289&gt;=_TM1,B289&lt;=_TM2,OR(TH!L289="1111",TH!M289="1111")),TH!D289,""),"")</f>
        <v/>
      </c>
      <c r="B289" s="63" t="str">
        <f t="shared" si="11"/>
        <v/>
      </c>
      <c r="C289" s="64"/>
      <c r="D289" s="64"/>
      <c r="E289" s="64"/>
      <c r="F289" s="67"/>
      <c r="G289" s="381"/>
      <c r="H289" s="75"/>
      <c r="I289" s="619"/>
      <c r="J289" s="628"/>
      <c r="K289" s="65"/>
      <c r="L289" s="66"/>
      <c r="M289" s="66"/>
      <c r="N289" s="87" t="str">
        <f>IF(AND('331-CT'!$E$7=TH!H289,OR(L289="331",M289="331")),"x","")</f>
        <v/>
      </c>
      <c r="O289" s="87" t="str">
        <f>IF(AND($B289&gt;='111'!$N$11,$B289&lt;='111'!$O$11,OR($L289=$O$7,$M289=$O$7)),"x","")</f>
        <v/>
      </c>
      <c r="P289" s="87" t="str">
        <f>IF(AND($L289=$O$7,$B289&lt;'111'!$N$11),"x","")</f>
        <v/>
      </c>
      <c r="Q289" s="87" t="str">
        <f>IF(AND($M289=$O$7,$B289&lt;'111'!$N$11),"x","")</f>
        <v/>
      </c>
      <c r="R289" s="87" t="str">
        <f>IF(AND($B289&gt;='112'!$M$9,$B289&lt;='112'!$N$9,OR($L289='112'!$I$6,$M289='112'!$I$6)),"x","")</f>
        <v/>
      </c>
      <c r="S289" s="87" t="str">
        <f>IF(AND($L289='112'!$I$6,$B289&lt;'112'!$M$9),"x","")</f>
        <v/>
      </c>
      <c r="T289" s="87" t="str">
        <f>IF(AND($M289='112'!$I$6,$B289&lt;'112'!$M$9),"x","")</f>
        <v/>
      </c>
      <c r="U289" s="87" t="str">
        <f>IF(AND($B289&gt;='1331'!$I$9,$B289&lt;='1331'!$J$9,OR($L289=$U$7,$M289=$U$7)),"x","")</f>
        <v/>
      </c>
      <c r="V289" s="87" t="str">
        <f>IF(AND($L289=$U$7,$B289&lt;'1331'!$I$9),"x","")</f>
        <v/>
      </c>
      <c r="W289" s="87" t="str">
        <f>IF(AND($M289=$U$7,$B289&lt;'1331'!$I$9),"x","")</f>
        <v/>
      </c>
      <c r="X289" s="87" t="str">
        <f>IF(AND('CT-341'!$H$9=H289,OR(LEFT(L289,3)=$X$7,LEFT(M289,3)=$X$7)),"x","")</f>
        <v/>
      </c>
      <c r="Y289" s="87" t="str">
        <f>IF(OR(TH!L289=TH!$Y$7,M289=TH!$Y$7),"x","")</f>
        <v/>
      </c>
      <c r="Z289" s="87" t="str">
        <f t="shared" si="12"/>
        <v/>
      </c>
    </row>
    <row r="290" spans="1:26" ht="15.75" customHeight="1">
      <c r="A290" s="405" t="str">
        <f>IF(B290&lt;&gt;"",IF(AND(B290&gt;=_TM1,B290&lt;=_TM2,OR(TH!L290="1111",TH!M290="1111")),TH!D290,""),"")</f>
        <v/>
      </c>
      <c r="B290" s="63" t="str">
        <f t="shared" si="11"/>
        <v/>
      </c>
      <c r="C290" s="64"/>
      <c r="D290" s="64"/>
      <c r="E290" s="64"/>
      <c r="F290" s="67"/>
      <c r="G290" s="381"/>
      <c r="H290" s="75"/>
      <c r="I290" s="619"/>
      <c r="J290" s="628"/>
      <c r="K290" s="65"/>
      <c r="L290" s="66"/>
      <c r="M290" s="66"/>
      <c r="N290" s="87" t="str">
        <f>IF(AND('331-CT'!$E$7=TH!H290,OR(L290="331",M290="331")),"x","")</f>
        <v/>
      </c>
      <c r="O290" s="87" t="str">
        <f>IF(AND($B290&gt;='111'!$N$11,$B290&lt;='111'!$O$11,OR($L290=$O$7,$M290=$O$7)),"x","")</f>
        <v/>
      </c>
      <c r="P290" s="87" t="str">
        <f>IF(AND($L290=$O$7,$B290&lt;'111'!$N$11),"x","")</f>
        <v/>
      </c>
      <c r="Q290" s="87" t="str">
        <f>IF(AND($M290=$O$7,$B290&lt;'111'!$N$11),"x","")</f>
        <v/>
      </c>
      <c r="R290" s="87" t="str">
        <f>IF(AND($B290&gt;='112'!$M$9,$B290&lt;='112'!$N$9,OR($L290='112'!$I$6,$M290='112'!$I$6)),"x","")</f>
        <v/>
      </c>
      <c r="S290" s="87" t="str">
        <f>IF(AND($L290='112'!$I$6,$B290&lt;'112'!$M$9),"x","")</f>
        <v/>
      </c>
      <c r="T290" s="87" t="str">
        <f>IF(AND($M290='112'!$I$6,$B290&lt;'112'!$M$9),"x","")</f>
        <v/>
      </c>
      <c r="U290" s="87" t="str">
        <f>IF(AND($B290&gt;='1331'!$I$9,$B290&lt;='1331'!$J$9,OR($L290=$U$7,$M290=$U$7)),"x","")</f>
        <v/>
      </c>
      <c r="V290" s="87" t="str">
        <f>IF(AND($L290=$U$7,$B290&lt;'1331'!$I$9),"x","")</f>
        <v/>
      </c>
      <c r="W290" s="87" t="str">
        <f>IF(AND($M290=$U$7,$B290&lt;'1331'!$I$9),"x","")</f>
        <v/>
      </c>
      <c r="X290" s="87" t="str">
        <f>IF(AND('CT-341'!$H$9=H290,OR(LEFT(L290,3)=$X$7,LEFT(M290,3)=$X$7)),"x","")</f>
        <v/>
      </c>
      <c r="Y290" s="87" t="str">
        <f>IF(OR(TH!L290=TH!$Y$7,M290=TH!$Y$7),"x","")</f>
        <v/>
      </c>
      <c r="Z290" s="87" t="str">
        <f t="shared" si="12"/>
        <v/>
      </c>
    </row>
    <row r="291" spans="1:26" ht="15.75" customHeight="1">
      <c r="A291" s="405" t="str">
        <f>IF(B291&lt;&gt;"",IF(AND(B291&gt;=_TM1,B291&lt;=_TM2,OR(TH!L291="1111",TH!M291="1111")),TH!D291,""),"")</f>
        <v/>
      </c>
      <c r="B291" s="63" t="str">
        <f t="shared" si="11"/>
        <v/>
      </c>
      <c r="C291" s="64"/>
      <c r="D291" s="64"/>
      <c r="E291" s="64"/>
      <c r="F291" s="67"/>
      <c r="G291" s="367"/>
      <c r="H291" s="75"/>
      <c r="I291" s="619"/>
      <c r="J291" s="628"/>
      <c r="K291" s="65"/>
      <c r="L291" s="66"/>
      <c r="M291" s="66"/>
      <c r="N291" s="87" t="str">
        <f>IF(AND('331-CT'!$E$7=TH!H291,OR(L291="331",M291="331")),"x","")</f>
        <v/>
      </c>
      <c r="O291" s="87" t="str">
        <f>IF(AND($B291&gt;='111'!$N$11,$B291&lt;='111'!$O$11,OR($L291=$O$7,$M291=$O$7)),"x","")</f>
        <v/>
      </c>
      <c r="P291" s="87" t="str">
        <f>IF(AND($L291=$O$7,$B291&lt;'111'!$N$11),"x","")</f>
        <v/>
      </c>
      <c r="Q291" s="87" t="str">
        <f>IF(AND($M291=$O$7,$B291&lt;'111'!$N$11),"x","")</f>
        <v/>
      </c>
      <c r="R291" s="87" t="str">
        <f>IF(AND($B291&gt;='112'!$M$9,$B291&lt;='112'!$N$9,OR($L291='112'!$I$6,$M291='112'!$I$6)),"x","")</f>
        <v/>
      </c>
      <c r="S291" s="87" t="str">
        <f>IF(AND($L291='112'!$I$6,$B291&lt;'112'!$M$9),"x","")</f>
        <v/>
      </c>
      <c r="T291" s="87" t="str">
        <f>IF(AND($M291='112'!$I$6,$B291&lt;'112'!$M$9),"x","")</f>
        <v/>
      </c>
      <c r="U291" s="87" t="str">
        <f>IF(AND($B291&gt;='1331'!$I$9,$B291&lt;='1331'!$J$9,OR($L291=$U$7,$M291=$U$7)),"x","")</f>
        <v/>
      </c>
      <c r="V291" s="87" t="str">
        <f>IF(AND($L291=$U$7,$B291&lt;'1331'!$I$9),"x","")</f>
        <v/>
      </c>
      <c r="W291" s="87" t="str">
        <f>IF(AND($M291=$U$7,$B291&lt;'1331'!$I$9),"x","")</f>
        <v/>
      </c>
      <c r="X291" s="87" t="str">
        <f>IF(AND('CT-341'!$H$9=H291,OR(LEFT(L291,3)=$X$7,LEFT(M291,3)=$X$7)),"x","")</f>
        <v/>
      </c>
      <c r="Y291" s="87" t="str">
        <f>IF(OR(TH!L291=TH!$Y$7,M291=TH!$Y$7),"x","")</f>
        <v/>
      </c>
      <c r="Z291" s="87" t="str">
        <f t="shared" si="12"/>
        <v/>
      </c>
    </row>
    <row r="292" spans="1:26" ht="15.75" customHeight="1">
      <c r="A292" s="405" t="str">
        <f>IF(B292&lt;&gt;"",IF(AND(B292&gt;=_TM1,B292&lt;=_TM2,OR(TH!L292="1111",TH!M292="1111")),TH!D292,""),"")</f>
        <v/>
      </c>
      <c r="B292" s="63" t="str">
        <f t="shared" si="11"/>
        <v/>
      </c>
      <c r="C292" s="64"/>
      <c r="D292" s="64"/>
      <c r="E292" s="64"/>
      <c r="F292" s="67"/>
      <c r="G292" s="367"/>
      <c r="H292" s="75"/>
      <c r="I292" s="619"/>
      <c r="J292" s="628"/>
      <c r="K292" s="65"/>
      <c r="L292" s="66"/>
      <c r="M292" s="66"/>
      <c r="N292" s="87" t="str">
        <f>IF(AND('331-CT'!$E$7=TH!H292,OR(L292="331",M292="331")),"x","")</f>
        <v/>
      </c>
      <c r="O292" s="87" t="str">
        <f>IF(AND($B292&gt;='111'!$N$11,$B292&lt;='111'!$O$11,OR($L292=$O$7,$M292=$O$7)),"x","")</f>
        <v/>
      </c>
      <c r="P292" s="87" t="str">
        <f>IF(AND($L292=$O$7,$B292&lt;'111'!$N$11),"x","")</f>
        <v/>
      </c>
      <c r="Q292" s="87" t="str">
        <f>IF(AND($M292=$O$7,$B292&lt;'111'!$N$11),"x","")</f>
        <v/>
      </c>
      <c r="R292" s="87" t="str">
        <f>IF(AND($B292&gt;='112'!$M$9,$B292&lt;='112'!$N$9,OR($L292='112'!$I$6,$M292='112'!$I$6)),"x","")</f>
        <v/>
      </c>
      <c r="S292" s="87" t="str">
        <f>IF(AND($L292='112'!$I$6,$B292&lt;'112'!$M$9),"x","")</f>
        <v/>
      </c>
      <c r="T292" s="87" t="str">
        <f>IF(AND($M292='112'!$I$6,$B292&lt;'112'!$M$9),"x","")</f>
        <v/>
      </c>
      <c r="U292" s="87" t="str">
        <f>IF(AND($B292&gt;='1331'!$I$9,$B292&lt;='1331'!$J$9,OR($L292=$U$7,$M292=$U$7)),"x","")</f>
        <v/>
      </c>
      <c r="V292" s="87" t="str">
        <f>IF(AND($L292=$U$7,$B292&lt;'1331'!$I$9),"x","")</f>
        <v/>
      </c>
      <c r="W292" s="87" t="str">
        <f>IF(AND($M292=$U$7,$B292&lt;'1331'!$I$9),"x","")</f>
        <v/>
      </c>
      <c r="X292" s="87" t="str">
        <f>IF(AND('CT-341'!$H$9=H292,OR(LEFT(L292,3)=$X$7,LEFT(M292,3)=$X$7)),"x","")</f>
        <v/>
      </c>
      <c r="Y292" s="87" t="str">
        <f>IF(OR(TH!L292=TH!$Y$7,M292=TH!$Y$7),"x","")</f>
        <v/>
      </c>
      <c r="Z292" s="87" t="str">
        <f t="shared" si="12"/>
        <v/>
      </c>
    </row>
    <row r="293" spans="1:26" ht="15.75" customHeight="1">
      <c r="A293" s="405" t="str">
        <f>IF(B293&lt;&gt;"",IF(AND(B293&gt;=_TM1,B293&lt;=_TM2,OR(TH!L293="1111",TH!M293="1111")),TH!D293,""),"")</f>
        <v/>
      </c>
      <c r="B293" s="63" t="str">
        <f t="shared" si="11"/>
        <v/>
      </c>
      <c r="C293" s="64"/>
      <c r="D293" s="64"/>
      <c r="E293" s="64"/>
      <c r="F293" s="67"/>
      <c r="G293" s="367"/>
      <c r="H293" s="75"/>
      <c r="I293" s="619"/>
      <c r="J293" s="628"/>
      <c r="K293" s="65"/>
      <c r="L293" s="66"/>
      <c r="M293" s="66"/>
      <c r="N293" s="87" t="str">
        <f>IF(AND('331-CT'!$E$7=TH!H293,OR(L293="331",M293="331")),"x","")</f>
        <v/>
      </c>
      <c r="O293" s="87" t="str">
        <f>IF(AND($B293&gt;='111'!$N$11,$B293&lt;='111'!$O$11,OR($L293=$O$7,$M293=$O$7)),"x","")</f>
        <v/>
      </c>
      <c r="P293" s="87" t="str">
        <f>IF(AND($L293=$O$7,$B293&lt;'111'!$N$11),"x","")</f>
        <v/>
      </c>
      <c r="Q293" s="87" t="str">
        <f>IF(AND($M293=$O$7,$B293&lt;'111'!$N$11),"x","")</f>
        <v/>
      </c>
      <c r="R293" s="87" t="str">
        <f>IF(AND($B293&gt;='112'!$M$9,$B293&lt;='112'!$N$9,OR($L293='112'!$I$6,$M293='112'!$I$6)),"x","")</f>
        <v/>
      </c>
      <c r="S293" s="87" t="str">
        <f>IF(AND($L293='112'!$I$6,$B293&lt;'112'!$M$9),"x","")</f>
        <v/>
      </c>
      <c r="T293" s="87" t="str">
        <f>IF(AND($M293='112'!$I$6,$B293&lt;'112'!$M$9),"x","")</f>
        <v/>
      </c>
      <c r="U293" s="87" t="str">
        <f>IF(AND($B293&gt;='1331'!$I$9,$B293&lt;='1331'!$J$9,OR($L293=$U$7,$M293=$U$7)),"x","")</f>
        <v/>
      </c>
      <c r="V293" s="87" t="str">
        <f>IF(AND($L293=$U$7,$B293&lt;'1331'!$I$9),"x","")</f>
        <v/>
      </c>
      <c r="W293" s="87" t="str">
        <f>IF(AND($M293=$U$7,$B293&lt;'1331'!$I$9),"x","")</f>
        <v/>
      </c>
      <c r="X293" s="87" t="str">
        <f>IF(AND('CT-341'!$H$9=H293,OR(LEFT(L293,3)=$X$7,LEFT(M293,3)=$X$7)),"x","")</f>
        <v/>
      </c>
      <c r="Y293" s="87" t="str">
        <f>IF(OR(TH!L293=TH!$Y$7,M293=TH!$Y$7),"x","")</f>
        <v/>
      </c>
      <c r="Z293" s="87" t="str">
        <f t="shared" si="12"/>
        <v/>
      </c>
    </row>
    <row r="294" spans="1:26" ht="15.75" customHeight="1">
      <c r="A294" s="405" t="str">
        <f>IF(B294&lt;&gt;"",IF(AND(B294&gt;=_TM1,B294&lt;=_TM2,OR(TH!L294="1111",TH!M294="1111")),TH!D294,""),"")</f>
        <v/>
      </c>
      <c r="B294" s="63" t="str">
        <f t="shared" si="11"/>
        <v/>
      </c>
      <c r="C294" s="64"/>
      <c r="D294" s="64"/>
      <c r="E294" s="64"/>
      <c r="F294" s="67"/>
      <c r="G294" s="367"/>
      <c r="H294" s="416"/>
      <c r="I294" s="623"/>
      <c r="J294" s="632"/>
      <c r="K294" s="65"/>
      <c r="L294" s="66"/>
      <c r="M294" s="66"/>
      <c r="N294" s="87" t="str">
        <f>IF(AND('331-CT'!$E$7=TH!H294,OR(L294="331",M294="331")),"x","")</f>
        <v/>
      </c>
      <c r="O294" s="87" t="str">
        <f>IF(AND($B294&gt;='111'!$N$11,$B294&lt;='111'!$O$11,OR($L294=$O$7,$M294=$O$7)),"x","")</f>
        <v/>
      </c>
      <c r="P294" s="87" t="str">
        <f>IF(AND($L294=$O$7,$B294&lt;'111'!$N$11),"x","")</f>
        <v/>
      </c>
      <c r="Q294" s="87" t="str">
        <f>IF(AND($M294=$O$7,$B294&lt;'111'!$N$11),"x","")</f>
        <v/>
      </c>
      <c r="R294" s="87" t="str">
        <f>IF(AND($B294&gt;='112'!$M$9,$B294&lt;='112'!$N$9,OR($L294='112'!$I$6,$M294='112'!$I$6)),"x","")</f>
        <v/>
      </c>
      <c r="S294" s="87" t="str">
        <f>IF(AND($L294='112'!$I$6,$B294&lt;'112'!$M$9),"x","")</f>
        <v/>
      </c>
      <c r="T294" s="87" t="str">
        <f>IF(AND($M294='112'!$I$6,$B294&lt;'112'!$M$9),"x","")</f>
        <v/>
      </c>
      <c r="U294" s="87" t="str">
        <f>IF(AND($B294&gt;='1331'!$I$9,$B294&lt;='1331'!$J$9,OR($L294=$U$7,$M294=$U$7)),"x","")</f>
        <v/>
      </c>
      <c r="V294" s="87" t="str">
        <f>IF(AND($L294=$U$7,$B294&lt;'1331'!$I$9),"x","")</f>
        <v/>
      </c>
      <c r="W294" s="87" t="str">
        <f>IF(AND($M294=$U$7,$B294&lt;'1331'!$I$9),"x","")</f>
        <v/>
      </c>
      <c r="X294" s="87" t="str">
        <f>IF(AND('CT-341'!$H$9=H294,OR(LEFT(L294,3)=$X$7,LEFT(M294,3)=$X$7)),"x","")</f>
        <v/>
      </c>
      <c r="Y294" s="87" t="str">
        <f>IF(OR(TH!L294=TH!$Y$7,M294=TH!$Y$7),"x","")</f>
        <v/>
      </c>
      <c r="Z294" s="87" t="str">
        <f t="shared" si="12"/>
        <v/>
      </c>
    </row>
    <row r="295" spans="1:26" ht="15.75" customHeight="1">
      <c r="A295" s="405" t="str">
        <f>IF(B295&lt;&gt;"",IF(AND(B295&gt;=_TM1,B295&lt;=_TM2,OR(TH!L295="1111",TH!M295="1111")),TH!D295,""),"")</f>
        <v/>
      </c>
      <c r="B295" s="63" t="str">
        <f t="shared" si="11"/>
        <v/>
      </c>
      <c r="C295" s="64"/>
      <c r="D295" s="64"/>
      <c r="E295" s="64"/>
      <c r="F295" s="67"/>
      <c r="G295" s="367"/>
      <c r="H295" s="75"/>
      <c r="I295" s="619"/>
      <c r="J295" s="628"/>
      <c r="K295" s="65"/>
      <c r="L295" s="66"/>
      <c r="M295" s="66"/>
      <c r="N295" s="87" t="str">
        <f>IF(AND('331-CT'!$E$7=TH!H295,OR(L295="331",M295="331")),"x","")</f>
        <v/>
      </c>
      <c r="O295" s="87" t="str">
        <f>IF(AND($B295&gt;='111'!$N$11,$B295&lt;='111'!$O$11,OR($L295=$O$7,$M295=$O$7)),"x","")</f>
        <v/>
      </c>
      <c r="P295" s="87" t="str">
        <f>IF(AND($L295=$O$7,$B295&lt;'111'!$N$11),"x","")</f>
        <v/>
      </c>
      <c r="Q295" s="87" t="str">
        <f>IF(AND($M295=$O$7,$B295&lt;'111'!$N$11),"x","")</f>
        <v/>
      </c>
      <c r="R295" s="87" t="str">
        <f>IF(AND($B295&gt;='112'!$M$9,$B295&lt;='112'!$N$9,OR($L295='112'!$I$6,$M295='112'!$I$6)),"x","")</f>
        <v/>
      </c>
      <c r="S295" s="87" t="str">
        <f>IF(AND($L295='112'!$I$6,$B295&lt;'112'!$M$9),"x","")</f>
        <v/>
      </c>
      <c r="T295" s="87" t="str">
        <f>IF(AND($M295='112'!$I$6,$B295&lt;'112'!$M$9),"x","")</f>
        <v/>
      </c>
      <c r="U295" s="87" t="str">
        <f>IF(AND($B295&gt;='1331'!$I$9,$B295&lt;='1331'!$J$9,OR($L295=$U$7,$M295=$U$7)),"x","")</f>
        <v/>
      </c>
      <c r="V295" s="87" t="str">
        <f>IF(AND($L295=$U$7,$B295&lt;'1331'!$I$9),"x","")</f>
        <v/>
      </c>
      <c r="W295" s="87" t="str">
        <f>IF(AND($M295=$U$7,$B295&lt;'1331'!$I$9),"x","")</f>
        <v/>
      </c>
      <c r="X295" s="87" t="str">
        <f>IF(AND('CT-341'!$H$9=H295,OR(LEFT(L295,3)=$X$7,LEFT(M295,3)=$X$7)),"x","")</f>
        <v/>
      </c>
      <c r="Y295" s="87" t="str">
        <f>IF(OR(TH!L295=TH!$Y$7,M295=TH!$Y$7),"x","")</f>
        <v/>
      </c>
      <c r="Z295" s="87" t="str">
        <f t="shared" si="12"/>
        <v/>
      </c>
    </row>
    <row r="296" spans="1:26" ht="15.75" customHeight="1">
      <c r="A296" s="405" t="str">
        <f>IF(B296&lt;&gt;"",IF(AND(B296&gt;=_TM1,B296&lt;=_TM2,OR(TH!L296="1111",TH!M296="1111")),TH!D296,""),"")</f>
        <v/>
      </c>
      <c r="B296" s="63" t="str">
        <f t="shared" si="11"/>
        <v/>
      </c>
      <c r="C296" s="64"/>
      <c r="D296" s="64"/>
      <c r="E296" s="64"/>
      <c r="F296" s="67"/>
      <c r="G296" s="367"/>
      <c r="H296" s="75"/>
      <c r="I296" s="619"/>
      <c r="J296" s="628"/>
      <c r="K296" s="65"/>
      <c r="L296" s="66"/>
      <c r="M296" s="66"/>
      <c r="N296" s="87" t="str">
        <f>IF(AND('331-CT'!$E$7=TH!H296,OR(L296="331",M296="331")),"x","")</f>
        <v/>
      </c>
      <c r="O296" s="87" t="str">
        <f>IF(AND($B296&gt;='111'!$N$11,$B296&lt;='111'!$O$11,OR($L296=$O$7,$M296=$O$7)),"x","")</f>
        <v/>
      </c>
      <c r="P296" s="87" t="str">
        <f>IF(AND($L296=$O$7,$B296&lt;'111'!$N$11),"x","")</f>
        <v/>
      </c>
      <c r="Q296" s="87" t="str">
        <f>IF(AND($M296=$O$7,$B296&lt;'111'!$N$11),"x","")</f>
        <v/>
      </c>
      <c r="R296" s="87" t="str">
        <f>IF(AND($B296&gt;='112'!$M$9,$B296&lt;='112'!$N$9,OR($L296='112'!$I$6,$M296='112'!$I$6)),"x","")</f>
        <v/>
      </c>
      <c r="S296" s="87" t="str">
        <f>IF(AND($L296='112'!$I$6,$B296&lt;'112'!$M$9),"x","")</f>
        <v/>
      </c>
      <c r="T296" s="87" t="str">
        <f>IF(AND($M296='112'!$I$6,$B296&lt;'112'!$M$9),"x","")</f>
        <v/>
      </c>
      <c r="U296" s="87" t="str">
        <f>IF(AND($B296&gt;='1331'!$I$9,$B296&lt;='1331'!$J$9,OR($L296=$U$7,$M296=$U$7)),"x","")</f>
        <v/>
      </c>
      <c r="V296" s="87" t="str">
        <f>IF(AND($L296=$U$7,$B296&lt;'1331'!$I$9),"x","")</f>
        <v/>
      </c>
      <c r="W296" s="87" t="str">
        <f>IF(AND($M296=$U$7,$B296&lt;'1331'!$I$9),"x","")</f>
        <v/>
      </c>
      <c r="X296" s="87" t="str">
        <f>IF(AND('CT-341'!$H$9=H296,OR(LEFT(L296,3)=$X$7,LEFT(M296,3)=$X$7)),"x","")</f>
        <v/>
      </c>
      <c r="Y296" s="87" t="str">
        <f>IF(OR(TH!L296=TH!$Y$7,M296=TH!$Y$7),"x","")</f>
        <v/>
      </c>
      <c r="Z296" s="87" t="str">
        <f t="shared" si="12"/>
        <v/>
      </c>
    </row>
    <row r="297" spans="1:26" ht="15.75" customHeight="1">
      <c r="A297" s="405" t="str">
        <f>IF(B297&lt;&gt;"",IF(AND(B297&gt;=_TM1,B297&lt;=_TM2,OR(TH!L297="1111",TH!M297="1111")),TH!D297,""),"")</f>
        <v/>
      </c>
      <c r="B297" s="63" t="str">
        <f t="shared" si="11"/>
        <v/>
      </c>
      <c r="C297" s="64"/>
      <c r="D297" s="64"/>
      <c r="E297" s="64"/>
      <c r="F297" s="67"/>
      <c r="G297" s="367"/>
      <c r="H297" s="75"/>
      <c r="I297" s="619"/>
      <c r="J297" s="628"/>
      <c r="K297" s="65"/>
      <c r="L297" s="66"/>
      <c r="M297" s="66"/>
      <c r="N297" s="87" t="str">
        <f>IF(AND('331-CT'!$E$7=TH!H297,OR(L297="331",M297="331")),"x","")</f>
        <v/>
      </c>
      <c r="O297" s="87" t="str">
        <f>IF(AND($B297&gt;='111'!$N$11,$B297&lt;='111'!$O$11,OR($L297=$O$7,$M297=$O$7)),"x","")</f>
        <v/>
      </c>
      <c r="P297" s="87" t="str">
        <f>IF(AND($L297=$O$7,$B297&lt;'111'!$N$11),"x","")</f>
        <v/>
      </c>
      <c r="Q297" s="87" t="str">
        <f>IF(AND($M297=$O$7,$B297&lt;'111'!$N$11),"x","")</f>
        <v/>
      </c>
      <c r="R297" s="87" t="str">
        <f>IF(AND($B297&gt;='112'!$M$9,$B297&lt;='112'!$N$9,OR($L297='112'!$I$6,$M297='112'!$I$6)),"x","")</f>
        <v/>
      </c>
      <c r="S297" s="87" t="str">
        <f>IF(AND($L297='112'!$I$6,$B297&lt;'112'!$M$9),"x","")</f>
        <v/>
      </c>
      <c r="T297" s="87" t="str">
        <f>IF(AND($M297='112'!$I$6,$B297&lt;'112'!$M$9),"x","")</f>
        <v/>
      </c>
      <c r="U297" s="87" t="str">
        <f>IF(AND($B297&gt;='1331'!$I$9,$B297&lt;='1331'!$J$9,OR($L297=$U$7,$M297=$U$7)),"x","")</f>
        <v/>
      </c>
      <c r="V297" s="87" t="str">
        <f>IF(AND($L297=$U$7,$B297&lt;'1331'!$I$9),"x","")</f>
        <v/>
      </c>
      <c r="W297" s="87" t="str">
        <f>IF(AND($M297=$U$7,$B297&lt;'1331'!$I$9),"x","")</f>
        <v/>
      </c>
      <c r="X297" s="87" t="str">
        <f>IF(AND('CT-341'!$H$9=H297,OR(LEFT(L297,3)=$X$7,LEFT(M297,3)=$X$7)),"x","")</f>
        <v/>
      </c>
      <c r="Y297" s="87" t="str">
        <f>IF(OR(TH!L297=TH!$Y$7,M297=TH!$Y$7),"x","")</f>
        <v/>
      </c>
      <c r="Z297" s="87" t="str">
        <f t="shared" si="12"/>
        <v/>
      </c>
    </row>
    <row r="298" spans="1:26" ht="15.75" customHeight="1">
      <c r="A298" s="405" t="str">
        <f>IF(B298&lt;&gt;"",IF(AND(B298&gt;=_TM1,B298&lt;=_TM2,OR(TH!L298="1111",TH!M298="1111")),TH!D298,""),"")</f>
        <v/>
      </c>
      <c r="B298" s="63" t="str">
        <f t="shared" si="11"/>
        <v/>
      </c>
      <c r="C298" s="64"/>
      <c r="D298" s="64"/>
      <c r="E298" s="64"/>
      <c r="F298" s="67"/>
      <c r="G298" s="367"/>
      <c r="H298" s="75"/>
      <c r="I298" s="619"/>
      <c r="J298" s="628"/>
      <c r="K298" s="65"/>
      <c r="L298" s="66"/>
      <c r="M298" s="66"/>
      <c r="N298" s="87" t="str">
        <f>IF(AND('331-CT'!$E$7=TH!H298,OR(L298="331",M298="331")),"x","")</f>
        <v/>
      </c>
      <c r="O298" s="87" t="str">
        <f>IF(AND($B298&gt;='111'!$N$11,$B298&lt;='111'!$O$11,OR($L298=$O$7,$M298=$O$7)),"x","")</f>
        <v/>
      </c>
      <c r="P298" s="87" t="str">
        <f>IF(AND($L298=$O$7,$B298&lt;'111'!$N$11),"x","")</f>
        <v/>
      </c>
      <c r="Q298" s="87" t="str">
        <f>IF(AND($M298=$O$7,$B298&lt;'111'!$N$11),"x","")</f>
        <v/>
      </c>
      <c r="R298" s="87" t="str">
        <f>IF(AND($B298&gt;='112'!$M$9,$B298&lt;='112'!$N$9,OR($L298='112'!$I$6,$M298='112'!$I$6)),"x","")</f>
        <v/>
      </c>
      <c r="S298" s="87" t="str">
        <f>IF(AND($L298='112'!$I$6,$B298&lt;'112'!$M$9),"x","")</f>
        <v/>
      </c>
      <c r="T298" s="87" t="str">
        <f>IF(AND($M298='112'!$I$6,$B298&lt;'112'!$M$9),"x","")</f>
        <v/>
      </c>
      <c r="U298" s="87" t="str">
        <f>IF(AND($B298&gt;='1331'!$I$9,$B298&lt;='1331'!$J$9,OR($L298=$U$7,$M298=$U$7)),"x","")</f>
        <v/>
      </c>
      <c r="V298" s="87" t="str">
        <f>IF(AND($L298=$U$7,$B298&lt;'1331'!$I$9),"x","")</f>
        <v/>
      </c>
      <c r="W298" s="87" t="str">
        <f>IF(AND($M298=$U$7,$B298&lt;'1331'!$I$9),"x","")</f>
        <v/>
      </c>
      <c r="X298" s="87" t="str">
        <f>IF(AND('CT-341'!$H$9=H298,OR(LEFT(L298,3)=$X$7,LEFT(M298,3)=$X$7)),"x","")</f>
        <v/>
      </c>
      <c r="Y298" s="87" t="str">
        <f>IF(OR(TH!L298=TH!$Y$7,M298=TH!$Y$7),"x","")</f>
        <v/>
      </c>
      <c r="Z298" s="87" t="str">
        <f t="shared" si="12"/>
        <v/>
      </c>
    </row>
    <row r="299" spans="1:26" ht="15.75" customHeight="1">
      <c r="A299" s="405" t="str">
        <f>IF(B299&lt;&gt;"",IF(AND(B299&gt;=_TM1,B299&lt;=_TM2,OR(TH!L299="1111",TH!M299="1111")),TH!D299,""),"")</f>
        <v/>
      </c>
      <c r="B299" s="63" t="str">
        <f t="shared" si="11"/>
        <v/>
      </c>
      <c r="C299" s="64"/>
      <c r="D299" s="64"/>
      <c r="E299" s="64"/>
      <c r="F299" s="67"/>
      <c r="G299" s="367"/>
      <c r="H299" s="75"/>
      <c r="I299" s="619"/>
      <c r="J299" s="628"/>
      <c r="K299" s="65"/>
      <c r="L299" s="66"/>
      <c r="M299" s="66"/>
      <c r="N299" s="87" t="str">
        <f>IF(AND('331-CT'!$E$7=TH!H299,OR(L299="331",M299="331")),"x","")</f>
        <v/>
      </c>
      <c r="O299" s="87" t="str">
        <f>IF(AND($B299&gt;='111'!$N$11,$B299&lt;='111'!$O$11,OR($L299=$O$7,$M299=$O$7)),"x","")</f>
        <v/>
      </c>
      <c r="P299" s="87" t="str">
        <f>IF(AND($L299=$O$7,$B299&lt;'111'!$N$11),"x","")</f>
        <v/>
      </c>
      <c r="Q299" s="87" t="str">
        <f>IF(AND($M299=$O$7,$B299&lt;'111'!$N$11),"x","")</f>
        <v/>
      </c>
      <c r="R299" s="87" t="str">
        <f>IF(AND($B299&gt;='112'!$M$9,$B299&lt;='112'!$N$9,OR($L299='112'!$I$6,$M299='112'!$I$6)),"x","")</f>
        <v/>
      </c>
      <c r="S299" s="87" t="str">
        <f>IF(AND($L299='112'!$I$6,$B299&lt;'112'!$M$9),"x","")</f>
        <v/>
      </c>
      <c r="T299" s="87" t="str">
        <f>IF(AND($M299='112'!$I$6,$B299&lt;'112'!$M$9),"x","")</f>
        <v/>
      </c>
      <c r="U299" s="87" t="str">
        <f>IF(AND($B299&gt;='1331'!$I$9,$B299&lt;='1331'!$J$9,OR($L299=$U$7,$M299=$U$7)),"x","")</f>
        <v/>
      </c>
      <c r="V299" s="87" t="str">
        <f>IF(AND($L299=$U$7,$B299&lt;'1331'!$I$9),"x","")</f>
        <v/>
      </c>
      <c r="W299" s="87" t="str">
        <f>IF(AND($M299=$U$7,$B299&lt;'1331'!$I$9),"x","")</f>
        <v/>
      </c>
      <c r="X299" s="87" t="str">
        <f>IF(AND('CT-341'!$H$9=H299,OR(LEFT(L299,3)=$X$7,LEFT(M299,3)=$X$7)),"x","")</f>
        <v/>
      </c>
      <c r="Y299" s="87" t="str">
        <f>IF(OR(TH!L299=TH!$Y$7,M299=TH!$Y$7),"x","")</f>
        <v/>
      </c>
      <c r="Z299" s="87" t="str">
        <f t="shared" si="12"/>
        <v/>
      </c>
    </row>
    <row r="300" spans="1:26" ht="15.75" customHeight="1">
      <c r="A300" s="405" t="str">
        <f>IF(B300&lt;&gt;"",IF(AND(B300&gt;=_TM1,B300&lt;=_TM2,OR(TH!L300="1111",TH!M300="1111")),TH!D300,""),"")</f>
        <v/>
      </c>
      <c r="B300" s="63" t="str">
        <f t="shared" si="11"/>
        <v/>
      </c>
      <c r="C300" s="64"/>
      <c r="D300" s="64"/>
      <c r="E300" s="64"/>
      <c r="F300" s="67"/>
      <c r="G300" s="367"/>
      <c r="H300" s="75"/>
      <c r="I300" s="619"/>
      <c r="J300" s="628"/>
      <c r="K300" s="65"/>
      <c r="L300" s="66"/>
      <c r="M300" s="66"/>
      <c r="N300" s="87" t="str">
        <f>IF(AND('331-CT'!$E$7=TH!H300,OR(L300="331",M300="331")),"x","")</f>
        <v/>
      </c>
      <c r="O300" s="87" t="str">
        <f>IF(AND($B300&gt;='111'!$N$11,$B300&lt;='111'!$O$11,OR($L300=$O$7,$M300=$O$7)),"x","")</f>
        <v/>
      </c>
      <c r="P300" s="87" t="str">
        <f>IF(AND($L300=$O$7,$B300&lt;'111'!$N$11),"x","")</f>
        <v/>
      </c>
      <c r="Q300" s="87" t="str">
        <f>IF(AND($M300=$O$7,$B300&lt;'111'!$N$11),"x","")</f>
        <v/>
      </c>
      <c r="R300" s="87" t="str">
        <f>IF(AND($B300&gt;='112'!$M$9,$B300&lt;='112'!$N$9,OR($L300='112'!$I$6,$M300='112'!$I$6)),"x","")</f>
        <v/>
      </c>
      <c r="S300" s="87" t="str">
        <f>IF(AND($L300='112'!$I$6,$B300&lt;'112'!$M$9),"x","")</f>
        <v/>
      </c>
      <c r="T300" s="87" t="str">
        <f>IF(AND($M300='112'!$I$6,$B300&lt;'112'!$M$9),"x","")</f>
        <v/>
      </c>
      <c r="U300" s="87" t="str">
        <f>IF(AND($B300&gt;='1331'!$I$9,$B300&lt;='1331'!$J$9,OR($L300=$U$7,$M300=$U$7)),"x","")</f>
        <v/>
      </c>
      <c r="V300" s="87" t="str">
        <f>IF(AND($L300=$U$7,$B300&lt;'1331'!$I$9),"x","")</f>
        <v/>
      </c>
      <c r="W300" s="87" t="str">
        <f>IF(AND($M300=$U$7,$B300&lt;'1331'!$I$9),"x","")</f>
        <v/>
      </c>
      <c r="X300" s="87" t="str">
        <f>IF(AND('CT-341'!$H$9=H300,OR(LEFT(L300,3)=$X$7,LEFT(M300,3)=$X$7)),"x","")</f>
        <v/>
      </c>
      <c r="Y300" s="87" t="str">
        <f>IF(OR(TH!L300=TH!$Y$7,M300=TH!$Y$7),"x","")</f>
        <v/>
      </c>
      <c r="Z300" s="87" t="str">
        <f t="shared" si="12"/>
        <v/>
      </c>
    </row>
    <row r="301" spans="1:26" ht="15.75" customHeight="1">
      <c r="A301" s="405" t="str">
        <f>IF(B301&lt;&gt;"",IF(AND(B301&gt;=_TM1,B301&lt;=_TM2,OR(TH!L301="1111",TH!M301="1111")),TH!D301,""),"")</f>
        <v/>
      </c>
      <c r="B301" s="63" t="str">
        <f t="shared" si="11"/>
        <v/>
      </c>
      <c r="C301" s="64"/>
      <c r="D301" s="64"/>
      <c r="E301" s="64"/>
      <c r="F301" s="67"/>
      <c r="G301" s="367"/>
      <c r="H301" s="416"/>
      <c r="I301" s="623"/>
      <c r="J301" s="632"/>
      <c r="K301" s="65"/>
      <c r="L301" s="66"/>
      <c r="M301" s="66"/>
      <c r="N301" s="87" t="str">
        <f>IF(AND('331-CT'!$E$7=TH!H301,OR(L301="331",M301="331")),"x","")</f>
        <v/>
      </c>
      <c r="O301" s="87" t="str">
        <f>IF(AND($B301&gt;='111'!$N$11,$B301&lt;='111'!$O$11,OR($L301=$O$7,$M301=$O$7)),"x","")</f>
        <v/>
      </c>
      <c r="P301" s="87" t="str">
        <f>IF(AND($L301=$O$7,$B301&lt;'111'!$N$11),"x","")</f>
        <v/>
      </c>
      <c r="Q301" s="87" t="str">
        <f>IF(AND($M301=$O$7,$B301&lt;'111'!$N$11),"x","")</f>
        <v/>
      </c>
      <c r="R301" s="87" t="str">
        <f>IF(AND($B301&gt;='112'!$M$9,$B301&lt;='112'!$N$9,OR($L301='112'!$I$6,$M301='112'!$I$6)),"x","")</f>
        <v/>
      </c>
      <c r="S301" s="87" t="str">
        <f>IF(AND($L301='112'!$I$6,$B301&lt;'112'!$M$9),"x","")</f>
        <v/>
      </c>
      <c r="T301" s="87" t="str">
        <f>IF(AND($M301='112'!$I$6,$B301&lt;'112'!$M$9),"x","")</f>
        <v/>
      </c>
      <c r="U301" s="87" t="str">
        <f>IF(AND($B301&gt;='1331'!$I$9,$B301&lt;='1331'!$J$9,OR($L301=$U$7,$M301=$U$7)),"x","")</f>
        <v/>
      </c>
      <c r="V301" s="87" t="str">
        <f>IF(AND($L301=$U$7,$B301&lt;'1331'!$I$9),"x","")</f>
        <v/>
      </c>
      <c r="W301" s="87" t="str">
        <f>IF(AND($M301=$U$7,$B301&lt;'1331'!$I$9),"x","")</f>
        <v/>
      </c>
      <c r="X301" s="87" t="str">
        <f>IF(AND('CT-341'!$H$9=H301,OR(LEFT(L301,3)=$X$7,LEFT(M301,3)=$X$7)),"x","")</f>
        <v/>
      </c>
      <c r="Y301" s="87" t="str">
        <f>IF(OR(TH!L301=TH!$Y$7,M301=TH!$Y$7),"x","")</f>
        <v/>
      </c>
      <c r="Z301" s="87" t="str">
        <f t="shared" si="12"/>
        <v/>
      </c>
    </row>
    <row r="302" spans="1:26" ht="15.75" customHeight="1">
      <c r="A302" s="405" t="str">
        <f>IF(B302&lt;&gt;"",IF(AND(B302&gt;=_TM1,B302&lt;=_TM2,OR(TH!L302="1111",TH!M302="1111")),TH!D302,""),"")</f>
        <v/>
      </c>
      <c r="B302" s="63" t="str">
        <f t="shared" si="11"/>
        <v/>
      </c>
      <c r="C302" s="64"/>
      <c r="D302" s="64"/>
      <c r="E302" s="64"/>
      <c r="F302" s="67"/>
      <c r="G302" s="367"/>
      <c r="H302" s="75"/>
      <c r="I302" s="619"/>
      <c r="J302" s="628"/>
      <c r="K302" s="65"/>
      <c r="L302" s="66"/>
      <c r="M302" s="66"/>
      <c r="N302" s="87" t="str">
        <f>IF(AND('331-CT'!$E$7=TH!H302,OR(L302="331",M302="331")),"x","")</f>
        <v/>
      </c>
      <c r="O302" s="87" t="str">
        <f>IF(AND($B302&gt;='111'!$N$11,$B302&lt;='111'!$O$11,OR($L302=$O$7,$M302=$O$7)),"x","")</f>
        <v/>
      </c>
      <c r="P302" s="87" t="str">
        <f>IF(AND($L302=$O$7,$B302&lt;'111'!$N$11),"x","")</f>
        <v/>
      </c>
      <c r="Q302" s="87" t="str">
        <f>IF(AND($M302=$O$7,$B302&lt;'111'!$N$11),"x","")</f>
        <v/>
      </c>
      <c r="R302" s="87" t="str">
        <f>IF(AND($B302&gt;='112'!$M$9,$B302&lt;='112'!$N$9,OR($L302='112'!$I$6,$M302='112'!$I$6)),"x","")</f>
        <v/>
      </c>
      <c r="S302" s="87" t="str">
        <f>IF(AND($L302='112'!$I$6,$B302&lt;'112'!$M$9),"x","")</f>
        <v/>
      </c>
      <c r="T302" s="87" t="str">
        <f>IF(AND($M302='112'!$I$6,$B302&lt;'112'!$M$9),"x","")</f>
        <v/>
      </c>
      <c r="U302" s="87" t="str">
        <f>IF(AND($B302&gt;='1331'!$I$9,$B302&lt;='1331'!$J$9,OR($L302=$U$7,$M302=$U$7)),"x","")</f>
        <v/>
      </c>
      <c r="V302" s="87" t="str">
        <f>IF(AND($L302=$U$7,$B302&lt;'1331'!$I$9),"x","")</f>
        <v/>
      </c>
      <c r="W302" s="87" t="str">
        <f>IF(AND($M302=$U$7,$B302&lt;'1331'!$I$9),"x","")</f>
        <v/>
      </c>
      <c r="X302" s="87" t="str">
        <f>IF(AND('CT-341'!$H$9=H302,OR(LEFT(L302,3)=$X$7,LEFT(M302,3)=$X$7)),"x","")</f>
        <v/>
      </c>
      <c r="Y302" s="87" t="str">
        <f>IF(OR(TH!L302=TH!$Y$7,M302=TH!$Y$7),"x","")</f>
        <v/>
      </c>
      <c r="Z302" s="87" t="str">
        <f t="shared" si="12"/>
        <v/>
      </c>
    </row>
    <row r="303" spans="1:26" ht="15.75" customHeight="1">
      <c r="A303" s="405" t="str">
        <f>IF(B303&lt;&gt;"",IF(AND(B303&gt;=_TM1,B303&lt;=_TM2,OR(TH!L303="1111",TH!M303="1111")),TH!D303,""),"")</f>
        <v/>
      </c>
      <c r="B303" s="63" t="str">
        <f t="shared" si="11"/>
        <v/>
      </c>
      <c r="C303" s="64"/>
      <c r="D303" s="64"/>
      <c r="E303" s="64"/>
      <c r="F303" s="67"/>
      <c r="G303" s="367"/>
      <c r="H303" s="75"/>
      <c r="I303" s="619"/>
      <c r="J303" s="628"/>
      <c r="K303" s="65"/>
      <c r="L303" s="66"/>
      <c r="M303" s="66"/>
      <c r="N303" s="87" t="str">
        <f>IF(AND('331-CT'!$E$7=TH!H303,OR(L303="331",M303="331")),"x","")</f>
        <v/>
      </c>
      <c r="O303" s="87" t="str">
        <f>IF(AND($B303&gt;='111'!$N$11,$B303&lt;='111'!$O$11,OR($L303=$O$7,$M303=$O$7)),"x","")</f>
        <v/>
      </c>
      <c r="P303" s="87" t="str">
        <f>IF(AND($L303=$O$7,$B303&lt;'111'!$N$11),"x","")</f>
        <v/>
      </c>
      <c r="Q303" s="87" t="str">
        <f>IF(AND($M303=$O$7,$B303&lt;'111'!$N$11),"x","")</f>
        <v/>
      </c>
      <c r="R303" s="87" t="str">
        <f>IF(AND($B303&gt;='112'!$M$9,$B303&lt;='112'!$N$9,OR($L303='112'!$I$6,$M303='112'!$I$6)),"x","")</f>
        <v/>
      </c>
      <c r="S303" s="87" t="str">
        <f>IF(AND($L303='112'!$I$6,$B303&lt;'112'!$M$9),"x","")</f>
        <v/>
      </c>
      <c r="T303" s="87" t="str">
        <f>IF(AND($M303='112'!$I$6,$B303&lt;'112'!$M$9),"x","")</f>
        <v/>
      </c>
      <c r="U303" s="87" t="str">
        <f>IF(AND($B303&gt;='1331'!$I$9,$B303&lt;='1331'!$J$9,OR($L303=$U$7,$M303=$U$7)),"x","")</f>
        <v/>
      </c>
      <c r="V303" s="87" t="str">
        <f>IF(AND($L303=$U$7,$B303&lt;'1331'!$I$9),"x","")</f>
        <v/>
      </c>
      <c r="W303" s="87" t="str">
        <f>IF(AND($M303=$U$7,$B303&lt;'1331'!$I$9),"x","")</f>
        <v/>
      </c>
      <c r="X303" s="87" t="str">
        <f>IF(AND('CT-341'!$H$9=H303,OR(LEFT(L303,3)=$X$7,LEFT(M303,3)=$X$7)),"x","")</f>
        <v/>
      </c>
      <c r="Y303" s="87" t="str">
        <f>IF(OR(TH!L303=TH!$Y$7,M303=TH!$Y$7),"x","")</f>
        <v/>
      </c>
      <c r="Z303" s="87" t="str">
        <f t="shared" si="12"/>
        <v/>
      </c>
    </row>
    <row r="304" spans="1:26" ht="15.75" customHeight="1">
      <c r="A304" s="405" t="str">
        <f>IF(B304&lt;&gt;"",IF(AND(B304&gt;=_TM1,B304&lt;=_TM2,OR(TH!L304="1111",TH!M304="1111")),TH!D304,""),"")</f>
        <v/>
      </c>
      <c r="B304" s="63" t="str">
        <f t="shared" si="11"/>
        <v/>
      </c>
      <c r="C304" s="64"/>
      <c r="D304" s="64"/>
      <c r="E304" s="64"/>
      <c r="F304" s="67"/>
      <c r="G304" s="367"/>
      <c r="H304" s="416"/>
      <c r="I304" s="623"/>
      <c r="J304" s="632"/>
      <c r="K304" s="65"/>
      <c r="L304" s="66"/>
      <c r="M304" s="66"/>
      <c r="N304" s="87" t="str">
        <f>IF(AND('331-CT'!$E$7=TH!H304,OR(L304="331",M304="331")),"x","")</f>
        <v/>
      </c>
      <c r="O304" s="87" t="str">
        <f>IF(AND($B304&gt;='111'!$N$11,$B304&lt;='111'!$O$11,OR($L304=$O$7,$M304=$O$7)),"x","")</f>
        <v/>
      </c>
      <c r="P304" s="87" t="str">
        <f>IF(AND($L304=$O$7,$B304&lt;'111'!$N$11),"x","")</f>
        <v/>
      </c>
      <c r="Q304" s="87" t="str">
        <f>IF(AND($M304=$O$7,$B304&lt;'111'!$N$11),"x","")</f>
        <v/>
      </c>
      <c r="R304" s="87" t="str">
        <f>IF(AND($B304&gt;='112'!$M$9,$B304&lt;='112'!$N$9,OR($L304='112'!$I$6,$M304='112'!$I$6)),"x","")</f>
        <v/>
      </c>
      <c r="S304" s="87" t="str">
        <f>IF(AND($L304='112'!$I$6,$B304&lt;'112'!$M$9),"x","")</f>
        <v/>
      </c>
      <c r="T304" s="87" t="str">
        <f>IF(AND($M304='112'!$I$6,$B304&lt;'112'!$M$9),"x","")</f>
        <v/>
      </c>
      <c r="U304" s="87" t="str">
        <f>IF(AND($B304&gt;='1331'!$I$9,$B304&lt;='1331'!$J$9,OR($L304=$U$7,$M304=$U$7)),"x","")</f>
        <v/>
      </c>
      <c r="V304" s="87" t="str">
        <f>IF(AND($L304=$U$7,$B304&lt;'1331'!$I$9),"x","")</f>
        <v/>
      </c>
      <c r="W304" s="87" t="str">
        <f>IF(AND($M304=$U$7,$B304&lt;'1331'!$I$9),"x","")</f>
        <v/>
      </c>
      <c r="X304" s="87" t="str">
        <f>IF(AND('CT-341'!$H$9=H304,OR(LEFT(L304,3)=$X$7,LEFT(M304,3)=$X$7)),"x","")</f>
        <v/>
      </c>
      <c r="Y304" s="87" t="str">
        <f>IF(OR(TH!L304=TH!$Y$7,M304=TH!$Y$7),"x","")</f>
        <v/>
      </c>
      <c r="Z304" s="87" t="str">
        <f t="shared" si="12"/>
        <v/>
      </c>
    </row>
    <row r="305" spans="1:26" ht="15.75" customHeight="1">
      <c r="A305" s="405" t="str">
        <f>IF(B305&lt;&gt;"",IF(AND(B305&gt;=_TM1,B305&lt;=_TM2,OR(TH!L305="1111",TH!M305="1111")),TH!D305,""),"")</f>
        <v/>
      </c>
      <c r="B305" s="63" t="str">
        <f t="shared" si="11"/>
        <v/>
      </c>
      <c r="C305" s="64"/>
      <c r="D305" s="64"/>
      <c r="E305" s="64"/>
      <c r="F305" s="67"/>
      <c r="G305" s="367"/>
      <c r="H305" s="75"/>
      <c r="I305" s="619"/>
      <c r="J305" s="628"/>
      <c r="K305" s="65"/>
      <c r="L305" s="66"/>
      <c r="M305" s="66"/>
      <c r="N305" s="87" t="str">
        <f>IF(AND('331-CT'!$E$7=TH!H305,OR(L305="331",M305="331")),"x","")</f>
        <v/>
      </c>
      <c r="O305" s="87" t="str">
        <f>IF(AND($B305&gt;='111'!$N$11,$B305&lt;='111'!$O$11,OR($L305=$O$7,$M305=$O$7)),"x","")</f>
        <v/>
      </c>
      <c r="P305" s="87" t="str">
        <f>IF(AND($L305=$O$7,$B305&lt;'111'!$N$11),"x","")</f>
        <v/>
      </c>
      <c r="Q305" s="87" t="str">
        <f>IF(AND($M305=$O$7,$B305&lt;'111'!$N$11),"x","")</f>
        <v/>
      </c>
      <c r="R305" s="87" t="str">
        <f>IF(AND($B305&gt;='112'!$M$9,$B305&lt;='112'!$N$9,OR($L305='112'!$I$6,$M305='112'!$I$6)),"x","")</f>
        <v/>
      </c>
      <c r="S305" s="87" t="str">
        <f>IF(AND($L305='112'!$I$6,$B305&lt;'112'!$M$9),"x","")</f>
        <v/>
      </c>
      <c r="T305" s="87" t="str">
        <f>IF(AND($M305='112'!$I$6,$B305&lt;'112'!$M$9),"x","")</f>
        <v/>
      </c>
      <c r="U305" s="87" t="str">
        <f>IF(AND($B305&gt;='1331'!$I$9,$B305&lt;='1331'!$J$9,OR($L305=$U$7,$M305=$U$7)),"x","")</f>
        <v/>
      </c>
      <c r="V305" s="87" t="str">
        <f>IF(AND($L305=$U$7,$B305&lt;'1331'!$I$9),"x","")</f>
        <v/>
      </c>
      <c r="W305" s="87" t="str">
        <f>IF(AND($M305=$U$7,$B305&lt;'1331'!$I$9),"x","")</f>
        <v/>
      </c>
      <c r="X305" s="87" t="str">
        <f>IF(AND('CT-341'!$H$9=H305,OR(LEFT(L305,3)=$X$7,LEFT(M305,3)=$X$7)),"x","")</f>
        <v/>
      </c>
      <c r="Y305" s="87" t="str">
        <f>IF(OR(TH!L305=TH!$Y$7,M305=TH!$Y$7),"x","")</f>
        <v/>
      </c>
      <c r="Z305" s="87" t="str">
        <f t="shared" si="12"/>
        <v/>
      </c>
    </row>
    <row r="306" spans="1:26" ht="15.75" customHeight="1">
      <c r="A306" s="405" t="str">
        <f>IF(B306&lt;&gt;"",IF(AND(B306&gt;=_TM1,B306&lt;=_TM2,OR(TH!L306="1111",TH!M306="1111")),TH!D306,""),"")</f>
        <v/>
      </c>
      <c r="B306" s="63" t="str">
        <f t="shared" si="11"/>
        <v/>
      </c>
      <c r="C306" s="64"/>
      <c r="D306" s="64"/>
      <c r="E306" s="64"/>
      <c r="F306" s="67"/>
      <c r="G306" s="367"/>
      <c r="H306" s="75"/>
      <c r="I306" s="619"/>
      <c r="J306" s="628"/>
      <c r="K306" s="65"/>
      <c r="L306" s="66"/>
      <c r="M306" s="66"/>
      <c r="N306" s="87" t="str">
        <f>IF(AND('331-CT'!$E$7=TH!H306,OR(L306="331",M306="331")),"x","")</f>
        <v/>
      </c>
      <c r="O306" s="87" t="str">
        <f>IF(AND($B306&gt;='111'!$N$11,$B306&lt;='111'!$O$11,OR($L306=$O$7,$M306=$O$7)),"x","")</f>
        <v/>
      </c>
      <c r="P306" s="87" t="str">
        <f>IF(AND($L306=$O$7,$B306&lt;'111'!$N$11),"x","")</f>
        <v/>
      </c>
      <c r="Q306" s="87" t="str">
        <f>IF(AND($M306=$O$7,$B306&lt;'111'!$N$11),"x","")</f>
        <v/>
      </c>
      <c r="R306" s="87" t="str">
        <f>IF(AND($B306&gt;='112'!$M$9,$B306&lt;='112'!$N$9,OR($L306='112'!$I$6,$M306='112'!$I$6)),"x","")</f>
        <v/>
      </c>
      <c r="S306" s="87" t="str">
        <f>IF(AND($L306='112'!$I$6,$B306&lt;'112'!$M$9),"x","")</f>
        <v/>
      </c>
      <c r="T306" s="87" t="str">
        <f>IF(AND($M306='112'!$I$6,$B306&lt;'112'!$M$9),"x","")</f>
        <v/>
      </c>
      <c r="U306" s="87" t="str">
        <f>IF(AND($B306&gt;='1331'!$I$9,$B306&lt;='1331'!$J$9,OR($L306=$U$7,$M306=$U$7)),"x","")</f>
        <v/>
      </c>
      <c r="V306" s="87" t="str">
        <f>IF(AND($L306=$U$7,$B306&lt;'1331'!$I$9),"x","")</f>
        <v/>
      </c>
      <c r="W306" s="87" t="str">
        <f>IF(AND($M306=$U$7,$B306&lt;'1331'!$I$9),"x","")</f>
        <v/>
      </c>
      <c r="X306" s="87" t="str">
        <f>IF(AND('CT-341'!$H$9=H306,OR(LEFT(L306,3)=$X$7,LEFT(M306,3)=$X$7)),"x","")</f>
        <v/>
      </c>
      <c r="Y306" s="87" t="str">
        <f>IF(OR(TH!L306=TH!$Y$7,M306=TH!$Y$7),"x","")</f>
        <v/>
      </c>
      <c r="Z306" s="87" t="str">
        <f t="shared" si="12"/>
        <v/>
      </c>
    </row>
    <row r="307" spans="1:26" ht="15.75" customHeight="1">
      <c r="A307" s="405" t="str">
        <f>IF(B307&lt;&gt;"",IF(AND(B307&gt;=_TM1,B307&lt;=_TM2,OR(TH!L307="1111",TH!M307="1111")),TH!D307,""),"")</f>
        <v/>
      </c>
      <c r="B307" s="63" t="str">
        <f t="shared" si="11"/>
        <v/>
      </c>
      <c r="C307" s="64"/>
      <c r="D307" s="64"/>
      <c r="E307" s="64"/>
      <c r="F307" s="67"/>
      <c r="G307" s="367"/>
      <c r="H307" s="416"/>
      <c r="I307" s="623"/>
      <c r="J307" s="632"/>
      <c r="K307" s="65"/>
      <c r="L307" s="66"/>
      <c r="M307" s="66"/>
      <c r="N307" s="87" t="str">
        <f>IF(AND('331-CT'!$E$7=TH!H307,OR(L307="331",M307="331")),"x","")</f>
        <v/>
      </c>
      <c r="O307" s="87" t="str">
        <f>IF(AND($B307&gt;='111'!$N$11,$B307&lt;='111'!$O$11,OR($L307=$O$7,$M307=$O$7)),"x","")</f>
        <v/>
      </c>
      <c r="P307" s="87" t="str">
        <f>IF(AND($L307=$O$7,$B307&lt;'111'!$N$11),"x","")</f>
        <v/>
      </c>
      <c r="Q307" s="87" t="str">
        <f>IF(AND($M307=$O$7,$B307&lt;'111'!$N$11),"x","")</f>
        <v/>
      </c>
      <c r="R307" s="87" t="str">
        <f>IF(AND($B307&gt;='112'!$M$9,$B307&lt;='112'!$N$9,OR($L307='112'!$I$6,$M307='112'!$I$6)),"x","")</f>
        <v/>
      </c>
      <c r="S307" s="87" t="str">
        <f>IF(AND($L307='112'!$I$6,$B307&lt;'112'!$M$9),"x","")</f>
        <v/>
      </c>
      <c r="T307" s="87" t="str">
        <f>IF(AND($M307='112'!$I$6,$B307&lt;'112'!$M$9),"x","")</f>
        <v/>
      </c>
      <c r="U307" s="87" t="str">
        <f>IF(AND($B307&gt;='1331'!$I$9,$B307&lt;='1331'!$J$9,OR($L307=$U$7,$M307=$U$7)),"x","")</f>
        <v/>
      </c>
      <c r="V307" s="87" t="str">
        <f>IF(AND($L307=$U$7,$B307&lt;'1331'!$I$9),"x","")</f>
        <v/>
      </c>
      <c r="W307" s="87" t="str">
        <f>IF(AND($M307=$U$7,$B307&lt;'1331'!$I$9),"x","")</f>
        <v/>
      </c>
      <c r="X307" s="87" t="str">
        <f>IF(AND('CT-341'!$H$9=H307,OR(LEFT(L307,3)=$X$7,LEFT(M307,3)=$X$7)),"x","")</f>
        <v/>
      </c>
      <c r="Y307" s="87" t="str">
        <f>IF(OR(TH!L307=TH!$Y$7,M307=TH!$Y$7),"x","")</f>
        <v/>
      </c>
      <c r="Z307" s="87" t="str">
        <f t="shared" si="12"/>
        <v/>
      </c>
    </row>
    <row r="308" spans="1:26" ht="15.75" customHeight="1">
      <c r="A308" s="405" t="str">
        <f>IF(B308&lt;&gt;"",IF(AND(B308&gt;=_TM1,B308&lt;=_TM2,OR(TH!L308="1111",TH!M308="1111")),TH!D308,""),"")</f>
        <v/>
      </c>
      <c r="B308" s="63" t="str">
        <f t="shared" si="11"/>
        <v/>
      </c>
      <c r="C308" s="64"/>
      <c r="D308" s="64"/>
      <c r="E308" s="64"/>
      <c r="F308" s="67"/>
      <c r="G308" s="367"/>
      <c r="H308" s="75"/>
      <c r="I308" s="619"/>
      <c r="J308" s="628"/>
      <c r="K308" s="65"/>
      <c r="L308" s="66"/>
      <c r="M308" s="66"/>
      <c r="N308" s="87" t="str">
        <f>IF(AND('331-CT'!$E$7=TH!H308,OR(L308="331",M308="331")),"x","")</f>
        <v/>
      </c>
      <c r="O308" s="87" t="str">
        <f>IF(AND($B308&gt;='111'!$N$11,$B308&lt;='111'!$O$11,OR($L308=$O$7,$M308=$O$7)),"x","")</f>
        <v/>
      </c>
      <c r="P308" s="87" t="str">
        <f>IF(AND($L308=$O$7,$B308&lt;'111'!$N$11),"x","")</f>
        <v/>
      </c>
      <c r="Q308" s="87" t="str">
        <f>IF(AND($M308=$O$7,$B308&lt;'111'!$N$11),"x","")</f>
        <v/>
      </c>
      <c r="R308" s="87" t="str">
        <f>IF(AND($B308&gt;='112'!$M$9,$B308&lt;='112'!$N$9,OR($L308='112'!$I$6,$M308='112'!$I$6)),"x","")</f>
        <v/>
      </c>
      <c r="S308" s="87" t="str">
        <f>IF(AND($L308='112'!$I$6,$B308&lt;'112'!$M$9),"x","")</f>
        <v/>
      </c>
      <c r="T308" s="87" t="str">
        <f>IF(AND($M308='112'!$I$6,$B308&lt;'112'!$M$9),"x","")</f>
        <v/>
      </c>
      <c r="U308" s="87" t="str">
        <f>IF(AND($B308&gt;='1331'!$I$9,$B308&lt;='1331'!$J$9,OR($L308=$U$7,$M308=$U$7)),"x","")</f>
        <v/>
      </c>
      <c r="V308" s="87" t="str">
        <f>IF(AND($L308=$U$7,$B308&lt;'1331'!$I$9),"x","")</f>
        <v/>
      </c>
      <c r="W308" s="87" t="str">
        <f>IF(AND($M308=$U$7,$B308&lt;'1331'!$I$9),"x","")</f>
        <v/>
      </c>
      <c r="X308" s="87" t="str">
        <f>IF(AND('CT-341'!$H$9=H308,OR(LEFT(L308,3)=$X$7,LEFT(M308,3)=$X$7)),"x","")</f>
        <v/>
      </c>
      <c r="Y308" s="87" t="str">
        <f>IF(OR(TH!L308=TH!$Y$7,M308=TH!$Y$7),"x","")</f>
        <v/>
      </c>
      <c r="Z308" s="87" t="str">
        <f t="shared" si="12"/>
        <v/>
      </c>
    </row>
    <row r="309" spans="1:26" ht="15.75" customHeight="1">
      <c r="A309" s="405" t="str">
        <f>IF(B309&lt;&gt;"",IF(AND(B309&gt;=_TM1,B309&lt;=_TM2,OR(TH!L309="1111",TH!M309="1111")),TH!D309,""),"")</f>
        <v/>
      </c>
      <c r="B309" s="63" t="str">
        <f t="shared" si="11"/>
        <v/>
      </c>
      <c r="C309" s="64"/>
      <c r="D309" s="64"/>
      <c r="E309" s="64"/>
      <c r="F309" s="67"/>
      <c r="G309" s="367"/>
      <c r="H309" s="75"/>
      <c r="I309" s="619"/>
      <c r="J309" s="628"/>
      <c r="K309" s="65"/>
      <c r="L309" s="66"/>
      <c r="M309" s="66"/>
      <c r="N309" s="87" t="str">
        <f>IF(AND('331-CT'!$E$7=TH!H309,OR(L309="331",M309="331")),"x","")</f>
        <v/>
      </c>
      <c r="O309" s="87" t="str">
        <f>IF(AND($B309&gt;='111'!$N$11,$B309&lt;='111'!$O$11,OR($L309=$O$7,$M309=$O$7)),"x","")</f>
        <v/>
      </c>
      <c r="P309" s="87" t="str">
        <f>IF(AND($L309=$O$7,$B309&lt;'111'!$N$11),"x","")</f>
        <v/>
      </c>
      <c r="Q309" s="87" t="str">
        <f>IF(AND($M309=$O$7,$B309&lt;'111'!$N$11),"x","")</f>
        <v/>
      </c>
      <c r="R309" s="87" t="str">
        <f>IF(AND($B309&gt;='112'!$M$9,$B309&lt;='112'!$N$9,OR($L309='112'!$I$6,$M309='112'!$I$6)),"x","")</f>
        <v/>
      </c>
      <c r="S309" s="87" t="str">
        <f>IF(AND($L309='112'!$I$6,$B309&lt;'112'!$M$9),"x","")</f>
        <v/>
      </c>
      <c r="T309" s="87" t="str">
        <f>IF(AND($M309='112'!$I$6,$B309&lt;'112'!$M$9),"x","")</f>
        <v/>
      </c>
      <c r="U309" s="87" t="str">
        <f>IF(AND($B309&gt;='1331'!$I$9,$B309&lt;='1331'!$J$9,OR($L309=$U$7,$M309=$U$7)),"x","")</f>
        <v/>
      </c>
      <c r="V309" s="87" t="str">
        <f>IF(AND($L309=$U$7,$B309&lt;'1331'!$I$9),"x","")</f>
        <v/>
      </c>
      <c r="W309" s="87" t="str">
        <f>IF(AND($M309=$U$7,$B309&lt;'1331'!$I$9),"x","")</f>
        <v/>
      </c>
      <c r="X309" s="87" t="str">
        <f>IF(AND('CT-341'!$H$9=H309,OR(LEFT(L309,3)=$X$7,LEFT(M309,3)=$X$7)),"x","")</f>
        <v/>
      </c>
      <c r="Y309" s="87" t="str">
        <f>IF(OR(TH!L309=TH!$Y$7,M309=TH!$Y$7),"x","")</f>
        <v/>
      </c>
      <c r="Z309" s="87" t="str">
        <f t="shared" si="12"/>
        <v/>
      </c>
    </row>
    <row r="310" spans="1:26" ht="15.75" customHeight="1">
      <c r="A310" s="405" t="str">
        <f>IF(B310&lt;&gt;"",IF(AND(B310&gt;=_TM1,B310&lt;=_TM2,OR(TH!L310="1111",TH!M310="1111")),TH!D310,""),"")</f>
        <v/>
      </c>
      <c r="B310" s="63" t="str">
        <f t="shared" si="11"/>
        <v/>
      </c>
      <c r="C310" s="64"/>
      <c r="D310" s="64"/>
      <c r="E310" s="64"/>
      <c r="F310" s="67"/>
      <c r="G310" s="367"/>
      <c r="H310" s="75"/>
      <c r="I310" s="619"/>
      <c r="J310" s="628"/>
      <c r="K310" s="65"/>
      <c r="L310" s="66"/>
      <c r="M310" s="66"/>
      <c r="N310" s="87" t="str">
        <f>IF(AND('331-CT'!$E$7=TH!H310,OR(L310="331",M310="331")),"x","")</f>
        <v/>
      </c>
      <c r="O310" s="87" t="str">
        <f>IF(AND($B310&gt;='111'!$N$11,$B310&lt;='111'!$O$11,OR($L310=$O$7,$M310=$O$7)),"x","")</f>
        <v/>
      </c>
      <c r="P310" s="87" t="str">
        <f>IF(AND($L310=$O$7,$B310&lt;'111'!$N$11),"x","")</f>
        <v/>
      </c>
      <c r="Q310" s="87" t="str">
        <f>IF(AND($M310=$O$7,$B310&lt;'111'!$N$11),"x","")</f>
        <v/>
      </c>
      <c r="R310" s="87" t="str">
        <f>IF(AND($B310&gt;='112'!$M$9,$B310&lt;='112'!$N$9,OR($L310='112'!$I$6,$M310='112'!$I$6)),"x","")</f>
        <v/>
      </c>
      <c r="S310" s="87" t="str">
        <f>IF(AND($L310='112'!$I$6,$B310&lt;'112'!$M$9),"x","")</f>
        <v/>
      </c>
      <c r="T310" s="87" t="str">
        <f>IF(AND($M310='112'!$I$6,$B310&lt;'112'!$M$9),"x","")</f>
        <v/>
      </c>
      <c r="U310" s="87" t="str">
        <f>IF(AND($B310&gt;='1331'!$I$9,$B310&lt;='1331'!$J$9,OR($L310=$U$7,$M310=$U$7)),"x","")</f>
        <v/>
      </c>
      <c r="V310" s="87" t="str">
        <f>IF(AND($L310=$U$7,$B310&lt;'1331'!$I$9),"x","")</f>
        <v/>
      </c>
      <c r="W310" s="87" t="str">
        <f>IF(AND($M310=$U$7,$B310&lt;'1331'!$I$9),"x","")</f>
        <v/>
      </c>
      <c r="X310" s="87" t="str">
        <f>IF(AND('CT-341'!$H$9=H310,OR(LEFT(L310,3)=$X$7,LEFT(M310,3)=$X$7)),"x","")</f>
        <v/>
      </c>
      <c r="Y310" s="87" t="str">
        <f>IF(OR(TH!L310=TH!$Y$7,M310=TH!$Y$7),"x","")</f>
        <v/>
      </c>
      <c r="Z310" s="87" t="str">
        <f t="shared" si="12"/>
        <v/>
      </c>
    </row>
    <row r="311" spans="1:26" ht="15.75" customHeight="1">
      <c r="A311" s="405" t="str">
        <f>IF(B311&lt;&gt;"",IF(AND(B311&gt;=_TM1,B311&lt;=_TM2,OR(TH!L311="1111",TH!M311="1111")),TH!D311,""),"")</f>
        <v/>
      </c>
      <c r="B311" s="63" t="str">
        <f t="shared" si="11"/>
        <v/>
      </c>
      <c r="C311" s="64"/>
      <c r="D311" s="64"/>
      <c r="E311" s="64"/>
      <c r="F311" s="67"/>
      <c r="G311" s="367"/>
      <c r="H311" s="75"/>
      <c r="I311" s="619"/>
      <c r="J311" s="628"/>
      <c r="K311" s="65"/>
      <c r="L311" s="66"/>
      <c r="M311" s="66"/>
      <c r="N311" s="87" t="str">
        <f>IF(AND('331-CT'!$E$7=TH!H311,OR(L311="331",M311="331")),"x","")</f>
        <v/>
      </c>
      <c r="O311" s="87" t="str">
        <f>IF(AND($B311&gt;='111'!$N$11,$B311&lt;='111'!$O$11,OR($L311=$O$7,$M311=$O$7)),"x","")</f>
        <v/>
      </c>
      <c r="P311" s="87" t="str">
        <f>IF(AND($L311=$O$7,$B311&lt;'111'!$N$11),"x","")</f>
        <v/>
      </c>
      <c r="Q311" s="87" t="str">
        <f>IF(AND($M311=$O$7,$B311&lt;'111'!$N$11),"x","")</f>
        <v/>
      </c>
      <c r="R311" s="87" t="str">
        <f>IF(AND($B311&gt;='112'!$M$9,$B311&lt;='112'!$N$9,OR($L311='112'!$I$6,$M311='112'!$I$6)),"x","")</f>
        <v/>
      </c>
      <c r="S311" s="87" t="str">
        <f>IF(AND($L311='112'!$I$6,$B311&lt;'112'!$M$9),"x","")</f>
        <v/>
      </c>
      <c r="T311" s="87" t="str">
        <f>IF(AND($M311='112'!$I$6,$B311&lt;'112'!$M$9),"x","")</f>
        <v/>
      </c>
      <c r="U311" s="87" t="str">
        <f>IF(AND($B311&gt;='1331'!$I$9,$B311&lt;='1331'!$J$9,OR($L311=$U$7,$M311=$U$7)),"x","")</f>
        <v/>
      </c>
      <c r="V311" s="87" t="str">
        <f>IF(AND($L311=$U$7,$B311&lt;'1331'!$I$9),"x","")</f>
        <v/>
      </c>
      <c r="W311" s="87" t="str">
        <f>IF(AND($M311=$U$7,$B311&lt;'1331'!$I$9),"x","")</f>
        <v/>
      </c>
      <c r="X311" s="87" t="str">
        <f>IF(AND('CT-341'!$H$9=H311,OR(LEFT(L311,3)=$X$7,LEFT(M311,3)=$X$7)),"x","")</f>
        <v/>
      </c>
      <c r="Y311" s="87" t="str">
        <f>IF(OR(TH!L311=TH!$Y$7,M311=TH!$Y$7),"x","")</f>
        <v/>
      </c>
      <c r="Z311" s="87" t="str">
        <f t="shared" si="12"/>
        <v/>
      </c>
    </row>
    <row r="312" spans="1:26" ht="15.75" customHeight="1">
      <c r="A312" s="405" t="str">
        <f>IF(B312&lt;&gt;"",IF(AND(B312&gt;=_TM1,B312&lt;=_TM2,OR(TH!L312="1111",TH!M312="1111")),TH!D312,""),"")</f>
        <v/>
      </c>
      <c r="B312" s="82" t="str">
        <f t="shared" si="11"/>
        <v/>
      </c>
      <c r="C312" s="83"/>
      <c r="D312" s="83"/>
      <c r="E312" s="83"/>
      <c r="F312" s="84"/>
      <c r="G312" s="382"/>
      <c r="H312" s="85"/>
      <c r="I312" s="617"/>
      <c r="J312" s="626"/>
      <c r="K312" s="86"/>
      <c r="L312" s="87"/>
      <c r="M312" s="87"/>
      <c r="N312" s="87" t="str">
        <f>IF(AND('331-CT'!$E$7=TH!H312,OR(L312="331",M312="331")),"x","")</f>
        <v/>
      </c>
      <c r="O312" s="87" t="str">
        <f>IF(AND($B312&gt;='111'!$N$11,$B312&lt;='111'!$O$11,OR($L312=$O$7,$M312=$O$7)),"x","")</f>
        <v/>
      </c>
      <c r="P312" s="87" t="str">
        <f>IF(AND($L312=$O$7,$B312&lt;'111'!$N$11),"x","")</f>
        <v/>
      </c>
      <c r="Q312" s="87" t="str">
        <f>IF(AND($M312=$O$7,$B312&lt;'111'!$N$11),"x","")</f>
        <v/>
      </c>
      <c r="R312" s="87" t="str">
        <f>IF(AND($B312&gt;='112'!$M$9,$B312&lt;='112'!$N$9,OR($L312='112'!$I$6,$M312='112'!$I$6)),"x","")</f>
        <v/>
      </c>
      <c r="S312" s="87" t="str">
        <f>IF(AND($L312='112'!$I$6,$B312&lt;'112'!$M$9),"x","")</f>
        <v/>
      </c>
      <c r="T312" s="87" t="str">
        <f>IF(AND($M312='112'!$I$6,$B312&lt;'112'!$M$9),"x","")</f>
        <v/>
      </c>
      <c r="U312" s="87" t="str">
        <f>IF(AND($B312&gt;='1331'!$I$9,$B312&lt;='1331'!$J$9,OR($L312=$U$7,$M312=$U$7)),"x","")</f>
        <v/>
      </c>
      <c r="V312" s="87" t="str">
        <f>IF(AND($L312=$U$7,$B312&lt;'1331'!$I$9),"x","")</f>
        <v/>
      </c>
      <c r="W312" s="87" t="str">
        <f>IF(AND($M312=$U$7,$B312&lt;'1331'!$I$9),"x","")</f>
        <v/>
      </c>
      <c r="X312" s="87" t="str">
        <f>IF(AND('CT-341'!$H$9=H312,OR(LEFT(L312,3)=$X$7,LEFT(M312,3)=$X$7)),"x","")</f>
        <v/>
      </c>
      <c r="Y312" s="87" t="str">
        <f>IF(OR(TH!L312=TH!$Y$7,M312=TH!$Y$7),"x","")</f>
        <v/>
      </c>
      <c r="Z312" s="87" t="str">
        <f t="shared" si="12"/>
        <v/>
      </c>
    </row>
    <row r="313" spans="1:26" ht="15.75" customHeight="1">
      <c r="A313" s="405" t="str">
        <f>IF(B313&lt;&gt;"",IF(AND(B313&gt;=_TM1,B313&lt;=_TM2,OR(TH!L313="1111",TH!M313="1111")),TH!D313,""),"")</f>
        <v/>
      </c>
      <c r="B313" s="63" t="str">
        <f t="shared" si="11"/>
        <v/>
      </c>
      <c r="C313" s="64"/>
      <c r="D313" s="64"/>
      <c r="E313" s="64"/>
      <c r="F313" s="67"/>
      <c r="G313" s="367"/>
      <c r="H313" s="75"/>
      <c r="I313" s="619"/>
      <c r="J313" s="628"/>
      <c r="K313" s="65"/>
      <c r="L313" s="66"/>
      <c r="M313" s="66"/>
      <c r="N313" s="87" t="str">
        <f>IF(AND('331-CT'!$E$7=TH!H313,OR(L313="331",M313="331")),"x","")</f>
        <v/>
      </c>
      <c r="O313" s="87" t="str">
        <f>IF(AND($B313&gt;='111'!$N$11,$B313&lt;='111'!$O$11,OR($L313=$O$7,$M313=$O$7)),"x","")</f>
        <v/>
      </c>
      <c r="P313" s="87" t="str">
        <f>IF(AND($L313=$O$7,$B313&lt;'111'!$N$11),"x","")</f>
        <v/>
      </c>
      <c r="Q313" s="87" t="str">
        <f>IF(AND($M313=$O$7,$B313&lt;'111'!$N$11),"x","")</f>
        <v/>
      </c>
      <c r="R313" s="87" t="str">
        <f>IF(AND($B313&gt;='112'!$M$9,$B313&lt;='112'!$N$9,OR($L313='112'!$I$6,$M313='112'!$I$6)),"x","")</f>
        <v/>
      </c>
      <c r="S313" s="87" t="str">
        <f>IF(AND($L313='112'!$I$6,$B313&lt;'112'!$M$9),"x","")</f>
        <v/>
      </c>
      <c r="T313" s="87" t="str">
        <f>IF(AND($M313='112'!$I$6,$B313&lt;'112'!$M$9),"x","")</f>
        <v/>
      </c>
      <c r="U313" s="87" t="str">
        <f>IF(AND($B313&gt;='1331'!$I$9,$B313&lt;='1331'!$J$9,OR($L313=$U$7,$M313=$U$7)),"x","")</f>
        <v/>
      </c>
      <c r="V313" s="87" t="str">
        <f>IF(AND($L313=$U$7,$B313&lt;'1331'!$I$9),"x","")</f>
        <v/>
      </c>
      <c r="W313" s="87" t="str">
        <f>IF(AND($M313=$U$7,$B313&lt;'1331'!$I$9),"x","")</f>
        <v/>
      </c>
      <c r="X313" s="87" t="str">
        <f>IF(AND('CT-341'!$H$9=H313,OR(LEFT(L313,3)=$X$7,LEFT(M313,3)=$X$7)),"x","")</f>
        <v/>
      </c>
      <c r="Y313" s="87" t="str">
        <f>IF(OR(TH!L313=TH!$Y$7,M313=TH!$Y$7),"x","")</f>
        <v/>
      </c>
      <c r="Z313" s="87" t="str">
        <f t="shared" si="12"/>
        <v/>
      </c>
    </row>
    <row r="314" spans="1:26" ht="15.75" customHeight="1">
      <c r="A314" s="405" t="str">
        <f>IF(B314&lt;&gt;"",IF(AND(B314&gt;=_TM1,B314&lt;=_TM2,OR(TH!L314="1111",TH!M314="1111")),TH!D314,""),"")</f>
        <v/>
      </c>
      <c r="B314" s="63" t="str">
        <f t="shared" si="11"/>
        <v/>
      </c>
      <c r="C314" s="64"/>
      <c r="D314" s="64"/>
      <c r="E314" s="64"/>
      <c r="F314" s="67"/>
      <c r="G314" s="367"/>
      <c r="H314" s="416"/>
      <c r="I314" s="623"/>
      <c r="J314" s="632"/>
      <c r="K314" s="65"/>
      <c r="L314" s="66"/>
      <c r="M314" s="66"/>
      <c r="N314" s="87" t="str">
        <f>IF(AND('331-CT'!$E$7=TH!H314,OR(L314="331",M314="331")),"x","")</f>
        <v/>
      </c>
      <c r="O314" s="87" t="str">
        <f>IF(AND($B314&gt;='111'!$N$11,$B314&lt;='111'!$O$11,OR($L314=$O$7,$M314=$O$7)),"x","")</f>
        <v/>
      </c>
      <c r="P314" s="87" t="str">
        <f>IF(AND($L314=$O$7,$B314&lt;'111'!$N$11),"x","")</f>
        <v/>
      </c>
      <c r="Q314" s="87" t="str">
        <f>IF(AND($M314=$O$7,$B314&lt;'111'!$N$11),"x","")</f>
        <v/>
      </c>
      <c r="R314" s="87" t="str">
        <f>IF(AND($B314&gt;='112'!$M$9,$B314&lt;='112'!$N$9,OR($L314='112'!$I$6,$M314='112'!$I$6)),"x","")</f>
        <v/>
      </c>
      <c r="S314" s="87" t="str">
        <f>IF(AND($L314='112'!$I$6,$B314&lt;'112'!$M$9),"x","")</f>
        <v/>
      </c>
      <c r="T314" s="87" t="str">
        <f>IF(AND($M314='112'!$I$6,$B314&lt;'112'!$M$9),"x","")</f>
        <v/>
      </c>
      <c r="U314" s="87" t="str">
        <f>IF(AND($B314&gt;='1331'!$I$9,$B314&lt;='1331'!$J$9,OR($L314=$U$7,$M314=$U$7)),"x","")</f>
        <v/>
      </c>
      <c r="V314" s="87" t="str">
        <f>IF(AND($L314=$U$7,$B314&lt;'1331'!$I$9),"x","")</f>
        <v/>
      </c>
      <c r="W314" s="87" t="str">
        <f>IF(AND($M314=$U$7,$B314&lt;'1331'!$I$9),"x","")</f>
        <v/>
      </c>
      <c r="X314" s="87" t="str">
        <f>IF(AND('CT-341'!$H$9=H314,OR(LEFT(L314,3)=$X$7,LEFT(M314,3)=$X$7)),"x","")</f>
        <v/>
      </c>
      <c r="Y314" s="87" t="str">
        <f>IF(OR(TH!L314=TH!$Y$7,M314=TH!$Y$7),"x","")</f>
        <v/>
      </c>
      <c r="Z314" s="87" t="str">
        <f t="shared" si="12"/>
        <v/>
      </c>
    </row>
    <row r="315" spans="1:26" ht="15.75" customHeight="1">
      <c r="A315" s="405" t="str">
        <f>IF(B315&lt;&gt;"",IF(AND(B315&gt;=_TM1,B315&lt;=_TM2,OR(TH!L315="1111",TH!M315="1111")),TH!D315,""),"")</f>
        <v/>
      </c>
      <c r="B315" s="63" t="str">
        <f t="shared" si="11"/>
        <v/>
      </c>
      <c r="C315" s="64"/>
      <c r="D315" s="64"/>
      <c r="E315" s="64"/>
      <c r="F315" s="67"/>
      <c r="G315" s="367"/>
      <c r="H315" s="75"/>
      <c r="I315" s="619"/>
      <c r="J315" s="628"/>
      <c r="K315" s="65"/>
      <c r="L315" s="66"/>
      <c r="M315" s="66"/>
      <c r="N315" s="87" t="str">
        <f>IF(AND('331-CT'!$E$7=TH!H315,OR(L315="331",M315="331")),"x","")</f>
        <v/>
      </c>
      <c r="O315" s="87" t="str">
        <f>IF(AND($B315&gt;='111'!$N$11,$B315&lt;='111'!$O$11,OR($L315=$O$7,$M315=$O$7)),"x","")</f>
        <v/>
      </c>
      <c r="P315" s="87" t="str">
        <f>IF(AND($L315=$O$7,$B315&lt;'111'!$N$11),"x","")</f>
        <v/>
      </c>
      <c r="Q315" s="87" t="str">
        <f>IF(AND($M315=$O$7,$B315&lt;'111'!$N$11),"x","")</f>
        <v/>
      </c>
      <c r="R315" s="87" t="str">
        <f>IF(AND($B315&gt;='112'!$M$9,$B315&lt;='112'!$N$9,OR($L315='112'!$I$6,$M315='112'!$I$6)),"x","")</f>
        <v/>
      </c>
      <c r="S315" s="87" t="str">
        <f>IF(AND($L315='112'!$I$6,$B315&lt;'112'!$M$9),"x","")</f>
        <v/>
      </c>
      <c r="T315" s="87" t="str">
        <f>IF(AND($M315='112'!$I$6,$B315&lt;'112'!$M$9),"x","")</f>
        <v/>
      </c>
      <c r="U315" s="87" t="str">
        <f>IF(AND($B315&gt;='1331'!$I$9,$B315&lt;='1331'!$J$9,OR($L315=$U$7,$M315=$U$7)),"x","")</f>
        <v/>
      </c>
      <c r="V315" s="87" t="str">
        <f>IF(AND($L315=$U$7,$B315&lt;'1331'!$I$9),"x","")</f>
        <v/>
      </c>
      <c r="W315" s="87" t="str">
        <f>IF(AND($M315=$U$7,$B315&lt;'1331'!$I$9),"x","")</f>
        <v/>
      </c>
      <c r="X315" s="87" t="str">
        <f>IF(AND('CT-341'!$H$9=H315,OR(LEFT(L315,3)=$X$7,LEFT(M315,3)=$X$7)),"x","")</f>
        <v/>
      </c>
      <c r="Y315" s="87" t="str">
        <f>IF(OR(TH!L315=TH!$Y$7,M315=TH!$Y$7),"x","")</f>
        <v/>
      </c>
      <c r="Z315" s="87" t="str">
        <f t="shared" si="12"/>
        <v/>
      </c>
    </row>
    <row r="316" spans="1:26" ht="15.75" customHeight="1">
      <c r="A316" s="405" t="str">
        <f>IF(B316&lt;&gt;"",IF(AND(B316&gt;=_TM1,B316&lt;=_TM2,OR(TH!L316="1111",TH!M316="1111")),TH!D316,""),"")</f>
        <v/>
      </c>
      <c r="B316" s="63" t="str">
        <f t="shared" si="11"/>
        <v/>
      </c>
      <c r="C316" s="64"/>
      <c r="D316" s="64"/>
      <c r="E316" s="64"/>
      <c r="F316" s="67"/>
      <c r="G316" s="367"/>
      <c r="H316" s="75"/>
      <c r="I316" s="619"/>
      <c r="J316" s="628"/>
      <c r="K316" s="65"/>
      <c r="L316" s="66"/>
      <c r="M316" s="66"/>
      <c r="N316" s="87" t="str">
        <f>IF(AND('331-CT'!$E$7=TH!H316,OR(L316="331",M316="331")),"x","")</f>
        <v/>
      </c>
      <c r="O316" s="87" t="str">
        <f>IF(AND($B316&gt;='111'!$N$11,$B316&lt;='111'!$O$11,OR($L316=$O$7,$M316=$O$7)),"x","")</f>
        <v/>
      </c>
      <c r="P316" s="87" t="str">
        <f>IF(AND($L316=$O$7,$B316&lt;'111'!$N$11),"x","")</f>
        <v/>
      </c>
      <c r="Q316" s="87" t="str">
        <f>IF(AND($M316=$O$7,$B316&lt;'111'!$N$11),"x","")</f>
        <v/>
      </c>
      <c r="R316" s="87" t="str">
        <f>IF(AND($B316&gt;='112'!$M$9,$B316&lt;='112'!$N$9,OR($L316='112'!$I$6,$M316='112'!$I$6)),"x","")</f>
        <v/>
      </c>
      <c r="S316" s="87" t="str">
        <f>IF(AND($L316='112'!$I$6,$B316&lt;'112'!$M$9),"x","")</f>
        <v/>
      </c>
      <c r="T316" s="87" t="str">
        <f>IF(AND($M316='112'!$I$6,$B316&lt;'112'!$M$9),"x","")</f>
        <v/>
      </c>
      <c r="U316" s="87" t="str">
        <f>IF(AND($B316&gt;='1331'!$I$9,$B316&lt;='1331'!$J$9,OR($L316=$U$7,$M316=$U$7)),"x","")</f>
        <v/>
      </c>
      <c r="V316" s="87" t="str">
        <f>IF(AND($L316=$U$7,$B316&lt;'1331'!$I$9),"x","")</f>
        <v/>
      </c>
      <c r="W316" s="87" t="str">
        <f>IF(AND($M316=$U$7,$B316&lt;'1331'!$I$9),"x","")</f>
        <v/>
      </c>
      <c r="X316" s="87" t="str">
        <f>IF(AND('CT-341'!$H$9=H316,OR(LEFT(L316,3)=$X$7,LEFT(M316,3)=$X$7)),"x","")</f>
        <v/>
      </c>
      <c r="Y316" s="87" t="str">
        <f>IF(OR(TH!L316=TH!$Y$7,M316=TH!$Y$7),"x","")</f>
        <v/>
      </c>
      <c r="Z316" s="87" t="str">
        <f t="shared" si="12"/>
        <v/>
      </c>
    </row>
    <row r="317" spans="1:26" ht="15.75" customHeight="1">
      <c r="A317" s="405" t="str">
        <f>IF(B317&lt;&gt;"",IF(AND(B317&gt;=_TM1,B317&lt;=_TM2,OR(TH!L317="1111",TH!M317="1111")),TH!D317,""),"")</f>
        <v/>
      </c>
      <c r="B317" s="63" t="str">
        <f t="shared" ref="B317:B380" si="13">IF(C317&lt;&gt;"",MONTH(C317),"")</f>
        <v/>
      </c>
      <c r="C317" s="64"/>
      <c r="D317" s="64"/>
      <c r="E317" s="64"/>
      <c r="F317" s="67"/>
      <c r="G317" s="367"/>
      <c r="H317" s="416"/>
      <c r="I317" s="623"/>
      <c r="J317" s="632"/>
      <c r="K317" s="65"/>
      <c r="L317" s="66"/>
      <c r="M317" s="66"/>
      <c r="N317" s="87" t="str">
        <f>IF(AND('331-CT'!$E$7=TH!H317,OR(L317="331",M317="331")),"x","")</f>
        <v/>
      </c>
      <c r="O317" s="87" t="str">
        <f>IF(AND($B317&gt;='111'!$N$11,$B317&lt;='111'!$O$11,OR($L317=$O$7,$M317=$O$7)),"x","")</f>
        <v/>
      </c>
      <c r="P317" s="87" t="str">
        <f>IF(AND($L317=$O$7,$B317&lt;'111'!$N$11),"x","")</f>
        <v/>
      </c>
      <c r="Q317" s="87" t="str">
        <f>IF(AND($M317=$O$7,$B317&lt;'111'!$N$11),"x","")</f>
        <v/>
      </c>
      <c r="R317" s="87" t="str">
        <f>IF(AND($B317&gt;='112'!$M$9,$B317&lt;='112'!$N$9,OR($L317='112'!$I$6,$M317='112'!$I$6)),"x","")</f>
        <v/>
      </c>
      <c r="S317" s="87" t="str">
        <f>IF(AND($L317='112'!$I$6,$B317&lt;'112'!$M$9),"x","")</f>
        <v/>
      </c>
      <c r="T317" s="87" t="str">
        <f>IF(AND($M317='112'!$I$6,$B317&lt;'112'!$M$9),"x","")</f>
        <v/>
      </c>
      <c r="U317" s="87" t="str">
        <f>IF(AND($B317&gt;='1331'!$I$9,$B317&lt;='1331'!$J$9,OR($L317=$U$7,$M317=$U$7)),"x","")</f>
        <v/>
      </c>
      <c r="V317" s="87" t="str">
        <f>IF(AND($L317=$U$7,$B317&lt;'1331'!$I$9),"x","")</f>
        <v/>
      </c>
      <c r="W317" s="87" t="str">
        <f>IF(AND($M317=$U$7,$B317&lt;'1331'!$I$9),"x","")</f>
        <v/>
      </c>
      <c r="X317" s="87" t="str">
        <f>IF(AND('CT-341'!$H$9=H317,OR(LEFT(L317,3)=$X$7,LEFT(M317,3)=$X$7)),"x","")</f>
        <v/>
      </c>
      <c r="Y317" s="87" t="str">
        <f>IF(OR(TH!L317=TH!$Y$7,M317=TH!$Y$7),"x","")</f>
        <v/>
      </c>
      <c r="Z317" s="87" t="str">
        <f t="shared" si="12"/>
        <v/>
      </c>
    </row>
    <row r="318" spans="1:26" ht="15.75" customHeight="1">
      <c r="A318" s="405" t="str">
        <f>IF(B318&lt;&gt;"",IF(AND(B318&gt;=_TM1,B318&lt;=_TM2,OR(TH!L318="1111",TH!M318="1111")),TH!D318,""),"")</f>
        <v/>
      </c>
      <c r="B318" s="63" t="str">
        <f t="shared" si="13"/>
        <v/>
      </c>
      <c r="C318" s="64"/>
      <c r="D318" s="64"/>
      <c r="E318" s="64"/>
      <c r="F318" s="67"/>
      <c r="G318" s="367"/>
      <c r="H318" s="75"/>
      <c r="I318" s="619"/>
      <c r="J318" s="628"/>
      <c r="K318" s="65"/>
      <c r="L318" s="66"/>
      <c r="M318" s="66"/>
      <c r="N318" s="87" t="str">
        <f>IF(AND('331-CT'!$E$7=TH!H318,OR(L318="331",M318="331")),"x","")</f>
        <v/>
      </c>
      <c r="O318" s="87" t="str">
        <f>IF(AND($B318&gt;='111'!$N$11,$B318&lt;='111'!$O$11,OR($L318=$O$7,$M318=$O$7)),"x","")</f>
        <v/>
      </c>
      <c r="P318" s="87" t="str">
        <f>IF(AND($L318=$O$7,$B318&lt;'111'!$N$11),"x","")</f>
        <v/>
      </c>
      <c r="Q318" s="87" t="str">
        <f>IF(AND($M318=$O$7,$B318&lt;'111'!$N$11),"x","")</f>
        <v/>
      </c>
      <c r="R318" s="87" t="str">
        <f>IF(AND($B318&gt;='112'!$M$9,$B318&lt;='112'!$N$9,OR($L318='112'!$I$6,$M318='112'!$I$6)),"x","")</f>
        <v/>
      </c>
      <c r="S318" s="87" t="str">
        <f>IF(AND($L318='112'!$I$6,$B318&lt;'112'!$M$9),"x","")</f>
        <v/>
      </c>
      <c r="T318" s="87" t="str">
        <f>IF(AND($M318='112'!$I$6,$B318&lt;'112'!$M$9),"x","")</f>
        <v/>
      </c>
      <c r="U318" s="87" t="str">
        <f>IF(AND($B318&gt;='1331'!$I$9,$B318&lt;='1331'!$J$9,OR($L318=$U$7,$M318=$U$7)),"x","")</f>
        <v/>
      </c>
      <c r="V318" s="87" t="str">
        <f>IF(AND($L318=$U$7,$B318&lt;'1331'!$I$9),"x","")</f>
        <v/>
      </c>
      <c r="W318" s="87" t="str">
        <f>IF(AND($M318=$U$7,$B318&lt;'1331'!$I$9),"x","")</f>
        <v/>
      </c>
      <c r="X318" s="87" t="str">
        <f>IF(AND('CT-341'!$H$9=H318,OR(LEFT(L318,3)=$X$7,LEFT(M318,3)=$X$7)),"x","")</f>
        <v/>
      </c>
      <c r="Y318" s="87" t="str">
        <f>IF(OR(TH!L318=TH!$Y$7,M318=TH!$Y$7),"x","")</f>
        <v/>
      </c>
      <c r="Z318" s="87" t="str">
        <f t="shared" si="12"/>
        <v/>
      </c>
    </row>
    <row r="319" spans="1:26" s="417" customFormat="1" ht="15.75" customHeight="1">
      <c r="A319" s="405" t="str">
        <f>IF(B319&lt;&gt;"",IF(AND(B319&gt;=_TM1,B319&lt;=_TM2,OR(TH!L319="1111",TH!M319="1111")),TH!D319,""),"")</f>
        <v/>
      </c>
      <c r="B319" s="63" t="str">
        <f t="shared" si="13"/>
        <v/>
      </c>
      <c r="C319" s="64"/>
      <c r="D319" s="64"/>
      <c r="E319" s="64"/>
      <c r="F319" s="67"/>
      <c r="G319" s="367"/>
      <c r="H319" s="75"/>
      <c r="I319" s="619"/>
      <c r="J319" s="628"/>
      <c r="K319" s="65"/>
      <c r="L319" s="66"/>
      <c r="M319" s="66"/>
      <c r="N319" s="87" t="str">
        <f>IF(AND('331-CT'!$E$7=TH!H319,OR(L319="331",M319="331")),"x","")</f>
        <v/>
      </c>
      <c r="O319" s="87" t="str">
        <f>IF(AND($B319&gt;='111'!$N$11,$B319&lt;='111'!$O$11,OR($L319=$O$7,$M319=$O$7)),"x","")</f>
        <v/>
      </c>
      <c r="P319" s="87" t="str">
        <f>IF(AND($L319=$O$7,$B319&lt;'111'!$N$11),"x","")</f>
        <v/>
      </c>
      <c r="Q319" s="87" t="str">
        <f>IF(AND($M319=$O$7,$B319&lt;'111'!$N$11),"x","")</f>
        <v/>
      </c>
      <c r="R319" s="87" t="str">
        <f>IF(AND($B319&gt;='112'!$M$9,$B319&lt;='112'!$N$9,OR($L319='112'!$I$6,$M319='112'!$I$6)),"x","")</f>
        <v/>
      </c>
      <c r="S319" s="87" t="str">
        <f>IF(AND($L319='112'!$I$6,$B319&lt;'112'!$M$9),"x","")</f>
        <v/>
      </c>
      <c r="T319" s="87" t="str">
        <f>IF(AND($M319='112'!$I$6,$B319&lt;'112'!$M$9),"x","")</f>
        <v/>
      </c>
      <c r="U319" s="87" t="str">
        <f>IF(AND($B319&gt;='1331'!$I$9,$B319&lt;='1331'!$J$9,OR($L319=$U$7,$M319=$U$7)),"x","")</f>
        <v/>
      </c>
      <c r="V319" s="87" t="str">
        <f>IF(AND($L319=$U$7,$B319&lt;'1331'!$I$9),"x","")</f>
        <v/>
      </c>
      <c r="W319" s="87" t="str">
        <f>IF(AND($M319=$U$7,$B319&lt;'1331'!$I$9),"x","")</f>
        <v/>
      </c>
      <c r="X319" s="87" t="str">
        <f>IF(AND('CT-341'!$H$9=H319,OR(LEFT(L319,3)=$X$7,LEFT(M319,3)=$X$7)),"x","")</f>
        <v/>
      </c>
      <c r="Y319" s="87" t="str">
        <f>IF(OR(TH!L319=TH!$Y$7,M319=TH!$Y$7),"x","")</f>
        <v/>
      </c>
      <c r="Z319" s="87" t="str">
        <f t="shared" si="12"/>
        <v/>
      </c>
    </row>
    <row r="320" spans="1:26" ht="15.75" customHeight="1">
      <c r="A320" s="405" t="str">
        <f>IF(B320&lt;&gt;"",IF(AND(B320&gt;=_TM1,B320&lt;=_TM2,OR(TH!L320="1111",TH!M320="1111")),TH!D320,""),"")</f>
        <v/>
      </c>
      <c r="B320" s="63" t="str">
        <f t="shared" si="13"/>
        <v/>
      </c>
      <c r="C320" s="64"/>
      <c r="D320" s="64"/>
      <c r="E320" s="64"/>
      <c r="F320" s="67"/>
      <c r="G320" s="381"/>
      <c r="H320" s="75"/>
      <c r="I320" s="619"/>
      <c r="J320" s="628"/>
      <c r="K320" s="65"/>
      <c r="L320" s="66"/>
      <c r="M320" s="66"/>
      <c r="N320" s="87" t="str">
        <f>IF(AND('331-CT'!$E$7=TH!H320,OR(L320="331",M320="331")),"x","")</f>
        <v/>
      </c>
      <c r="O320" s="87" t="str">
        <f>IF(AND($B320&gt;='111'!$N$11,$B320&lt;='111'!$O$11,OR($L320=$O$7,$M320=$O$7)),"x","")</f>
        <v/>
      </c>
      <c r="P320" s="87" t="str">
        <f>IF(AND($L320=$O$7,$B320&lt;'111'!$N$11),"x","")</f>
        <v/>
      </c>
      <c r="Q320" s="87" t="str">
        <f>IF(AND($M320=$O$7,$B320&lt;'111'!$N$11),"x","")</f>
        <v/>
      </c>
      <c r="R320" s="87" t="str">
        <f>IF(AND($B320&gt;='112'!$M$9,$B320&lt;='112'!$N$9,OR($L320='112'!$I$6,$M320='112'!$I$6)),"x","")</f>
        <v/>
      </c>
      <c r="S320" s="87" t="str">
        <f>IF(AND($L320='112'!$I$6,$B320&lt;'112'!$M$9),"x","")</f>
        <v/>
      </c>
      <c r="T320" s="87" t="str">
        <f>IF(AND($M320='112'!$I$6,$B320&lt;'112'!$M$9),"x","")</f>
        <v/>
      </c>
      <c r="U320" s="87" t="str">
        <f>IF(AND($B320&gt;='1331'!$I$9,$B320&lt;='1331'!$J$9,OR($L320=$U$7,$M320=$U$7)),"x","")</f>
        <v/>
      </c>
      <c r="V320" s="87" t="str">
        <f>IF(AND($L320=$U$7,$B320&lt;'1331'!$I$9),"x","")</f>
        <v/>
      </c>
      <c r="W320" s="87" t="str">
        <f>IF(AND($M320=$U$7,$B320&lt;'1331'!$I$9),"x","")</f>
        <v/>
      </c>
      <c r="X320" s="87" t="str">
        <f>IF(AND('CT-341'!$H$9=H320,OR(LEFT(L320,3)=$X$7,LEFT(M320,3)=$X$7)),"x","")</f>
        <v/>
      </c>
      <c r="Y320" s="87" t="str">
        <f>IF(OR(TH!L320=TH!$Y$7,M320=TH!$Y$7),"x","")</f>
        <v/>
      </c>
      <c r="Z320" s="87" t="str">
        <f t="shared" si="12"/>
        <v/>
      </c>
    </row>
    <row r="321" spans="1:26" ht="15.75" customHeight="1">
      <c r="A321" s="405" t="str">
        <f>IF(B321&lt;&gt;"",IF(AND(B321&gt;=_TM1,B321&lt;=_TM2,OR(TH!L321="1111",TH!M321="1111")),TH!D321,""),"")</f>
        <v/>
      </c>
      <c r="B321" s="63" t="str">
        <f t="shared" si="13"/>
        <v/>
      </c>
      <c r="C321" s="64"/>
      <c r="D321" s="64"/>
      <c r="E321" s="64"/>
      <c r="F321" s="67"/>
      <c r="G321" s="381"/>
      <c r="H321" s="75"/>
      <c r="I321" s="619"/>
      <c r="J321" s="628"/>
      <c r="K321" s="65"/>
      <c r="L321" s="66"/>
      <c r="M321" s="66"/>
      <c r="N321" s="87" t="str">
        <f>IF(AND('331-CT'!$E$7=TH!H321,OR(L321="331",M321="331")),"x","")</f>
        <v/>
      </c>
      <c r="O321" s="87" t="str">
        <f>IF(AND($B321&gt;='111'!$N$11,$B321&lt;='111'!$O$11,OR($L321=$O$7,$M321=$O$7)),"x","")</f>
        <v/>
      </c>
      <c r="P321" s="87" t="str">
        <f>IF(AND($L321=$O$7,$B321&lt;'111'!$N$11),"x","")</f>
        <v/>
      </c>
      <c r="Q321" s="87" t="str">
        <f>IF(AND($M321=$O$7,$B321&lt;'111'!$N$11),"x","")</f>
        <v/>
      </c>
      <c r="R321" s="87" t="str">
        <f>IF(AND($B321&gt;='112'!$M$9,$B321&lt;='112'!$N$9,OR($L321='112'!$I$6,$M321='112'!$I$6)),"x","")</f>
        <v/>
      </c>
      <c r="S321" s="87" t="str">
        <f>IF(AND($L321='112'!$I$6,$B321&lt;'112'!$M$9),"x","")</f>
        <v/>
      </c>
      <c r="T321" s="87" t="str">
        <f>IF(AND($M321='112'!$I$6,$B321&lt;'112'!$M$9),"x","")</f>
        <v/>
      </c>
      <c r="U321" s="87" t="str">
        <f>IF(AND($B321&gt;='1331'!$I$9,$B321&lt;='1331'!$J$9,OR($L321=$U$7,$M321=$U$7)),"x","")</f>
        <v/>
      </c>
      <c r="V321" s="87" t="str">
        <f>IF(AND($L321=$U$7,$B321&lt;'1331'!$I$9),"x","")</f>
        <v/>
      </c>
      <c r="W321" s="87" t="str">
        <f>IF(AND($M321=$U$7,$B321&lt;'1331'!$I$9),"x","")</f>
        <v/>
      </c>
      <c r="X321" s="87" t="str">
        <f>IF(AND('CT-341'!$H$9=H321,OR(LEFT(L321,3)=$X$7,LEFT(M321,3)=$X$7)),"x","")</f>
        <v/>
      </c>
      <c r="Y321" s="87" t="str">
        <f>IF(OR(TH!L321=TH!$Y$7,M321=TH!$Y$7),"x","")</f>
        <v/>
      </c>
      <c r="Z321" s="87" t="str">
        <f t="shared" si="12"/>
        <v/>
      </c>
    </row>
    <row r="322" spans="1:26" ht="15.75" customHeight="1">
      <c r="A322" s="405" t="str">
        <f>IF(B322&lt;&gt;"",IF(AND(B322&gt;=_TM1,B322&lt;=_TM2,OR(TH!L322="1111",TH!M322="1111")),TH!D322,""),"")</f>
        <v/>
      </c>
      <c r="B322" s="63" t="str">
        <f t="shared" si="13"/>
        <v/>
      </c>
      <c r="C322" s="64"/>
      <c r="D322" s="64"/>
      <c r="E322" s="64"/>
      <c r="F322" s="67"/>
      <c r="G322" s="381"/>
      <c r="H322" s="75"/>
      <c r="I322" s="619"/>
      <c r="J322" s="628"/>
      <c r="K322" s="65"/>
      <c r="L322" s="66"/>
      <c r="M322" s="66"/>
      <c r="N322" s="87" t="str">
        <f>IF(AND('331-CT'!$E$7=TH!H322,OR(L322="331",M322="331")),"x","")</f>
        <v/>
      </c>
      <c r="O322" s="87" t="str">
        <f>IF(AND($B322&gt;='111'!$N$11,$B322&lt;='111'!$O$11,OR($L322=$O$7,$M322=$O$7)),"x","")</f>
        <v/>
      </c>
      <c r="P322" s="87" t="str">
        <f>IF(AND($L322=$O$7,$B322&lt;'111'!$N$11),"x","")</f>
        <v/>
      </c>
      <c r="Q322" s="87" t="str">
        <f>IF(AND($M322=$O$7,$B322&lt;'111'!$N$11),"x","")</f>
        <v/>
      </c>
      <c r="R322" s="87" t="str">
        <f>IF(AND($B322&gt;='112'!$M$9,$B322&lt;='112'!$N$9,OR($L322='112'!$I$6,$M322='112'!$I$6)),"x","")</f>
        <v/>
      </c>
      <c r="S322" s="87" t="str">
        <f>IF(AND($L322='112'!$I$6,$B322&lt;'112'!$M$9),"x","")</f>
        <v/>
      </c>
      <c r="T322" s="87" t="str">
        <f>IF(AND($M322='112'!$I$6,$B322&lt;'112'!$M$9),"x","")</f>
        <v/>
      </c>
      <c r="U322" s="87" t="str">
        <f>IF(AND($B322&gt;='1331'!$I$9,$B322&lt;='1331'!$J$9,OR($L322=$U$7,$M322=$U$7)),"x","")</f>
        <v/>
      </c>
      <c r="V322" s="87" t="str">
        <f>IF(AND($L322=$U$7,$B322&lt;'1331'!$I$9),"x","")</f>
        <v/>
      </c>
      <c r="W322" s="87" t="str">
        <f>IF(AND($M322=$U$7,$B322&lt;'1331'!$I$9),"x","")</f>
        <v/>
      </c>
      <c r="X322" s="87" t="str">
        <f>IF(AND('CT-341'!$H$9=H322,OR(LEFT(L322,3)=$X$7,LEFT(M322,3)=$X$7)),"x","")</f>
        <v/>
      </c>
      <c r="Y322" s="87" t="str">
        <f>IF(OR(TH!L322=TH!$Y$7,M322=TH!$Y$7),"x","")</f>
        <v/>
      </c>
      <c r="Z322" s="87" t="str">
        <f t="shared" si="12"/>
        <v/>
      </c>
    </row>
    <row r="323" spans="1:26" ht="15.75" customHeight="1">
      <c r="A323" s="405" t="str">
        <f>IF(B323&lt;&gt;"",IF(AND(B323&gt;=_TM1,B323&lt;=_TM2,OR(TH!L323="1111",TH!M323="1111")),TH!D323,""),"")</f>
        <v/>
      </c>
      <c r="B323" s="63" t="str">
        <f t="shared" si="13"/>
        <v/>
      </c>
      <c r="C323" s="64"/>
      <c r="D323" s="64"/>
      <c r="E323" s="64"/>
      <c r="F323" s="67"/>
      <c r="G323" s="381"/>
      <c r="H323" s="75"/>
      <c r="I323" s="619"/>
      <c r="J323" s="628"/>
      <c r="K323" s="65"/>
      <c r="L323" s="66"/>
      <c r="M323" s="66"/>
      <c r="N323" s="87" t="str">
        <f>IF(AND('331-CT'!$E$7=TH!H323,OR(L323="331",M323="331")),"x","")</f>
        <v/>
      </c>
      <c r="O323" s="87" t="str">
        <f>IF(AND($B323&gt;='111'!$N$11,$B323&lt;='111'!$O$11,OR($L323=$O$7,$M323=$O$7)),"x","")</f>
        <v/>
      </c>
      <c r="P323" s="87" t="str">
        <f>IF(AND($L323=$O$7,$B323&lt;'111'!$N$11),"x","")</f>
        <v/>
      </c>
      <c r="Q323" s="87" t="str">
        <f>IF(AND($M323=$O$7,$B323&lt;'111'!$N$11),"x","")</f>
        <v/>
      </c>
      <c r="R323" s="87" t="str">
        <f>IF(AND($B323&gt;='112'!$M$9,$B323&lt;='112'!$N$9,OR($L323='112'!$I$6,$M323='112'!$I$6)),"x","")</f>
        <v/>
      </c>
      <c r="S323" s="87" t="str">
        <f>IF(AND($L323='112'!$I$6,$B323&lt;'112'!$M$9),"x","")</f>
        <v/>
      </c>
      <c r="T323" s="87" t="str">
        <f>IF(AND($M323='112'!$I$6,$B323&lt;'112'!$M$9),"x","")</f>
        <v/>
      </c>
      <c r="U323" s="87" t="str">
        <f>IF(AND($B323&gt;='1331'!$I$9,$B323&lt;='1331'!$J$9,OR($L323=$U$7,$M323=$U$7)),"x","")</f>
        <v/>
      </c>
      <c r="V323" s="87" t="str">
        <f>IF(AND($L323=$U$7,$B323&lt;'1331'!$I$9),"x","")</f>
        <v/>
      </c>
      <c r="W323" s="87" t="str">
        <f>IF(AND($M323=$U$7,$B323&lt;'1331'!$I$9),"x","")</f>
        <v/>
      </c>
      <c r="X323" s="87" t="str">
        <f>IF(AND('CT-341'!$H$9=H323,OR(LEFT(L323,3)=$X$7,LEFT(M323,3)=$X$7)),"x","")</f>
        <v/>
      </c>
      <c r="Y323" s="87" t="str">
        <f>IF(OR(TH!L323=TH!$Y$7,M323=TH!$Y$7),"x","")</f>
        <v/>
      </c>
      <c r="Z323" s="87" t="str">
        <f t="shared" si="12"/>
        <v/>
      </c>
    </row>
    <row r="324" spans="1:26" ht="15.75" customHeight="1">
      <c r="A324" s="405" t="str">
        <f>IF(B324&lt;&gt;"",IF(AND(B324&gt;=_TM1,B324&lt;=_TM2,OR(TH!L324="1111",TH!M324="1111")),TH!D324,""),"")</f>
        <v/>
      </c>
      <c r="B324" s="63" t="str">
        <f t="shared" si="13"/>
        <v/>
      </c>
      <c r="C324" s="64"/>
      <c r="D324" s="64"/>
      <c r="E324" s="64"/>
      <c r="F324" s="67"/>
      <c r="G324" s="381"/>
      <c r="H324" s="75"/>
      <c r="I324" s="619"/>
      <c r="J324" s="628"/>
      <c r="K324" s="65"/>
      <c r="L324" s="66"/>
      <c r="M324" s="66"/>
      <c r="N324" s="87" t="str">
        <f>IF(AND('331-CT'!$E$7=TH!H324,OR(L324="331",M324="331")),"x","")</f>
        <v/>
      </c>
      <c r="O324" s="87" t="str">
        <f>IF(AND($B324&gt;='111'!$N$11,$B324&lt;='111'!$O$11,OR($L324=$O$7,$M324=$O$7)),"x","")</f>
        <v/>
      </c>
      <c r="P324" s="87" t="str">
        <f>IF(AND($L324=$O$7,$B324&lt;'111'!$N$11),"x","")</f>
        <v/>
      </c>
      <c r="Q324" s="87" t="str">
        <f>IF(AND($M324=$O$7,$B324&lt;'111'!$N$11),"x","")</f>
        <v/>
      </c>
      <c r="R324" s="87" t="str">
        <f>IF(AND($B324&gt;='112'!$M$9,$B324&lt;='112'!$N$9,OR($L324='112'!$I$6,$M324='112'!$I$6)),"x","")</f>
        <v/>
      </c>
      <c r="S324" s="87" t="str">
        <f>IF(AND($L324='112'!$I$6,$B324&lt;'112'!$M$9),"x","")</f>
        <v/>
      </c>
      <c r="T324" s="87" t="str">
        <f>IF(AND($M324='112'!$I$6,$B324&lt;'112'!$M$9),"x","")</f>
        <v/>
      </c>
      <c r="U324" s="87" t="str">
        <f>IF(AND($B324&gt;='1331'!$I$9,$B324&lt;='1331'!$J$9,OR($L324=$U$7,$M324=$U$7)),"x","")</f>
        <v/>
      </c>
      <c r="V324" s="87" t="str">
        <f>IF(AND($L324=$U$7,$B324&lt;'1331'!$I$9),"x","")</f>
        <v/>
      </c>
      <c r="W324" s="87" t="str">
        <f>IF(AND($M324=$U$7,$B324&lt;'1331'!$I$9),"x","")</f>
        <v/>
      </c>
      <c r="X324" s="87" t="str">
        <f>IF(AND('CT-341'!$H$9=H324,OR(LEFT(L324,3)=$X$7,LEFT(M324,3)=$X$7)),"x","")</f>
        <v/>
      </c>
      <c r="Y324" s="87" t="str">
        <f>IF(OR(TH!L324=TH!$Y$7,M324=TH!$Y$7),"x","")</f>
        <v/>
      </c>
      <c r="Z324" s="87" t="str">
        <f t="shared" si="12"/>
        <v/>
      </c>
    </row>
    <row r="325" spans="1:26" ht="15.75" customHeight="1">
      <c r="A325" s="405" t="str">
        <f>IF(B325&lt;&gt;"",IF(AND(B325&gt;=_TM1,B325&lt;=_TM2,OR(TH!L325="1111",TH!M325="1111")),TH!D325,""),"")</f>
        <v/>
      </c>
      <c r="B325" s="63" t="str">
        <f t="shared" si="13"/>
        <v/>
      </c>
      <c r="C325" s="64"/>
      <c r="D325" s="64"/>
      <c r="E325" s="64"/>
      <c r="F325" s="67"/>
      <c r="G325" s="381"/>
      <c r="H325" s="75"/>
      <c r="I325" s="619"/>
      <c r="J325" s="628"/>
      <c r="K325" s="65"/>
      <c r="L325" s="66"/>
      <c r="M325" s="66"/>
      <c r="N325" s="87" t="str">
        <f>IF(AND('331-CT'!$E$7=TH!H325,OR(L325="331",M325="331")),"x","")</f>
        <v/>
      </c>
      <c r="O325" s="87" t="str">
        <f>IF(AND($B325&gt;='111'!$N$11,$B325&lt;='111'!$O$11,OR($L325=$O$7,$M325=$O$7)),"x","")</f>
        <v/>
      </c>
      <c r="P325" s="87" t="str">
        <f>IF(AND($L325=$O$7,$B325&lt;'111'!$N$11),"x","")</f>
        <v/>
      </c>
      <c r="Q325" s="87" t="str">
        <f>IF(AND($M325=$O$7,$B325&lt;'111'!$N$11),"x","")</f>
        <v/>
      </c>
      <c r="R325" s="87" t="str">
        <f>IF(AND($B325&gt;='112'!$M$9,$B325&lt;='112'!$N$9,OR($L325='112'!$I$6,$M325='112'!$I$6)),"x","")</f>
        <v/>
      </c>
      <c r="S325" s="87" t="str">
        <f>IF(AND($L325='112'!$I$6,$B325&lt;'112'!$M$9),"x","")</f>
        <v/>
      </c>
      <c r="T325" s="87" t="str">
        <f>IF(AND($M325='112'!$I$6,$B325&lt;'112'!$M$9),"x","")</f>
        <v/>
      </c>
      <c r="U325" s="87" t="str">
        <f>IF(AND($B325&gt;='1331'!$I$9,$B325&lt;='1331'!$J$9,OR($L325=$U$7,$M325=$U$7)),"x","")</f>
        <v/>
      </c>
      <c r="V325" s="87" t="str">
        <f>IF(AND($L325=$U$7,$B325&lt;'1331'!$I$9),"x","")</f>
        <v/>
      </c>
      <c r="W325" s="87" t="str">
        <f>IF(AND($M325=$U$7,$B325&lt;'1331'!$I$9),"x","")</f>
        <v/>
      </c>
      <c r="X325" s="87" t="str">
        <f>IF(AND('CT-341'!$H$9=H325,OR(LEFT(L325,3)=$X$7,LEFT(M325,3)=$X$7)),"x","")</f>
        <v/>
      </c>
      <c r="Y325" s="87" t="str">
        <f>IF(OR(TH!L325=TH!$Y$7,M325=TH!$Y$7),"x","")</f>
        <v/>
      </c>
      <c r="Z325" s="87" t="str">
        <f t="shared" si="12"/>
        <v/>
      </c>
    </row>
    <row r="326" spans="1:26" ht="15.75" customHeight="1">
      <c r="A326" s="405" t="str">
        <f>IF(B326&lt;&gt;"",IF(AND(B326&gt;=_TM1,B326&lt;=_TM2,OR(TH!L326="1111",TH!M326="1111")),TH!D326,""),"")</f>
        <v/>
      </c>
      <c r="B326" s="63" t="str">
        <f t="shared" si="13"/>
        <v/>
      </c>
      <c r="C326" s="64"/>
      <c r="D326" s="64"/>
      <c r="E326" s="64"/>
      <c r="F326" s="67"/>
      <c r="G326" s="381"/>
      <c r="H326" s="75"/>
      <c r="I326" s="619"/>
      <c r="J326" s="628"/>
      <c r="K326" s="65"/>
      <c r="L326" s="66"/>
      <c r="M326" s="66"/>
      <c r="N326" s="87" t="str">
        <f>IF(AND('331-CT'!$E$7=TH!H326,OR(L326="331",M326="331")),"x","")</f>
        <v/>
      </c>
      <c r="O326" s="87" t="str">
        <f>IF(AND($B326&gt;='111'!$N$11,$B326&lt;='111'!$O$11,OR($L326=$O$7,$M326=$O$7)),"x","")</f>
        <v/>
      </c>
      <c r="P326" s="87" t="str">
        <f>IF(AND($L326=$O$7,$B326&lt;'111'!$N$11),"x","")</f>
        <v/>
      </c>
      <c r="Q326" s="87" t="str">
        <f>IF(AND($M326=$O$7,$B326&lt;'111'!$N$11),"x","")</f>
        <v/>
      </c>
      <c r="R326" s="87" t="str">
        <f>IF(AND($B326&gt;='112'!$M$9,$B326&lt;='112'!$N$9,OR($L326='112'!$I$6,$M326='112'!$I$6)),"x","")</f>
        <v/>
      </c>
      <c r="S326" s="87" t="str">
        <f>IF(AND($L326='112'!$I$6,$B326&lt;'112'!$M$9),"x","")</f>
        <v/>
      </c>
      <c r="T326" s="87" t="str">
        <f>IF(AND($M326='112'!$I$6,$B326&lt;'112'!$M$9),"x","")</f>
        <v/>
      </c>
      <c r="U326" s="87" t="str">
        <f>IF(AND($B326&gt;='1331'!$I$9,$B326&lt;='1331'!$J$9,OR($L326=$U$7,$M326=$U$7)),"x","")</f>
        <v/>
      </c>
      <c r="V326" s="87" t="str">
        <f>IF(AND($L326=$U$7,$B326&lt;'1331'!$I$9),"x","")</f>
        <v/>
      </c>
      <c r="W326" s="87" t="str">
        <f>IF(AND($M326=$U$7,$B326&lt;'1331'!$I$9),"x","")</f>
        <v/>
      </c>
      <c r="X326" s="87" t="str">
        <f>IF(AND('CT-341'!$H$9=H326,OR(LEFT(L326,3)=$X$7,LEFT(M326,3)=$X$7)),"x","")</f>
        <v/>
      </c>
      <c r="Y326" s="87" t="str">
        <f>IF(OR(TH!L326=TH!$Y$7,M326=TH!$Y$7),"x","")</f>
        <v/>
      </c>
      <c r="Z326" s="87" t="str">
        <f t="shared" si="12"/>
        <v/>
      </c>
    </row>
    <row r="327" spans="1:26" ht="15.75" customHeight="1">
      <c r="A327" s="405" t="str">
        <f>IF(B327&lt;&gt;"",IF(AND(B327&gt;=_TM1,B327&lt;=_TM2,OR(TH!L327="1111",TH!M327="1111")),TH!D327,""),"")</f>
        <v/>
      </c>
      <c r="B327" s="63" t="str">
        <f t="shared" si="13"/>
        <v/>
      </c>
      <c r="C327" s="64"/>
      <c r="D327" s="64"/>
      <c r="E327" s="64"/>
      <c r="F327" s="67"/>
      <c r="G327" s="381"/>
      <c r="H327" s="75"/>
      <c r="I327" s="619"/>
      <c r="J327" s="628"/>
      <c r="K327" s="65"/>
      <c r="L327" s="66"/>
      <c r="M327" s="66"/>
      <c r="N327" s="87" t="str">
        <f>IF(AND('331-CT'!$E$7=TH!H327,OR(L327="331",M327="331")),"x","")</f>
        <v/>
      </c>
      <c r="O327" s="87" t="str">
        <f>IF(AND($B327&gt;='111'!$N$11,$B327&lt;='111'!$O$11,OR($L327=$O$7,$M327=$O$7)),"x","")</f>
        <v/>
      </c>
      <c r="P327" s="87" t="str">
        <f>IF(AND($L327=$O$7,$B327&lt;'111'!$N$11),"x","")</f>
        <v/>
      </c>
      <c r="Q327" s="87" t="str">
        <f>IF(AND($M327=$O$7,$B327&lt;'111'!$N$11),"x","")</f>
        <v/>
      </c>
      <c r="R327" s="87" t="str">
        <f>IF(AND($B327&gt;='112'!$M$9,$B327&lt;='112'!$N$9,OR($L327='112'!$I$6,$M327='112'!$I$6)),"x","")</f>
        <v/>
      </c>
      <c r="S327" s="87" t="str">
        <f>IF(AND($L327='112'!$I$6,$B327&lt;'112'!$M$9),"x","")</f>
        <v/>
      </c>
      <c r="T327" s="87" t="str">
        <f>IF(AND($M327='112'!$I$6,$B327&lt;'112'!$M$9),"x","")</f>
        <v/>
      </c>
      <c r="U327" s="87" t="str">
        <f>IF(AND($B327&gt;='1331'!$I$9,$B327&lt;='1331'!$J$9,OR($L327=$U$7,$M327=$U$7)),"x","")</f>
        <v/>
      </c>
      <c r="V327" s="87" t="str">
        <f>IF(AND($L327=$U$7,$B327&lt;'1331'!$I$9),"x","")</f>
        <v/>
      </c>
      <c r="W327" s="87" t="str">
        <f>IF(AND($M327=$U$7,$B327&lt;'1331'!$I$9),"x","")</f>
        <v/>
      </c>
      <c r="X327" s="87" t="str">
        <f>IF(AND('CT-341'!$H$9=H327,OR(LEFT(L327,3)=$X$7,LEFT(M327,3)=$X$7)),"x","")</f>
        <v/>
      </c>
      <c r="Y327" s="87" t="str">
        <f>IF(OR(TH!L327=TH!$Y$7,M327=TH!$Y$7),"x","")</f>
        <v/>
      </c>
      <c r="Z327" s="87" t="str">
        <f t="shared" si="12"/>
        <v/>
      </c>
    </row>
    <row r="328" spans="1:26" ht="15.75" customHeight="1">
      <c r="A328" s="405" t="str">
        <f>IF(B328&lt;&gt;"",IF(AND(B328&gt;=_TM1,B328&lt;=_TM2,OR(TH!L328="1111",TH!M328="1111")),TH!D328,""),"")</f>
        <v/>
      </c>
      <c r="B328" s="63" t="str">
        <f t="shared" si="13"/>
        <v/>
      </c>
      <c r="C328" s="64"/>
      <c r="D328" s="64"/>
      <c r="E328" s="64"/>
      <c r="F328" s="67"/>
      <c r="G328" s="381"/>
      <c r="H328" s="75"/>
      <c r="I328" s="619"/>
      <c r="J328" s="628"/>
      <c r="K328" s="65"/>
      <c r="L328" s="66"/>
      <c r="M328" s="66"/>
      <c r="N328" s="87" t="str">
        <f>IF(AND('331-CT'!$E$7=TH!H328,OR(L328="331",M328="331")),"x","")</f>
        <v/>
      </c>
      <c r="O328" s="87" t="str">
        <f>IF(AND($B328&gt;='111'!$N$11,$B328&lt;='111'!$O$11,OR($L328=$O$7,$M328=$O$7)),"x","")</f>
        <v/>
      </c>
      <c r="P328" s="87" t="str">
        <f>IF(AND($L328=$O$7,$B328&lt;'111'!$N$11),"x","")</f>
        <v/>
      </c>
      <c r="Q328" s="87" t="str">
        <f>IF(AND($M328=$O$7,$B328&lt;'111'!$N$11),"x","")</f>
        <v/>
      </c>
      <c r="R328" s="87" t="str">
        <f>IF(AND($B328&gt;='112'!$M$9,$B328&lt;='112'!$N$9,OR($L328='112'!$I$6,$M328='112'!$I$6)),"x","")</f>
        <v/>
      </c>
      <c r="S328" s="87" t="str">
        <f>IF(AND($L328='112'!$I$6,$B328&lt;'112'!$M$9),"x","")</f>
        <v/>
      </c>
      <c r="T328" s="87" t="str">
        <f>IF(AND($M328='112'!$I$6,$B328&lt;'112'!$M$9),"x","")</f>
        <v/>
      </c>
      <c r="U328" s="87" t="str">
        <f>IF(AND($B328&gt;='1331'!$I$9,$B328&lt;='1331'!$J$9,OR($L328=$U$7,$M328=$U$7)),"x","")</f>
        <v/>
      </c>
      <c r="V328" s="87" t="str">
        <f>IF(AND($L328=$U$7,$B328&lt;'1331'!$I$9),"x","")</f>
        <v/>
      </c>
      <c r="W328" s="87" t="str">
        <f>IF(AND($M328=$U$7,$B328&lt;'1331'!$I$9),"x","")</f>
        <v/>
      </c>
      <c r="X328" s="87" t="str">
        <f>IF(AND('CT-341'!$H$9=H328,OR(LEFT(L328,3)=$X$7,LEFT(M328,3)=$X$7)),"x","")</f>
        <v/>
      </c>
      <c r="Y328" s="87" t="str">
        <f>IF(OR(TH!L328=TH!$Y$7,M328=TH!$Y$7),"x","")</f>
        <v/>
      </c>
      <c r="Z328" s="87" t="str">
        <f t="shared" si="12"/>
        <v/>
      </c>
    </row>
    <row r="329" spans="1:26" ht="15.75" customHeight="1">
      <c r="A329" s="405" t="str">
        <f>IF(B329&lt;&gt;"",IF(AND(B329&gt;=_TM1,B329&lt;=_TM2,OR(TH!L329="1111",TH!M329="1111")),TH!D329,""),"")</f>
        <v/>
      </c>
      <c r="B329" s="63" t="str">
        <f t="shared" si="13"/>
        <v/>
      </c>
      <c r="C329" s="64"/>
      <c r="D329" s="64"/>
      <c r="E329" s="64"/>
      <c r="F329" s="67"/>
      <c r="G329" s="381"/>
      <c r="H329" s="75"/>
      <c r="I329" s="619"/>
      <c r="J329" s="628"/>
      <c r="K329" s="65"/>
      <c r="L329" s="66"/>
      <c r="M329" s="66"/>
      <c r="N329" s="87" t="str">
        <f>IF(AND('331-CT'!$E$7=TH!H329,OR(L329="331",M329="331")),"x","")</f>
        <v/>
      </c>
      <c r="O329" s="87" t="str">
        <f>IF(AND($B329&gt;='111'!$N$11,$B329&lt;='111'!$O$11,OR($L329=$O$7,$M329=$O$7)),"x","")</f>
        <v/>
      </c>
      <c r="P329" s="87" t="str">
        <f>IF(AND($L329=$O$7,$B329&lt;'111'!$N$11),"x","")</f>
        <v/>
      </c>
      <c r="Q329" s="87" t="str">
        <f>IF(AND($M329=$O$7,$B329&lt;'111'!$N$11),"x","")</f>
        <v/>
      </c>
      <c r="R329" s="87" t="str">
        <f>IF(AND($B329&gt;='112'!$M$9,$B329&lt;='112'!$N$9,OR($L329='112'!$I$6,$M329='112'!$I$6)),"x","")</f>
        <v/>
      </c>
      <c r="S329" s="87" t="str">
        <f>IF(AND($L329='112'!$I$6,$B329&lt;'112'!$M$9),"x","")</f>
        <v/>
      </c>
      <c r="T329" s="87" t="str">
        <f>IF(AND($M329='112'!$I$6,$B329&lt;'112'!$M$9),"x","")</f>
        <v/>
      </c>
      <c r="U329" s="87" t="str">
        <f>IF(AND($B329&gt;='1331'!$I$9,$B329&lt;='1331'!$J$9,OR($L329=$U$7,$M329=$U$7)),"x","")</f>
        <v/>
      </c>
      <c r="V329" s="87" t="str">
        <f>IF(AND($L329=$U$7,$B329&lt;'1331'!$I$9),"x","")</f>
        <v/>
      </c>
      <c r="W329" s="87" t="str">
        <f>IF(AND($M329=$U$7,$B329&lt;'1331'!$I$9),"x","")</f>
        <v/>
      </c>
      <c r="X329" s="87" t="str">
        <f>IF(AND('CT-341'!$H$9=H329,OR(LEFT(L329,3)=$X$7,LEFT(M329,3)=$X$7)),"x","")</f>
        <v/>
      </c>
      <c r="Y329" s="87" t="str">
        <f>IF(OR(TH!L329=TH!$Y$7,M329=TH!$Y$7),"x","")</f>
        <v/>
      </c>
      <c r="Z329" s="87" t="str">
        <f t="shared" si="12"/>
        <v/>
      </c>
    </row>
    <row r="330" spans="1:26" ht="15.75" customHeight="1">
      <c r="A330" s="405" t="str">
        <f>IF(B330&lt;&gt;"",IF(AND(B330&gt;=_TM1,B330&lt;=_TM2,OR(TH!L330="1111",TH!M330="1111")),TH!D330,""),"")</f>
        <v/>
      </c>
      <c r="B330" s="63" t="str">
        <f t="shared" si="13"/>
        <v/>
      </c>
      <c r="C330" s="64"/>
      <c r="D330" s="64"/>
      <c r="E330" s="64"/>
      <c r="F330" s="67"/>
      <c r="G330" s="367"/>
      <c r="H330" s="416"/>
      <c r="I330" s="623"/>
      <c r="J330" s="632"/>
      <c r="K330" s="65"/>
      <c r="L330" s="66"/>
      <c r="M330" s="66"/>
      <c r="N330" s="87" t="str">
        <f>IF(AND('331-CT'!$E$7=TH!H330,OR(L330="331",M330="331")),"x","")</f>
        <v/>
      </c>
      <c r="O330" s="87" t="str">
        <f>IF(AND($B330&gt;='111'!$N$11,$B330&lt;='111'!$O$11,OR($L330=$O$7,$M330=$O$7)),"x","")</f>
        <v/>
      </c>
      <c r="P330" s="87" t="str">
        <f>IF(AND($L330=$O$7,$B330&lt;'111'!$N$11),"x","")</f>
        <v/>
      </c>
      <c r="Q330" s="87" t="str">
        <f>IF(AND($M330=$O$7,$B330&lt;'111'!$N$11),"x","")</f>
        <v/>
      </c>
      <c r="R330" s="87" t="str">
        <f>IF(AND($B330&gt;='112'!$M$9,$B330&lt;='112'!$N$9,OR($L330='112'!$I$6,$M330='112'!$I$6)),"x","")</f>
        <v/>
      </c>
      <c r="S330" s="87" t="str">
        <f>IF(AND($L330='112'!$I$6,$B330&lt;'112'!$M$9),"x","")</f>
        <v/>
      </c>
      <c r="T330" s="87" t="str">
        <f>IF(AND($M330='112'!$I$6,$B330&lt;'112'!$M$9),"x","")</f>
        <v/>
      </c>
      <c r="U330" s="87" t="str">
        <f>IF(AND($B330&gt;='1331'!$I$9,$B330&lt;='1331'!$J$9,OR($L330=$U$7,$M330=$U$7)),"x","")</f>
        <v/>
      </c>
      <c r="V330" s="87" t="str">
        <f>IF(AND($L330=$U$7,$B330&lt;'1331'!$I$9),"x","")</f>
        <v/>
      </c>
      <c r="W330" s="87" t="str">
        <f>IF(AND($M330=$U$7,$B330&lt;'1331'!$I$9),"x","")</f>
        <v/>
      </c>
      <c r="X330" s="87" t="str">
        <f>IF(AND('CT-341'!$H$9=H330,OR(LEFT(L330,3)=$X$7,LEFT(M330,3)=$X$7)),"x","")</f>
        <v/>
      </c>
      <c r="Y330" s="87" t="str">
        <f>IF(OR(TH!L330=TH!$Y$7,M330=TH!$Y$7),"x","")</f>
        <v/>
      </c>
      <c r="Z330" s="87" t="str">
        <f t="shared" si="12"/>
        <v/>
      </c>
    </row>
    <row r="331" spans="1:26" ht="15.75" customHeight="1">
      <c r="A331" s="405" t="str">
        <f>IF(B331&lt;&gt;"",IF(AND(B331&gt;=_TM1,B331&lt;=_TM2,OR(TH!L331="1111",TH!M331="1111")),TH!D331,""),"")</f>
        <v/>
      </c>
      <c r="B331" s="63" t="str">
        <f t="shared" si="13"/>
        <v/>
      </c>
      <c r="C331" s="64"/>
      <c r="D331" s="64"/>
      <c r="E331" s="64"/>
      <c r="F331" s="67"/>
      <c r="G331" s="367"/>
      <c r="H331" s="75"/>
      <c r="I331" s="619"/>
      <c r="J331" s="628"/>
      <c r="K331" s="65"/>
      <c r="L331" s="66"/>
      <c r="M331" s="66"/>
      <c r="N331" s="87" t="str">
        <f>IF(AND('331-CT'!$E$7=TH!H331,OR(L331="331",M331="331")),"x","")</f>
        <v/>
      </c>
      <c r="O331" s="87" t="str">
        <f>IF(AND($B331&gt;='111'!$N$11,$B331&lt;='111'!$O$11,OR($L331=$O$7,$M331=$O$7)),"x","")</f>
        <v/>
      </c>
      <c r="P331" s="87" t="str">
        <f>IF(AND($L331=$O$7,$B331&lt;'111'!$N$11),"x","")</f>
        <v/>
      </c>
      <c r="Q331" s="87" t="str">
        <f>IF(AND($M331=$O$7,$B331&lt;'111'!$N$11),"x","")</f>
        <v/>
      </c>
      <c r="R331" s="87" t="str">
        <f>IF(AND($B331&gt;='112'!$M$9,$B331&lt;='112'!$N$9,OR($L331='112'!$I$6,$M331='112'!$I$6)),"x","")</f>
        <v/>
      </c>
      <c r="S331" s="87" t="str">
        <f>IF(AND($L331='112'!$I$6,$B331&lt;'112'!$M$9),"x","")</f>
        <v/>
      </c>
      <c r="T331" s="87" t="str">
        <f>IF(AND($M331='112'!$I$6,$B331&lt;'112'!$M$9),"x","")</f>
        <v/>
      </c>
      <c r="U331" s="87" t="str">
        <f>IF(AND($B331&gt;='1331'!$I$9,$B331&lt;='1331'!$J$9,OR($L331=$U$7,$M331=$U$7)),"x","")</f>
        <v/>
      </c>
      <c r="V331" s="87" t="str">
        <f>IF(AND($L331=$U$7,$B331&lt;'1331'!$I$9),"x","")</f>
        <v/>
      </c>
      <c r="W331" s="87" t="str">
        <f>IF(AND($M331=$U$7,$B331&lt;'1331'!$I$9),"x","")</f>
        <v/>
      </c>
      <c r="X331" s="87" t="str">
        <f>IF(AND('CT-341'!$H$9=H331,OR(LEFT(L331,3)=$X$7,LEFT(M331,3)=$X$7)),"x","")</f>
        <v/>
      </c>
      <c r="Y331" s="87" t="str">
        <f>IF(OR(TH!L331=TH!$Y$7,M331=TH!$Y$7),"x","")</f>
        <v/>
      </c>
      <c r="Z331" s="87" t="str">
        <f t="shared" si="12"/>
        <v/>
      </c>
    </row>
    <row r="332" spans="1:26" ht="15.75" customHeight="1">
      <c r="A332" s="405" t="str">
        <f>IF(B332&lt;&gt;"",IF(AND(B332&gt;=_TM1,B332&lt;=_TM2,OR(TH!L332="1111",TH!M332="1111")),TH!D332,""),"")</f>
        <v/>
      </c>
      <c r="B332" s="63" t="str">
        <f t="shared" si="13"/>
        <v/>
      </c>
      <c r="C332" s="64"/>
      <c r="D332" s="64"/>
      <c r="E332" s="64"/>
      <c r="F332" s="67"/>
      <c r="G332" s="367"/>
      <c r="H332" s="75"/>
      <c r="I332" s="619"/>
      <c r="J332" s="628"/>
      <c r="K332" s="65"/>
      <c r="L332" s="66"/>
      <c r="M332" s="66"/>
      <c r="N332" s="87" t="str">
        <f>IF(AND('331-CT'!$E$7=TH!H332,OR(L332="331",M332="331")),"x","")</f>
        <v/>
      </c>
      <c r="O332" s="87" t="str">
        <f>IF(AND($B332&gt;='111'!$N$11,$B332&lt;='111'!$O$11,OR($L332=$O$7,$M332=$O$7)),"x","")</f>
        <v/>
      </c>
      <c r="P332" s="87" t="str">
        <f>IF(AND($L332=$O$7,$B332&lt;'111'!$N$11),"x","")</f>
        <v/>
      </c>
      <c r="Q332" s="87" t="str">
        <f>IF(AND($M332=$O$7,$B332&lt;'111'!$N$11),"x","")</f>
        <v/>
      </c>
      <c r="R332" s="87" t="str">
        <f>IF(AND($B332&gt;='112'!$M$9,$B332&lt;='112'!$N$9,OR($L332='112'!$I$6,$M332='112'!$I$6)),"x","")</f>
        <v/>
      </c>
      <c r="S332" s="87" t="str">
        <f>IF(AND($L332='112'!$I$6,$B332&lt;'112'!$M$9),"x","")</f>
        <v/>
      </c>
      <c r="T332" s="87" t="str">
        <f>IF(AND($M332='112'!$I$6,$B332&lt;'112'!$M$9),"x","")</f>
        <v/>
      </c>
      <c r="U332" s="87" t="str">
        <f>IF(AND($B332&gt;='1331'!$I$9,$B332&lt;='1331'!$J$9,OR($L332=$U$7,$M332=$U$7)),"x","")</f>
        <v/>
      </c>
      <c r="V332" s="87" t="str">
        <f>IF(AND($L332=$U$7,$B332&lt;'1331'!$I$9),"x","")</f>
        <v/>
      </c>
      <c r="W332" s="87" t="str">
        <f>IF(AND($M332=$U$7,$B332&lt;'1331'!$I$9),"x","")</f>
        <v/>
      </c>
      <c r="X332" s="87" t="str">
        <f>IF(AND('CT-341'!$H$9=H332,OR(LEFT(L332,3)=$X$7,LEFT(M332,3)=$X$7)),"x","")</f>
        <v/>
      </c>
      <c r="Y332" s="87" t="str">
        <f>IF(OR(TH!L332=TH!$Y$7,M332=TH!$Y$7),"x","")</f>
        <v/>
      </c>
      <c r="Z332" s="87" t="str">
        <f t="shared" si="12"/>
        <v/>
      </c>
    </row>
    <row r="333" spans="1:26" ht="15.75" customHeight="1">
      <c r="A333" s="405" t="str">
        <f>IF(B333&lt;&gt;"",IF(AND(B333&gt;=_TM1,B333&lt;=_TM2,OR(TH!L333="1111",TH!M333="1111")),TH!D333,""),"")</f>
        <v/>
      </c>
      <c r="B333" s="63" t="str">
        <f t="shared" si="13"/>
        <v/>
      </c>
      <c r="C333" s="64"/>
      <c r="D333" s="64"/>
      <c r="E333" s="64"/>
      <c r="F333" s="67"/>
      <c r="G333" s="367"/>
      <c r="H333" s="75"/>
      <c r="I333" s="619"/>
      <c r="J333" s="628"/>
      <c r="K333" s="65"/>
      <c r="L333" s="66"/>
      <c r="M333" s="66"/>
      <c r="N333" s="87" t="str">
        <f>IF(AND('331-CT'!$E$7=TH!H333,OR(L333="331",M333="331")),"x","")</f>
        <v/>
      </c>
      <c r="O333" s="87" t="str">
        <f>IF(AND($B333&gt;='111'!$N$11,$B333&lt;='111'!$O$11,OR($L333=$O$7,$M333=$O$7)),"x","")</f>
        <v/>
      </c>
      <c r="P333" s="87" t="str">
        <f>IF(AND($L333=$O$7,$B333&lt;'111'!$N$11),"x","")</f>
        <v/>
      </c>
      <c r="Q333" s="87" t="str">
        <f>IF(AND($M333=$O$7,$B333&lt;'111'!$N$11),"x","")</f>
        <v/>
      </c>
      <c r="R333" s="87" t="str">
        <f>IF(AND($B333&gt;='112'!$M$9,$B333&lt;='112'!$N$9,OR($L333='112'!$I$6,$M333='112'!$I$6)),"x","")</f>
        <v/>
      </c>
      <c r="S333" s="87" t="str">
        <f>IF(AND($L333='112'!$I$6,$B333&lt;'112'!$M$9),"x","")</f>
        <v/>
      </c>
      <c r="T333" s="87" t="str">
        <f>IF(AND($M333='112'!$I$6,$B333&lt;'112'!$M$9),"x","")</f>
        <v/>
      </c>
      <c r="U333" s="87" t="str">
        <f>IF(AND($B333&gt;='1331'!$I$9,$B333&lt;='1331'!$J$9,OR($L333=$U$7,$M333=$U$7)),"x","")</f>
        <v/>
      </c>
      <c r="V333" s="87" t="str">
        <f>IF(AND($L333=$U$7,$B333&lt;'1331'!$I$9),"x","")</f>
        <v/>
      </c>
      <c r="W333" s="87" t="str">
        <f>IF(AND($M333=$U$7,$B333&lt;'1331'!$I$9),"x","")</f>
        <v/>
      </c>
      <c r="X333" s="87" t="str">
        <f>IF(AND('CT-341'!$H$9=H333,OR(LEFT(L333,3)=$X$7,LEFT(M333,3)=$X$7)),"x","")</f>
        <v/>
      </c>
      <c r="Y333" s="87" t="str">
        <f>IF(OR(TH!L333=TH!$Y$7,M333=TH!$Y$7),"x","")</f>
        <v/>
      </c>
      <c r="Z333" s="87" t="str">
        <f t="shared" si="12"/>
        <v/>
      </c>
    </row>
    <row r="334" spans="1:26" ht="15.75" customHeight="1">
      <c r="A334" s="405" t="str">
        <f>IF(B334&lt;&gt;"",IF(AND(B334&gt;=_TM1,B334&lt;=_TM2,OR(TH!L334="1111",TH!M334="1111")),TH!D334,""),"")</f>
        <v/>
      </c>
      <c r="B334" s="63" t="str">
        <f t="shared" si="13"/>
        <v/>
      </c>
      <c r="C334" s="64"/>
      <c r="D334" s="64"/>
      <c r="E334" s="64"/>
      <c r="F334" s="67"/>
      <c r="G334" s="367"/>
      <c r="H334" s="75"/>
      <c r="I334" s="619"/>
      <c r="J334" s="628"/>
      <c r="K334" s="65"/>
      <c r="L334" s="66"/>
      <c r="M334" s="66"/>
      <c r="N334" s="87" t="str">
        <f>IF(AND('331-CT'!$E$7=TH!H334,OR(L334="331",M334="331")),"x","")</f>
        <v/>
      </c>
      <c r="O334" s="87" t="str">
        <f>IF(AND($B334&gt;='111'!$N$11,$B334&lt;='111'!$O$11,OR($L334=$O$7,$M334=$O$7)),"x","")</f>
        <v/>
      </c>
      <c r="P334" s="87" t="str">
        <f>IF(AND($L334=$O$7,$B334&lt;'111'!$N$11),"x","")</f>
        <v/>
      </c>
      <c r="Q334" s="87" t="str">
        <f>IF(AND($M334=$O$7,$B334&lt;'111'!$N$11),"x","")</f>
        <v/>
      </c>
      <c r="R334" s="87" t="str">
        <f>IF(AND($B334&gt;='112'!$M$9,$B334&lt;='112'!$N$9,OR($L334='112'!$I$6,$M334='112'!$I$6)),"x","")</f>
        <v/>
      </c>
      <c r="S334" s="87" t="str">
        <f>IF(AND($L334='112'!$I$6,$B334&lt;'112'!$M$9),"x","")</f>
        <v/>
      </c>
      <c r="T334" s="87" t="str">
        <f>IF(AND($M334='112'!$I$6,$B334&lt;'112'!$M$9),"x","")</f>
        <v/>
      </c>
      <c r="U334" s="87" t="str">
        <f>IF(AND($B334&gt;='1331'!$I$9,$B334&lt;='1331'!$J$9,OR($L334=$U$7,$M334=$U$7)),"x","")</f>
        <v/>
      </c>
      <c r="V334" s="87" t="str">
        <f>IF(AND($L334=$U$7,$B334&lt;'1331'!$I$9),"x","")</f>
        <v/>
      </c>
      <c r="W334" s="87" t="str">
        <f>IF(AND($M334=$U$7,$B334&lt;'1331'!$I$9),"x","")</f>
        <v/>
      </c>
      <c r="X334" s="87" t="str">
        <f>IF(AND('CT-341'!$H$9=H334,OR(LEFT(L334,3)=$X$7,LEFT(M334,3)=$X$7)),"x","")</f>
        <v/>
      </c>
      <c r="Y334" s="87" t="str">
        <f>IF(OR(TH!L334=TH!$Y$7,M334=TH!$Y$7),"x","")</f>
        <v/>
      </c>
      <c r="Z334" s="87" t="str">
        <f t="shared" si="12"/>
        <v/>
      </c>
    </row>
    <row r="335" spans="1:26" ht="15.75" customHeight="1">
      <c r="A335" s="405" t="str">
        <f>IF(B335&lt;&gt;"",IF(AND(B335&gt;=_TM1,B335&lt;=_TM2,OR(TH!L335="1111",TH!M335="1111")),TH!D335,""),"")</f>
        <v/>
      </c>
      <c r="B335" s="63" t="str">
        <f t="shared" si="13"/>
        <v/>
      </c>
      <c r="C335" s="64"/>
      <c r="D335" s="64"/>
      <c r="E335" s="64"/>
      <c r="F335" s="67"/>
      <c r="G335" s="367"/>
      <c r="H335" s="75"/>
      <c r="I335" s="619"/>
      <c r="J335" s="628"/>
      <c r="K335" s="65"/>
      <c r="L335" s="66"/>
      <c r="M335" s="66"/>
      <c r="N335" s="87" t="str">
        <f>IF(AND('331-CT'!$E$7=TH!H335,OR(L335="331",M335="331")),"x","")</f>
        <v/>
      </c>
      <c r="O335" s="87" t="str">
        <f>IF(AND($B335&gt;='111'!$N$11,$B335&lt;='111'!$O$11,OR($L335=$O$7,$M335=$O$7)),"x","")</f>
        <v/>
      </c>
      <c r="P335" s="87" t="str">
        <f>IF(AND($L335=$O$7,$B335&lt;'111'!$N$11),"x","")</f>
        <v/>
      </c>
      <c r="Q335" s="87" t="str">
        <f>IF(AND($M335=$O$7,$B335&lt;'111'!$N$11),"x","")</f>
        <v/>
      </c>
      <c r="R335" s="87" t="str">
        <f>IF(AND($B335&gt;='112'!$M$9,$B335&lt;='112'!$N$9,OR($L335='112'!$I$6,$M335='112'!$I$6)),"x","")</f>
        <v/>
      </c>
      <c r="S335" s="87" t="str">
        <f>IF(AND($L335='112'!$I$6,$B335&lt;'112'!$M$9),"x","")</f>
        <v/>
      </c>
      <c r="T335" s="87" t="str">
        <f>IF(AND($M335='112'!$I$6,$B335&lt;'112'!$M$9),"x","")</f>
        <v/>
      </c>
      <c r="U335" s="87" t="str">
        <f>IF(AND($B335&gt;='1331'!$I$9,$B335&lt;='1331'!$J$9,OR($L335=$U$7,$M335=$U$7)),"x","")</f>
        <v/>
      </c>
      <c r="V335" s="87" t="str">
        <f>IF(AND($L335=$U$7,$B335&lt;'1331'!$I$9),"x","")</f>
        <v/>
      </c>
      <c r="W335" s="87" t="str">
        <f>IF(AND($M335=$U$7,$B335&lt;'1331'!$I$9),"x","")</f>
        <v/>
      </c>
      <c r="X335" s="87" t="str">
        <f>IF(AND('CT-341'!$H$9=H335,OR(LEFT(L335,3)=$X$7,LEFT(M335,3)=$X$7)),"x","")</f>
        <v/>
      </c>
      <c r="Y335" s="87" t="str">
        <f>IF(OR(TH!L335=TH!$Y$7,M335=TH!$Y$7),"x","")</f>
        <v/>
      </c>
      <c r="Z335" s="87" t="str">
        <f t="shared" si="12"/>
        <v/>
      </c>
    </row>
    <row r="336" spans="1:26" ht="15.75" customHeight="1">
      <c r="A336" s="405" t="str">
        <f>IF(B336&lt;&gt;"",IF(AND(B336&gt;=_TM1,B336&lt;=_TM2,OR(TH!L336="1111",TH!M336="1111")),TH!D336,""),"")</f>
        <v/>
      </c>
      <c r="B336" s="63" t="str">
        <f t="shared" si="13"/>
        <v/>
      </c>
      <c r="C336" s="64"/>
      <c r="D336" s="64"/>
      <c r="E336" s="64"/>
      <c r="F336" s="67"/>
      <c r="G336" s="367"/>
      <c r="H336" s="75"/>
      <c r="I336" s="619"/>
      <c r="J336" s="628"/>
      <c r="K336" s="65"/>
      <c r="L336" s="66"/>
      <c r="M336" s="66"/>
      <c r="N336" s="87" t="str">
        <f>IF(AND('331-CT'!$E$7=TH!H336,OR(L336="331",M336="331")),"x","")</f>
        <v/>
      </c>
      <c r="O336" s="87" t="str">
        <f>IF(AND($B336&gt;='111'!$N$11,$B336&lt;='111'!$O$11,OR($L336=$O$7,$M336=$O$7)),"x","")</f>
        <v/>
      </c>
      <c r="P336" s="87" t="str">
        <f>IF(AND($L336=$O$7,$B336&lt;'111'!$N$11),"x","")</f>
        <v/>
      </c>
      <c r="Q336" s="87" t="str">
        <f>IF(AND($M336=$O$7,$B336&lt;'111'!$N$11),"x","")</f>
        <v/>
      </c>
      <c r="R336" s="87" t="str">
        <f>IF(AND($B336&gt;='112'!$M$9,$B336&lt;='112'!$N$9,OR($L336='112'!$I$6,$M336='112'!$I$6)),"x","")</f>
        <v/>
      </c>
      <c r="S336" s="87" t="str">
        <f>IF(AND($L336='112'!$I$6,$B336&lt;'112'!$M$9),"x","")</f>
        <v/>
      </c>
      <c r="T336" s="87" t="str">
        <f>IF(AND($M336='112'!$I$6,$B336&lt;'112'!$M$9),"x","")</f>
        <v/>
      </c>
      <c r="U336" s="87" t="str">
        <f>IF(AND($B336&gt;='1331'!$I$9,$B336&lt;='1331'!$J$9,OR($L336=$U$7,$M336=$U$7)),"x","")</f>
        <v/>
      </c>
      <c r="V336" s="87" t="str">
        <f>IF(AND($L336=$U$7,$B336&lt;'1331'!$I$9),"x","")</f>
        <v/>
      </c>
      <c r="W336" s="87" t="str">
        <f>IF(AND($M336=$U$7,$B336&lt;'1331'!$I$9),"x","")</f>
        <v/>
      </c>
      <c r="X336" s="87" t="str">
        <f>IF(AND('CT-341'!$H$9=H336,OR(LEFT(L336,3)=$X$7,LEFT(M336,3)=$X$7)),"x","")</f>
        <v/>
      </c>
      <c r="Y336" s="87" t="str">
        <f>IF(OR(TH!L336=TH!$Y$7,M336=TH!$Y$7),"x","")</f>
        <v/>
      </c>
      <c r="Z336" s="87" t="str">
        <f t="shared" si="12"/>
        <v/>
      </c>
    </row>
    <row r="337" spans="1:26" ht="15.75" customHeight="1">
      <c r="A337" s="405" t="str">
        <f>IF(B337&lt;&gt;"",IF(AND(B337&gt;=_TM1,B337&lt;=_TM2,OR(TH!L337="1111",TH!M337="1111")),TH!D337,""),"")</f>
        <v/>
      </c>
      <c r="B337" s="63" t="str">
        <f t="shared" si="13"/>
        <v/>
      </c>
      <c r="C337" s="64"/>
      <c r="D337" s="64"/>
      <c r="E337" s="64"/>
      <c r="F337" s="67"/>
      <c r="G337" s="367"/>
      <c r="H337" s="75"/>
      <c r="I337" s="619"/>
      <c r="J337" s="628"/>
      <c r="K337" s="65"/>
      <c r="L337" s="66"/>
      <c r="M337" s="66"/>
      <c r="N337" s="87" t="str">
        <f>IF(AND('331-CT'!$E$7=TH!H337,OR(L337="331",M337="331")),"x","")</f>
        <v/>
      </c>
      <c r="O337" s="87" t="str">
        <f>IF(AND($B337&gt;='111'!$N$11,$B337&lt;='111'!$O$11,OR($L337=$O$7,$M337=$O$7)),"x","")</f>
        <v/>
      </c>
      <c r="P337" s="87" t="str">
        <f>IF(AND($L337=$O$7,$B337&lt;'111'!$N$11),"x","")</f>
        <v/>
      </c>
      <c r="Q337" s="87" t="str">
        <f>IF(AND($M337=$O$7,$B337&lt;'111'!$N$11),"x","")</f>
        <v/>
      </c>
      <c r="R337" s="87" t="str">
        <f>IF(AND($B337&gt;='112'!$M$9,$B337&lt;='112'!$N$9,OR($L337='112'!$I$6,$M337='112'!$I$6)),"x","")</f>
        <v/>
      </c>
      <c r="S337" s="87" t="str">
        <f>IF(AND($L337='112'!$I$6,$B337&lt;'112'!$M$9),"x","")</f>
        <v/>
      </c>
      <c r="T337" s="87" t="str">
        <f>IF(AND($M337='112'!$I$6,$B337&lt;'112'!$M$9),"x","")</f>
        <v/>
      </c>
      <c r="U337" s="87" t="str">
        <f>IF(AND($B337&gt;='1331'!$I$9,$B337&lt;='1331'!$J$9,OR($L337=$U$7,$M337=$U$7)),"x","")</f>
        <v/>
      </c>
      <c r="V337" s="87" t="str">
        <f>IF(AND($L337=$U$7,$B337&lt;'1331'!$I$9),"x","")</f>
        <v/>
      </c>
      <c r="W337" s="87" t="str">
        <f>IF(AND($M337=$U$7,$B337&lt;'1331'!$I$9),"x","")</f>
        <v/>
      </c>
      <c r="X337" s="87" t="str">
        <f>IF(AND('CT-341'!$H$9=H337,OR(LEFT(L337,3)=$X$7,LEFT(M337,3)=$X$7)),"x","")</f>
        <v/>
      </c>
      <c r="Y337" s="87" t="str">
        <f>IF(OR(TH!L337=TH!$Y$7,M337=TH!$Y$7),"x","")</f>
        <v/>
      </c>
      <c r="Z337" s="87" t="str">
        <f t="shared" si="12"/>
        <v/>
      </c>
    </row>
    <row r="338" spans="1:26" ht="15.75" customHeight="1">
      <c r="A338" s="405" t="str">
        <f>IF(B338&lt;&gt;"",IF(AND(B338&gt;=_TM1,B338&lt;=_TM2,OR(TH!L338="1111",TH!M338="1111")),TH!D338,""),"")</f>
        <v/>
      </c>
      <c r="B338" s="63" t="str">
        <f t="shared" si="13"/>
        <v/>
      </c>
      <c r="C338" s="64"/>
      <c r="D338" s="64"/>
      <c r="E338" s="64"/>
      <c r="F338" s="67"/>
      <c r="G338" s="367"/>
      <c r="H338" s="78"/>
      <c r="I338" s="624"/>
      <c r="J338" s="633"/>
      <c r="K338" s="65"/>
      <c r="L338" s="66"/>
      <c r="M338" s="66"/>
      <c r="N338" s="87" t="str">
        <f>IF(AND('331-CT'!$E$7=TH!H338,OR(L338="331",M338="331")),"x","")</f>
        <v/>
      </c>
      <c r="O338" s="87" t="str">
        <f>IF(AND($B338&gt;='111'!$N$11,$B338&lt;='111'!$O$11,OR($L338=$O$7,$M338=$O$7)),"x","")</f>
        <v/>
      </c>
      <c r="P338" s="87" t="str">
        <f>IF(AND($L338=$O$7,$B338&lt;'111'!$N$11),"x","")</f>
        <v/>
      </c>
      <c r="Q338" s="87" t="str">
        <f>IF(AND($M338=$O$7,$B338&lt;'111'!$N$11),"x","")</f>
        <v/>
      </c>
      <c r="R338" s="87" t="str">
        <f>IF(AND($B338&gt;='112'!$M$9,$B338&lt;='112'!$N$9,OR($L338='112'!$I$6,$M338='112'!$I$6)),"x","")</f>
        <v/>
      </c>
      <c r="S338" s="87" t="str">
        <f>IF(AND($L338='112'!$I$6,$B338&lt;'112'!$M$9),"x","")</f>
        <v/>
      </c>
      <c r="T338" s="87" t="str">
        <f>IF(AND($M338='112'!$I$6,$B338&lt;'112'!$M$9),"x","")</f>
        <v/>
      </c>
      <c r="U338" s="87" t="str">
        <f>IF(AND($B338&gt;='1331'!$I$9,$B338&lt;='1331'!$J$9,OR($L338=$U$7,$M338=$U$7)),"x","")</f>
        <v/>
      </c>
      <c r="V338" s="87" t="str">
        <f>IF(AND($L338=$U$7,$B338&lt;'1331'!$I$9),"x","")</f>
        <v/>
      </c>
      <c r="W338" s="87" t="str">
        <f>IF(AND($M338=$U$7,$B338&lt;'1331'!$I$9),"x","")</f>
        <v/>
      </c>
      <c r="X338" s="87" t="str">
        <f>IF(AND('CT-341'!$H$9=H338,OR(LEFT(L338,3)=$X$7,LEFT(M338,3)=$X$7)),"x","")</f>
        <v/>
      </c>
      <c r="Y338" s="87" t="str">
        <f>IF(OR(TH!L338=TH!$Y$7,M338=TH!$Y$7),"x","")</f>
        <v/>
      </c>
      <c r="Z338" s="87" t="str">
        <f t="shared" si="12"/>
        <v/>
      </c>
    </row>
    <row r="339" spans="1:26" ht="15.75" customHeight="1">
      <c r="A339" s="405" t="str">
        <f>IF(B339&lt;&gt;"",IF(AND(B339&gt;=_TM1,B339&lt;=_TM2,OR(TH!L339="1111",TH!M339="1111")),TH!D339,""),"")</f>
        <v/>
      </c>
      <c r="B339" s="63" t="str">
        <f t="shared" si="13"/>
        <v/>
      </c>
      <c r="C339" s="64"/>
      <c r="D339" s="64"/>
      <c r="E339" s="64"/>
      <c r="F339" s="67"/>
      <c r="G339" s="367"/>
      <c r="H339" s="78"/>
      <c r="I339" s="624"/>
      <c r="J339" s="633"/>
      <c r="K339" s="65"/>
      <c r="L339" s="66"/>
      <c r="M339" s="66"/>
      <c r="N339" s="87" t="str">
        <f>IF(AND('331-CT'!$E$7=TH!H339,OR(L339="331",M339="331")),"x","")</f>
        <v/>
      </c>
      <c r="O339" s="87" t="str">
        <f>IF(AND($B339&gt;='111'!$N$11,$B339&lt;='111'!$O$11,OR($L339=$O$7,$M339=$O$7)),"x","")</f>
        <v/>
      </c>
      <c r="P339" s="87" t="str">
        <f>IF(AND($L339=$O$7,$B339&lt;'111'!$N$11),"x","")</f>
        <v/>
      </c>
      <c r="Q339" s="87" t="str">
        <f>IF(AND($M339=$O$7,$B339&lt;'111'!$N$11),"x","")</f>
        <v/>
      </c>
      <c r="R339" s="87" t="str">
        <f>IF(AND($B339&gt;='112'!$M$9,$B339&lt;='112'!$N$9,OR($L339='112'!$I$6,$M339='112'!$I$6)),"x","")</f>
        <v/>
      </c>
      <c r="S339" s="87" t="str">
        <f>IF(AND($L339='112'!$I$6,$B339&lt;'112'!$M$9),"x","")</f>
        <v/>
      </c>
      <c r="T339" s="87" t="str">
        <f>IF(AND($M339='112'!$I$6,$B339&lt;'112'!$M$9),"x","")</f>
        <v/>
      </c>
      <c r="U339" s="87" t="str">
        <f>IF(AND($B339&gt;='1331'!$I$9,$B339&lt;='1331'!$J$9,OR($L339=$U$7,$M339=$U$7)),"x","")</f>
        <v/>
      </c>
      <c r="V339" s="87" t="str">
        <f>IF(AND($L339=$U$7,$B339&lt;'1331'!$I$9),"x","")</f>
        <v/>
      </c>
      <c r="W339" s="87" t="str">
        <f>IF(AND($M339=$U$7,$B339&lt;'1331'!$I$9),"x","")</f>
        <v/>
      </c>
      <c r="X339" s="87" t="str">
        <f>IF(AND('CT-341'!$H$9=H339,OR(LEFT(L339,3)=$X$7,LEFT(M339,3)=$X$7)),"x","")</f>
        <v/>
      </c>
      <c r="Y339" s="87" t="str">
        <f>IF(OR(TH!L339=TH!$Y$7,M339=TH!$Y$7),"x","")</f>
        <v/>
      </c>
      <c r="Z339" s="87" t="str">
        <f t="shared" si="12"/>
        <v/>
      </c>
    </row>
    <row r="340" spans="1:26" ht="15.75" customHeight="1">
      <c r="A340" s="405" t="str">
        <f>IF(B340&lt;&gt;"",IF(AND(B340&gt;=_TM1,B340&lt;=_TM2,OR(TH!L340="1111",TH!M340="1111")),TH!D340,""),"")</f>
        <v/>
      </c>
      <c r="B340" s="63" t="str">
        <f t="shared" si="13"/>
        <v/>
      </c>
      <c r="C340" s="64"/>
      <c r="D340" s="64"/>
      <c r="E340" s="64"/>
      <c r="F340" s="67"/>
      <c r="G340" s="367"/>
      <c r="H340" s="416"/>
      <c r="I340" s="623"/>
      <c r="J340" s="632"/>
      <c r="K340" s="65"/>
      <c r="L340" s="66"/>
      <c r="M340" s="66"/>
      <c r="N340" s="87" t="str">
        <f>IF(AND('331-CT'!$E$7=TH!H340,OR(L340="331",M340="331")),"x","")</f>
        <v/>
      </c>
      <c r="O340" s="87" t="str">
        <f>IF(AND($B340&gt;='111'!$N$11,$B340&lt;='111'!$O$11,OR($L340=$O$7,$M340=$O$7)),"x","")</f>
        <v/>
      </c>
      <c r="P340" s="87" t="str">
        <f>IF(AND($L340=$O$7,$B340&lt;'111'!$N$11),"x","")</f>
        <v/>
      </c>
      <c r="Q340" s="87" t="str">
        <f>IF(AND($M340=$O$7,$B340&lt;'111'!$N$11),"x","")</f>
        <v/>
      </c>
      <c r="R340" s="87" t="str">
        <f>IF(AND($B340&gt;='112'!$M$9,$B340&lt;='112'!$N$9,OR($L340='112'!$I$6,$M340='112'!$I$6)),"x","")</f>
        <v/>
      </c>
      <c r="S340" s="87" t="str">
        <f>IF(AND($L340='112'!$I$6,$B340&lt;'112'!$M$9),"x","")</f>
        <v/>
      </c>
      <c r="T340" s="87" t="str">
        <f>IF(AND($M340='112'!$I$6,$B340&lt;'112'!$M$9),"x","")</f>
        <v/>
      </c>
      <c r="U340" s="87" t="str">
        <f>IF(AND($B340&gt;='1331'!$I$9,$B340&lt;='1331'!$J$9,OR($L340=$U$7,$M340=$U$7)),"x","")</f>
        <v/>
      </c>
      <c r="V340" s="87" t="str">
        <f>IF(AND($L340=$U$7,$B340&lt;'1331'!$I$9),"x","")</f>
        <v/>
      </c>
      <c r="W340" s="87" t="str">
        <f>IF(AND($M340=$U$7,$B340&lt;'1331'!$I$9),"x","")</f>
        <v/>
      </c>
      <c r="X340" s="87" t="str">
        <f>IF(AND('CT-341'!$H$9=H340,OR(LEFT(L340,3)=$X$7,LEFT(M340,3)=$X$7)),"x","")</f>
        <v/>
      </c>
      <c r="Y340" s="87" t="str">
        <f>IF(OR(TH!L340=TH!$Y$7,M340=TH!$Y$7),"x","")</f>
        <v/>
      </c>
      <c r="Z340" s="87" t="str">
        <f t="shared" si="12"/>
        <v/>
      </c>
    </row>
    <row r="341" spans="1:26" ht="15.75" customHeight="1">
      <c r="A341" s="405" t="str">
        <f>IF(B341&lt;&gt;"",IF(AND(B341&gt;=_TM1,B341&lt;=_TM2,OR(TH!L341="1111",TH!M341="1111")),TH!D341,""),"")</f>
        <v/>
      </c>
      <c r="B341" s="63" t="str">
        <f t="shared" si="13"/>
        <v/>
      </c>
      <c r="C341" s="64"/>
      <c r="D341" s="64"/>
      <c r="E341" s="64"/>
      <c r="F341" s="67"/>
      <c r="G341" s="367"/>
      <c r="H341" s="75"/>
      <c r="I341" s="619"/>
      <c r="J341" s="628"/>
      <c r="K341" s="65"/>
      <c r="L341" s="66"/>
      <c r="M341" s="66"/>
      <c r="N341" s="87" t="str">
        <f>IF(AND('331-CT'!$E$7=TH!H341,OR(L341="331",M341="331")),"x","")</f>
        <v/>
      </c>
      <c r="O341" s="87" t="str">
        <f>IF(AND($B341&gt;='111'!$N$11,$B341&lt;='111'!$O$11,OR($L341=$O$7,$M341=$O$7)),"x","")</f>
        <v/>
      </c>
      <c r="P341" s="87" t="str">
        <f>IF(AND($L341=$O$7,$B341&lt;'111'!$N$11),"x","")</f>
        <v/>
      </c>
      <c r="Q341" s="87" t="str">
        <f>IF(AND($M341=$O$7,$B341&lt;'111'!$N$11),"x","")</f>
        <v/>
      </c>
      <c r="R341" s="87" t="str">
        <f>IF(AND($B341&gt;='112'!$M$9,$B341&lt;='112'!$N$9,OR($L341='112'!$I$6,$M341='112'!$I$6)),"x","")</f>
        <v/>
      </c>
      <c r="S341" s="87" t="str">
        <f>IF(AND($L341='112'!$I$6,$B341&lt;'112'!$M$9),"x","")</f>
        <v/>
      </c>
      <c r="T341" s="87" t="str">
        <f>IF(AND($M341='112'!$I$6,$B341&lt;'112'!$M$9),"x","")</f>
        <v/>
      </c>
      <c r="U341" s="87" t="str">
        <f>IF(AND($B341&gt;='1331'!$I$9,$B341&lt;='1331'!$J$9,OR($L341=$U$7,$M341=$U$7)),"x","")</f>
        <v/>
      </c>
      <c r="V341" s="87" t="str">
        <f>IF(AND($L341=$U$7,$B341&lt;'1331'!$I$9),"x","")</f>
        <v/>
      </c>
      <c r="W341" s="87" t="str">
        <f>IF(AND($M341=$U$7,$B341&lt;'1331'!$I$9),"x","")</f>
        <v/>
      </c>
      <c r="X341" s="87" t="str">
        <f>IF(AND('CT-341'!$H$9=H341,OR(LEFT(L341,3)=$X$7,LEFT(M341,3)=$X$7)),"x","")</f>
        <v/>
      </c>
      <c r="Y341" s="87" t="str">
        <f>IF(OR(TH!L341=TH!$Y$7,M341=TH!$Y$7),"x","")</f>
        <v/>
      </c>
      <c r="Z341" s="87" t="str">
        <f t="shared" si="12"/>
        <v/>
      </c>
    </row>
    <row r="342" spans="1:26" ht="15.75" customHeight="1">
      <c r="A342" s="405" t="str">
        <f>IF(B342&lt;&gt;"",IF(AND(B342&gt;=_TM1,B342&lt;=_TM2,OR(TH!L342="1111",TH!M342="1111")),TH!D342,""),"")</f>
        <v/>
      </c>
      <c r="B342" s="63" t="str">
        <f t="shared" si="13"/>
        <v/>
      </c>
      <c r="C342" s="64"/>
      <c r="D342" s="64"/>
      <c r="E342" s="64"/>
      <c r="F342" s="67"/>
      <c r="G342" s="367"/>
      <c r="H342" s="75"/>
      <c r="I342" s="619"/>
      <c r="J342" s="628"/>
      <c r="K342" s="65"/>
      <c r="L342" s="66"/>
      <c r="M342" s="66"/>
      <c r="N342" s="87" t="str">
        <f>IF(AND('331-CT'!$E$7=TH!H342,OR(L342="331",M342="331")),"x","")</f>
        <v/>
      </c>
      <c r="O342" s="87" t="str">
        <f>IF(AND($B342&gt;='111'!$N$11,$B342&lt;='111'!$O$11,OR($L342=$O$7,$M342=$O$7)),"x","")</f>
        <v/>
      </c>
      <c r="P342" s="87" t="str">
        <f>IF(AND($L342=$O$7,$B342&lt;'111'!$N$11),"x","")</f>
        <v/>
      </c>
      <c r="Q342" s="87" t="str">
        <f>IF(AND($M342=$O$7,$B342&lt;'111'!$N$11),"x","")</f>
        <v/>
      </c>
      <c r="R342" s="87" t="str">
        <f>IF(AND($B342&gt;='112'!$M$9,$B342&lt;='112'!$N$9,OR($L342='112'!$I$6,$M342='112'!$I$6)),"x","")</f>
        <v/>
      </c>
      <c r="S342" s="87" t="str">
        <f>IF(AND($L342='112'!$I$6,$B342&lt;'112'!$M$9),"x","")</f>
        <v/>
      </c>
      <c r="T342" s="87" t="str">
        <f>IF(AND($M342='112'!$I$6,$B342&lt;'112'!$M$9),"x","")</f>
        <v/>
      </c>
      <c r="U342" s="87" t="str">
        <f>IF(AND($B342&gt;='1331'!$I$9,$B342&lt;='1331'!$J$9,OR($L342=$U$7,$M342=$U$7)),"x","")</f>
        <v/>
      </c>
      <c r="V342" s="87" t="str">
        <f>IF(AND($L342=$U$7,$B342&lt;'1331'!$I$9),"x","")</f>
        <v/>
      </c>
      <c r="W342" s="87" t="str">
        <f>IF(AND($M342=$U$7,$B342&lt;'1331'!$I$9),"x","")</f>
        <v/>
      </c>
      <c r="X342" s="87" t="str">
        <f>IF(AND('CT-341'!$H$9=H342,OR(LEFT(L342,3)=$X$7,LEFT(M342,3)=$X$7)),"x","")</f>
        <v/>
      </c>
      <c r="Y342" s="87" t="str">
        <f>IF(OR(TH!L342=TH!$Y$7,M342=TH!$Y$7),"x","")</f>
        <v/>
      </c>
      <c r="Z342" s="87" t="str">
        <f t="shared" ref="Z342:Z405" si="14">IF(AND(1&lt;=$B342,$B342&lt;=3),"1",IF(AND(4&lt;=$B342,$B342&lt;=6),"2",IF(AND(7&lt;=$B342,$B342&lt;=9),"3",IF(AND(10&lt;=$B342,$B342&lt;=12),"4",""))))</f>
        <v/>
      </c>
    </row>
    <row r="343" spans="1:26" ht="15.75" customHeight="1">
      <c r="A343" s="405" t="str">
        <f>IF(B343&lt;&gt;"",IF(AND(B343&gt;=_TM1,B343&lt;=_TM2,OR(TH!L343="1111",TH!M343="1111")),TH!D343,""),"")</f>
        <v/>
      </c>
      <c r="B343" s="63" t="str">
        <f t="shared" si="13"/>
        <v/>
      </c>
      <c r="C343" s="64"/>
      <c r="D343" s="64"/>
      <c r="E343" s="64"/>
      <c r="F343" s="70"/>
      <c r="G343" s="367"/>
      <c r="H343" s="75"/>
      <c r="I343" s="619"/>
      <c r="J343" s="628"/>
      <c r="K343" s="65"/>
      <c r="L343" s="66"/>
      <c r="M343" s="66"/>
      <c r="N343" s="87" t="str">
        <f>IF(AND('331-CT'!$E$7=TH!H343,OR(L343="331",M343="331")),"x","")</f>
        <v/>
      </c>
      <c r="O343" s="87" t="str">
        <f>IF(AND($B343&gt;='111'!$N$11,$B343&lt;='111'!$O$11,OR($L343=$O$7,$M343=$O$7)),"x","")</f>
        <v/>
      </c>
      <c r="P343" s="87" t="str">
        <f>IF(AND($L343=$O$7,$B343&lt;'111'!$N$11),"x","")</f>
        <v/>
      </c>
      <c r="Q343" s="87" t="str">
        <f>IF(AND($M343=$O$7,$B343&lt;'111'!$N$11),"x","")</f>
        <v/>
      </c>
      <c r="R343" s="87" t="str">
        <f>IF(AND($B343&gt;='112'!$M$9,$B343&lt;='112'!$N$9,OR($L343='112'!$I$6,$M343='112'!$I$6)),"x","")</f>
        <v/>
      </c>
      <c r="S343" s="87" t="str">
        <f>IF(AND($L343='112'!$I$6,$B343&lt;'112'!$M$9),"x","")</f>
        <v/>
      </c>
      <c r="T343" s="87" t="str">
        <f>IF(AND($M343='112'!$I$6,$B343&lt;'112'!$M$9),"x","")</f>
        <v/>
      </c>
      <c r="U343" s="87" t="str">
        <f>IF(AND($B343&gt;='1331'!$I$9,$B343&lt;='1331'!$J$9,OR($L343=$U$7,$M343=$U$7)),"x","")</f>
        <v/>
      </c>
      <c r="V343" s="87" t="str">
        <f>IF(AND($L343=$U$7,$B343&lt;'1331'!$I$9),"x","")</f>
        <v/>
      </c>
      <c r="W343" s="87" t="str">
        <f>IF(AND($M343=$U$7,$B343&lt;'1331'!$I$9),"x","")</f>
        <v/>
      </c>
      <c r="X343" s="87" t="str">
        <f>IF(AND('CT-341'!$H$9=H343,OR(LEFT(L343,3)=$X$7,LEFT(M343,3)=$X$7)),"x","")</f>
        <v/>
      </c>
      <c r="Y343" s="87" t="str">
        <f>IF(OR(TH!L343=TH!$Y$7,M343=TH!$Y$7),"x","")</f>
        <v/>
      </c>
      <c r="Z343" s="87" t="str">
        <f t="shared" si="14"/>
        <v/>
      </c>
    </row>
    <row r="344" spans="1:26" ht="15.75" customHeight="1">
      <c r="A344" s="405" t="str">
        <f>IF(B344&lt;&gt;"",IF(AND(B344&gt;=_TM1,B344&lt;=_TM2,OR(TH!L344="1111",TH!M344="1111")),TH!D344,""),"")</f>
        <v/>
      </c>
      <c r="B344" s="63" t="str">
        <f t="shared" si="13"/>
        <v/>
      </c>
      <c r="C344" s="64"/>
      <c r="D344" s="64"/>
      <c r="E344" s="64"/>
      <c r="F344" s="67"/>
      <c r="G344" s="381"/>
      <c r="H344" s="75"/>
      <c r="I344" s="619"/>
      <c r="J344" s="628"/>
      <c r="K344" s="65"/>
      <c r="L344" s="66"/>
      <c r="M344" s="66"/>
      <c r="N344" s="87" t="str">
        <f>IF(AND('331-CT'!$E$7=TH!H344,OR(L344="331",M344="331")),"x","")</f>
        <v/>
      </c>
      <c r="O344" s="87" t="str">
        <f>IF(AND($B344&gt;='111'!$N$11,$B344&lt;='111'!$O$11,OR($L344=$O$7,$M344=$O$7)),"x","")</f>
        <v/>
      </c>
      <c r="P344" s="87" t="str">
        <f>IF(AND($L344=$O$7,$B344&lt;'111'!$N$11),"x","")</f>
        <v/>
      </c>
      <c r="Q344" s="87" t="str">
        <f>IF(AND($M344=$O$7,$B344&lt;'111'!$N$11),"x","")</f>
        <v/>
      </c>
      <c r="R344" s="87" t="str">
        <f>IF(AND($B344&gt;='112'!$M$9,$B344&lt;='112'!$N$9,OR($L344='112'!$I$6,$M344='112'!$I$6)),"x","")</f>
        <v/>
      </c>
      <c r="S344" s="87" t="str">
        <f>IF(AND($L344='112'!$I$6,$B344&lt;'112'!$M$9),"x","")</f>
        <v/>
      </c>
      <c r="T344" s="87" t="str">
        <f>IF(AND($M344='112'!$I$6,$B344&lt;'112'!$M$9),"x","")</f>
        <v/>
      </c>
      <c r="U344" s="87" t="str">
        <f>IF(AND($B344&gt;='1331'!$I$9,$B344&lt;='1331'!$J$9,OR($L344=$U$7,$M344=$U$7)),"x","")</f>
        <v/>
      </c>
      <c r="V344" s="87" t="str">
        <f>IF(AND($L344=$U$7,$B344&lt;'1331'!$I$9),"x","")</f>
        <v/>
      </c>
      <c r="W344" s="87" t="str">
        <f>IF(AND($M344=$U$7,$B344&lt;'1331'!$I$9),"x","")</f>
        <v/>
      </c>
      <c r="X344" s="87" t="str">
        <f>IF(AND('CT-341'!$H$9=H344,OR(LEFT(L344,3)=$X$7,LEFT(M344,3)=$X$7)),"x","")</f>
        <v/>
      </c>
      <c r="Y344" s="87" t="str">
        <f>IF(OR(TH!L344=TH!$Y$7,M344=TH!$Y$7),"x","")</f>
        <v/>
      </c>
      <c r="Z344" s="87" t="str">
        <f t="shared" si="14"/>
        <v/>
      </c>
    </row>
    <row r="345" spans="1:26" ht="15.75" customHeight="1">
      <c r="A345" s="405" t="str">
        <f>IF(B345&lt;&gt;"",IF(AND(B345&gt;=_TM1,B345&lt;=_TM2,OR(TH!L345="1111",TH!M345="1111")),TH!D345,""),"")</f>
        <v/>
      </c>
      <c r="B345" s="63" t="str">
        <f t="shared" si="13"/>
        <v/>
      </c>
      <c r="C345" s="64"/>
      <c r="D345" s="64"/>
      <c r="E345" s="64"/>
      <c r="F345" s="67"/>
      <c r="G345" s="381"/>
      <c r="H345" s="75"/>
      <c r="I345" s="619"/>
      <c r="J345" s="628"/>
      <c r="K345" s="65"/>
      <c r="L345" s="66"/>
      <c r="M345" s="66"/>
      <c r="N345" s="87" t="str">
        <f>IF(AND('331-CT'!$E$7=TH!H345,OR(L345="331",M345="331")),"x","")</f>
        <v/>
      </c>
      <c r="O345" s="87" t="str">
        <f>IF(AND($B345&gt;='111'!$N$11,$B345&lt;='111'!$O$11,OR($L345=$O$7,$M345=$O$7)),"x","")</f>
        <v/>
      </c>
      <c r="P345" s="87" t="str">
        <f>IF(AND($L345=$O$7,$B345&lt;'111'!$N$11),"x","")</f>
        <v/>
      </c>
      <c r="Q345" s="87" t="str">
        <f>IF(AND($M345=$O$7,$B345&lt;'111'!$N$11),"x","")</f>
        <v/>
      </c>
      <c r="R345" s="87" t="str">
        <f>IF(AND($B345&gt;='112'!$M$9,$B345&lt;='112'!$N$9,OR($L345='112'!$I$6,$M345='112'!$I$6)),"x","")</f>
        <v/>
      </c>
      <c r="S345" s="87" t="str">
        <f>IF(AND($L345='112'!$I$6,$B345&lt;'112'!$M$9),"x","")</f>
        <v/>
      </c>
      <c r="T345" s="87" t="str">
        <f>IF(AND($M345='112'!$I$6,$B345&lt;'112'!$M$9),"x","")</f>
        <v/>
      </c>
      <c r="U345" s="87" t="str">
        <f>IF(AND($B345&gt;='1331'!$I$9,$B345&lt;='1331'!$J$9,OR($L345=$U$7,$M345=$U$7)),"x","")</f>
        <v/>
      </c>
      <c r="V345" s="87" t="str">
        <f>IF(AND($L345=$U$7,$B345&lt;'1331'!$I$9),"x","")</f>
        <v/>
      </c>
      <c r="W345" s="87" t="str">
        <f>IF(AND($M345=$U$7,$B345&lt;'1331'!$I$9),"x","")</f>
        <v/>
      </c>
      <c r="X345" s="87" t="str">
        <f>IF(AND('CT-341'!$H$9=H345,OR(LEFT(L345,3)=$X$7,LEFT(M345,3)=$X$7)),"x","")</f>
        <v/>
      </c>
      <c r="Y345" s="87" t="str">
        <f>IF(OR(TH!L345=TH!$Y$7,M345=TH!$Y$7),"x","")</f>
        <v/>
      </c>
      <c r="Z345" s="87" t="str">
        <f t="shared" si="14"/>
        <v/>
      </c>
    </row>
    <row r="346" spans="1:26" ht="15.75" customHeight="1">
      <c r="A346" s="405" t="str">
        <f>IF(B346&lt;&gt;"",IF(AND(B346&gt;=_TM1,B346&lt;=_TM2,OR(TH!L346="1111",TH!M346="1111")),TH!D346,""),"")</f>
        <v/>
      </c>
      <c r="B346" s="63" t="str">
        <f t="shared" si="13"/>
        <v/>
      </c>
      <c r="C346" s="64"/>
      <c r="D346" s="64"/>
      <c r="E346" s="64"/>
      <c r="F346" s="67"/>
      <c r="G346" s="381"/>
      <c r="H346" s="75"/>
      <c r="I346" s="619"/>
      <c r="J346" s="628"/>
      <c r="K346" s="65"/>
      <c r="L346" s="66"/>
      <c r="M346" s="66"/>
      <c r="N346" s="87" t="str">
        <f>IF(AND('331-CT'!$E$7=TH!H346,OR(L346="331",M346="331")),"x","")</f>
        <v/>
      </c>
      <c r="O346" s="87" t="str">
        <f>IF(AND($B346&gt;='111'!$N$11,$B346&lt;='111'!$O$11,OR($L346=$O$7,$M346=$O$7)),"x","")</f>
        <v/>
      </c>
      <c r="P346" s="87" t="str">
        <f>IF(AND($L346=$O$7,$B346&lt;'111'!$N$11),"x","")</f>
        <v/>
      </c>
      <c r="Q346" s="87" t="str">
        <f>IF(AND($M346=$O$7,$B346&lt;'111'!$N$11),"x","")</f>
        <v/>
      </c>
      <c r="R346" s="87" t="str">
        <f>IF(AND($B346&gt;='112'!$M$9,$B346&lt;='112'!$N$9,OR($L346='112'!$I$6,$M346='112'!$I$6)),"x","")</f>
        <v/>
      </c>
      <c r="S346" s="87" t="str">
        <f>IF(AND($L346='112'!$I$6,$B346&lt;'112'!$M$9),"x","")</f>
        <v/>
      </c>
      <c r="T346" s="87" t="str">
        <f>IF(AND($M346='112'!$I$6,$B346&lt;'112'!$M$9),"x","")</f>
        <v/>
      </c>
      <c r="U346" s="87" t="str">
        <f>IF(AND($B346&gt;='1331'!$I$9,$B346&lt;='1331'!$J$9,OR($L346=$U$7,$M346=$U$7)),"x","")</f>
        <v/>
      </c>
      <c r="V346" s="87" t="str">
        <f>IF(AND($L346=$U$7,$B346&lt;'1331'!$I$9),"x","")</f>
        <v/>
      </c>
      <c r="W346" s="87" t="str">
        <f>IF(AND($M346=$U$7,$B346&lt;'1331'!$I$9),"x","")</f>
        <v/>
      </c>
      <c r="X346" s="87" t="str">
        <f>IF(AND('CT-341'!$H$9=H346,OR(LEFT(L346,3)=$X$7,LEFT(M346,3)=$X$7)),"x","")</f>
        <v/>
      </c>
      <c r="Y346" s="87" t="str">
        <f>IF(OR(TH!L346=TH!$Y$7,M346=TH!$Y$7),"x","")</f>
        <v/>
      </c>
      <c r="Z346" s="87" t="str">
        <f t="shared" si="14"/>
        <v/>
      </c>
    </row>
    <row r="347" spans="1:26" ht="15.75" customHeight="1">
      <c r="A347" s="405" t="str">
        <f>IF(B347&lt;&gt;"",IF(AND(B347&gt;=_TM1,B347&lt;=_TM2,OR(TH!L347="1111",TH!M347="1111")),TH!D347,""),"")</f>
        <v/>
      </c>
      <c r="B347" s="63" t="str">
        <f t="shared" si="13"/>
        <v/>
      </c>
      <c r="C347" s="64"/>
      <c r="D347" s="64"/>
      <c r="E347" s="64"/>
      <c r="F347" s="67"/>
      <c r="G347" s="381"/>
      <c r="H347" s="75"/>
      <c r="I347" s="619"/>
      <c r="J347" s="628"/>
      <c r="K347" s="65"/>
      <c r="L347" s="66"/>
      <c r="M347" s="66"/>
      <c r="N347" s="87" t="str">
        <f>IF(AND('331-CT'!$E$7=TH!H347,OR(L347="331",M347="331")),"x","")</f>
        <v/>
      </c>
      <c r="O347" s="87" t="str">
        <f>IF(AND($B347&gt;='111'!$N$11,$B347&lt;='111'!$O$11,OR($L347=$O$7,$M347=$O$7)),"x","")</f>
        <v/>
      </c>
      <c r="P347" s="87" t="str">
        <f>IF(AND($L347=$O$7,$B347&lt;'111'!$N$11),"x","")</f>
        <v/>
      </c>
      <c r="Q347" s="87" t="str">
        <f>IF(AND($M347=$O$7,$B347&lt;'111'!$N$11),"x","")</f>
        <v/>
      </c>
      <c r="R347" s="87" t="str">
        <f>IF(AND($B347&gt;='112'!$M$9,$B347&lt;='112'!$N$9,OR($L347='112'!$I$6,$M347='112'!$I$6)),"x","")</f>
        <v/>
      </c>
      <c r="S347" s="87" t="str">
        <f>IF(AND($L347='112'!$I$6,$B347&lt;'112'!$M$9),"x","")</f>
        <v/>
      </c>
      <c r="T347" s="87" t="str">
        <f>IF(AND($M347='112'!$I$6,$B347&lt;'112'!$M$9),"x","")</f>
        <v/>
      </c>
      <c r="U347" s="87" t="str">
        <f>IF(AND($B347&gt;='1331'!$I$9,$B347&lt;='1331'!$J$9,OR($L347=$U$7,$M347=$U$7)),"x","")</f>
        <v/>
      </c>
      <c r="V347" s="87" t="str">
        <f>IF(AND($L347=$U$7,$B347&lt;'1331'!$I$9),"x","")</f>
        <v/>
      </c>
      <c r="W347" s="87" t="str">
        <f>IF(AND($M347=$U$7,$B347&lt;'1331'!$I$9),"x","")</f>
        <v/>
      </c>
      <c r="X347" s="87" t="str">
        <f>IF(AND('CT-341'!$H$9=H347,OR(LEFT(L347,3)=$X$7,LEFT(M347,3)=$X$7)),"x","")</f>
        <v/>
      </c>
      <c r="Y347" s="87" t="str">
        <f>IF(OR(TH!L347=TH!$Y$7,M347=TH!$Y$7),"x","")</f>
        <v/>
      </c>
      <c r="Z347" s="87" t="str">
        <f t="shared" si="14"/>
        <v/>
      </c>
    </row>
    <row r="348" spans="1:26" ht="15.75" customHeight="1">
      <c r="A348" s="405" t="str">
        <f>IF(B348&lt;&gt;"",IF(AND(B348&gt;=_TM1,B348&lt;=_TM2,OR(TH!L348="1111",TH!M348="1111")),TH!D348,""),"")</f>
        <v/>
      </c>
      <c r="B348" s="63" t="str">
        <f t="shared" si="13"/>
        <v/>
      </c>
      <c r="C348" s="64"/>
      <c r="D348" s="64"/>
      <c r="E348" s="64"/>
      <c r="F348" s="67"/>
      <c r="G348" s="367"/>
      <c r="H348" s="75"/>
      <c r="I348" s="619"/>
      <c r="J348" s="628"/>
      <c r="K348" s="65"/>
      <c r="L348" s="66"/>
      <c r="M348" s="66"/>
      <c r="N348" s="87" t="str">
        <f>IF(AND('331-CT'!$E$7=TH!H348,OR(L348="331",M348="331")),"x","")</f>
        <v/>
      </c>
      <c r="O348" s="87" t="str">
        <f>IF(AND($B348&gt;='111'!$N$11,$B348&lt;='111'!$O$11,OR($L348=$O$7,$M348=$O$7)),"x","")</f>
        <v/>
      </c>
      <c r="P348" s="87" t="str">
        <f>IF(AND($L348=$O$7,$B348&lt;'111'!$N$11),"x","")</f>
        <v/>
      </c>
      <c r="Q348" s="87" t="str">
        <f>IF(AND($M348=$O$7,$B348&lt;'111'!$N$11),"x","")</f>
        <v/>
      </c>
      <c r="R348" s="87" t="str">
        <f>IF(AND($B348&gt;='112'!$M$9,$B348&lt;='112'!$N$9,OR($L348='112'!$I$6,$M348='112'!$I$6)),"x","")</f>
        <v/>
      </c>
      <c r="S348" s="87" t="str">
        <f>IF(AND($L348='112'!$I$6,$B348&lt;'112'!$M$9),"x","")</f>
        <v/>
      </c>
      <c r="T348" s="87" t="str">
        <f>IF(AND($M348='112'!$I$6,$B348&lt;'112'!$M$9),"x","")</f>
        <v/>
      </c>
      <c r="U348" s="87" t="str">
        <f>IF(AND($B348&gt;='1331'!$I$9,$B348&lt;='1331'!$J$9,OR($L348=$U$7,$M348=$U$7)),"x","")</f>
        <v/>
      </c>
      <c r="V348" s="87" t="str">
        <f>IF(AND($L348=$U$7,$B348&lt;'1331'!$I$9),"x","")</f>
        <v/>
      </c>
      <c r="W348" s="87" t="str">
        <f>IF(AND($M348=$U$7,$B348&lt;'1331'!$I$9),"x","")</f>
        <v/>
      </c>
      <c r="X348" s="87" t="str">
        <f>IF(AND('CT-341'!$H$9=H348,OR(LEFT(L348,3)=$X$7,LEFT(M348,3)=$X$7)),"x","")</f>
        <v/>
      </c>
      <c r="Y348" s="87" t="str">
        <f>IF(OR(TH!L348=TH!$Y$7,M348=TH!$Y$7),"x","")</f>
        <v/>
      </c>
      <c r="Z348" s="87" t="str">
        <f t="shared" si="14"/>
        <v/>
      </c>
    </row>
    <row r="349" spans="1:26" ht="15.75" customHeight="1">
      <c r="A349" s="405" t="str">
        <f>IF(B349&lt;&gt;"",IF(AND(B349&gt;=_TM1,B349&lt;=_TM2,OR(TH!L349="1111",TH!M349="1111")),TH!D349,""),"")</f>
        <v/>
      </c>
      <c r="B349" s="63" t="str">
        <f t="shared" si="13"/>
        <v/>
      </c>
      <c r="C349" s="64"/>
      <c r="D349" s="64"/>
      <c r="E349" s="64"/>
      <c r="F349" s="67"/>
      <c r="G349" s="367"/>
      <c r="H349" s="75"/>
      <c r="I349" s="619"/>
      <c r="J349" s="628"/>
      <c r="K349" s="65"/>
      <c r="L349" s="66"/>
      <c r="M349" s="66"/>
      <c r="N349" s="87" t="str">
        <f>IF(AND('331-CT'!$E$7=TH!H349,OR(L349="331",M349="331")),"x","")</f>
        <v/>
      </c>
      <c r="O349" s="87" t="str">
        <f>IF(AND($B349&gt;='111'!$N$11,$B349&lt;='111'!$O$11,OR($L349=$O$7,$M349=$O$7)),"x","")</f>
        <v/>
      </c>
      <c r="P349" s="87" t="str">
        <f>IF(AND($L349=$O$7,$B349&lt;'111'!$N$11),"x","")</f>
        <v/>
      </c>
      <c r="Q349" s="87" t="str">
        <f>IF(AND($M349=$O$7,$B349&lt;'111'!$N$11),"x","")</f>
        <v/>
      </c>
      <c r="R349" s="87" t="str">
        <f>IF(AND($B349&gt;='112'!$M$9,$B349&lt;='112'!$N$9,OR($L349='112'!$I$6,$M349='112'!$I$6)),"x","")</f>
        <v/>
      </c>
      <c r="S349" s="87" t="str">
        <f>IF(AND($L349='112'!$I$6,$B349&lt;'112'!$M$9),"x","")</f>
        <v/>
      </c>
      <c r="T349" s="87" t="str">
        <f>IF(AND($M349='112'!$I$6,$B349&lt;'112'!$M$9),"x","")</f>
        <v/>
      </c>
      <c r="U349" s="87" t="str">
        <f>IF(AND($B349&gt;='1331'!$I$9,$B349&lt;='1331'!$J$9,OR($L349=$U$7,$M349=$U$7)),"x","")</f>
        <v/>
      </c>
      <c r="V349" s="87" t="str">
        <f>IF(AND($L349=$U$7,$B349&lt;'1331'!$I$9),"x","")</f>
        <v/>
      </c>
      <c r="W349" s="87" t="str">
        <f>IF(AND($M349=$U$7,$B349&lt;'1331'!$I$9),"x","")</f>
        <v/>
      </c>
      <c r="X349" s="87" t="str">
        <f>IF(AND('CT-341'!$H$9=H349,OR(LEFT(L349,3)=$X$7,LEFT(M349,3)=$X$7)),"x","")</f>
        <v/>
      </c>
      <c r="Y349" s="87" t="str">
        <f>IF(OR(TH!L349=TH!$Y$7,M349=TH!$Y$7),"x","")</f>
        <v/>
      </c>
      <c r="Z349" s="87" t="str">
        <f t="shared" si="14"/>
        <v/>
      </c>
    </row>
    <row r="350" spans="1:26" ht="15.75" customHeight="1">
      <c r="A350" s="405" t="str">
        <f>IF(B350&lt;&gt;"",IF(AND(B350&gt;=_TM1,B350&lt;=_TM2,OR(TH!L350="1111",TH!M350="1111")),TH!D350,""),"")</f>
        <v/>
      </c>
      <c r="B350" s="63" t="str">
        <f t="shared" si="13"/>
        <v/>
      </c>
      <c r="C350" s="64"/>
      <c r="D350" s="64"/>
      <c r="E350" s="64"/>
      <c r="F350" s="67"/>
      <c r="G350" s="367"/>
      <c r="H350" s="75"/>
      <c r="I350" s="619"/>
      <c r="J350" s="628"/>
      <c r="K350" s="65"/>
      <c r="L350" s="66"/>
      <c r="M350" s="66"/>
      <c r="N350" s="87" t="str">
        <f>IF(AND('331-CT'!$E$7=TH!H350,OR(L350="331",M350="331")),"x","")</f>
        <v/>
      </c>
      <c r="O350" s="87" t="str">
        <f>IF(AND($B350&gt;='111'!$N$11,$B350&lt;='111'!$O$11,OR($L350=$O$7,$M350=$O$7)),"x","")</f>
        <v/>
      </c>
      <c r="P350" s="87" t="str">
        <f>IF(AND($L350=$O$7,$B350&lt;'111'!$N$11),"x","")</f>
        <v/>
      </c>
      <c r="Q350" s="87" t="str">
        <f>IF(AND($M350=$O$7,$B350&lt;'111'!$N$11),"x","")</f>
        <v/>
      </c>
      <c r="R350" s="87" t="str">
        <f>IF(AND($B350&gt;='112'!$M$9,$B350&lt;='112'!$N$9,OR($L350='112'!$I$6,$M350='112'!$I$6)),"x","")</f>
        <v/>
      </c>
      <c r="S350" s="87" t="str">
        <f>IF(AND($L350='112'!$I$6,$B350&lt;'112'!$M$9),"x","")</f>
        <v/>
      </c>
      <c r="T350" s="87" t="str">
        <f>IF(AND($M350='112'!$I$6,$B350&lt;'112'!$M$9),"x","")</f>
        <v/>
      </c>
      <c r="U350" s="87" t="str">
        <f>IF(AND($B350&gt;='1331'!$I$9,$B350&lt;='1331'!$J$9,OR($L350=$U$7,$M350=$U$7)),"x","")</f>
        <v/>
      </c>
      <c r="V350" s="87" t="str">
        <f>IF(AND($L350=$U$7,$B350&lt;'1331'!$I$9),"x","")</f>
        <v/>
      </c>
      <c r="W350" s="87" t="str">
        <f>IF(AND($M350=$U$7,$B350&lt;'1331'!$I$9),"x","")</f>
        <v/>
      </c>
      <c r="X350" s="87" t="str">
        <f>IF(AND('CT-341'!$H$9=H350,OR(LEFT(L350,3)=$X$7,LEFT(M350,3)=$X$7)),"x","")</f>
        <v/>
      </c>
      <c r="Y350" s="87" t="str">
        <f>IF(OR(TH!L350=TH!$Y$7,M350=TH!$Y$7),"x","")</f>
        <v/>
      </c>
      <c r="Z350" s="87" t="str">
        <f t="shared" si="14"/>
        <v/>
      </c>
    </row>
    <row r="351" spans="1:26" ht="15.75" customHeight="1">
      <c r="A351" s="405" t="str">
        <f>IF(B351&lt;&gt;"",IF(AND(B351&gt;=_TM1,B351&lt;=_TM2,OR(TH!L351="1111",TH!M351="1111")),TH!D351,""),"")</f>
        <v/>
      </c>
      <c r="B351" s="63" t="str">
        <f t="shared" si="13"/>
        <v/>
      </c>
      <c r="C351" s="64"/>
      <c r="D351" s="64"/>
      <c r="E351" s="64"/>
      <c r="F351" s="67"/>
      <c r="G351" s="367"/>
      <c r="H351" s="75"/>
      <c r="I351" s="619"/>
      <c r="J351" s="628"/>
      <c r="K351" s="65"/>
      <c r="L351" s="66"/>
      <c r="M351" s="66"/>
      <c r="N351" s="87" t="str">
        <f>IF(AND('331-CT'!$E$7=TH!H351,OR(L351="331",M351="331")),"x","")</f>
        <v/>
      </c>
      <c r="O351" s="87" t="str">
        <f>IF(AND($B351&gt;='111'!$N$11,$B351&lt;='111'!$O$11,OR($L351=$O$7,$M351=$O$7)),"x","")</f>
        <v/>
      </c>
      <c r="P351" s="87" t="str">
        <f>IF(AND($L351=$O$7,$B351&lt;'111'!$N$11),"x","")</f>
        <v/>
      </c>
      <c r="Q351" s="87" t="str">
        <f>IF(AND($M351=$O$7,$B351&lt;'111'!$N$11),"x","")</f>
        <v/>
      </c>
      <c r="R351" s="87" t="str">
        <f>IF(AND($B351&gt;='112'!$M$9,$B351&lt;='112'!$N$9,OR($L351='112'!$I$6,$M351='112'!$I$6)),"x","")</f>
        <v/>
      </c>
      <c r="S351" s="87" t="str">
        <f>IF(AND($L351='112'!$I$6,$B351&lt;'112'!$M$9),"x","")</f>
        <v/>
      </c>
      <c r="T351" s="87" t="str">
        <f>IF(AND($M351='112'!$I$6,$B351&lt;'112'!$M$9),"x","")</f>
        <v/>
      </c>
      <c r="U351" s="87" t="str">
        <f>IF(AND($B351&gt;='1331'!$I$9,$B351&lt;='1331'!$J$9,OR($L351=$U$7,$M351=$U$7)),"x","")</f>
        <v/>
      </c>
      <c r="V351" s="87" t="str">
        <f>IF(AND($L351=$U$7,$B351&lt;'1331'!$I$9),"x","")</f>
        <v/>
      </c>
      <c r="W351" s="87" t="str">
        <f>IF(AND($M351=$U$7,$B351&lt;'1331'!$I$9),"x","")</f>
        <v/>
      </c>
      <c r="X351" s="87" t="str">
        <f>IF(AND('CT-341'!$H$9=H351,OR(LEFT(L351,3)=$X$7,LEFT(M351,3)=$X$7)),"x","")</f>
        <v/>
      </c>
      <c r="Y351" s="87" t="str">
        <f>IF(OR(TH!L351=TH!$Y$7,M351=TH!$Y$7),"x","")</f>
        <v/>
      </c>
      <c r="Z351" s="87" t="str">
        <f t="shared" si="14"/>
        <v/>
      </c>
    </row>
    <row r="352" spans="1:26" ht="15.75" customHeight="1">
      <c r="A352" s="405" t="str">
        <f>IF(B352&lt;&gt;"",IF(AND(B352&gt;=_TM1,B352&lt;=_TM2,OR(TH!L352="1111",TH!M352="1111")),TH!D352,""),"")</f>
        <v/>
      </c>
      <c r="B352" s="63" t="str">
        <f t="shared" si="13"/>
        <v/>
      </c>
      <c r="C352" s="64"/>
      <c r="D352" s="64"/>
      <c r="E352" s="64"/>
      <c r="F352" s="67"/>
      <c r="G352" s="367"/>
      <c r="H352" s="75"/>
      <c r="I352" s="619"/>
      <c r="J352" s="628"/>
      <c r="K352" s="65"/>
      <c r="L352" s="66"/>
      <c r="M352" s="66"/>
      <c r="N352" s="87" t="str">
        <f>IF(AND('331-CT'!$E$7=TH!H352,OR(L352="331",M352="331")),"x","")</f>
        <v/>
      </c>
      <c r="O352" s="87" t="str">
        <f>IF(AND($B352&gt;='111'!$N$11,$B352&lt;='111'!$O$11,OR($L352=$O$7,$M352=$O$7)),"x","")</f>
        <v/>
      </c>
      <c r="P352" s="87" t="str">
        <f>IF(AND($L352=$O$7,$B352&lt;'111'!$N$11),"x","")</f>
        <v/>
      </c>
      <c r="Q352" s="87" t="str">
        <f>IF(AND($M352=$O$7,$B352&lt;'111'!$N$11),"x","")</f>
        <v/>
      </c>
      <c r="R352" s="87" t="str">
        <f>IF(AND($B352&gt;='112'!$M$9,$B352&lt;='112'!$N$9,OR($L352='112'!$I$6,$M352='112'!$I$6)),"x","")</f>
        <v/>
      </c>
      <c r="S352" s="87" t="str">
        <f>IF(AND($L352='112'!$I$6,$B352&lt;'112'!$M$9),"x","")</f>
        <v/>
      </c>
      <c r="T352" s="87" t="str">
        <f>IF(AND($M352='112'!$I$6,$B352&lt;'112'!$M$9),"x","")</f>
        <v/>
      </c>
      <c r="U352" s="87" t="str">
        <f>IF(AND($B352&gt;='1331'!$I$9,$B352&lt;='1331'!$J$9,OR($L352=$U$7,$M352=$U$7)),"x","")</f>
        <v/>
      </c>
      <c r="V352" s="87" t="str">
        <f>IF(AND($L352=$U$7,$B352&lt;'1331'!$I$9),"x","")</f>
        <v/>
      </c>
      <c r="W352" s="87" t="str">
        <f>IF(AND($M352=$U$7,$B352&lt;'1331'!$I$9),"x","")</f>
        <v/>
      </c>
      <c r="X352" s="87" t="str">
        <f>IF(AND('CT-341'!$H$9=H352,OR(LEFT(L352,3)=$X$7,LEFT(M352,3)=$X$7)),"x","")</f>
        <v/>
      </c>
      <c r="Y352" s="87" t="str">
        <f>IF(OR(TH!L352=TH!$Y$7,M352=TH!$Y$7),"x","")</f>
        <v/>
      </c>
      <c r="Z352" s="87" t="str">
        <f t="shared" si="14"/>
        <v/>
      </c>
    </row>
    <row r="353" spans="1:26" ht="15.75" customHeight="1">
      <c r="A353" s="405" t="str">
        <f>IF(B353&lt;&gt;"",IF(AND(B353&gt;=_TM1,B353&lt;=_TM2,OR(TH!L353="1111",TH!M353="1111")),TH!D353,""),"")</f>
        <v/>
      </c>
      <c r="B353" s="63" t="str">
        <f t="shared" si="13"/>
        <v/>
      </c>
      <c r="C353" s="64"/>
      <c r="D353" s="64"/>
      <c r="E353" s="64"/>
      <c r="F353" s="67"/>
      <c r="G353" s="367"/>
      <c r="H353" s="75"/>
      <c r="I353" s="619"/>
      <c r="J353" s="628"/>
      <c r="K353" s="65"/>
      <c r="L353" s="66"/>
      <c r="M353" s="66"/>
      <c r="N353" s="87" t="str">
        <f>IF(AND('331-CT'!$E$7=TH!H353,OR(L353="331",M353="331")),"x","")</f>
        <v/>
      </c>
      <c r="O353" s="87" t="str">
        <f>IF(AND($B353&gt;='111'!$N$11,$B353&lt;='111'!$O$11,OR($L353=$O$7,$M353=$O$7)),"x","")</f>
        <v/>
      </c>
      <c r="P353" s="87" t="str">
        <f>IF(AND($L353=$O$7,$B353&lt;'111'!$N$11),"x","")</f>
        <v/>
      </c>
      <c r="Q353" s="87" t="str">
        <f>IF(AND($M353=$O$7,$B353&lt;'111'!$N$11),"x","")</f>
        <v/>
      </c>
      <c r="R353" s="87" t="str">
        <f>IF(AND($B353&gt;='112'!$M$9,$B353&lt;='112'!$N$9,OR($L353='112'!$I$6,$M353='112'!$I$6)),"x","")</f>
        <v/>
      </c>
      <c r="S353" s="87" t="str">
        <f>IF(AND($L353='112'!$I$6,$B353&lt;'112'!$M$9),"x","")</f>
        <v/>
      </c>
      <c r="T353" s="87" t="str">
        <f>IF(AND($M353='112'!$I$6,$B353&lt;'112'!$M$9),"x","")</f>
        <v/>
      </c>
      <c r="U353" s="87" t="str">
        <f>IF(AND($B353&gt;='1331'!$I$9,$B353&lt;='1331'!$J$9,OR($L353=$U$7,$M353=$U$7)),"x","")</f>
        <v/>
      </c>
      <c r="V353" s="87" t="str">
        <f>IF(AND($L353=$U$7,$B353&lt;'1331'!$I$9),"x","")</f>
        <v/>
      </c>
      <c r="W353" s="87" t="str">
        <f>IF(AND($M353=$U$7,$B353&lt;'1331'!$I$9),"x","")</f>
        <v/>
      </c>
      <c r="X353" s="87" t="str">
        <f>IF(AND('CT-341'!$H$9=H353,OR(LEFT(L353,3)=$X$7,LEFT(M353,3)=$X$7)),"x","")</f>
        <v/>
      </c>
      <c r="Y353" s="87" t="str">
        <f>IF(OR(TH!L353=TH!$Y$7,M353=TH!$Y$7),"x","")</f>
        <v/>
      </c>
      <c r="Z353" s="87" t="str">
        <f t="shared" si="14"/>
        <v/>
      </c>
    </row>
    <row r="354" spans="1:26" ht="15.75" customHeight="1">
      <c r="A354" s="405" t="str">
        <f>IF(B354&lt;&gt;"",IF(AND(B354&gt;=_TM1,B354&lt;=_TM2,OR(TH!L354="1111",TH!M354="1111")),TH!D354,""),"")</f>
        <v/>
      </c>
      <c r="B354" s="63" t="str">
        <f t="shared" si="13"/>
        <v/>
      </c>
      <c r="C354" s="64"/>
      <c r="D354" s="64"/>
      <c r="E354" s="64"/>
      <c r="F354" s="67"/>
      <c r="G354" s="367"/>
      <c r="H354" s="75"/>
      <c r="I354" s="619"/>
      <c r="J354" s="628"/>
      <c r="K354" s="65"/>
      <c r="L354" s="66"/>
      <c r="M354" s="66"/>
      <c r="N354" s="87" t="str">
        <f>IF(AND('331-CT'!$E$7=TH!H354,OR(L354="331",M354="331")),"x","")</f>
        <v/>
      </c>
      <c r="O354" s="87" t="str">
        <f>IF(AND($B354&gt;='111'!$N$11,$B354&lt;='111'!$O$11,OR($L354=$O$7,$M354=$O$7)),"x","")</f>
        <v/>
      </c>
      <c r="P354" s="87" t="str">
        <f>IF(AND($L354=$O$7,$B354&lt;'111'!$N$11),"x","")</f>
        <v/>
      </c>
      <c r="Q354" s="87" t="str">
        <f>IF(AND($M354=$O$7,$B354&lt;'111'!$N$11),"x","")</f>
        <v/>
      </c>
      <c r="R354" s="87" t="str">
        <f>IF(AND($B354&gt;='112'!$M$9,$B354&lt;='112'!$N$9,OR($L354='112'!$I$6,$M354='112'!$I$6)),"x","")</f>
        <v/>
      </c>
      <c r="S354" s="87" t="str">
        <f>IF(AND($L354='112'!$I$6,$B354&lt;'112'!$M$9),"x","")</f>
        <v/>
      </c>
      <c r="T354" s="87" t="str">
        <f>IF(AND($M354='112'!$I$6,$B354&lt;'112'!$M$9),"x","")</f>
        <v/>
      </c>
      <c r="U354" s="87" t="str">
        <f>IF(AND($B354&gt;='1331'!$I$9,$B354&lt;='1331'!$J$9,OR($L354=$U$7,$M354=$U$7)),"x","")</f>
        <v/>
      </c>
      <c r="V354" s="87" t="str">
        <f>IF(AND($L354=$U$7,$B354&lt;'1331'!$I$9),"x","")</f>
        <v/>
      </c>
      <c r="W354" s="87" t="str">
        <f>IF(AND($M354=$U$7,$B354&lt;'1331'!$I$9),"x","")</f>
        <v/>
      </c>
      <c r="X354" s="87" t="str">
        <f>IF(AND('CT-341'!$H$9=H354,OR(LEFT(L354,3)=$X$7,LEFT(M354,3)=$X$7)),"x","")</f>
        <v/>
      </c>
      <c r="Y354" s="87" t="str">
        <f>IF(OR(TH!L354=TH!$Y$7,M354=TH!$Y$7),"x","")</f>
        <v/>
      </c>
      <c r="Z354" s="87" t="str">
        <f t="shared" si="14"/>
        <v/>
      </c>
    </row>
    <row r="355" spans="1:26" ht="15.75" customHeight="1">
      <c r="A355" s="405" t="str">
        <f>IF(B355&lt;&gt;"",IF(AND(B355&gt;=_TM1,B355&lt;=_TM2,OR(TH!L355="1111",TH!M355="1111")),TH!D355,""),"")</f>
        <v/>
      </c>
      <c r="B355" s="63" t="str">
        <f t="shared" si="13"/>
        <v/>
      </c>
      <c r="C355" s="64"/>
      <c r="D355" s="64"/>
      <c r="E355" s="64"/>
      <c r="F355" s="67"/>
      <c r="G355" s="367"/>
      <c r="H355" s="75"/>
      <c r="I355" s="619"/>
      <c r="J355" s="628"/>
      <c r="K355" s="65"/>
      <c r="L355" s="66"/>
      <c r="M355" s="66"/>
      <c r="N355" s="87" t="str">
        <f>IF(AND('331-CT'!$E$7=TH!H355,OR(L355="331",M355="331")),"x","")</f>
        <v/>
      </c>
      <c r="O355" s="87" t="str">
        <f>IF(AND($B355&gt;='111'!$N$11,$B355&lt;='111'!$O$11,OR($L355=$O$7,$M355=$O$7)),"x","")</f>
        <v/>
      </c>
      <c r="P355" s="87" t="str">
        <f>IF(AND($L355=$O$7,$B355&lt;'111'!$N$11),"x","")</f>
        <v/>
      </c>
      <c r="Q355" s="87" t="str">
        <f>IF(AND($M355=$O$7,$B355&lt;'111'!$N$11),"x","")</f>
        <v/>
      </c>
      <c r="R355" s="87" t="str">
        <f>IF(AND($B355&gt;='112'!$M$9,$B355&lt;='112'!$N$9,OR($L355='112'!$I$6,$M355='112'!$I$6)),"x","")</f>
        <v/>
      </c>
      <c r="S355" s="87" t="str">
        <f>IF(AND($L355='112'!$I$6,$B355&lt;'112'!$M$9),"x","")</f>
        <v/>
      </c>
      <c r="T355" s="87" t="str">
        <f>IF(AND($M355='112'!$I$6,$B355&lt;'112'!$M$9),"x","")</f>
        <v/>
      </c>
      <c r="U355" s="87" t="str">
        <f>IF(AND($B355&gt;='1331'!$I$9,$B355&lt;='1331'!$J$9,OR($L355=$U$7,$M355=$U$7)),"x","")</f>
        <v/>
      </c>
      <c r="V355" s="87" t="str">
        <f>IF(AND($L355=$U$7,$B355&lt;'1331'!$I$9),"x","")</f>
        <v/>
      </c>
      <c r="W355" s="87" t="str">
        <f>IF(AND($M355=$U$7,$B355&lt;'1331'!$I$9),"x","")</f>
        <v/>
      </c>
      <c r="X355" s="87" t="str">
        <f>IF(AND('CT-341'!$H$9=H355,OR(LEFT(L355,3)=$X$7,LEFT(M355,3)=$X$7)),"x","")</f>
        <v/>
      </c>
      <c r="Y355" s="87" t="str">
        <f>IF(OR(TH!L355=TH!$Y$7,M355=TH!$Y$7),"x","")</f>
        <v/>
      </c>
      <c r="Z355" s="87" t="str">
        <f t="shared" si="14"/>
        <v/>
      </c>
    </row>
    <row r="356" spans="1:26" ht="15.75" customHeight="1">
      <c r="A356" s="405" t="str">
        <f>IF(B356&lt;&gt;"",IF(AND(B356&gt;=_TM1,B356&lt;=_TM2,OR(TH!L356="1111",TH!M356="1111")),TH!D356,""),"")</f>
        <v/>
      </c>
      <c r="B356" s="63" t="str">
        <f t="shared" si="13"/>
        <v/>
      </c>
      <c r="C356" s="64"/>
      <c r="D356" s="64"/>
      <c r="E356" s="64"/>
      <c r="F356" s="67"/>
      <c r="G356" s="367"/>
      <c r="H356" s="75"/>
      <c r="I356" s="619"/>
      <c r="J356" s="628"/>
      <c r="K356" s="65"/>
      <c r="L356" s="66"/>
      <c r="M356" s="66"/>
      <c r="N356" s="87" t="str">
        <f>IF(AND('331-CT'!$E$7=TH!H356,OR(L356="331",M356="331")),"x","")</f>
        <v/>
      </c>
      <c r="O356" s="87" t="str">
        <f>IF(AND($B356&gt;='111'!$N$11,$B356&lt;='111'!$O$11,OR($L356=$O$7,$M356=$O$7)),"x","")</f>
        <v/>
      </c>
      <c r="P356" s="87" t="str">
        <f>IF(AND($L356=$O$7,$B356&lt;'111'!$N$11),"x","")</f>
        <v/>
      </c>
      <c r="Q356" s="87" t="str">
        <f>IF(AND($M356=$O$7,$B356&lt;'111'!$N$11),"x","")</f>
        <v/>
      </c>
      <c r="R356" s="87" t="str">
        <f>IF(AND($B356&gt;='112'!$M$9,$B356&lt;='112'!$N$9,OR($L356='112'!$I$6,$M356='112'!$I$6)),"x","")</f>
        <v/>
      </c>
      <c r="S356" s="87" t="str">
        <f>IF(AND($L356='112'!$I$6,$B356&lt;'112'!$M$9),"x","")</f>
        <v/>
      </c>
      <c r="T356" s="87" t="str">
        <f>IF(AND($M356='112'!$I$6,$B356&lt;'112'!$M$9),"x","")</f>
        <v/>
      </c>
      <c r="U356" s="87" t="str">
        <f>IF(AND($B356&gt;='1331'!$I$9,$B356&lt;='1331'!$J$9,OR($L356=$U$7,$M356=$U$7)),"x","")</f>
        <v/>
      </c>
      <c r="V356" s="87" t="str">
        <f>IF(AND($L356=$U$7,$B356&lt;'1331'!$I$9),"x","")</f>
        <v/>
      </c>
      <c r="W356" s="87" t="str">
        <f>IF(AND($M356=$U$7,$B356&lt;'1331'!$I$9),"x","")</f>
        <v/>
      </c>
      <c r="X356" s="87" t="str">
        <f>IF(AND('CT-341'!$H$9=H356,OR(LEFT(L356,3)=$X$7,LEFT(M356,3)=$X$7)),"x","")</f>
        <v/>
      </c>
      <c r="Y356" s="87" t="str">
        <f>IF(OR(TH!L356=TH!$Y$7,M356=TH!$Y$7),"x","")</f>
        <v/>
      </c>
      <c r="Z356" s="87" t="str">
        <f t="shared" si="14"/>
        <v/>
      </c>
    </row>
    <row r="357" spans="1:26" ht="15.75" customHeight="1">
      <c r="A357" s="405" t="str">
        <f>IF(B357&lt;&gt;"",IF(AND(B357&gt;=_TM1,B357&lt;=_TM2,OR(TH!L357="1111",TH!M357="1111")),TH!D357,""),"")</f>
        <v/>
      </c>
      <c r="B357" s="63" t="str">
        <f t="shared" si="13"/>
        <v/>
      </c>
      <c r="C357" s="64"/>
      <c r="D357" s="64"/>
      <c r="E357" s="64"/>
      <c r="F357" s="67"/>
      <c r="G357" s="367"/>
      <c r="H357" s="75"/>
      <c r="I357" s="619"/>
      <c r="J357" s="628"/>
      <c r="K357" s="65"/>
      <c r="L357" s="66"/>
      <c r="M357" s="66"/>
      <c r="N357" s="87" t="str">
        <f>IF(AND('331-CT'!$E$7=TH!H357,OR(L357="331",M357="331")),"x","")</f>
        <v/>
      </c>
      <c r="O357" s="87" t="str">
        <f>IF(AND($B357&gt;='111'!$N$11,$B357&lt;='111'!$O$11,OR($L357=$O$7,$M357=$O$7)),"x","")</f>
        <v/>
      </c>
      <c r="P357" s="87" t="str">
        <f>IF(AND($L357=$O$7,$B357&lt;'111'!$N$11),"x","")</f>
        <v/>
      </c>
      <c r="Q357" s="87" t="str">
        <f>IF(AND($M357=$O$7,$B357&lt;'111'!$N$11),"x","")</f>
        <v/>
      </c>
      <c r="R357" s="87" t="str">
        <f>IF(AND($B357&gt;='112'!$M$9,$B357&lt;='112'!$N$9,OR($L357='112'!$I$6,$M357='112'!$I$6)),"x","")</f>
        <v/>
      </c>
      <c r="S357" s="87" t="str">
        <f>IF(AND($L357='112'!$I$6,$B357&lt;'112'!$M$9),"x","")</f>
        <v/>
      </c>
      <c r="T357" s="87" t="str">
        <f>IF(AND($M357='112'!$I$6,$B357&lt;'112'!$M$9),"x","")</f>
        <v/>
      </c>
      <c r="U357" s="87" t="str">
        <f>IF(AND($B357&gt;='1331'!$I$9,$B357&lt;='1331'!$J$9,OR($L357=$U$7,$M357=$U$7)),"x","")</f>
        <v/>
      </c>
      <c r="V357" s="87" t="str">
        <f>IF(AND($L357=$U$7,$B357&lt;'1331'!$I$9),"x","")</f>
        <v/>
      </c>
      <c r="W357" s="87" t="str">
        <f>IF(AND($M357=$U$7,$B357&lt;'1331'!$I$9),"x","")</f>
        <v/>
      </c>
      <c r="X357" s="87" t="str">
        <f>IF(AND('CT-341'!$H$9=H357,OR(LEFT(L357,3)=$X$7,LEFT(M357,3)=$X$7)),"x","")</f>
        <v/>
      </c>
      <c r="Y357" s="87" t="str">
        <f>IF(OR(TH!L357=TH!$Y$7,M357=TH!$Y$7),"x","")</f>
        <v/>
      </c>
      <c r="Z357" s="87" t="str">
        <f t="shared" si="14"/>
        <v/>
      </c>
    </row>
    <row r="358" spans="1:26" ht="15.75" customHeight="1">
      <c r="A358" s="405" t="str">
        <f>IF(B358&lt;&gt;"",IF(AND(B358&gt;=_TM1,B358&lt;=_TM2,OR(TH!L358="1111",TH!M358="1111")),TH!D358,""),"")</f>
        <v/>
      </c>
      <c r="B358" s="63" t="str">
        <f t="shared" si="13"/>
        <v/>
      </c>
      <c r="C358" s="64"/>
      <c r="D358" s="64"/>
      <c r="E358" s="64"/>
      <c r="F358" s="67"/>
      <c r="G358" s="367"/>
      <c r="H358" s="75"/>
      <c r="I358" s="619"/>
      <c r="J358" s="628"/>
      <c r="K358" s="65"/>
      <c r="L358" s="66"/>
      <c r="M358" s="66"/>
      <c r="N358" s="87" t="str">
        <f>IF(AND('331-CT'!$E$7=TH!H358,OR(L358="331",M358="331")),"x","")</f>
        <v/>
      </c>
      <c r="O358" s="87" t="str">
        <f>IF(AND($B358&gt;='111'!$N$11,$B358&lt;='111'!$O$11,OR($L358=$O$7,$M358=$O$7)),"x","")</f>
        <v/>
      </c>
      <c r="P358" s="87" t="str">
        <f>IF(AND($L358=$O$7,$B358&lt;'111'!$N$11),"x","")</f>
        <v/>
      </c>
      <c r="Q358" s="87" t="str">
        <f>IF(AND($M358=$O$7,$B358&lt;'111'!$N$11),"x","")</f>
        <v/>
      </c>
      <c r="R358" s="87" t="str">
        <f>IF(AND($B358&gt;='112'!$M$9,$B358&lt;='112'!$N$9,OR($L358='112'!$I$6,$M358='112'!$I$6)),"x","")</f>
        <v/>
      </c>
      <c r="S358" s="87" t="str">
        <f>IF(AND($L358='112'!$I$6,$B358&lt;'112'!$M$9),"x","")</f>
        <v/>
      </c>
      <c r="T358" s="87" t="str">
        <f>IF(AND($M358='112'!$I$6,$B358&lt;'112'!$M$9),"x","")</f>
        <v/>
      </c>
      <c r="U358" s="87" t="str">
        <f>IF(AND($B358&gt;='1331'!$I$9,$B358&lt;='1331'!$J$9,OR($L358=$U$7,$M358=$U$7)),"x","")</f>
        <v/>
      </c>
      <c r="V358" s="87" t="str">
        <f>IF(AND($L358=$U$7,$B358&lt;'1331'!$I$9),"x","")</f>
        <v/>
      </c>
      <c r="W358" s="87" t="str">
        <f>IF(AND($M358=$U$7,$B358&lt;'1331'!$I$9),"x","")</f>
        <v/>
      </c>
      <c r="X358" s="87" t="str">
        <f>IF(AND('CT-341'!$H$9=H358,OR(LEFT(L358,3)=$X$7,LEFT(M358,3)=$X$7)),"x","")</f>
        <v/>
      </c>
      <c r="Y358" s="87" t="str">
        <f>IF(OR(TH!L358=TH!$Y$7,M358=TH!$Y$7),"x","")</f>
        <v/>
      </c>
      <c r="Z358" s="87" t="str">
        <f t="shared" si="14"/>
        <v/>
      </c>
    </row>
    <row r="359" spans="1:26" ht="15.75" customHeight="1">
      <c r="A359" s="405" t="str">
        <f>IF(B359&lt;&gt;"",IF(AND(B359&gt;=_TM1,B359&lt;=_TM2,OR(TH!L359="1111",TH!M359="1111")),TH!D359,""),"")</f>
        <v/>
      </c>
      <c r="B359" s="63" t="str">
        <f t="shared" si="13"/>
        <v/>
      </c>
      <c r="C359" s="64"/>
      <c r="D359" s="64"/>
      <c r="E359" s="64"/>
      <c r="F359" s="67"/>
      <c r="G359" s="367"/>
      <c r="H359" s="75"/>
      <c r="I359" s="619"/>
      <c r="J359" s="628"/>
      <c r="K359" s="65"/>
      <c r="L359" s="66"/>
      <c r="M359" s="66"/>
      <c r="N359" s="87" t="str">
        <f>IF(AND('331-CT'!$E$7=TH!H359,OR(L359="331",M359="331")),"x","")</f>
        <v/>
      </c>
      <c r="O359" s="87" t="str">
        <f>IF(AND($B359&gt;='111'!$N$11,$B359&lt;='111'!$O$11,OR($L359=$O$7,$M359=$O$7)),"x","")</f>
        <v/>
      </c>
      <c r="P359" s="87" t="str">
        <f>IF(AND($L359=$O$7,$B359&lt;'111'!$N$11),"x","")</f>
        <v/>
      </c>
      <c r="Q359" s="87" t="str">
        <f>IF(AND($M359=$O$7,$B359&lt;'111'!$N$11),"x","")</f>
        <v/>
      </c>
      <c r="R359" s="87" t="str">
        <f>IF(AND($B359&gt;='112'!$M$9,$B359&lt;='112'!$N$9,OR($L359='112'!$I$6,$M359='112'!$I$6)),"x","")</f>
        <v/>
      </c>
      <c r="S359" s="87" t="str">
        <f>IF(AND($L359='112'!$I$6,$B359&lt;'112'!$M$9),"x","")</f>
        <v/>
      </c>
      <c r="T359" s="87" t="str">
        <f>IF(AND($M359='112'!$I$6,$B359&lt;'112'!$M$9),"x","")</f>
        <v/>
      </c>
      <c r="U359" s="87" t="str">
        <f>IF(AND($B359&gt;='1331'!$I$9,$B359&lt;='1331'!$J$9,OR($L359=$U$7,$M359=$U$7)),"x","")</f>
        <v/>
      </c>
      <c r="V359" s="87" t="str">
        <f>IF(AND($L359=$U$7,$B359&lt;'1331'!$I$9),"x","")</f>
        <v/>
      </c>
      <c r="W359" s="87" t="str">
        <f>IF(AND($M359=$U$7,$B359&lt;'1331'!$I$9),"x","")</f>
        <v/>
      </c>
      <c r="X359" s="87" t="str">
        <f>IF(AND('CT-341'!$H$9=H359,OR(LEFT(L359,3)=$X$7,LEFT(M359,3)=$X$7)),"x","")</f>
        <v/>
      </c>
      <c r="Y359" s="87" t="str">
        <f>IF(OR(TH!L359=TH!$Y$7,M359=TH!$Y$7),"x","")</f>
        <v/>
      </c>
      <c r="Z359" s="87" t="str">
        <f t="shared" si="14"/>
        <v/>
      </c>
    </row>
    <row r="360" spans="1:26" ht="15.75" customHeight="1">
      <c r="A360" s="405" t="str">
        <f>IF(B360&lt;&gt;"",IF(AND(B360&gt;=_TM1,B360&lt;=_TM2,OR(TH!L360="1111",TH!M360="1111")),TH!D360,""),"")</f>
        <v/>
      </c>
      <c r="B360" s="63" t="str">
        <f t="shared" si="13"/>
        <v/>
      </c>
      <c r="C360" s="64"/>
      <c r="D360" s="64"/>
      <c r="E360" s="64"/>
      <c r="F360" s="67"/>
      <c r="G360" s="367"/>
      <c r="H360" s="416"/>
      <c r="I360" s="623"/>
      <c r="J360" s="632"/>
      <c r="K360" s="65"/>
      <c r="L360" s="66"/>
      <c r="M360" s="66"/>
      <c r="N360" s="87" t="str">
        <f>IF(AND('331-CT'!$E$7=TH!H360,OR(L360="331",M360="331")),"x","")</f>
        <v/>
      </c>
      <c r="O360" s="87" t="str">
        <f>IF(AND($B360&gt;='111'!$N$11,$B360&lt;='111'!$O$11,OR($L360=$O$7,$M360=$O$7)),"x","")</f>
        <v/>
      </c>
      <c r="P360" s="87" t="str">
        <f>IF(AND($L360=$O$7,$B360&lt;'111'!$N$11),"x","")</f>
        <v/>
      </c>
      <c r="Q360" s="87" t="str">
        <f>IF(AND($M360=$O$7,$B360&lt;'111'!$N$11),"x","")</f>
        <v/>
      </c>
      <c r="R360" s="87" t="str">
        <f>IF(AND($B360&gt;='112'!$M$9,$B360&lt;='112'!$N$9,OR($L360='112'!$I$6,$M360='112'!$I$6)),"x","")</f>
        <v/>
      </c>
      <c r="S360" s="87" t="str">
        <f>IF(AND($L360='112'!$I$6,$B360&lt;'112'!$M$9),"x","")</f>
        <v/>
      </c>
      <c r="T360" s="87" t="str">
        <f>IF(AND($M360='112'!$I$6,$B360&lt;'112'!$M$9),"x","")</f>
        <v/>
      </c>
      <c r="U360" s="87" t="str">
        <f>IF(AND($B360&gt;='1331'!$I$9,$B360&lt;='1331'!$J$9,OR($L360=$U$7,$M360=$U$7)),"x","")</f>
        <v/>
      </c>
      <c r="V360" s="87" t="str">
        <f>IF(AND($L360=$U$7,$B360&lt;'1331'!$I$9),"x","")</f>
        <v/>
      </c>
      <c r="W360" s="87" t="str">
        <f>IF(AND($M360=$U$7,$B360&lt;'1331'!$I$9),"x","")</f>
        <v/>
      </c>
      <c r="X360" s="87" t="str">
        <f>IF(AND('CT-341'!$H$9=H360,OR(LEFT(L360,3)=$X$7,LEFT(M360,3)=$X$7)),"x","")</f>
        <v/>
      </c>
      <c r="Y360" s="87" t="str">
        <f>IF(OR(TH!L360=TH!$Y$7,M360=TH!$Y$7),"x","")</f>
        <v/>
      </c>
      <c r="Z360" s="87" t="str">
        <f t="shared" si="14"/>
        <v/>
      </c>
    </row>
    <row r="361" spans="1:26" ht="15.75" customHeight="1">
      <c r="A361" s="405" t="str">
        <f>IF(B361&lt;&gt;"",IF(AND(B361&gt;=_TM1,B361&lt;=_TM2,OR(TH!L361="1111",TH!M361="1111")),TH!D361,""),"")</f>
        <v/>
      </c>
      <c r="B361" s="63" t="str">
        <f t="shared" si="13"/>
        <v/>
      </c>
      <c r="C361" s="64"/>
      <c r="D361" s="64"/>
      <c r="E361" s="64"/>
      <c r="F361" s="67"/>
      <c r="G361" s="367"/>
      <c r="H361" s="75"/>
      <c r="I361" s="619"/>
      <c r="J361" s="628"/>
      <c r="K361" s="65"/>
      <c r="L361" s="66"/>
      <c r="M361" s="66"/>
      <c r="N361" s="87" t="str">
        <f>IF(AND('331-CT'!$E$7=TH!H361,OR(L361="331",M361="331")),"x","")</f>
        <v/>
      </c>
      <c r="O361" s="87" t="str">
        <f>IF(AND($B361&gt;='111'!$N$11,$B361&lt;='111'!$O$11,OR($L361=$O$7,$M361=$O$7)),"x","")</f>
        <v/>
      </c>
      <c r="P361" s="87" t="str">
        <f>IF(AND($L361=$O$7,$B361&lt;'111'!$N$11),"x","")</f>
        <v/>
      </c>
      <c r="Q361" s="87" t="str">
        <f>IF(AND($M361=$O$7,$B361&lt;'111'!$N$11),"x","")</f>
        <v/>
      </c>
      <c r="R361" s="87" t="str">
        <f>IF(AND($B361&gt;='112'!$M$9,$B361&lt;='112'!$N$9,OR($L361='112'!$I$6,$M361='112'!$I$6)),"x","")</f>
        <v/>
      </c>
      <c r="S361" s="87" t="str">
        <f>IF(AND($L361='112'!$I$6,$B361&lt;'112'!$M$9),"x","")</f>
        <v/>
      </c>
      <c r="T361" s="87" t="str">
        <f>IF(AND($M361='112'!$I$6,$B361&lt;'112'!$M$9),"x","")</f>
        <v/>
      </c>
      <c r="U361" s="87" t="str">
        <f>IF(AND($B361&gt;='1331'!$I$9,$B361&lt;='1331'!$J$9,OR($L361=$U$7,$M361=$U$7)),"x","")</f>
        <v/>
      </c>
      <c r="V361" s="87" t="str">
        <f>IF(AND($L361=$U$7,$B361&lt;'1331'!$I$9),"x","")</f>
        <v/>
      </c>
      <c r="W361" s="87" t="str">
        <f>IF(AND($M361=$U$7,$B361&lt;'1331'!$I$9),"x","")</f>
        <v/>
      </c>
      <c r="X361" s="87" t="str">
        <f>IF(AND('CT-341'!$H$9=H361,OR(LEFT(L361,3)=$X$7,LEFT(M361,3)=$X$7)),"x","")</f>
        <v/>
      </c>
      <c r="Y361" s="87" t="str">
        <f>IF(OR(TH!L361=TH!$Y$7,M361=TH!$Y$7),"x","")</f>
        <v/>
      </c>
      <c r="Z361" s="87" t="str">
        <f t="shared" si="14"/>
        <v/>
      </c>
    </row>
    <row r="362" spans="1:26" ht="15.75" customHeight="1">
      <c r="A362" s="405" t="str">
        <f>IF(B362&lt;&gt;"",IF(AND(B362&gt;=_TM1,B362&lt;=_TM2,OR(TH!L362="1111",TH!M362="1111")),TH!D362,""),"")</f>
        <v/>
      </c>
      <c r="B362" s="63" t="str">
        <f t="shared" si="13"/>
        <v/>
      </c>
      <c r="C362" s="64"/>
      <c r="D362" s="64"/>
      <c r="E362" s="64"/>
      <c r="F362" s="67"/>
      <c r="G362" s="367"/>
      <c r="H362" s="75"/>
      <c r="I362" s="619"/>
      <c r="J362" s="628"/>
      <c r="K362" s="65"/>
      <c r="L362" s="66"/>
      <c r="M362" s="66"/>
      <c r="N362" s="87" t="str">
        <f>IF(AND('331-CT'!$E$7=TH!H362,OR(L362="331",M362="331")),"x","")</f>
        <v/>
      </c>
      <c r="O362" s="87" t="str">
        <f>IF(AND($B362&gt;='111'!$N$11,$B362&lt;='111'!$O$11,OR($L362=$O$7,$M362=$O$7)),"x","")</f>
        <v/>
      </c>
      <c r="P362" s="87" t="str">
        <f>IF(AND($L362=$O$7,$B362&lt;'111'!$N$11),"x","")</f>
        <v/>
      </c>
      <c r="Q362" s="87" t="str">
        <f>IF(AND($M362=$O$7,$B362&lt;'111'!$N$11),"x","")</f>
        <v/>
      </c>
      <c r="R362" s="87" t="str">
        <f>IF(AND($B362&gt;='112'!$M$9,$B362&lt;='112'!$N$9,OR($L362='112'!$I$6,$M362='112'!$I$6)),"x","")</f>
        <v/>
      </c>
      <c r="S362" s="87" t="str">
        <f>IF(AND($L362='112'!$I$6,$B362&lt;'112'!$M$9),"x","")</f>
        <v/>
      </c>
      <c r="T362" s="87" t="str">
        <f>IF(AND($M362='112'!$I$6,$B362&lt;'112'!$M$9),"x","")</f>
        <v/>
      </c>
      <c r="U362" s="87" t="str">
        <f>IF(AND($B362&gt;='1331'!$I$9,$B362&lt;='1331'!$J$9,OR($L362=$U$7,$M362=$U$7)),"x","")</f>
        <v/>
      </c>
      <c r="V362" s="87" t="str">
        <f>IF(AND($L362=$U$7,$B362&lt;'1331'!$I$9),"x","")</f>
        <v/>
      </c>
      <c r="W362" s="87" t="str">
        <f>IF(AND($M362=$U$7,$B362&lt;'1331'!$I$9),"x","")</f>
        <v/>
      </c>
      <c r="X362" s="87" t="str">
        <f>IF(AND('CT-341'!$H$9=H362,OR(LEFT(L362,3)=$X$7,LEFT(M362,3)=$X$7)),"x","")</f>
        <v/>
      </c>
      <c r="Y362" s="87" t="str">
        <f>IF(OR(TH!L362=TH!$Y$7,M362=TH!$Y$7),"x","")</f>
        <v/>
      </c>
      <c r="Z362" s="87" t="str">
        <f t="shared" si="14"/>
        <v/>
      </c>
    </row>
    <row r="363" spans="1:26" ht="15.75" customHeight="1">
      <c r="A363" s="405" t="str">
        <f>IF(B363&lt;&gt;"",IF(AND(B363&gt;=_TM1,B363&lt;=_TM2,OR(TH!L363="1111",TH!M363="1111")),TH!D363,""),"")</f>
        <v/>
      </c>
      <c r="B363" s="63" t="str">
        <f t="shared" si="13"/>
        <v/>
      </c>
      <c r="C363" s="64"/>
      <c r="D363" s="64"/>
      <c r="E363" s="64"/>
      <c r="F363" s="67"/>
      <c r="G363" s="367"/>
      <c r="H363" s="75"/>
      <c r="I363" s="619"/>
      <c r="J363" s="628"/>
      <c r="K363" s="65"/>
      <c r="L363" s="66"/>
      <c r="M363" s="66"/>
      <c r="N363" s="87" t="str">
        <f>IF(AND('331-CT'!$E$7=TH!H363,OR(L363="331",M363="331")),"x","")</f>
        <v/>
      </c>
      <c r="O363" s="87" t="str">
        <f>IF(AND($B363&gt;='111'!$N$11,$B363&lt;='111'!$O$11,OR($L363=$O$7,$M363=$O$7)),"x","")</f>
        <v/>
      </c>
      <c r="P363" s="87" t="str">
        <f>IF(AND($L363=$O$7,$B363&lt;'111'!$N$11),"x","")</f>
        <v/>
      </c>
      <c r="Q363" s="87" t="str">
        <f>IF(AND($M363=$O$7,$B363&lt;'111'!$N$11),"x","")</f>
        <v/>
      </c>
      <c r="R363" s="87" t="str">
        <f>IF(AND($B363&gt;='112'!$M$9,$B363&lt;='112'!$N$9,OR($L363='112'!$I$6,$M363='112'!$I$6)),"x","")</f>
        <v/>
      </c>
      <c r="S363" s="87" t="str">
        <f>IF(AND($L363='112'!$I$6,$B363&lt;'112'!$M$9),"x","")</f>
        <v/>
      </c>
      <c r="T363" s="87" t="str">
        <f>IF(AND($M363='112'!$I$6,$B363&lt;'112'!$M$9),"x","")</f>
        <v/>
      </c>
      <c r="U363" s="87" t="str">
        <f>IF(AND($B363&gt;='1331'!$I$9,$B363&lt;='1331'!$J$9,OR($L363=$U$7,$M363=$U$7)),"x","")</f>
        <v/>
      </c>
      <c r="V363" s="87" t="str">
        <f>IF(AND($L363=$U$7,$B363&lt;'1331'!$I$9),"x","")</f>
        <v/>
      </c>
      <c r="W363" s="87" t="str">
        <f>IF(AND($M363=$U$7,$B363&lt;'1331'!$I$9),"x","")</f>
        <v/>
      </c>
      <c r="X363" s="87" t="str">
        <f>IF(AND('CT-341'!$H$9=H363,OR(LEFT(L363,3)=$X$7,LEFT(M363,3)=$X$7)),"x","")</f>
        <v/>
      </c>
      <c r="Y363" s="87" t="str">
        <f>IF(OR(TH!L363=TH!$Y$7,M363=TH!$Y$7),"x","")</f>
        <v/>
      </c>
      <c r="Z363" s="87" t="str">
        <f t="shared" si="14"/>
        <v/>
      </c>
    </row>
    <row r="364" spans="1:26" ht="15.75" customHeight="1">
      <c r="A364" s="405" t="str">
        <f>IF(B364&lt;&gt;"",IF(AND(B364&gt;=_TM1,B364&lt;=_TM2,OR(TH!L364="1111",TH!M364="1111")),TH!D364,""),"")</f>
        <v/>
      </c>
      <c r="B364" s="63" t="str">
        <f t="shared" si="13"/>
        <v/>
      </c>
      <c r="C364" s="64"/>
      <c r="D364" s="64"/>
      <c r="E364" s="64"/>
      <c r="F364" s="67"/>
      <c r="G364" s="367"/>
      <c r="H364" s="75"/>
      <c r="I364" s="619"/>
      <c r="J364" s="628"/>
      <c r="K364" s="65"/>
      <c r="L364" s="66"/>
      <c r="M364" s="66"/>
      <c r="N364" s="87" t="str">
        <f>IF(AND('331-CT'!$E$7=TH!H364,OR(L364="331",M364="331")),"x","")</f>
        <v/>
      </c>
      <c r="O364" s="87" t="str">
        <f>IF(AND($B364&gt;='111'!$N$11,$B364&lt;='111'!$O$11,OR($L364=$O$7,$M364=$O$7)),"x","")</f>
        <v/>
      </c>
      <c r="P364" s="87" t="str">
        <f>IF(AND($L364=$O$7,$B364&lt;'111'!$N$11),"x","")</f>
        <v/>
      </c>
      <c r="Q364" s="87" t="str">
        <f>IF(AND($M364=$O$7,$B364&lt;'111'!$N$11),"x","")</f>
        <v/>
      </c>
      <c r="R364" s="87" t="str">
        <f>IF(AND($B364&gt;='112'!$M$9,$B364&lt;='112'!$N$9,OR($L364='112'!$I$6,$M364='112'!$I$6)),"x","")</f>
        <v/>
      </c>
      <c r="S364" s="87" t="str">
        <f>IF(AND($L364='112'!$I$6,$B364&lt;'112'!$M$9),"x","")</f>
        <v/>
      </c>
      <c r="T364" s="87" t="str">
        <f>IF(AND($M364='112'!$I$6,$B364&lt;'112'!$M$9),"x","")</f>
        <v/>
      </c>
      <c r="U364" s="87" t="str">
        <f>IF(AND($B364&gt;='1331'!$I$9,$B364&lt;='1331'!$J$9,OR($L364=$U$7,$M364=$U$7)),"x","")</f>
        <v/>
      </c>
      <c r="V364" s="87" t="str">
        <f>IF(AND($L364=$U$7,$B364&lt;'1331'!$I$9),"x","")</f>
        <v/>
      </c>
      <c r="W364" s="87" t="str">
        <f>IF(AND($M364=$U$7,$B364&lt;'1331'!$I$9),"x","")</f>
        <v/>
      </c>
      <c r="X364" s="87" t="str">
        <f>IF(AND('CT-341'!$H$9=H364,OR(LEFT(L364,3)=$X$7,LEFT(M364,3)=$X$7)),"x","")</f>
        <v/>
      </c>
      <c r="Y364" s="87" t="str">
        <f>IF(OR(TH!L364=TH!$Y$7,M364=TH!$Y$7),"x","")</f>
        <v/>
      </c>
      <c r="Z364" s="87" t="str">
        <f t="shared" si="14"/>
        <v/>
      </c>
    </row>
    <row r="365" spans="1:26" ht="15.75" customHeight="1">
      <c r="A365" s="405" t="str">
        <f>IF(B365&lt;&gt;"",IF(AND(B365&gt;=_TM1,B365&lt;=_TM2,OR(TH!L365="1111",TH!M365="1111")),TH!D365,""),"")</f>
        <v/>
      </c>
      <c r="B365" s="63" t="str">
        <f t="shared" si="13"/>
        <v/>
      </c>
      <c r="C365" s="64"/>
      <c r="D365" s="64"/>
      <c r="E365" s="64"/>
      <c r="F365" s="67"/>
      <c r="G365" s="367"/>
      <c r="H365" s="75"/>
      <c r="I365" s="619"/>
      <c r="J365" s="628"/>
      <c r="K365" s="65"/>
      <c r="L365" s="66"/>
      <c r="M365" s="66"/>
      <c r="N365" s="87" t="str">
        <f>IF(AND('331-CT'!$E$7=TH!H365,OR(L365="331",M365="331")),"x","")</f>
        <v/>
      </c>
      <c r="O365" s="87" t="str">
        <f>IF(AND($B365&gt;='111'!$N$11,$B365&lt;='111'!$O$11,OR($L365=$O$7,$M365=$O$7)),"x","")</f>
        <v/>
      </c>
      <c r="P365" s="87" t="str">
        <f>IF(AND($L365=$O$7,$B365&lt;'111'!$N$11),"x","")</f>
        <v/>
      </c>
      <c r="Q365" s="87" t="str">
        <f>IF(AND($M365=$O$7,$B365&lt;'111'!$N$11),"x","")</f>
        <v/>
      </c>
      <c r="R365" s="87" t="str">
        <f>IF(AND($B365&gt;='112'!$M$9,$B365&lt;='112'!$N$9,OR($L365='112'!$I$6,$M365='112'!$I$6)),"x","")</f>
        <v/>
      </c>
      <c r="S365" s="87" t="str">
        <f>IF(AND($L365='112'!$I$6,$B365&lt;'112'!$M$9),"x","")</f>
        <v/>
      </c>
      <c r="T365" s="87" t="str">
        <f>IF(AND($M365='112'!$I$6,$B365&lt;'112'!$M$9),"x","")</f>
        <v/>
      </c>
      <c r="U365" s="87" t="str">
        <f>IF(AND($B365&gt;='1331'!$I$9,$B365&lt;='1331'!$J$9,OR($L365=$U$7,$M365=$U$7)),"x","")</f>
        <v/>
      </c>
      <c r="V365" s="87" t="str">
        <f>IF(AND($L365=$U$7,$B365&lt;'1331'!$I$9),"x","")</f>
        <v/>
      </c>
      <c r="W365" s="87" t="str">
        <f>IF(AND($M365=$U$7,$B365&lt;'1331'!$I$9),"x","")</f>
        <v/>
      </c>
      <c r="X365" s="87" t="str">
        <f>IF(AND('CT-341'!$H$9=H365,OR(LEFT(L365,3)=$X$7,LEFT(M365,3)=$X$7)),"x","")</f>
        <v/>
      </c>
      <c r="Y365" s="87" t="str">
        <f>IF(OR(TH!L365=TH!$Y$7,M365=TH!$Y$7),"x","")</f>
        <v/>
      </c>
      <c r="Z365" s="87" t="str">
        <f t="shared" si="14"/>
        <v/>
      </c>
    </row>
    <row r="366" spans="1:26" ht="15.75" customHeight="1">
      <c r="A366" s="405" t="str">
        <f>IF(B366&lt;&gt;"",IF(AND(B366&gt;=_TM1,B366&lt;=_TM2,OR(TH!L366="1111",TH!M366="1111")),TH!D366,""),"")</f>
        <v/>
      </c>
      <c r="B366" s="63" t="str">
        <f t="shared" si="13"/>
        <v/>
      </c>
      <c r="C366" s="64"/>
      <c r="D366" s="64"/>
      <c r="E366" s="64"/>
      <c r="F366" s="67"/>
      <c r="G366" s="367"/>
      <c r="H366" s="75"/>
      <c r="I366" s="619"/>
      <c r="J366" s="628"/>
      <c r="K366" s="65"/>
      <c r="L366" s="66"/>
      <c r="M366" s="66"/>
      <c r="N366" s="87" t="str">
        <f>IF(AND('331-CT'!$E$7=TH!H366,OR(L366="331",M366="331")),"x","")</f>
        <v/>
      </c>
      <c r="O366" s="87" t="str">
        <f>IF(AND($B366&gt;='111'!$N$11,$B366&lt;='111'!$O$11,OR($L366=$O$7,$M366=$O$7)),"x","")</f>
        <v/>
      </c>
      <c r="P366" s="87" t="str">
        <f>IF(AND($L366=$O$7,$B366&lt;'111'!$N$11),"x","")</f>
        <v/>
      </c>
      <c r="Q366" s="87" t="str">
        <f>IF(AND($M366=$O$7,$B366&lt;'111'!$N$11),"x","")</f>
        <v/>
      </c>
      <c r="R366" s="87" t="str">
        <f>IF(AND($B366&gt;='112'!$M$9,$B366&lt;='112'!$N$9,OR($L366='112'!$I$6,$M366='112'!$I$6)),"x","")</f>
        <v/>
      </c>
      <c r="S366" s="87" t="str">
        <f>IF(AND($L366='112'!$I$6,$B366&lt;'112'!$M$9),"x","")</f>
        <v/>
      </c>
      <c r="T366" s="87" t="str">
        <f>IF(AND($M366='112'!$I$6,$B366&lt;'112'!$M$9),"x","")</f>
        <v/>
      </c>
      <c r="U366" s="87" t="str">
        <f>IF(AND($B366&gt;='1331'!$I$9,$B366&lt;='1331'!$J$9,OR($L366=$U$7,$M366=$U$7)),"x","")</f>
        <v/>
      </c>
      <c r="V366" s="87" t="str">
        <f>IF(AND($L366=$U$7,$B366&lt;'1331'!$I$9),"x","")</f>
        <v/>
      </c>
      <c r="W366" s="87" t="str">
        <f>IF(AND($M366=$U$7,$B366&lt;'1331'!$I$9),"x","")</f>
        <v/>
      </c>
      <c r="X366" s="87" t="str">
        <f>IF(AND('CT-341'!$H$9=H366,OR(LEFT(L366,3)=$X$7,LEFT(M366,3)=$X$7)),"x","")</f>
        <v/>
      </c>
      <c r="Y366" s="87" t="str">
        <f>IF(OR(TH!L366=TH!$Y$7,M366=TH!$Y$7),"x","")</f>
        <v/>
      </c>
      <c r="Z366" s="87" t="str">
        <f t="shared" si="14"/>
        <v/>
      </c>
    </row>
    <row r="367" spans="1:26" ht="15.75" customHeight="1">
      <c r="A367" s="405" t="str">
        <f>IF(B367&lt;&gt;"",IF(AND(B367&gt;=_TM1,B367&lt;=_TM2,OR(TH!L367="1111",TH!M367="1111")),TH!D367,""),"")</f>
        <v/>
      </c>
      <c r="B367" s="63" t="str">
        <f t="shared" si="13"/>
        <v/>
      </c>
      <c r="C367" s="64"/>
      <c r="D367" s="64"/>
      <c r="E367" s="64"/>
      <c r="F367" s="67"/>
      <c r="G367" s="381"/>
      <c r="H367" s="75"/>
      <c r="I367" s="619"/>
      <c r="J367" s="628"/>
      <c r="K367" s="65"/>
      <c r="L367" s="66"/>
      <c r="M367" s="66"/>
      <c r="N367" s="87" t="str">
        <f>IF(AND('331-CT'!$E$7=TH!H367,OR(L367="331",M367="331")),"x","")</f>
        <v/>
      </c>
      <c r="O367" s="87" t="str">
        <f>IF(AND($B367&gt;='111'!$N$11,$B367&lt;='111'!$O$11,OR($L367=$O$7,$M367=$O$7)),"x","")</f>
        <v/>
      </c>
      <c r="P367" s="87" t="str">
        <f>IF(AND($L367=$O$7,$B367&lt;'111'!$N$11),"x","")</f>
        <v/>
      </c>
      <c r="Q367" s="87" t="str">
        <f>IF(AND($M367=$O$7,$B367&lt;'111'!$N$11),"x","")</f>
        <v/>
      </c>
      <c r="R367" s="87" t="str">
        <f>IF(AND($B367&gt;='112'!$M$9,$B367&lt;='112'!$N$9,OR($L367='112'!$I$6,$M367='112'!$I$6)),"x","")</f>
        <v/>
      </c>
      <c r="S367" s="87" t="str">
        <f>IF(AND($L367='112'!$I$6,$B367&lt;'112'!$M$9),"x","")</f>
        <v/>
      </c>
      <c r="T367" s="87" t="str">
        <f>IF(AND($M367='112'!$I$6,$B367&lt;'112'!$M$9),"x","")</f>
        <v/>
      </c>
      <c r="U367" s="87" t="str">
        <f>IF(AND($B367&gt;='1331'!$I$9,$B367&lt;='1331'!$J$9,OR($L367=$U$7,$M367=$U$7)),"x","")</f>
        <v/>
      </c>
      <c r="V367" s="87" t="str">
        <f>IF(AND($L367=$U$7,$B367&lt;'1331'!$I$9),"x","")</f>
        <v/>
      </c>
      <c r="W367" s="87" t="str">
        <f>IF(AND($M367=$U$7,$B367&lt;'1331'!$I$9),"x","")</f>
        <v/>
      </c>
      <c r="X367" s="87" t="str">
        <f>IF(AND('CT-341'!$H$9=H367,OR(LEFT(L367,3)=$X$7,LEFT(M367,3)=$X$7)),"x","")</f>
        <v/>
      </c>
      <c r="Y367" s="87" t="str">
        <f>IF(OR(TH!L367=TH!$Y$7,M367=TH!$Y$7),"x","")</f>
        <v/>
      </c>
      <c r="Z367" s="87" t="str">
        <f t="shared" si="14"/>
        <v/>
      </c>
    </row>
    <row r="368" spans="1:26" ht="15.75" customHeight="1">
      <c r="A368" s="405" t="str">
        <f>IF(B368&lt;&gt;"",IF(AND(B368&gt;=_TM1,B368&lt;=_TM2,OR(TH!L368="1111",TH!M368="1111")),TH!D368,""),"")</f>
        <v/>
      </c>
      <c r="B368" s="63" t="str">
        <f t="shared" si="13"/>
        <v/>
      </c>
      <c r="C368" s="64"/>
      <c r="D368" s="64"/>
      <c r="E368" s="64"/>
      <c r="F368" s="67"/>
      <c r="G368" s="381"/>
      <c r="H368" s="75"/>
      <c r="I368" s="619"/>
      <c r="J368" s="628"/>
      <c r="K368" s="65"/>
      <c r="L368" s="66"/>
      <c r="M368" s="66"/>
      <c r="N368" s="87" t="str">
        <f>IF(AND('331-CT'!$E$7=TH!H368,OR(L368="331",M368="331")),"x","")</f>
        <v/>
      </c>
      <c r="O368" s="87" t="str">
        <f>IF(AND($B368&gt;='111'!$N$11,$B368&lt;='111'!$O$11,OR($L368=$O$7,$M368=$O$7)),"x","")</f>
        <v/>
      </c>
      <c r="P368" s="87" t="str">
        <f>IF(AND($L368=$O$7,$B368&lt;'111'!$N$11),"x","")</f>
        <v/>
      </c>
      <c r="Q368" s="87" t="str">
        <f>IF(AND($M368=$O$7,$B368&lt;'111'!$N$11),"x","")</f>
        <v/>
      </c>
      <c r="R368" s="87" t="str">
        <f>IF(AND($B368&gt;='112'!$M$9,$B368&lt;='112'!$N$9,OR($L368='112'!$I$6,$M368='112'!$I$6)),"x","")</f>
        <v/>
      </c>
      <c r="S368" s="87" t="str">
        <f>IF(AND($L368='112'!$I$6,$B368&lt;'112'!$M$9),"x","")</f>
        <v/>
      </c>
      <c r="T368" s="87" t="str">
        <f>IF(AND($M368='112'!$I$6,$B368&lt;'112'!$M$9),"x","")</f>
        <v/>
      </c>
      <c r="U368" s="87" t="str">
        <f>IF(AND($B368&gt;='1331'!$I$9,$B368&lt;='1331'!$J$9,OR($L368=$U$7,$M368=$U$7)),"x","")</f>
        <v/>
      </c>
      <c r="V368" s="87" t="str">
        <f>IF(AND($L368=$U$7,$B368&lt;'1331'!$I$9),"x","")</f>
        <v/>
      </c>
      <c r="W368" s="87" t="str">
        <f>IF(AND($M368=$U$7,$B368&lt;'1331'!$I$9),"x","")</f>
        <v/>
      </c>
      <c r="X368" s="87" t="str">
        <f>IF(AND('CT-341'!$H$9=H368,OR(LEFT(L368,3)=$X$7,LEFT(M368,3)=$X$7)),"x","")</f>
        <v/>
      </c>
      <c r="Y368" s="87" t="str">
        <f>IF(OR(TH!L368=TH!$Y$7,M368=TH!$Y$7),"x","")</f>
        <v/>
      </c>
      <c r="Z368" s="87" t="str">
        <f t="shared" si="14"/>
        <v/>
      </c>
    </row>
    <row r="369" spans="1:26" ht="15.75" customHeight="1">
      <c r="A369" s="405" t="str">
        <f>IF(B369&lt;&gt;"",IF(AND(B369&gt;=_TM1,B369&lt;=_TM2,OR(TH!L369="1111",TH!M369="1111")),TH!D369,""),"")</f>
        <v/>
      </c>
      <c r="B369" s="63" t="str">
        <f t="shared" si="13"/>
        <v/>
      </c>
      <c r="C369" s="64"/>
      <c r="D369" s="64"/>
      <c r="E369" s="64"/>
      <c r="F369" s="67"/>
      <c r="G369" s="367"/>
      <c r="H369" s="75"/>
      <c r="I369" s="619"/>
      <c r="J369" s="628"/>
      <c r="K369" s="65"/>
      <c r="L369" s="66"/>
      <c r="M369" s="66"/>
      <c r="N369" s="87" t="str">
        <f>IF(AND('331-CT'!$E$7=TH!H369,OR(L369="331",M369="331")),"x","")</f>
        <v/>
      </c>
      <c r="O369" s="87" t="str">
        <f>IF(AND($B369&gt;='111'!$N$11,$B369&lt;='111'!$O$11,OR($L369=$O$7,$M369=$O$7)),"x","")</f>
        <v/>
      </c>
      <c r="P369" s="87" t="str">
        <f>IF(AND($L369=$O$7,$B369&lt;'111'!$N$11),"x","")</f>
        <v/>
      </c>
      <c r="Q369" s="87" t="str">
        <f>IF(AND($M369=$O$7,$B369&lt;'111'!$N$11),"x","")</f>
        <v/>
      </c>
      <c r="R369" s="87" t="str">
        <f>IF(AND($B369&gt;='112'!$M$9,$B369&lt;='112'!$N$9,OR($L369='112'!$I$6,$M369='112'!$I$6)),"x","")</f>
        <v/>
      </c>
      <c r="S369" s="87" t="str">
        <f>IF(AND($L369='112'!$I$6,$B369&lt;'112'!$M$9),"x","")</f>
        <v/>
      </c>
      <c r="T369" s="87" t="str">
        <f>IF(AND($M369='112'!$I$6,$B369&lt;'112'!$M$9),"x","")</f>
        <v/>
      </c>
      <c r="U369" s="87" t="str">
        <f>IF(AND($B369&gt;='1331'!$I$9,$B369&lt;='1331'!$J$9,OR($L369=$U$7,$M369=$U$7)),"x","")</f>
        <v/>
      </c>
      <c r="V369" s="87" t="str">
        <f>IF(AND($L369=$U$7,$B369&lt;'1331'!$I$9),"x","")</f>
        <v/>
      </c>
      <c r="W369" s="87" t="str">
        <f>IF(AND($M369=$U$7,$B369&lt;'1331'!$I$9),"x","")</f>
        <v/>
      </c>
      <c r="X369" s="87" t="str">
        <f>IF(AND('CT-341'!$H$9=H369,OR(LEFT(L369,3)=$X$7,LEFT(M369,3)=$X$7)),"x","")</f>
        <v/>
      </c>
      <c r="Y369" s="87" t="str">
        <f>IF(OR(TH!L369=TH!$Y$7,M369=TH!$Y$7),"x","")</f>
        <v/>
      </c>
      <c r="Z369" s="87" t="str">
        <f t="shared" si="14"/>
        <v/>
      </c>
    </row>
    <row r="370" spans="1:26" ht="15.75" customHeight="1">
      <c r="A370" s="405" t="str">
        <f>IF(B370&lt;&gt;"",IF(AND(B370&gt;=_TM1,B370&lt;=_TM2,OR(TH!L370="1111",TH!M370="1111")),TH!D370,""),"")</f>
        <v/>
      </c>
      <c r="B370" s="63" t="str">
        <f t="shared" si="13"/>
        <v/>
      </c>
      <c r="C370" s="64"/>
      <c r="D370" s="64"/>
      <c r="E370" s="64"/>
      <c r="F370" s="67"/>
      <c r="G370" s="367"/>
      <c r="H370" s="75"/>
      <c r="I370" s="619"/>
      <c r="J370" s="628"/>
      <c r="K370" s="65"/>
      <c r="L370" s="66"/>
      <c r="M370" s="66"/>
      <c r="N370" s="87" t="str">
        <f>IF(AND('331-CT'!$E$7=TH!H370,OR(L370="331",M370="331")),"x","")</f>
        <v/>
      </c>
      <c r="O370" s="87" t="str">
        <f>IF(AND($B370&gt;='111'!$N$11,$B370&lt;='111'!$O$11,OR($L370=$O$7,$M370=$O$7)),"x","")</f>
        <v/>
      </c>
      <c r="P370" s="87" t="str">
        <f>IF(AND($L370=$O$7,$B370&lt;'111'!$N$11),"x","")</f>
        <v/>
      </c>
      <c r="Q370" s="87" t="str">
        <f>IF(AND($M370=$O$7,$B370&lt;'111'!$N$11),"x","")</f>
        <v/>
      </c>
      <c r="R370" s="87" t="str">
        <f>IF(AND($B370&gt;='112'!$M$9,$B370&lt;='112'!$N$9,OR($L370='112'!$I$6,$M370='112'!$I$6)),"x","")</f>
        <v/>
      </c>
      <c r="S370" s="87" t="str">
        <f>IF(AND($L370='112'!$I$6,$B370&lt;'112'!$M$9),"x","")</f>
        <v/>
      </c>
      <c r="T370" s="87" t="str">
        <f>IF(AND($M370='112'!$I$6,$B370&lt;'112'!$M$9),"x","")</f>
        <v/>
      </c>
      <c r="U370" s="87" t="str">
        <f>IF(AND($B370&gt;='1331'!$I$9,$B370&lt;='1331'!$J$9,OR($L370=$U$7,$M370=$U$7)),"x","")</f>
        <v/>
      </c>
      <c r="V370" s="87" t="str">
        <f>IF(AND($L370=$U$7,$B370&lt;'1331'!$I$9),"x","")</f>
        <v/>
      </c>
      <c r="W370" s="87" t="str">
        <f>IF(AND($M370=$U$7,$B370&lt;'1331'!$I$9),"x","")</f>
        <v/>
      </c>
      <c r="X370" s="87" t="str">
        <f>IF(AND('CT-341'!$H$9=H370,OR(LEFT(L370,3)=$X$7,LEFT(M370,3)=$X$7)),"x","")</f>
        <v/>
      </c>
      <c r="Y370" s="87" t="str">
        <f>IF(OR(TH!L370=TH!$Y$7,M370=TH!$Y$7),"x","")</f>
        <v/>
      </c>
      <c r="Z370" s="87" t="str">
        <f t="shared" si="14"/>
        <v/>
      </c>
    </row>
    <row r="371" spans="1:26" ht="15.75" customHeight="1">
      <c r="A371" s="405" t="str">
        <f>IF(B371&lt;&gt;"",IF(AND(B371&gt;=_TM1,B371&lt;=_TM2,OR(TH!L371="1111",TH!M371="1111")),TH!D371,""),"")</f>
        <v/>
      </c>
      <c r="B371" s="63" t="str">
        <f t="shared" si="13"/>
        <v/>
      </c>
      <c r="C371" s="64"/>
      <c r="D371" s="64"/>
      <c r="E371" s="64"/>
      <c r="F371" s="67"/>
      <c r="G371" s="367"/>
      <c r="H371" s="75"/>
      <c r="I371" s="619"/>
      <c r="J371" s="628"/>
      <c r="K371" s="65"/>
      <c r="L371" s="66"/>
      <c r="M371" s="66"/>
      <c r="N371" s="87" t="str">
        <f>IF(AND('331-CT'!$E$7=TH!H371,OR(L371="331",M371="331")),"x","")</f>
        <v/>
      </c>
      <c r="O371" s="87" t="str">
        <f>IF(AND($B371&gt;='111'!$N$11,$B371&lt;='111'!$O$11,OR($L371=$O$7,$M371=$O$7)),"x","")</f>
        <v/>
      </c>
      <c r="P371" s="87" t="str">
        <f>IF(AND($L371=$O$7,$B371&lt;'111'!$N$11),"x","")</f>
        <v/>
      </c>
      <c r="Q371" s="87" t="str">
        <f>IF(AND($M371=$O$7,$B371&lt;'111'!$N$11),"x","")</f>
        <v/>
      </c>
      <c r="R371" s="87" t="str">
        <f>IF(AND($B371&gt;='112'!$M$9,$B371&lt;='112'!$N$9,OR($L371='112'!$I$6,$M371='112'!$I$6)),"x","")</f>
        <v/>
      </c>
      <c r="S371" s="87" t="str">
        <f>IF(AND($L371='112'!$I$6,$B371&lt;'112'!$M$9),"x","")</f>
        <v/>
      </c>
      <c r="T371" s="87" t="str">
        <f>IF(AND($M371='112'!$I$6,$B371&lt;'112'!$M$9),"x","")</f>
        <v/>
      </c>
      <c r="U371" s="87" t="str">
        <f>IF(AND($B371&gt;='1331'!$I$9,$B371&lt;='1331'!$J$9,OR($L371=$U$7,$M371=$U$7)),"x","")</f>
        <v/>
      </c>
      <c r="V371" s="87" t="str">
        <f>IF(AND($L371=$U$7,$B371&lt;'1331'!$I$9),"x","")</f>
        <v/>
      </c>
      <c r="W371" s="87" t="str">
        <f>IF(AND($M371=$U$7,$B371&lt;'1331'!$I$9),"x","")</f>
        <v/>
      </c>
      <c r="X371" s="87" t="str">
        <f>IF(AND('CT-341'!$H$9=H371,OR(LEFT(L371,3)=$X$7,LEFT(M371,3)=$X$7)),"x","")</f>
        <v/>
      </c>
      <c r="Y371" s="87" t="str">
        <f>IF(OR(TH!L371=TH!$Y$7,M371=TH!$Y$7),"x","")</f>
        <v/>
      </c>
      <c r="Z371" s="87" t="str">
        <f t="shared" si="14"/>
        <v/>
      </c>
    </row>
    <row r="372" spans="1:26" s="418" customFormat="1" ht="15.75" customHeight="1">
      <c r="A372" s="405" t="str">
        <f>IF(B372&lt;&gt;"",IF(AND(B372&gt;=_TM1,B372&lt;=_TM2,OR(TH!L372="1111",TH!M372="1111")),TH!D372,""),"")</f>
        <v/>
      </c>
      <c r="B372" s="156" t="str">
        <f t="shared" si="13"/>
        <v/>
      </c>
      <c r="C372" s="157"/>
      <c r="D372" s="157"/>
      <c r="E372" s="157"/>
      <c r="F372" s="96"/>
      <c r="G372" s="367"/>
      <c r="H372" s="78"/>
      <c r="I372" s="624"/>
      <c r="J372" s="633"/>
      <c r="K372" s="158"/>
      <c r="L372" s="159"/>
      <c r="M372" s="159"/>
      <c r="N372" s="87" t="str">
        <f>IF(AND('331-CT'!$E$7=TH!H372,OR(L372="331",M372="331")),"x","")</f>
        <v/>
      </c>
      <c r="O372" s="87" t="str">
        <f>IF(AND($B372&gt;='111'!$N$11,$B372&lt;='111'!$O$11,OR($L372=$O$7,$M372=$O$7)),"x","")</f>
        <v/>
      </c>
      <c r="P372" s="87" t="str">
        <f>IF(AND($L372=$O$7,$B372&lt;'111'!$N$11),"x","")</f>
        <v/>
      </c>
      <c r="Q372" s="87" t="str">
        <f>IF(AND($M372=$O$7,$B372&lt;'111'!$N$11),"x","")</f>
        <v/>
      </c>
      <c r="R372" s="87" t="str">
        <f>IF(AND($B372&gt;='112'!$M$9,$B372&lt;='112'!$N$9,OR($L372='112'!$I$6,$M372='112'!$I$6)),"x","")</f>
        <v/>
      </c>
      <c r="S372" s="87" t="str">
        <f>IF(AND($L372='112'!$I$6,$B372&lt;'112'!$M$9),"x","")</f>
        <v/>
      </c>
      <c r="T372" s="87" t="str">
        <f>IF(AND($M372='112'!$I$6,$B372&lt;'112'!$M$9),"x","")</f>
        <v/>
      </c>
      <c r="U372" s="87" t="str">
        <f>IF(AND($B372&gt;='1331'!$I$9,$B372&lt;='1331'!$J$9,OR($L372=$U$7,$M372=$U$7)),"x","")</f>
        <v/>
      </c>
      <c r="V372" s="87" t="str">
        <f>IF(AND($L372=$U$7,$B372&lt;'1331'!$I$9),"x","")</f>
        <v/>
      </c>
      <c r="W372" s="87" t="str">
        <f>IF(AND($M372=$U$7,$B372&lt;'1331'!$I$9),"x","")</f>
        <v/>
      </c>
      <c r="X372" s="87" t="str">
        <f>IF(AND('CT-341'!$H$9=H372,OR(LEFT(L372,3)=$X$7,LEFT(M372,3)=$X$7)),"x","")</f>
        <v/>
      </c>
      <c r="Y372" s="87" t="str">
        <f>IF(OR(TH!L372=TH!$Y$7,M372=TH!$Y$7),"x","")</f>
        <v/>
      </c>
      <c r="Z372" s="87" t="str">
        <f t="shared" si="14"/>
        <v/>
      </c>
    </row>
    <row r="373" spans="1:26" ht="15.75" customHeight="1">
      <c r="A373" s="405" t="str">
        <f>IF(B373&lt;&gt;"",IF(AND(B373&gt;=_TM1,B373&lt;=_TM2,OR(TH!L373="1111",TH!M373="1111")),TH!D373,""),"")</f>
        <v/>
      </c>
      <c r="B373" s="63" t="str">
        <f t="shared" si="13"/>
        <v/>
      </c>
      <c r="C373" s="64"/>
      <c r="D373" s="64"/>
      <c r="E373" s="64"/>
      <c r="F373" s="67"/>
      <c r="G373" s="367"/>
      <c r="H373" s="75"/>
      <c r="I373" s="619"/>
      <c r="J373" s="628"/>
      <c r="K373" s="65"/>
      <c r="L373" s="66"/>
      <c r="M373" s="66"/>
      <c r="N373" s="87" t="str">
        <f>IF(AND('331-CT'!$E$7=TH!H373,OR(L373="331",M373="331")),"x","")</f>
        <v/>
      </c>
      <c r="O373" s="87" t="str">
        <f>IF(AND($B373&gt;='111'!$N$11,$B373&lt;='111'!$O$11,OR($L373=$O$7,$M373=$O$7)),"x","")</f>
        <v/>
      </c>
      <c r="P373" s="87" t="str">
        <f>IF(AND($L373=$O$7,$B373&lt;'111'!$N$11),"x","")</f>
        <v/>
      </c>
      <c r="Q373" s="87" t="str">
        <f>IF(AND($M373=$O$7,$B373&lt;'111'!$N$11),"x","")</f>
        <v/>
      </c>
      <c r="R373" s="87" t="str">
        <f>IF(AND($B373&gt;='112'!$M$9,$B373&lt;='112'!$N$9,OR($L373='112'!$I$6,$M373='112'!$I$6)),"x","")</f>
        <v/>
      </c>
      <c r="S373" s="87" t="str">
        <f>IF(AND($L373='112'!$I$6,$B373&lt;'112'!$M$9),"x","")</f>
        <v/>
      </c>
      <c r="T373" s="87" t="str">
        <f>IF(AND($M373='112'!$I$6,$B373&lt;'112'!$M$9),"x","")</f>
        <v/>
      </c>
      <c r="U373" s="87" t="str">
        <f>IF(AND($B373&gt;='1331'!$I$9,$B373&lt;='1331'!$J$9,OR($L373=$U$7,$M373=$U$7)),"x","")</f>
        <v/>
      </c>
      <c r="V373" s="87" t="str">
        <f>IF(AND($L373=$U$7,$B373&lt;'1331'!$I$9),"x","")</f>
        <v/>
      </c>
      <c r="W373" s="87" t="str">
        <f>IF(AND($M373=$U$7,$B373&lt;'1331'!$I$9),"x","")</f>
        <v/>
      </c>
      <c r="X373" s="87" t="str">
        <f>IF(AND('CT-341'!$H$9=H373,OR(LEFT(L373,3)=$X$7,LEFT(M373,3)=$X$7)),"x","")</f>
        <v/>
      </c>
      <c r="Y373" s="87" t="str">
        <f>IF(OR(TH!L373=TH!$Y$7,M373=TH!$Y$7),"x","")</f>
        <v/>
      </c>
      <c r="Z373" s="87" t="str">
        <f t="shared" si="14"/>
        <v/>
      </c>
    </row>
    <row r="374" spans="1:26" ht="15.75" customHeight="1">
      <c r="A374" s="405" t="str">
        <f>IF(B374&lt;&gt;"",IF(AND(B374&gt;=_TM1,B374&lt;=_TM2,OR(TH!L374="1111",TH!M374="1111")),TH!D374,""),"")</f>
        <v/>
      </c>
      <c r="B374" s="63" t="str">
        <f t="shared" si="13"/>
        <v/>
      </c>
      <c r="C374" s="64"/>
      <c r="D374" s="64"/>
      <c r="E374" s="64"/>
      <c r="F374" s="67"/>
      <c r="G374" s="367"/>
      <c r="H374" s="75"/>
      <c r="I374" s="619"/>
      <c r="J374" s="628"/>
      <c r="K374" s="65"/>
      <c r="L374" s="66"/>
      <c r="M374" s="66"/>
      <c r="N374" s="87" t="str">
        <f>IF(AND('331-CT'!$E$7=TH!H374,OR(L374="331",M374="331")),"x","")</f>
        <v/>
      </c>
      <c r="O374" s="87" t="str">
        <f>IF(AND($B374&gt;='111'!$N$11,$B374&lt;='111'!$O$11,OR($L374=$O$7,$M374=$O$7)),"x","")</f>
        <v/>
      </c>
      <c r="P374" s="87" t="str">
        <f>IF(AND($L374=$O$7,$B374&lt;'111'!$N$11),"x","")</f>
        <v/>
      </c>
      <c r="Q374" s="87" t="str">
        <f>IF(AND($M374=$O$7,$B374&lt;'111'!$N$11),"x","")</f>
        <v/>
      </c>
      <c r="R374" s="87" t="str">
        <f>IF(AND($B374&gt;='112'!$M$9,$B374&lt;='112'!$N$9,OR($L374='112'!$I$6,$M374='112'!$I$6)),"x","")</f>
        <v/>
      </c>
      <c r="S374" s="87" t="str">
        <f>IF(AND($L374='112'!$I$6,$B374&lt;'112'!$M$9),"x","")</f>
        <v/>
      </c>
      <c r="T374" s="87" t="str">
        <f>IF(AND($M374='112'!$I$6,$B374&lt;'112'!$M$9),"x","")</f>
        <v/>
      </c>
      <c r="U374" s="87" t="str">
        <f>IF(AND($B374&gt;='1331'!$I$9,$B374&lt;='1331'!$J$9,OR($L374=$U$7,$M374=$U$7)),"x","")</f>
        <v/>
      </c>
      <c r="V374" s="87" t="str">
        <f>IF(AND($L374=$U$7,$B374&lt;'1331'!$I$9),"x","")</f>
        <v/>
      </c>
      <c r="W374" s="87" t="str">
        <f>IF(AND($M374=$U$7,$B374&lt;'1331'!$I$9),"x","")</f>
        <v/>
      </c>
      <c r="X374" s="87" t="str">
        <f>IF(AND('CT-341'!$H$9=H374,OR(LEFT(L374,3)=$X$7,LEFT(M374,3)=$X$7)),"x","")</f>
        <v/>
      </c>
      <c r="Y374" s="87" t="str">
        <f>IF(OR(TH!L374=TH!$Y$7,M374=TH!$Y$7),"x","")</f>
        <v/>
      </c>
      <c r="Z374" s="87" t="str">
        <f t="shared" si="14"/>
        <v/>
      </c>
    </row>
    <row r="375" spans="1:26" s="417" customFormat="1" ht="15.75" customHeight="1">
      <c r="A375" s="405" t="str">
        <f>IF(B375&lt;&gt;"",IF(AND(B375&gt;=_TM1,B375&lt;=_TM2,OR(TH!L375="1111",TH!M375="1111")),TH!D375,""),"")</f>
        <v/>
      </c>
      <c r="B375" s="82" t="str">
        <f t="shared" si="13"/>
        <v/>
      </c>
      <c r="C375" s="83"/>
      <c r="D375" s="83"/>
      <c r="E375" s="83"/>
      <c r="F375" s="84"/>
      <c r="G375" s="383"/>
      <c r="H375" s="85"/>
      <c r="I375" s="617"/>
      <c r="J375" s="626"/>
      <c r="K375" s="86"/>
      <c r="L375" s="87"/>
      <c r="M375" s="87"/>
      <c r="N375" s="87" t="str">
        <f>IF(AND('331-CT'!$E$7=TH!H375,OR(L375="331",M375="331")),"x","")</f>
        <v/>
      </c>
      <c r="O375" s="87" t="str">
        <f>IF(AND($B375&gt;='111'!$N$11,$B375&lt;='111'!$O$11,OR($L375=$O$7,$M375=$O$7)),"x","")</f>
        <v/>
      </c>
      <c r="P375" s="87" t="str">
        <f>IF(AND($L375=$O$7,$B375&lt;'111'!$N$11),"x","")</f>
        <v/>
      </c>
      <c r="Q375" s="87" t="str">
        <f>IF(AND($M375=$O$7,$B375&lt;'111'!$N$11),"x","")</f>
        <v/>
      </c>
      <c r="R375" s="87" t="str">
        <f>IF(AND($B375&gt;='112'!$M$9,$B375&lt;='112'!$N$9,OR($L375='112'!$I$6,$M375='112'!$I$6)),"x","")</f>
        <v/>
      </c>
      <c r="S375" s="87" t="str">
        <f>IF(AND($L375='112'!$I$6,$B375&lt;'112'!$M$9),"x","")</f>
        <v/>
      </c>
      <c r="T375" s="87" t="str">
        <f>IF(AND($M375='112'!$I$6,$B375&lt;'112'!$M$9),"x","")</f>
        <v/>
      </c>
      <c r="U375" s="87" t="str">
        <f>IF(AND($B375&gt;='1331'!$I$9,$B375&lt;='1331'!$J$9,OR($L375=$U$7,$M375=$U$7)),"x","")</f>
        <v/>
      </c>
      <c r="V375" s="87" t="str">
        <f>IF(AND($L375=$U$7,$B375&lt;'1331'!$I$9),"x","")</f>
        <v/>
      </c>
      <c r="W375" s="87" t="str">
        <f>IF(AND($M375=$U$7,$B375&lt;'1331'!$I$9),"x","")</f>
        <v/>
      </c>
      <c r="X375" s="87" t="str">
        <f>IF(AND('CT-341'!$H$9=H375,OR(LEFT(L375,3)=$X$7,LEFT(M375,3)=$X$7)),"x","")</f>
        <v/>
      </c>
      <c r="Y375" s="87" t="str">
        <f>IF(OR(TH!L375=TH!$Y$7,M375=TH!$Y$7),"x","")</f>
        <v/>
      </c>
      <c r="Z375" s="87" t="str">
        <f t="shared" si="14"/>
        <v/>
      </c>
    </row>
    <row r="376" spans="1:26" ht="15.75" customHeight="1">
      <c r="A376" s="405" t="str">
        <f>IF(B376&lt;&gt;"",IF(AND(B376&gt;=_TM1,B376&lt;=_TM2,OR(TH!L376="1111",TH!M376="1111")),TH!D376,""),"")</f>
        <v/>
      </c>
      <c r="B376" s="63" t="str">
        <f t="shared" si="13"/>
        <v/>
      </c>
      <c r="C376" s="64"/>
      <c r="D376" s="83"/>
      <c r="E376" s="64"/>
      <c r="F376" s="67"/>
      <c r="G376" s="381"/>
      <c r="H376" s="75"/>
      <c r="I376" s="619"/>
      <c r="J376" s="628"/>
      <c r="K376" s="65"/>
      <c r="L376" s="66"/>
      <c r="M376" s="66"/>
      <c r="N376" s="87" t="str">
        <f>IF(AND('331-CT'!$E$7=TH!H376,OR(L376="331",M376="331")),"x","")</f>
        <v/>
      </c>
      <c r="O376" s="87" t="str">
        <f>IF(AND($B376&gt;='111'!$N$11,$B376&lt;='111'!$O$11,OR($L376=$O$7,$M376=$O$7)),"x","")</f>
        <v/>
      </c>
      <c r="P376" s="87" t="str">
        <f>IF(AND($L376=$O$7,$B376&lt;'111'!$N$11),"x","")</f>
        <v/>
      </c>
      <c r="Q376" s="87" t="str">
        <f>IF(AND($M376=$O$7,$B376&lt;'111'!$N$11),"x","")</f>
        <v/>
      </c>
      <c r="R376" s="87" t="str">
        <f>IF(AND($B376&gt;='112'!$M$9,$B376&lt;='112'!$N$9,OR($L376='112'!$I$6,$M376='112'!$I$6)),"x","")</f>
        <v/>
      </c>
      <c r="S376" s="87" t="str">
        <f>IF(AND($L376='112'!$I$6,$B376&lt;'112'!$M$9),"x","")</f>
        <v/>
      </c>
      <c r="T376" s="87" t="str">
        <f>IF(AND($M376='112'!$I$6,$B376&lt;'112'!$M$9),"x","")</f>
        <v/>
      </c>
      <c r="U376" s="87" t="str">
        <f>IF(AND($B376&gt;='1331'!$I$9,$B376&lt;='1331'!$J$9,OR($L376=$U$7,$M376=$U$7)),"x","")</f>
        <v/>
      </c>
      <c r="V376" s="87" t="str">
        <f>IF(AND($L376=$U$7,$B376&lt;'1331'!$I$9),"x","")</f>
        <v/>
      </c>
      <c r="W376" s="87" t="str">
        <f>IF(AND($M376=$U$7,$B376&lt;'1331'!$I$9),"x","")</f>
        <v/>
      </c>
      <c r="X376" s="87" t="str">
        <f>IF(AND('CT-341'!$H$9=H376,OR(LEFT(L376,3)=$X$7,LEFT(M376,3)=$X$7)),"x","")</f>
        <v/>
      </c>
      <c r="Y376" s="87" t="str">
        <f>IF(OR(TH!L376=TH!$Y$7,M376=TH!$Y$7),"x","")</f>
        <v/>
      </c>
      <c r="Z376" s="87" t="str">
        <f t="shared" si="14"/>
        <v/>
      </c>
    </row>
    <row r="377" spans="1:26" ht="15.75" customHeight="1">
      <c r="A377" s="405" t="str">
        <f>IF(B377&lt;&gt;"",IF(AND(B377&gt;=_TM1,B377&lt;=_TM2,OR(TH!L377="1111",TH!M377="1111")),TH!D377,""),"")</f>
        <v/>
      </c>
      <c r="B377" s="63" t="str">
        <f t="shared" si="13"/>
        <v/>
      </c>
      <c r="C377" s="64"/>
      <c r="D377" s="64"/>
      <c r="E377" s="64"/>
      <c r="F377" s="67"/>
      <c r="G377" s="367"/>
      <c r="H377" s="75"/>
      <c r="I377" s="619"/>
      <c r="J377" s="628"/>
      <c r="K377" s="65"/>
      <c r="L377" s="66"/>
      <c r="M377" s="66"/>
      <c r="N377" s="87" t="str">
        <f>IF(AND('331-CT'!$E$7=TH!H377,OR(L377="331",M377="331")),"x","")</f>
        <v/>
      </c>
      <c r="O377" s="87" t="str">
        <f>IF(AND($B377&gt;='111'!$N$11,$B377&lt;='111'!$O$11,OR($L377=$O$7,$M377=$O$7)),"x","")</f>
        <v/>
      </c>
      <c r="P377" s="87" t="str">
        <f>IF(AND($L377=$O$7,$B377&lt;'111'!$N$11),"x","")</f>
        <v/>
      </c>
      <c r="Q377" s="87" t="str">
        <f>IF(AND($M377=$O$7,$B377&lt;'111'!$N$11),"x","")</f>
        <v/>
      </c>
      <c r="R377" s="87" t="str">
        <f>IF(AND($B377&gt;='112'!$M$9,$B377&lt;='112'!$N$9,OR($L377='112'!$I$6,$M377='112'!$I$6)),"x","")</f>
        <v/>
      </c>
      <c r="S377" s="87" t="str">
        <f>IF(AND($L377='112'!$I$6,$B377&lt;'112'!$M$9),"x","")</f>
        <v/>
      </c>
      <c r="T377" s="87" t="str">
        <f>IF(AND($M377='112'!$I$6,$B377&lt;'112'!$M$9),"x","")</f>
        <v/>
      </c>
      <c r="U377" s="87" t="str">
        <f>IF(AND($B377&gt;='1331'!$I$9,$B377&lt;='1331'!$J$9,OR($L377=$U$7,$M377=$U$7)),"x","")</f>
        <v/>
      </c>
      <c r="V377" s="87" t="str">
        <f>IF(AND($L377=$U$7,$B377&lt;'1331'!$I$9),"x","")</f>
        <v/>
      </c>
      <c r="W377" s="87" t="str">
        <f>IF(AND($M377=$U$7,$B377&lt;'1331'!$I$9),"x","")</f>
        <v/>
      </c>
      <c r="X377" s="87" t="str">
        <f>IF(AND('CT-341'!$H$9=H377,OR(LEFT(L377,3)=$X$7,LEFT(M377,3)=$X$7)),"x","")</f>
        <v/>
      </c>
      <c r="Y377" s="87" t="str">
        <f>IF(OR(TH!L377=TH!$Y$7,M377=TH!$Y$7),"x","")</f>
        <v/>
      </c>
      <c r="Z377" s="87" t="str">
        <f t="shared" si="14"/>
        <v/>
      </c>
    </row>
    <row r="378" spans="1:26" ht="15.75" customHeight="1">
      <c r="A378" s="405" t="str">
        <f>IF(B378&lt;&gt;"",IF(AND(B378&gt;=_TM1,B378&lt;=_TM2,OR(TH!L378="1111",TH!M378="1111")),TH!D378,""),"")</f>
        <v/>
      </c>
      <c r="B378" s="63" t="str">
        <f t="shared" si="13"/>
        <v/>
      </c>
      <c r="C378" s="64"/>
      <c r="D378" s="64"/>
      <c r="E378" s="64"/>
      <c r="F378" s="67"/>
      <c r="G378" s="381"/>
      <c r="H378" s="75"/>
      <c r="I378" s="619"/>
      <c r="J378" s="628"/>
      <c r="K378" s="65"/>
      <c r="L378" s="66"/>
      <c r="M378" s="66"/>
      <c r="N378" s="87" t="str">
        <f>IF(AND('331-CT'!$E$7=TH!H378,OR(L378="331",M378="331")),"x","")</f>
        <v/>
      </c>
      <c r="O378" s="87" t="str">
        <f>IF(AND($B378&gt;='111'!$N$11,$B378&lt;='111'!$O$11,OR($L378=$O$7,$M378=$O$7)),"x","")</f>
        <v/>
      </c>
      <c r="P378" s="87" t="str">
        <f>IF(AND($L378=$O$7,$B378&lt;'111'!$N$11),"x","")</f>
        <v/>
      </c>
      <c r="Q378" s="87" t="str">
        <f>IF(AND($M378=$O$7,$B378&lt;'111'!$N$11),"x","")</f>
        <v/>
      </c>
      <c r="R378" s="87" t="str">
        <f>IF(AND($B378&gt;='112'!$M$9,$B378&lt;='112'!$N$9,OR($L378='112'!$I$6,$M378='112'!$I$6)),"x","")</f>
        <v/>
      </c>
      <c r="S378" s="87" t="str">
        <f>IF(AND($L378='112'!$I$6,$B378&lt;'112'!$M$9),"x","")</f>
        <v/>
      </c>
      <c r="T378" s="87" t="str">
        <f>IF(AND($M378='112'!$I$6,$B378&lt;'112'!$M$9),"x","")</f>
        <v/>
      </c>
      <c r="U378" s="87" t="str">
        <f>IF(AND($B378&gt;='1331'!$I$9,$B378&lt;='1331'!$J$9,OR($L378=$U$7,$M378=$U$7)),"x","")</f>
        <v/>
      </c>
      <c r="V378" s="87" t="str">
        <f>IF(AND($L378=$U$7,$B378&lt;'1331'!$I$9),"x","")</f>
        <v/>
      </c>
      <c r="W378" s="87" t="str">
        <f>IF(AND($M378=$U$7,$B378&lt;'1331'!$I$9),"x","")</f>
        <v/>
      </c>
      <c r="X378" s="87" t="str">
        <f>IF(AND('CT-341'!$H$9=H378,OR(LEFT(L378,3)=$X$7,LEFT(M378,3)=$X$7)),"x","")</f>
        <v/>
      </c>
      <c r="Y378" s="87" t="str">
        <f>IF(OR(TH!L378=TH!$Y$7,M378=TH!$Y$7),"x","")</f>
        <v/>
      </c>
      <c r="Z378" s="87" t="str">
        <f t="shared" si="14"/>
        <v/>
      </c>
    </row>
    <row r="379" spans="1:26" ht="15.75" customHeight="1">
      <c r="A379" s="405" t="str">
        <f>IF(B379&lt;&gt;"",IF(AND(B379&gt;=_TM1,B379&lt;=_TM2,OR(TH!L379="1111",TH!M379="1111")),TH!D379,""),"")</f>
        <v/>
      </c>
      <c r="B379" s="63" t="str">
        <f t="shared" si="13"/>
        <v/>
      </c>
      <c r="C379" s="64"/>
      <c r="D379" s="64"/>
      <c r="E379" s="64"/>
      <c r="F379" s="67"/>
      <c r="G379" s="367"/>
      <c r="H379" s="75"/>
      <c r="I379" s="619"/>
      <c r="J379" s="628"/>
      <c r="K379" s="65"/>
      <c r="L379" s="66"/>
      <c r="M379" s="66"/>
      <c r="N379" s="87" t="str">
        <f>IF(AND('331-CT'!$E$7=TH!H379,OR(L379="331",M379="331")),"x","")</f>
        <v/>
      </c>
      <c r="O379" s="87" t="str">
        <f>IF(AND($B379&gt;='111'!$N$11,$B379&lt;='111'!$O$11,OR($L379=$O$7,$M379=$O$7)),"x","")</f>
        <v/>
      </c>
      <c r="P379" s="87" t="str">
        <f>IF(AND($L379=$O$7,$B379&lt;'111'!$N$11),"x","")</f>
        <v/>
      </c>
      <c r="Q379" s="87" t="str">
        <f>IF(AND($M379=$O$7,$B379&lt;'111'!$N$11),"x","")</f>
        <v/>
      </c>
      <c r="R379" s="87" t="str">
        <f>IF(AND($B379&gt;='112'!$M$9,$B379&lt;='112'!$N$9,OR($L379='112'!$I$6,$M379='112'!$I$6)),"x","")</f>
        <v/>
      </c>
      <c r="S379" s="87" t="str">
        <f>IF(AND($L379='112'!$I$6,$B379&lt;'112'!$M$9),"x","")</f>
        <v/>
      </c>
      <c r="T379" s="87" t="str">
        <f>IF(AND($M379='112'!$I$6,$B379&lt;'112'!$M$9),"x","")</f>
        <v/>
      </c>
      <c r="U379" s="87" t="str">
        <f>IF(AND($B379&gt;='1331'!$I$9,$B379&lt;='1331'!$J$9,OR($L379=$U$7,$M379=$U$7)),"x","")</f>
        <v/>
      </c>
      <c r="V379" s="87" t="str">
        <f>IF(AND($L379=$U$7,$B379&lt;'1331'!$I$9),"x","")</f>
        <v/>
      </c>
      <c r="W379" s="87" t="str">
        <f>IF(AND($M379=$U$7,$B379&lt;'1331'!$I$9),"x","")</f>
        <v/>
      </c>
      <c r="X379" s="87" t="str">
        <f>IF(AND('CT-341'!$H$9=H379,OR(LEFT(L379,3)=$X$7,LEFT(M379,3)=$X$7)),"x","")</f>
        <v/>
      </c>
      <c r="Y379" s="87" t="str">
        <f>IF(OR(TH!L379=TH!$Y$7,M379=TH!$Y$7),"x","")</f>
        <v/>
      </c>
      <c r="Z379" s="87" t="str">
        <f t="shared" si="14"/>
        <v/>
      </c>
    </row>
    <row r="380" spans="1:26" ht="15.75" customHeight="1">
      <c r="A380" s="405" t="str">
        <f>IF(B380&lt;&gt;"",IF(AND(B380&gt;=_TM1,B380&lt;=_TM2,OR(TH!L380="1111",TH!M380="1111")),TH!D380,""),"")</f>
        <v/>
      </c>
      <c r="B380" s="63" t="str">
        <f t="shared" si="13"/>
        <v/>
      </c>
      <c r="C380" s="64"/>
      <c r="D380" s="64"/>
      <c r="E380" s="64"/>
      <c r="F380" s="67"/>
      <c r="G380" s="367"/>
      <c r="H380" s="75"/>
      <c r="I380" s="619"/>
      <c r="J380" s="628"/>
      <c r="K380" s="65"/>
      <c r="L380" s="66"/>
      <c r="M380" s="66"/>
      <c r="N380" s="87" t="str">
        <f>IF(AND('331-CT'!$E$7=TH!H380,OR(L380="331",M380="331")),"x","")</f>
        <v/>
      </c>
      <c r="O380" s="87" t="str">
        <f>IF(AND($B380&gt;='111'!$N$11,$B380&lt;='111'!$O$11,OR($L380=$O$7,$M380=$O$7)),"x","")</f>
        <v/>
      </c>
      <c r="P380" s="87" t="str">
        <f>IF(AND($L380=$O$7,$B380&lt;'111'!$N$11),"x","")</f>
        <v/>
      </c>
      <c r="Q380" s="87" t="str">
        <f>IF(AND($M380=$O$7,$B380&lt;'111'!$N$11),"x","")</f>
        <v/>
      </c>
      <c r="R380" s="87" t="str">
        <f>IF(AND($B380&gt;='112'!$M$9,$B380&lt;='112'!$N$9,OR($L380='112'!$I$6,$M380='112'!$I$6)),"x","")</f>
        <v/>
      </c>
      <c r="S380" s="87" t="str">
        <f>IF(AND($L380='112'!$I$6,$B380&lt;'112'!$M$9),"x","")</f>
        <v/>
      </c>
      <c r="T380" s="87" t="str">
        <f>IF(AND($M380='112'!$I$6,$B380&lt;'112'!$M$9),"x","")</f>
        <v/>
      </c>
      <c r="U380" s="87" t="str">
        <f>IF(AND($B380&gt;='1331'!$I$9,$B380&lt;='1331'!$J$9,OR($L380=$U$7,$M380=$U$7)),"x","")</f>
        <v/>
      </c>
      <c r="V380" s="87" t="str">
        <f>IF(AND($L380=$U$7,$B380&lt;'1331'!$I$9),"x","")</f>
        <v/>
      </c>
      <c r="W380" s="87" t="str">
        <f>IF(AND($M380=$U$7,$B380&lt;'1331'!$I$9),"x","")</f>
        <v/>
      </c>
      <c r="X380" s="87" t="str">
        <f>IF(AND('CT-341'!$H$9=H380,OR(LEFT(L380,3)=$X$7,LEFT(M380,3)=$X$7)),"x","")</f>
        <v/>
      </c>
      <c r="Y380" s="87" t="str">
        <f>IF(OR(TH!L380=TH!$Y$7,M380=TH!$Y$7),"x","")</f>
        <v/>
      </c>
      <c r="Z380" s="87" t="str">
        <f t="shared" si="14"/>
        <v/>
      </c>
    </row>
    <row r="381" spans="1:26" ht="15.75" customHeight="1">
      <c r="A381" s="405" t="str">
        <f>IF(B381&lt;&gt;"",IF(AND(B381&gt;=_TM1,B381&lt;=_TM2,OR(TH!L381="1111",TH!M381="1111")),TH!D381,""),"")</f>
        <v/>
      </c>
      <c r="B381" s="63" t="str">
        <f t="shared" ref="B381:B431" si="15">IF(C381&lt;&gt;"",MONTH(C381),"")</f>
        <v/>
      </c>
      <c r="C381" s="64"/>
      <c r="D381" s="64"/>
      <c r="E381" s="64"/>
      <c r="F381" s="67"/>
      <c r="G381" s="367"/>
      <c r="H381" s="75"/>
      <c r="I381" s="619"/>
      <c r="J381" s="628"/>
      <c r="K381" s="65"/>
      <c r="L381" s="66"/>
      <c r="M381" s="66"/>
      <c r="N381" s="87" t="str">
        <f>IF(AND('331-CT'!$E$7=TH!H381,OR(L381="331",M381="331")),"x","")</f>
        <v/>
      </c>
      <c r="O381" s="87" t="str">
        <f>IF(AND($B381&gt;='111'!$N$11,$B381&lt;='111'!$O$11,OR($L381=$O$7,$M381=$O$7)),"x","")</f>
        <v/>
      </c>
      <c r="P381" s="87" t="str">
        <f>IF(AND($L381=$O$7,$B381&lt;'111'!$N$11),"x","")</f>
        <v/>
      </c>
      <c r="Q381" s="87" t="str">
        <f>IF(AND($M381=$O$7,$B381&lt;'111'!$N$11),"x","")</f>
        <v/>
      </c>
      <c r="R381" s="87" t="str">
        <f>IF(AND($B381&gt;='112'!$M$9,$B381&lt;='112'!$N$9,OR($L381='112'!$I$6,$M381='112'!$I$6)),"x","")</f>
        <v/>
      </c>
      <c r="S381" s="87" t="str">
        <f>IF(AND($L381='112'!$I$6,$B381&lt;'112'!$M$9),"x","")</f>
        <v/>
      </c>
      <c r="T381" s="87" t="str">
        <f>IF(AND($M381='112'!$I$6,$B381&lt;'112'!$M$9),"x","")</f>
        <v/>
      </c>
      <c r="U381" s="87" t="str">
        <f>IF(AND($B381&gt;='1331'!$I$9,$B381&lt;='1331'!$J$9,OR($L381=$U$7,$M381=$U$7)),"x","")</f>
        <v/>
      </c>
      <c r="V381" s="87" t="str">
        <f>IF(AND($L381=$U$7,$B381&lt;'1331'!$I$9),"x","")</f>
        <v/>
      </c>
      <c r="W381" s="87" t="str">
        <f>IF(AND($M381=$U$7,$B381&lt;'1331'!$I$9),"x","")</f>
        <v/>
      </c>
      <c r="X381" s="87" t="str">
        <f>IF(AND('CT-341'!$H$9=H381,OR(LEFT(L381,3)=$X$7,LEFT(M381,3)=$X$7)),"x","")</f>
        <v/>
      </c>
      <c r="Y381" s="87" t="str">
        <f>IF(OR(TH!L381=TH!$Y$7,M381=TH!$Y$7),"x","")</f>
        <v/>
      </c>
      <c r="Z381" s="87" t="str">
        <f t="shared" si="14"/>
        <v/>
      </c>
    </row>
    <row r="382" spans="1:26" ht="15.75" customHeight="1">
      <c r="A382" s="405" t="str">
        <f>IF(B382&lt;&gt;"",IF(AND(B382&gt;=_TM1,B382&lt;=_TM2,OR(TH!L382="1111",TH!M382="1111")),TH!D382,""),"")</f>
        <v/>
      </c>
      <c r="B382" s="63" t="str">
        <f t="shared" si="15"/>
        <v/>
      </c>
      <c r="C382" s="64"/>
      <c r="D382" s="64"/>
      <c r="E382" s="64"/>
      <c r="F382" s="67"/>
      <c r="G382" s="367"/>
      <c r="H382" s="75"/>
      <c r="I382" s="619"/>
      <c r="J382" s="628"/>
      <c r="K382" s="65"/>
      <c r="L382" s="66"/>
      <c r="M382" s="66"/>
      <c r="N382" s="87" t="str">
        <f>IF(AND('331-CT'!$E$7=TH!H382,OR(L382="331",M382="331")),"x","")</f>
        <v/>
      </c>
      <c r="O382" s="87" t="str">
        <f>IF(AND($B382&gt;='111'!$N$11,$B382&lt;='111'!$O$11,OR($L382=$O$7,$M382=$O$7)),"x","")</f>
        <v/>
      </c>
      <c r="P382" s="87" t="str">
        <f>IF(AND($L382=$O$7,$B382&lt;'111'!$N$11),"x","")</f>
        <v/>
      </c>
      <c r="Q382" s="87" t="str">
        <f>IF(AND($M382=$O$7,$B382&lt;'111'!$N$11),"x","")</f>
        <v/>
      </c>
      <c r="R382" s="87" t="str">
        <f>IF(AND($B382&gt;='112'!$M$9,$B382&lt;='112'!$N$9,OR($L382='112'!$I$6,$M382='112'!$I$6)),"x","")</f>
        <v/>
      </c>
      <c r="S382" s="87" t="str">
        <f>IF(AND($L382='112'!$I$6,$B382&lt;'112'!$M$9),"x","")</f>
        <v/>
      </c>
      <c r="T382" s="87" t="str">
        <f>IF(AND($M382='112'!$I$6,$B382&lt;'112'!$M$9),"x","")</f>
        <v/>
      </c>
      <c r="U382" s="87" t="str">
        <f>IF(AND($B382&gt;='1331'!$I$9,$B382&lt;='1331'!$J$9,OR($L382=$U$7,$M382=$U$7)),"x","")</f>
        <v/>
      </c>
      <c r="V382" s="87" t="str">
        <f>IF(AND($L382=$U$7,$B382&lt;'1331'!$I$9),"x","")</f>
        <v/>
      </c>
      <c r="W382" s="87" t="str">
        <f>IF(AND($M382=$U$7,$B382&lt;'1331'!$I$9),"x","")</f>
        <v/>
      </c>
      <c r="X382" s="87" t="str">
        <f>IF(AND('CT-341'!$H$9=H382,OR(LEFT(L382,3)=$X$7,LEFT(M382,3)=$X$7)),"x","")</f>
        <v/>
      </c>
      <c r="Y382" s="87" t="str">
        <f>IF(OR(TH!L382=TH!$Y$7,M382=TH!$Y$7),"x","")</f>
        <v/>
      </c>
      <c r="Z382" s="87" t="str">
        <f t="shared" si="14"/>
        <v/>
      </c>
    </row>
    <row r="383" spans="1:26" ht="15.75" customHeight="1">
      <c r="A383" s="405" t="str">
        <f>IF(B383&lt;&gt;"",IF(AND(B383&gt;=_TM1,B383&lt;=_TM2,OR(TH!L383="1111",TH!M383="1111")),TH!D383,""),"")</f>
        <v/>
      </c>
      <c r="B383" s="63" t="str">
        <f t="shared" si="15"/>
        <v/>
      </c>
      <c r="C383" s="64"/>
      <c r="D383" s="64"/>
      <c r="E383" s="64"/>
      <c r="F383" s="67"/>
      <c r="G383" s="367"/>
      <c r="H383" s="75"/>
      <c r="I383" s="619"/>
      <c r="J383" s="628"/>
      <c r="K383" s="65"/>
      <c r="L383" s="66"/>
      <c r="M383" s="66"/>
      <c r="N383" s="87" t="str">
        <f>IF(AND('331-CT'!$E$7=TH!H383,OR(L383="331",M383="331")),"x","")</f>
        <v/>
      </c>
      <c r="O383" s="87" t="str">
        <f>IF(AND($B383&gt;='111'!$N$11,$B383&lt;='111'!$O$11,OR($L383=$O$7,$M383=$O$7)),"x","")</f>
        <v/>
      </c>
      <c r="P383" s="87" t="str">
        <f>IF(AND($L383=$O$7,$B383&lt;'111'!$N$11),"x","")</f>
        <v/>
      </c>
      <c r="Q383" s="87" t="str">
        <f>IF(AND($M383=$O$7,$B383&lt;'111'!$N$11),"x","")</f>
        <v/>
      </c>
      <c r="R383" s="87" t="str">
        <f>IF(AND($B383&gt;='112'!$M$9,$B383&lt;='112'!$N$9,OR($L383='112'!$I$6,$M383='112'!$I$6)),"x","")</f>
        <v/>
      </c>
      <c r="S383" s="87" t="str">
        <f>IF(AND($L383='112'!$I$6,$B383&lt;'112'!$M$9),"x","")</f>
        <v/>
      </c>
      <c r="T383" s="87" t="str">
        <f>IF(AND($M383='112'!$I$6,$B383&lt;'112'!$M$9),"x","")</f>
        <v/>
      </c>
      <c r="U383" s="87" t="str">
        <f>IF(AND($B383&gt;='1331'!$I$9,$B383&lt;='1331'!$J$9,OR($L383=$U$7,$M383=$U$7)),"x","")</f>
        <v/>
      </c>
      <c r="V383" s="87" t="str">
        <f>IF(AND($L383=$U$7,$B383&lt;'1331'!$I$9),"x","")</f>
        <v/>
      </c>
      <c r="W383" s="87" t="str">
        <f>IF(AND($M383=$U$7,$B383&lt;'1331'!$I$9),"x","")</f>
        <v/>
      </c>
      <c r="X383" s="87" t="str">
        <f>IF(AND('CT-341'!$H$9=H383,OR(LEFT(L383,3)=$X$7,LEFT(M383,3)=$X$7)),"x","")</f>
        <v/>
      </c>
      <c r="Y383" s="87" t="str">
        <f>IF(OR(TH!L383=TH!$Y$7,M383=TH!$Y$7),"x","")</f>
        <v/>
      </c>
      <c r="Z383" s="87" t="str">
        <f t="shared" si="14"/>
        <v/>
      </c>
    </row>
    <row r="384" spans="1:26" ht="15.75" customHeight="1">
      <c r="A384" s="405" t="str">
        <f>IF(B384&lt;&gt;"",IF(AND(B384&gt;=_TM1,B384&lt;=_TM2,OR(TH!L384="1111",TH!M384="1111")),TH!D384,""),"")</f>
        <v/>
      </c>
      <c r="B384" s="63" t="str">
        <f t="shared" si="15"/>
        <v/>
      </c>
      <c r="C384" s="64"/>
      <c r="D384" s="64"/>
      <c r="E384" s="64"/>
      <c r="F384" s="67"/>
      <c r="G384" s="367"/>
      <c r="H384" s="75"/>
      <c r="I384" s="619"/>
      <c r="J384" s="628"/>
      <c r="K384" s="65"/>
      <c r="L384" s="66"/>
      <c r="M384" s="66"/>
      <c r="N384" s="87" t="str">
        <f>IF(AND('331-CT'!$E$7=TH!H384,OR(L384="331",M384="331")),"x","")</f>
        <v/>
      </c>
      <c r="O384" s="87" t="str">
        <f>IF(AND($B384&gt;='111'!$N$11,$B384&lt;='111'!$O$11,OR($L384=$O$7,$M384=$O$7)),"x","")</f>
        <v/>
      </c>
      <c r="P384" s="87" t="str">
        <f>IF(AND($L384=$O$7,$B384&lt;'111'!$N$11),"x","")</f>
        <v/>
      </c>
      <c r="Q384" s="87" t="str">
        <f>IF(AND($M384=$O$7,$B384&lt;'111'!$N$11),"x","")</f>
        <v/>
      </c>
      <c r="R384" s="87" t="str">
        <f>IF(AND($B384&gt;='112'!$M$9,$B384&lt;='112'!$N$9,OR($L384='112'!$I$6,$M384='112'!$I$6)),"x","")</f>
        <v/>
      </c>
      <c r="S384" s="87" t="str">
        <f>IF(AND($L384='112'!$I$6,$B384&lt;'112'!$M$9),"x","")</f>
        <v/>
      </c>
      <c r="T384" s="87" t="str">
        <f>IF(AND($M384='112'!$I$6,$B384&lt;'112'!$M$9),"x","")</f>
        <v/>
      </c>
      <c r="U384" s="87" t="str">
        <f>IF(AND($B384&gt;='1331'!$I$9,$B384&lt;='1331'!$J$9,OR($L384=$U$7,$M384=$U$7)),"x","")</f>
        <v/>
      </c>
      <c r="V384" s="87" t="str">
        <f>IF(AND($L384=$U$7,$B384&lt;'1331'!$I$9),"x","")</f>
        <v/>
      </c>
      <c r="W384" s="87" t="str">
        <f>IF(AND($M384=$U$7,$B384&lt;'1331'!$I$9),"x","")</f>
        <v/>
      </c>
      <c r="X384" s="87" t="str">
        <f>IF(AND('CT-341'!$H$9=H384,OR(LEFT(L384,3)=$X$7,LEFT(M384,3)=$X$7)),"x","")</f>
        <v/>
      </c>
      <c r="Y384" s="87" t="str">
        <f>IF(OR(TH!L384=TH!$Y$7,M384=TH!$Y$7),"x","")</f>
        <v/>
      </c>
      <c r="Z384" s="87" t="str">
        <f t="shared" si="14"/>
        <v/>
      </c>
    </row>
    <row r="385" spans="1:26" s="418" customFormat="1" ht="15.75" customHeight="1">
      <c r="A385" s="405" t="str">
        <f>IF(B385&lt;&gt;"",IF(AND(B385&gt;=_TM1,B385&lt;=_TM2,OR(TH!L385="1111",TH!M385="1111")),TH!D385,""),"")</f>
        <v/>
      </c>
      <c r="B385" s="156" t="str">
        <f t="shared" si="15"/>
        <v/>
      </c>
      <c r="C385" s="157"/>
      <c r="D385" s="64"/>
      <c r="E385" s="157"/>
      <c r="F385" s="96"/>
      <c r="G385" s="367"/>
      <c r="H385" s="78"/>
      <c r="I385" s="624"/>
      <c r="J385" s="633"/>
      <c r="K385" s="158"/>
      <c r="L385" s="159"/>
      <c r="M385" s="159"/>
      <c r="N385" s="87" t="str">
        <f>IF(AND('331-CT'!$E$7=TH!H385,OR(L385="331",M385="331")),"x","")</f>
        <v/>
      </c>
      <c r="O385" s="87" t="str">
        <f>IF(AND($B385&gt;='111'!$N$11,$B385&lt;='111'!$O$11,OR($L385=$O$7,$M385=$O$7)),"x","")</f>
        <v/>
      </c>
      <c r="P385" s="87" t="str">
        <f>IF(AND($L385=$O$7,$B385&lt;'111'!$N$11),"x","")</f>
        <v/>
      </c>
      <c r="Q385" s="87" t="str">
        <f>IF(AND($M385=$O$7,$B385&lt;'111'!$N$11),"x","")</f>
        <v/>
      </c>
      <c r="R385" s="87" t="str">
        <f>IF(AND($B385&gt;='112'!$M$9,$B385&lt;='112'!$N$9,OR($L385='112'!$I$6,$M385='112'!$I$6)),"x","")</f>
        <v/>
      </c>
      <c r="S385" s="87" t="str">
        <f>IF(AND($L385='112'!$I$6,$B385&lt;'112'!$M$9),"x","")</f>
        <v/>
      </c>
      <c r="T385" s="87" t="str">
        <f>IF(AND($M385='112'!$I$6,$B385&lt;'112'!$M$9),"x","")</f>
        <v/>
      </c>
      <c r="U385" s="87" t="str">
        <f>IF(AND($B385&gt;='1331'!$I$9,$B385&lt;='1331'!$J$9,OR($L385=$U$7,$M385=$U$7)),"x","")</f>
        <v/>
      </c>
      <c r="V385" s="87" t="str">
        <f>IF(AND($L385=$U$7,$B385&lt;'1331'!$I$9),"x","")</f>
        <v/>
      </c>
      <c r="W385" s="87" t="str">
        <f>IF(AND($M385=$U$7,$B385&lt;'1331'!$I$9),"x","")</f>
        <v/>
      </c>
      <c r="X385" s="87" t="str">
        <f>IF(AND('CT-341'!$H$9=H385,OR(LEFT(L385,3)=$X$7,LEFT(M385,3)=$X$7)),"x","")</f>
        <v/>
      </c>
      <c r="Y385" s="87" t="str">
        <f>IF(OR(TH!L385=TH!$Y$7,M385=TH!$Y$7),"x","")</f>
        <v/>
      </c>
      <c r="Z385" s="87" t="str">
        <f t="shared" si="14"/>
        <v/>
      </c>
    </row>
    <row r="386" spans="1:26" s="418" customFormat="1" ht="15.75" customHeight="1">
      <c r="A386" s="405" t="str">
        <f>IF(B386&lt;&gt;"",IF(AND(B386&gt;=_TM1,B386&lt;=_TM2,OR(TH!L386="1111",TH!M386="1111")),TH!D386,""),"")</f>
        <v/>
      </c>
      <c r="B386" s="156" t="str">
        <f t="shared" si="15"/>
        <v/>
      </c>
      <c r="C386" s="157"/>
      <c r="D386" s="64"/>
      <c r="E386" s="157"/>
      <c r="F386" s="96"/>
      <c r="G386" s="367"/>
      <c r="H386" s="78"/>
      <c r="I386" s="624"/>
      <c r="J386" s="633"/>
      <c r="K386" s="158"/>
      <c r="L386" s="159"/>
      <c r="M386" s="159"/>
      <c r="N386" s="87" t="str">
        <f>IF(AND('331-CT'!$E$7=TH!H386,OR(L386="331",M386="331")),"x","")</f>
        <v/>
      </c>
      <c r="O386" s="87" t="str">
        <f>IF(AND($B386&gt;='111'!$N$11,$B386&lt;='111'!$O$11,OR($L386=$O$7,$M386=$O$7)),"x","")</f>
        <v/>
      </c>
      <c r="P386" s="87" t="str">
        <f>IF(AND($L386=$O$7,$B386&lt;'111'!$N$11),"x","")</f>
        <v/>
      </c>
      <c r="Q386" s="87" t="str">
        <f>IF(AND($M386=$O$7,$B386&lt;'111'!$N$11),"x","")</f>
        <v/>
      </c>
      <c r="R386" s="87" t="str">
        <f>IF(AND($B386&gt;='112'!$M$9,$B386&lt;='112'!$N$9,OR($L386='112'!$I$6,$M386='112'!$I$6)),"x","")</f>
        <v/>
      </c>
      <c r="S386" s="87" t="str">
        <f>IF(AND($L386='112'!$I$6,$B386&lt;'112'!$M$9),"x","")</f>
        <v/>
      </c>
      <c r="T386" s="87" t="str">
        <f>IF(AND($M386='112'!$I$6,$B386&lt;'112'!$M$9),"x","")</f>
        <v/>
      </c>
      <c r="U386" s="87" t="str">
        <f>IF(AND($B386&gt;='1331'!$I$9,$B386&lt;='1331'!$J$9,OR($L386=$U$7,$M386=$U$7)),"x","")</f>
        <v/>
      </c>
      <c r="V386" s="87" t="str">
        <f>IF(AND($L386=$U$7,$B386&lt;'1331'!$I$9),"x","")</f>
        <v/>
      </c>
      <c r="W386" s="87" t="str">
        <f>IF(AND($M386=$U$7,$B386&lt;'1331'!$I$9),"x","")</f>
        <v/>
      </c>
      <c r="X386" s="87" t="str">
        <f>IF(AND('CT-341'!$H$9=H386,OR(LEFT(L386,3)=$X$7,LEFT(M386,3)=$X$7)),"x","")</f>
        <v/>
      </c>
      <c r="Y386" s="87" t="str">
        <f>IF(OR(TH!L386=TH!$Y$7,M386=TH!$Y$7),"x","")</f>
        <v/>
      </c>
      <c r="Z386" s="87" t="str">
        <f t="shared" si="14"/>
        <v/>
      </c>
    </row>
    <row r="387" spans="1:26" s="419" customFormat="1" ht="15.75" customHeight="1">
      <c r="A387" s="405" t="str">
        <f>IF(B387&lt;&gt;"",IF(AND(B387&gt;=_TM1,B387&lt;=_TM2,OR(TH!L387="1111",TH!M387="1111")),TH!D387,""),"")</f>
        <v/>
      </c>
      <c r="B387" s="161" t="str">
        <f t="shared" si="15"/>
        <v/>
      </c>
      <c r="C387" s="162"/>
      <c r="D387" s="83"/>
      <c r="E387" s="162"/>
      <c r="F387" s="163"/>
      <c r="G387" s="382"/>
      <c r="H387" s="85"/>
      <c r="I387" s="617"/>
      <c r="J387" s="626"/>
      <c r="K387" s="164"/>
      <c r="L387" s="165"/>
      <c r="M387" s="165"/>
      <c r="N387" s="87" t="str">
        <f>IF(AND('331-CT'!$E$7=TH!H387,OR(L387="331",M387="331")),"x","")</f>
        <v/>
      </c>
      <c r="O387" s="87" t="str">
        <f>IF(AND($B387&gt;='111'!$N$11,$B387&lt;='111'!$O$11,OR($L387=$O$7,$M387=$O$7)),"x","")</f>
        <v/>
      </c>
      <c r="P387" s="87" t="str">
        <f>IF(AND($L387=$O$7,$B387&lt;'111'!$N$11),"x","")</f>
        <v/>
      </c>
      <c r="Q387" s="87" t="str">
        <f>IF(AND($M387=$O$7,$B387&lt;'111'!$N$11),"x","")</f>
        <v/>
      </c>
      <c r="R387" s="87" t="str">
        <f>IF(AND($B387&gt;='112'!$M$9,$B387&lt;='112'!$N$9,OR($L387='112'!$I$6,$M387='112'!$I$6)),"x","")</f>
        <v/>
      </c>
      <c r="S387" s="87" t="str">
        <f>IF(AND($L387='112'!$I$6,$B387&lt;'112'!$M$9),"x","")</f>
        <v/>
      </c>
      <c r="T387" s="87" t="str">
        <f>IF(AND($M387='112'!$I$6,$B387&lt;'112'!$M$9),"x","")</f>
        <v/>
      </c>
      <c r="U387" s="87" t="str">
        <f>IF(AND($B387&gt;='1331'!$I$9,$B387&lt;='1331'!$J$9,OR($L387=$U$7,$M387=$U$7)),"x","")</f>
        <v/>
      </c>
      <c r="V387" s="87" t="str">
        <f>IF(AND($L387=$U$7,$B387&lt;'1331'!$I$9),"x","")</f>
        <v/>
      </c>
      <c r="W387" s="87" t="str">
        <f>IF(AND($M387=$U$7,$B387&lt;'1331'!$I$9),"x","")</f>
        <v/>
      </c>
      <c r="X387" s="87" t="str">
        <f>IF(AND('CT-341'!$H$9=H387,OR(LEFT(L387,3)=$X$7,LEFT(M387,3)=$X$7)),"x","")</f>
        <v/>
      </c>
      <c r="Y387" s="87" t="str">
        <f>IF(OR(TH!L387=TH!$Y$7,M387=TH!$Y$7),"x","")</f>
        <v/>
      </c>
      <c r="Z387" s="87" t="str">
        <f t="shared" si="14"/>
        <v/>
      </c>
    </row>
    <row r="388" spans="1:26" ht="15.75" customHeight="1">
      <c r="A388" s="405" t="str">
        <f>IF(B388&lt;&gt;"",IF(AND(B388&gt;=_TM1,B388&lt;=_TM2,OR(TH!L388="1111",TH!M388="1111")),TH!D388,""),"")</f>
        <v/>
      </c>
      <c r="B388" s="63" t="str">
        <f t="shared" si="15"/>
        <v/>
      </c>
      <c r="C388" s="64"/>
      <c r="D388" s="64"/>
      <c r="E388" s="64"/>
      <c r="F388" s="67"/>
      <c r="G388" s="385"/>
      <c r="H388" s="416"/>
      <c r="I388" s="623"/>
      <c r="J388" s="632"/>
      <c r="K388" s="65"/>
      <c r="L388" s="159"/>
      <c r="M388" s="66"/>
      <c r="N388" s="87" t="str">
        <f>IF(AND('331-CT'!$E$7=TH!H388,OR(L388="331",M388="331")),"x","")</f>
        <v/>
      </c>
      <c r="O388" s="87" t="str">
        <f>IF(AND($B388&gt;='111'!$N$11,$B388&lt;='111'!$O$11,OR($L388=$O$7,$M388=$O$7)),"x","")</f>
        <v/>
      </c>
      <c r="P388" s="87" t="str">
        <f>IF(AND($L388=$O$7,$B388&lt;'111'!$N$11),"x","")</f>
        <v/>
      </c>
      <c r="Q388" s="87" t="str">
        <f>IF(AND($M388=$O$7,$B388&lt;'111'!$N$11),"x","")</f>
        <v/>
      </c>
      <c r="R388" s="87" t="str">
        <f>IF(AND($B388&gt;='112'!$M$9,$B388&lt;='112'!$N$9,OR($L388='112'!$I$6,$M388='112'!$I$6)),"x","")</f>
        <v/>
      </c>
      <c r="S388" s="87" t="str">
        <f>IF(AND($L388='112'!$I$6,$B388&lt;'112'!$M$9),"x","")</f>
        <v/>
      </c>
      <c r="T388" s="87" t="str">
        <f>IF(AND($M388='112'!$I$6,$B388&lt;'112'!$M$9),"x","")</f>
        <v/>
      </c>
      <c r="U388" s="87" t="str">
        <f>IF(AND($B388&gt;='1331'!$I$9,$B388&lt;='1331'!$J$9,OR($L388=$U$7,$M388=$U$7)),"x","")</f>
        <v/>
      </c>
      <c r="V388" s="87" t="str">
        <f>IF(AND($L388=$U$7,$B388&lt;'1331'!$I$9),"x","")</f>
        <v/>
      </c>
      <c r="W388" s="87" t="str">
        <f>IF(AND($M388=$U$7,$B388&lt;'1331'!$I$9),"x","")</f>
        <v/>
      </c>
      <c r="X388" s="87" t="str">
        <f>IF(AND('CT-341'!$H$9=H388,OR(LEFT(L388,3)=$X$7,LEFT(M388,3)=$X$7)),"x","")</f>
        <v/>
      </c>
      <c r="Y388" s="87" t="str">
        <f>IF(OR(TH!L388=TH!$Y$7,M388=TH!$Y$7),"x","")</f>
        <v/>
      </c>
      <c r="Z388" s="87" t="str">
        <f t="shared" si="14"/>
        <v/>
      </c>
    </row>
    <row r="389" spans="1:26" ht="15.75" customHeight="1">
      <c r="A389" s="405" t="str">
        <f>IF(B389&lt;&gt;"",IF(AND(B389&gt;=_TM1,B389&lt;=_TM2,OR(TH!L389="1111",TH!M389="1111")),TH!D389,""),"")</f>
        <v/>
      </c>
      <c r="B389" s="63" t="str">
        <f t="shared" si="15"/>
        <v/>
      </c>
      <c r="C389" s="64"/>
      <c r="D389" s="64"/>
      <c r="E389" s="64"/>
      <c r="F389" s="67"/>
      <c r="G389" s="385"/>
      <c r="H389" s="416"/>
      <c r="I389" s="623"/>
      <c r="J389" s="632"/>
      <c r="K389" s="65"/>
      <c r="L389" s="66"/>
      <c r="M389" s="66"/>
      <c r="N389" s="87" t="str">
        <f>IF(AND('331-CT'!$E$7=TH!H389,OR(L389="331",M389="331")),"x","")</f>
        <v/>
      </c>
      <c r="O389" s="87" t="str">
        <f>IF(AND($B389&gt;='111'!$N$11,$B389&lt;='111'!$O$11,OR($L389=$O$7,$M389=$O$7)),"x","")</f>
        <v/>
      </c>
      <c r="P389" s="87" t="str">
        <f>IF(AND($L389=$O$7,$B389&lt;'111'!$N$11),"x","")</f>
        <v/>
      </c>
      <c r="Q389" s="87" t="str">
        <f>IF(AND($M389=$O$7,$B389&lt;'111'!$N$11),"x","")</f>
        <v/>
      </c>
      <c r="R389" s="87" t="str">
        <f>IF(AND($B389&gt;='112'!$M$9,$B389&lt;='112'!$N$9,OR($L389='112'!$I$6,$M389='112'!$I$6)),"x","")</f>
        <v/>
      </c>
      <c r="S389" s="87" t="str">
        <f>IF(AND($L389='112'!$I$6,$B389&lt;'112'!$M$9),"x","")</f>
        <v/>
      </c>
      <c r="T389" s="87" t="str">
        <f>IF(AND($M389='112'!$I$6,$B389&lt;'112'!$M$9),"x","")</f>
        <v/>
      </c>
      <c r="U389" s="87" t="str">
        <f>IF(AND($B389&gt;='1331'!$I$9,$B389&lt;='1331'!$J$9,OR($L389=$U$7,$M389=$U$7)),"x","")</f>
        <v/>
      </c>
      <c r="V389" s="87" t="str">
        <f>IF(AND($L389=$U$7,$B389&lt;'1331'!$I$9),"x","")</f>
        <v/>
      </c>
      <c r="W389" s="87" t="str">
        <f>IF(AND($M389=$U$7,$B389&lt;'1331'!$I$9),"x","")</f>
        <v/>
      </c>
      <c r="X389" s="87" t="str">
        <f>IF(AND('CT-341'!$H$9=H389,OR(LEFT(L389,3)=$X$7,LEFT(M389,3)=$X$7)),"x","")</f>
        <v/>
      </c>
      <c r="Y389" s="87" t="str">
        <f>IF(OR(TH!L389=TH!$Y$7,M389=TH!$Y$7),"x","")</f>
        <v/>
      </c>
      <c r="Z389" s="87" t="str">
        <f t="shared" si="14"/>
        <v/>
      </c>
    </row>
    <row r="390" spans="1:26" s="420" customFormat="1" ht="15.75" customHeight="1">
      <c r="A390" s="405" t="str">
        <f>IF(B390&lt;&gt;"",IF(AND(B390&gt;=_TM1,B390&lt;=_TM2,OR(TH!L390="1111",TH!M390="1111")),TH!D390,""),"")</f>
        <v/>
      </c>
      <c r="B390" s="63" t="str">
        <f t="shared" si="15"/>
        <v/>
      </c>
      <c r="C390" s="64"/>
      <c r="D390" s="64"/>
      <c r="E390" s="64"/>
      <c r="F390" s="67"/>
      <c r="G390" s="367"/>
      <c r="H390" s="75"/>
      <c r="I390" s="619"/>
      <c r="J390" s="628"/>
      <c r="K390" s="65"/>
      <c r="L390" s="66"/>
      <c r="M390" s="66"/>
      <c r="N390" s="87" t="str">
        <f>IF(AND('331-CT'!$E$7=TH!H390,OR(L390="331",M390="331")),"x","")</f>
        <v/>
      </c>
      <c r="O390" s="87" t="str">
        <f>IF(AND($B390&gt;='111'!$N$11,$B390&lt;='111'!$O$11,OR($L390=$O$7,$M390=$O$7)),"x","")</f>
        <v/>
      </c>
      <c r="P390" s="87" t="str">
        <f>IF(AND($L390=$O$7,$B390&lt;'111'!$N$11),"x","")</f>
        <v/>
      </c>
      <c r="Q390" s="87" t="str">
        <f>IF(AND($M390=$O$7,$B390&lt;'111'!$N$11),"x","")</f>
        <v/>
      </c>
      <c r="R390" s="87" t="str">
        <f>IF(AND($B390&gt;='112'!$M$9,$B390&lt;='112'!$N$9,OR($L390='112'!$I$6,$M390='112'!$I$6)),"x","")</f>
        <v/>
      </c>
      <c r="S390" s="87" t="str">
        <f>IF(AND($L390='112'!$I$6,$B390&lt;'112'!$M$9),"x","")</f>
        <v/>
      </c>
      <c r="T390" s="87" t="str">
        <f>IF(AND($M390='112'!$I$6,$B390&lt;'112'!$M$9),"x","")</f>
        <v/>
      </c>
      <c r="U390" s="87" t="str">
        <f>IF(AND($B390&gt;='1331'!$I$9,$B390&lt;='1331'!$J$9,OR($L390=$U$7,$M390=$U$7)),"x","")</f>
        <v/>
      </c>
      <c r="V390" s="87" t="str">
        <f>IF(AND($L390=$U$7,$B390&lt;'1331'!$I$9),"x","")</f>
        <v/>
      </c>
      <c r="W390" s="87" t="str">
        <f>IF(AND($M390=$U$7,$B390&lt;'1331'!$I$9),"x","")</f>
        <v/>
      </c>
      <c r="X390" s="87" t="str">
        <f>IF(AND('CT-341'!$H$9=H390,OR(LEFT(L390,3)=$X$7,LEFT(M390,3)=$X$7)),"x","")</f>
        <v/>
      </c>
      <c r="Y390" s="87" t="str">
        <f>IF(OR(TH!L390=TH!$Y$7,M390=TH!$Y$7),"x","")</f>
        <v/>
      </c>
      <c r="Z390" s="87" t="str">
        <f t="shared" si="14"/>
        <v/>
      </c>
    </row>
    <row r="391" spans="1:26" s="420" customFormat="1" ht="15.75" customHeight="1">
      <c r="A391" s="405" t="str">
        <f>IF(B391&lt;&gt;"",IF(AND(B391&gt;=_TM1,B391&lt;=_TM2,OR(TH!L391="1111",TH!M391="1111")),TH!D391,""),"")</f>
        <v/>
      </c>
      <c r="B391" s="63" t="str">
        <f t="shared" si="15"/>
        <v/>
      </c>
      <c r="C391" s="64"/>
      <c r="D391" s="64"/>
      <c r="E391" s="64"/>
      <c r="F391" s="67"/>
      <c r="G391" s="367"/>
      <c r="H391" s="416"/>
      <c r="I391" s="623"/>
      <c r="J391" s="632"/>
      <c r="K391" s="65"/>
      <c r="L391" s="66"/>
      <c r="M391" s="66"/>
      <c r="N391" s="87" t="str">
        <f>IF(AND('331-CT'!$E$7=TH!H391,OR(L391="331",M391="331")),"x","")</f>
        <v/>
      </c>
      <c r="O391" s="87" t="str">
        <f>IF(AND($B391&gt;='111'!$N$11,$B391&lt;='111'!$O$11,OR($L391=$O$7,$M391=$O$7)),"x","")</f>
        <v/>
      </c>
      <c r="P391" s="87" t="str">
        <f>IF(AND($L391=$O$7,$B391&lt;'111'!$N$11),"x","")</f>
        <v/>
      </c>
      <c r="Q391" s="87" t="str">
        <f>IF(AND($M391=$O$7,$B391&lt;'111'!$N$11),"x","")</f>
        <v/>
      </c>
      <c r="R391" s="87" t="str">
        <f>IF(AND($B391&gt;='112'!$M$9,$B391&lt;='112'!$N$9,OR($L391='112'!$I$6,$M391='112'!$I$6)),"x","")</f>
        <v/>
      </c>
      <c r="S391" s="87" t="str">
        <f>IF(AND($L391='112'!$I$6,$B391&lt;'112'!$M$9),"x","")</f>
        <v/>
      </c>
      <c r="T391" s="87" t="str">
        <f>IF(AND($M391='112'!$I$6,$B391&lt;'112'!$M$9),"x","")</f>
        <v/>
      </c>
      <c r="U391" s="87" t="str">
        <f>IF(AND($B391&gt;='1331'!$I$9,$B391&lt;='1331'!$J$9,OR($L391=$U$7,$M391=$U$7)),"x","")</f>
        <v/>
      </c>
      <c r="V391" s="87" t="str">
        <f>IF(AND($L391=$U$7,$B391&lt;'1331'!$I$9),"x","")</f>
        <v/>
      </c>
      <c r="W391" s="87" t="str">
        <f>IF(AND($M391=$U$7,$B391&lt;'1331'!$I$9),"x","")</f>
        <v/>
      </c>
      <c r="X391" s="87" t="str">
        <f>IF(AND('CT-341'!$H$9=H391,OR(LEFT(L391,3)=$X$7,LEFT(M391,3)=$X$7)),"x","")</f>
        <v/>
      </c>
      <c r="Y391" s="87" t="str">
        <f>IF(OR(TH!L391=TH!$Y$7,M391=TH!$Y$7),"x","")</f>
        <v/>
      </c>
      <c r="Z391" s="87" t="str">
        <f t="shared" si="14"/>
        <v/>
      </c>
    </row>
    <row r="392" spans="1:26" ht="15.75" customHeight="1">
      <c r="A392" s="405" t="str">
        <f>IF(B392&lt;&gt;"",IF(AND(B392&gt;=_TM1,B392&lt;=_TM2,OR(TH!L392="1111",TH!M392="1111")),TH!D392,""),"")</f>
        <v/>
      </c>
      <c r="B392" s="63" t="str">
        <f t="shared" si="15"/>
        <v/>
      </c>
      <c r="C392" s="64"/>
      <c r="D392" s="64"/>
      <c r="E392" s="64"/>
      <c r="F392" s="67"/>
      <c r="G392" s="367"/>
      <c r="H392" s="75"/>
      <c r="I392" s="619"/>
      <c r="J392" s="628"/>
      <c r="K392" s="65"/>
      <c r="L392" s="66"/>
      <c r="M392" s="66"/>
      <c r="N392" s="87" t="str">
        <f>IF(AND('331-CT'!$E$7=TH!H392,OR(L392="331",M392="331")),"x","")</f>
        <v/>
      </c>
      <c r="O392" s="87" t="str">
        <f>IF(AND($B392&gt;='111'!$N$11,$B392&lt;='111'!$O$11,OR($L392=$O$7,$M392=$O$7)),"x","")</f>
        <v/>
      </c>
      <c r="P392" s="87" t="str">
        <f>IF(AND($L392=$O$7,$B392&lt;'111'!$N$11),"x","")</f>
        <v/>
      </c>
      <c r="Q392" s="87" t="str">
        <f>IF(AND($M392=$O$7,$B392&lt;'111'!$N$11),"x","")</f>
        <v/>
      </c>
      <c r="R392" s="87" t="str">
        <f>IF(AND($B392&gt;='112'!$M$9,$B392&lt;='112'!$N$9,OR($L392='112'!$I$6,$M392='112'!$I$6)),"x","")</f>
        <v/>
      </c>
      <c r="S392" s="87" t="str">
        <f>IF(AND($L392='112'!$I$6,$B392&lt;'112'!$M$9),"x","")</f>
        <v/>
      </c>
      <c r="T392" s="87" t="str">
        <f>IF(AND($M392='112'!$I$6,$B392&lt;'112'!$M$9),"x","")</f>
        <v/>
      </c>
      <c r="U392" s="87" t="str">
        <f>IF(AND($B392&gt;='1331'!$I$9,$B392&lt;='1331'!$J$9,OR($L392=$U$7,$M392=$U$7)),"x","")</f>
        <v/>
      </c>
      <c r="V392" s="87" t="str">
        <f>IF(AND($L392=$U$7,$B392&lt;'1331'!$I$9),"x","")</f>
        <v/>
      </c>
      <c r="W392" s="87" t="str">
        <f>IF(AND($M392=$U$7,$B392&lt;'1331'!$I$9),"x","")</f>
        <v/>
      </c>
      <c r="X392" s="87" t="str">
        <f>IF(AND('CT-341'!$H$9=H392,OR(LEFT(L392,3)=$X$7,LEFT(M392,3)=$X$7)),"x","")</f>
        <v/>
      </c>
      <c r="Y392" s="87" t="str">
        <f>IF(OR(TH!L392=TH!$Y$7,M392=TH!$Y$7),"x","")</f>
        <v/>
      </c>
      <c r="Z392" s="87" t="str">
        <f t="shared" si="14"/>
        <v/>
      </c>
    </row>
    <row r="393" spans="1:26" ht="15.75" customHeight="1">
      <c r="A393" s="405" t="str">
        <f>IF(B393&lt;&gt;"",IF(AND(B393&gt;=_TM1,B393&lt;=_TM2,OR(TH!L393="1111",TH!M393="1111")),TH!D393,""),"")</f>
        <v/>
      </c>
      <c r="B393" s="63" t="str">
        <f t="shared" si="15"/>
        <v/>
      </c>
      <c r="C393" s="64"/>
      <c r="D393" s="64"/>
      <c r="E393" s="64"/>
      <c r="F393" s="67"/>
      <c r="G393" s="367"/>
      <c r="H393" s="75"/>
      <c r="I393" s="619"/>
      <c r="J393" s="628"/>
      <c r="K393" s="65"/>
      <c r="L393" s="66"/>
      <c r="M393" s="66"/>
      <c r="N393" s="87" t="str">
        <f>IF(AND('331-CT'!$E$7=TH!H393,OR(L393="331",M393="331")),"x","")</f>
        <v/>
      </c>
      <c r="O393" s="87" t="str">
        <f>IF(AND($B393&gt;='111'!$N$11,$B393&lt;='111'!$O$11,OR($L393=$O$7,$M393=$O$7)),"x","")</f>
        <v/>
      </c>
      <c r="P393" s="87" t="str">
        <f>IF(AND($L393=$O$7,$B393&lt;'111'!$N$11),"x","")</f>
        <v/>
      </c>
      <c r="Q393" s="87" t="str">
        <f>IF(AND($M393=$O$7,$B393&lt;'111'!$N$11),"x","")</f>
        <v/>
      </c>
      <c r="R393" s="87" t="str">
        <f>IF(AND($B393&gt;='112'!$M$9,$B393&lt;='112'!$N$9,OR($L393='112'!$I$6,$M393='112'!$I$6)),"x","")</f>
        <v/>
      </c>
      <c r="S393" s="87" t="str">
        <f>IF(AND($L393='112'!$I$6,$B393&lt;'112'!$M$9),"x","")</f>
        <v/>
      </c>
      <c r="T393" s="87" t="str">
        <f>IF(AND($M393='112'!$I$6,$B393&lt;'112'!$M$9),"x","")</f>
        <v/>
      </c>
      <c r="U393" s="87" t="str">
        <f>IF(AND($B393&gt;='1331'!$I$9,$B393&lt;='1331'!$J$9,OR($L393=$U$7,$M393=$U$7)),"x","")</f>
        <v/>
      </c>
      <c r="V393" s="87" t="str">
        <f>IF(AND($L393=$U$7,$B393&lt;'1331'!$I$9),"x","")</f>
        <v/>
      </c>
      <c r="W393" s="87" t="str">
        <f>IF(AND($M393=$U$7,$B393&lt;'1331'!$I$9),"x","")</f>
        <v/>
      </c>
      <c r="X393" s="87" t="str">
        <f>IF(AND('CT-341'!$H$9=H393,OR(LEFT(L393,3)=$X$7,LEFT(M393,3)=$X$7)),"x","")</f>
        <v/>
      </c>
      <c r="Y393" s="87" t="str">
        <f>IF(OR(TH!L393=TH!$Y$7,M393=TH!$Y$7),"x","")</f>
        <v/>
      </c>
      <c r="Z393" s="87" t="str">
        <f t="shared" si="14"/>
        <v/>
      </c>
    </row>
    <row r="394" spans="1:26" ht="15.75" customHeight="1">
      <c r="A394" s="405" t="str">
        <f>IF(B394&lt;&gt;"",IF(AND(B394&gt;=_TM1,B394&lt;=_TM2,OR(TH!L394="1111",TH!M394="1111")),TH!D394,""),"")</f>
        <v/>
      </c>
      <c r="B394" s="63" t="str">
        <f t="shared" si="15"/>
        <v/>
      </c>
      <c r="C394" s="64"/>
      <c r="D394" s="64"/>
      <c r="E394" s="64"/>
      <c r="F394" s="67"/>
      <c r="G394" s="367"/>
      <c r="H394" s="75"/>
      <c r="I394" s="619"/>
      <c r="J394" s="628"/>
      <c r="K394" s="65"/>
      <c r="L394" s="66"/>
      <c r="M394" s="66"/>
      <c r="N394" s="87" t="str">
        <f>IF(AND('331-CT'!$E$7=TH!H394,OR(L394="331",M394="331")),"x","")</f>
        <v/>
      </c>
      <c r="O394" s="87" t="str">
        <f>IF(AND($B394&gt;='111'!$N$11,$B394&lt;='111'!$O$11,OR($L394=$O$7,$M394=$O$7)),"x","")</f>
        <v/>
      </c>
      <c r="P394" s="87" t="str">
        <f>IF(AND($L394=$O$7,$B394&lt;'111'!$N$11),"x","")</f>
        <v/>
      </c>
      <c r="Q394" s="87" t="str">
        <f>IF(AND($M394=$O$7,$B394&lt;'111'!$N$11),"x","")</f>
        <v/>
      </c>
      <c r="R394" s="87" t="str">
        <f>IF(AND($B394&gt;='112'!$M$9,$B394&lt;='112'!$N$9,OR($L394='112'!$I$6,$M394='112'!$I$6)),"x","")</f>
        <v/>
      </c>
      <c r="S394" s="87" t="str">
        <f>IF(AND($L394='112'!$I$6,$B394&lt;'112'!$M$9),"x","")</f>
        <v/>
      </c>
      <c r="T394" s="87" t="str">
        <f>IF(AND($M394='112'!$I$6,$B394&lt;'112'!$M$9),"x","")</f>
        <v/>
      </c>
      <c r="U394" s="87" t="str">
        <f>IF(AND($B394&gt;='1331'!$I$9,$B394&lt;='1331'!$J$9,OR($L394=$U$7,$M394=$U$7)),"x","")</f>
        <v/>
      </c>
      <c r="V394" s="87" t="str">
        <f>IF(AND($L394=$U$7,$B394&lt;'1331'!$I$9),"x","")</f>
        <v/>
      </c>
      <c r="W394" s="87" t="str">
        <f>IF(AND($M394=$U$7,$B394&lt;'1331'!$I$9),"x","")</f>
        <v/>
      </c>
      <c r="X394" s="87" t="str">
        <f>IF(AND('CT-341'!$H$9=H394,OR(LEFT(L394,3)=$X$7,LEFT(M394,3)=$X$7)),"x","")</f>
        <v/>
      </c>
      <c r="Y394" s="87" t="str">
        <f>IF(OR(TH!L394=TH!$Y$7,M394=TH!$Y$7),"x","")</f>
        <v/>
      </c>
      <c r="Z394" s="87" t="str">
        <f t="shared" si="14"/>
        <v/>
      </c>
    </row>
    <row r="395" spans="1:26" ht="15.75" customHeight="1">
      <c r="A395" s="405" t="str">
        <f>IF(B395&lt;&gt;"",IF(AND(B395&gt;=_TM1,B395&lt;=_TM2,OR(TH!L395="1111",TH!M395="1111")),TH!D395,""),"")</f>
        <v/>
      </c>
      <c r="B395" s="63" t="str">
        <f t="shared" si="15"/>
        <v/>
      </c>
      <c r="C395" s="64"/>
      <c r="D395" s="64"/>
      <c r="E395" s="64"/>
      <c r="F395" s="67"/>
      <c r="G395" s="367"/>
      <c r="H395" s="75"/>
      <c r="I395" s="619"/>
      <c r="J395" s="628"/>
      <c r="K395" s="65"/>
      <c r="L395" s="66"/>
      <c r="M395" s="66"/>
      <c r="N395" s="87" t="str">
        <f>IF(AND('331-CT'!$E$7=TH!H395,OR(L395="331",M395="331")),"x","")</f>
        <v/>
      </c>
      <c r="O395" s="87" t="str">
        <f>IF(AND($B395&gt;='111'!$N$11,$B395&lt;='111'!$O$11,OR($L395=$O$7,$M395=$O$7)),"x","")</f>
        <v/>
      </c>
      <c r="P395" s="87" t="str">
        <f>IF(AND($L395=$O$7,$B395&lt;'111'!$N$11),"x","")</f>
        <v/>
      </c>
      <c r="Q395" s="87" t="str">
        <f>IF(AND($M395=$O$7,$B395&lt;'111'!$N$11),"x","")</f>
        <v/>
      </c>
      <c r="R395" s="87" t="str">
        <f>IF(AND($B395&gt;='112'!$M$9,$B395&lt;='112'!$N$9,OR($L395='112'!$I$6,$M395='112'!$I$6)),"x","")</f>
        <v/>
      </c>
      <c r="S395" s="87" t="str">
        <f>IF(AND($L395='112'!$I$6,$B395&lt;'112'!$M$9),"x","")</f>
        <v/>
      </c>
      <c r="T395" s="87" t="str">
        <f>IF(AND($M395='112'!$I$6,$B395&lt;'112'!$M$9),"x","")</f>
        <v/>
      </c>
      <c r="U395" s="87" t="str">
        <f>IF(AND($B395&gt;='1331'!$I$9,$B395&lt;='1331'!$J$9,OR($L395=$U$7,$M395=$U$7)),"x","")</f>
        <v/>
      </c>
      <c r="V395" s="87" t="str">
        <f>IF(AND($L395=$U$7,$B395&lt;'1331'!$I$9),"x","")</f>
        <v/>
      </c>
      <c r="W395" s="87" t="str">
        <f>IF(AND($M395=$U$7,$B395&lt;'1331'!$I$9),"x","")</f>
        <v/>
      </c>
      <c r="X395" s="87" t="str">
        <f>IF(AND('CT-341'!$H$9=H395,OR(LEFT(L395,3)=$X$7,LEFT(M395,3)=$X$7)),"x","")</f>
        <v/>
      </c>
      <c r="Y395" s="87" t="str">
        <f>IF(OR(TH!L395=TH!$Y$7,M395=TH!$Y$7),"x","")</f>
        <v/>
      </c>
      <c r="Z395" s="87" t="str">
        <f t="shared" si="14"/>
        <v/>
      </c>
    </row>
    <row r="396" spans="1:26" ht="15.75" customHeight="1">
      <c r="A396" s="405" t="str">
        <f>IF(B396&lt;&gt;"",IF(AND(B396&gt;=_TM1,B396&lt;=_TM2,OR(TH!L396="1111",TH!M396="1111")),TH!D396,""),"")</f>
        <v/>
      </c>
      <c r="B396" s="63" t="str">
        <f t="shared" si="15"/>
        <v/>
      </c>
      <c r="C396" s="64"/>
      <c r="D396" s="64"/>
      <c r="E396" s="64"/>
      <c r="F396" s="67"/>
      <c r="G396" s="367"/>
      <c r="H396" s="75"/>
      <c r="I396" s="619"/>
      <c r="J396" s="628"/>
      <c r="K396" s="65"/>
      <c r="L396" s="66"/>
      <c r="M396" s="66"/>
      <c r="N396" s="87" t="str">
        <f>IF(AND('331-CT'!$E$7=TH!H396,OR(L396="331",M396="331")),"x","")</f>
        <v/>
      </c>
      <c r="O396" s="87" t="str">
        <f>IF(AND($B396&gt;='111'!$N$11,$B396&lt;='111'!$O$11,OR($L396=$O$7,$M396=$O$7)),"x","")</f>
        <v/>
      </c>
      <c r="P396" s="87" t="str">
        <f>IF(AND($L396=$O$7,$B396&lt;'111'!$N$11),"x","")</f>
        <v/>
      </c>
      <c r="Q396" s="87" t="str">
        <f>IF(AND($M396=$O$7,$B396&lt;'111'!$N$11),"x","")</f>
        <v/>
      </c>
      <c r="R396" s="87" t="str">
        <f>IF(AND($B396&gt;='112'!$M$9,$B396&lt;='112'!$N$9,OR($L396='112'!$I$6,$M396='112'!$I$6)),"x","")</f>
        <v/>
      </c>
      <c r="S396" s="87" t="str">
        <f>IF(AND($L396='112'!$I$6,$B396&lt;'112'!$M$9),"x","")</f>
        <v/>
      </c>
      <c r="T396" s="87" t="str">
        <f>IF(AND($M396='112'!$I$6,$B396&lt;'112'!$M$9),"x","")</f>
        <v/>
      </c>
      <c r="U396" s="87" t="str">
        <f>IF(AND($B396&gt;='1331'!$I$9,$B396&lt;='1331'!$J$9,OR($L396=$U$7,$M396=$U$7)),"x","")</f>
        <v/>
      </c>
      <c r="V396" s="87" t="str">
        <f>IF(AND($L396=$U$7,$B396&lt;'1331'!$I$9),"x","")</f>
        <v/>
      </c>
      <c r="W396" s="87" t="str">
        <f>IF(AND($M396=$U$7,$B396&lt;'1331'!$I$9),"x","")</f>
        <v/>
      </c>
      <c r="X396" s="87" t="str">
        <f>IF(AND('CT-341'!$H$9=H396,OR(LEFT(L396,3)=$X$7,LEFT(M396,3)=$X$7)),"x","")</f>
        <v/>
      </c>
      <c r="Y396" s="87" t="str">
        <f>IF(OR(TH!L396=TH!$Y$7,M396=TH!$Y$7),"x","")</f>
        <v/>
      </c>
      <c r="Z396" s="87" t="str">
        <f t="shared" si="14"/>
        <v/>
      </c>
    </row>
    <row r="397" spans="1:26" ht="15.75" customHeight="1">
      <c r="A397" s="405" t="str">
        <f>IF(B397&lt;&gt;"",IF(AND(B397&gt;=_TM1,B397&lt;=_TM2,OR(TH!L397="1111",TH!M397="1111")),TH!D397,""),"")</f>
        <v/>
      </c>
      <c r="B397" s="63" t="str">
        <f t="shared" si="15"/>
        <v/>
      </c>
      <c r="C397" s="64"/>
      <c r="D397" s="64"/>
      <c r="E397" s="64"/>
      <c r="F397" s="67"/>
      <c r="G397" s="367"/>
      <c r="H397" s="75"/>
      <c r="I397" s="619"/>
      <c r="J397" s="628"/>
      <c r="K397" s="65"/>
      <c r="L397" s="66"/>
      <c r="M397" s="66"/>
      <c r="N397" s="87" t="str">
        <f>IF(AND('331-CT'!$E$7=TH!H397,OR(L397="331",M397="331")),"x","")</f>
        <v/>
      </c>
      <c r="O397" s="87" t="str">
        <f>IF(AND($B397&gt;='111'!$N$11,$B397&lt;='111'!$O$11,OR($L397=$O$7,$M397=$O$7)),"x","")</f>
        <v/>
      </c>
      <c r="P397" s="87" t="str">
        <f>IF(AND($L397=$O$7,$B397&lt;'111'!$N$11),"x","")</f>
        <v/>
      </c>
      <c r="Q397" s="87" t="str">
        <f>IF(AND($M397=$O$7,$B397&lt;'111'!$N$11),"x","")</f>
        <v/>
      </c>
      <c r="R397" s="87" t="str">
        <f>IF(AND($B397&gt;='112'!$M$9,$B397&lt;='112'!$N$9,OR($L397='112'!$I$6,$M397='112'!$I$6)),"x","")</f>
        <v/>
      </c>
      <c r="S397" s="87" t="str">
        <f>IF(AND($L397='112'!$I$6,$B397&lt;'112'!$M$9),"x","")</f>
        <v/>
      </c>
      <c r="T397" s="87" t="str">
        <f>IF(AND($M397='112'!$I$6,$B397&lt;'112'!$M$9),"x","")</f>
        <v/>
      </c>
      <c r="U397" s="87" t="str">
        <f>IF(AND($B397&gt;='1331'!$I$9,$B397&lt;='1331'!$J$9,OR($L397=$U$7,$M397=$U$7)),"x","")</f>
        <v/>
      </c>
      <c r="V397" s="87" t="str">
        <f>IF(AND($L397=$U$7,$B397&lt;'1331'!$I$9),"x","")</f>
        <v/>
      </c>
      <c r="W397" s="87" t="str">
        <f>IF(AND($M397=$U$7,$B397&lt;'1331'!$I$9),"x","")</f>
        <v/>
      </c>
      <c r="X397" s="87" t="str">
        <f>IF(AND('CT-341'!$H$9=H397,OR(LEFT(L397,3)=$X$7,LEFT(M397,3)=$X$7)),"x","")</f>
        <v/>
      </c>
      <c r="Y397" s="87" t="str">
        <f>IF(OR(TH!L397=TH!$Y$7,M397=TH!$Y$7),"x","")</f>
        <v/>
      </c>
      <c r="Z397" s="87" t="str">
        <f t="shared" si="14"/>
        <v/>
      </c>
    </row>
    <row r="398" spans="1:26" ht="15.75" customHeight="1">
      <c r="A398" s="405" t="str">
        <f>IF(B398&lt;&gt;"",IF(AND(B398&gt;=_TM1,B398&lt;=_TM2,OR(TH!L398="1111",TH!M398="1111")),TH!D398,""),"")</f>
        <v/>
      </c>
      <c r="B398" s="63" t="str">
        <f t="shared" si="15"/>
        <v/>
      </c>
      <c r="C398" s="64"/>
      <c r="D398" s="64"/>
      <c r="E398" s="64"/>
      <c r="F398" s="67"/>
      <c r="G398" s="367"/>
      <c r="H398" s="75"/>
      <c r="I398" s="619"/>
      <c r="J398" s="628"/>
      <c r="K398" s="65"/>
      <c r="L398" s="66"/>
      <c r="M398" s="66"/>
      <c r="N398" s="87" t="str">
        <f>IF(AND('331-CT'!$E$7=TH!H398,OR(L398="331",M398="331")),"x","")</f>
        <v/>
      </c>
      <c r="O398" s="87" t="str">
        <f>IF(AND($B398&gt;='111'!$N$11,$B398&lt;='111'!$O$11,OR($L398=$O$7,$M398=$O$7)),"x","")</f>
        <v/>
      </c>
      <c r="P398" s="87" t="str">
        <f>IF(AND($L398=$O$7,$B398&lt;'111'!$N$11),"x","")</f>
        <v/>
      </c>
      <c r="Q398" s="87" t="str">
        <f>IF(AND($M398=$O$7,$B398&lt;'111'!$N$11),"x","")</f>
        <v/>
      </c>
      <c r="R398" s="87" t="str">
        <f>IF(AND($B398&gt;='112'!$M$9,$B398&lt;='112'!$N$9,OR($L398='112'!$I$6,$M398='112'!$I$6)),"x","")</f>
        <v/>
      </c>
      <c r="S398" s="87" t="str">
        <f>IF(AND($L398='112'!$I$6,$B398&lt;'112'!$M$9),"x","")</f>
        <v/>
      </c>
      <c r="T398" s="87" t="str">
        <f>IF(AND($M398='112'!$I$6,$B398&lt;'112'!$M$9),"x","")</f>
        <v/>
      </c>
      <c r="U398" s="87" t="str">
        <f>IF(AND($B398&gt;='1331'!$I$9,$B398&lt;='1331'!$J$9,OR($L398=$U$7,$M398=$U$7)),"x","")</f>
        <v/>
      </c>
      <c r="V398" s="87" t="str">
        <f>IF(AND($L398=$U$7,$B398&lt;'1331'!$I$9),"x","")</f>
        <v/>
      </c>
      <c r="W398" s="87" t="str">
        <f>IF(AND($M398=$U$7,$B398&lt;'1331'!$I$9),"x","")</f>
        <v/>
      </c>
      <c r="X398" s="87" t="str">
        <f>IF(AND('CT-341'!$H$9=H398,OR(LEFT(L398,3)=$X$7,LEFT(M398,3)=$X$7)),"x","")</f>
        <v/>
      </c>
      <c r="Y398" s="87" t="str">
        <f>IF(OR(TH!L398=TH!$Y$7,M398=TH!$Y$7),"x","")</f>
        <v/>
      </c>
      <c r="Z398" s="87" t="str">
        <f t="shared" si="14"/>
        <v/>
      </c>
    </row>
    <row r="399" spans="1:26" ht="15.75" customHeight="1">
      <c r="A399" s="405" t="str">
        <f>IF(B399&lt;&gt;"",IF(AND(B399&gt;=_TM1,B399&lt;=_TM2,OR(TH!L399="1111",TH!M399="1111")),TH!D399,""),"")</f>
        <v/>
      </c>
      <c r="B399" s="63" t="str">
        <f t="shared" si="15"/>
        <v/>
      </c>
      <c r="C399" s="64"/>
      <c r="D399" s="64"/>
      <c r="E399" s="64"/>
      <c r="F399" s="67"/>
      <c r="G399" s="367"/>
      <c r="H399" s="75"/>
      <c r="I399" s="619"/>
      <c r="J399" s="628"/>
      <c r="K399" s="65"/>
      <c r="L399" s="66"/>
      <c r="M399" s="66"/>
      <c r="N399" s="87" t="str">
        <f>IF(AND('331-CT'!$E$7=TH!H399,OR(L399="331",M399="331")),"x","")</f>
        <v/>
      </c>
      <c r="O399" s="87" t="str">
        <f>IF(AND($B399&gt;='111'!$N$11,$B399&lt;='111'!$O$11,OR($L399=$O$7,$M399=$O$7)),"x","")</f>
        <v/>
      </c>
      <c r="P399" s="87" t="str">
        <f>IF(AND($L399=$O$7,$B399&lt;'111'!$N$11),"x","")</f>
        <v/>
      </c>
      <c r="Q399" s="87" t="str">
        <f>IF(AND($M399=$O$7,$B399&lt;'111'!$N$11),"x","")</f>
        <v/>
      </c>
      <c r="R399" s="87" t="str">
        <f>IF(AND($B399&gt;='112'!$M$9,$B399&lt;='112'!$N$9,OR($L399='112'!$I$6,$M399='112'!$I$6)),"x","")</f>
        <v/>
      </c>
      <c r="S399" s="87" t="str">
        <f>IF(AND($L399='112'!$I$6,$B399&lt;'112'!$M$9),"x","")</f>
        <v/>
      </c>
      <c r="T399" s="87" t="str">
        <f>IF(AND($M399='112'!$I$6,$B399&lt;'112'!$M$9),"x","")</f>
        <v/>
      </c>
      <c r="U399" s="87" t="str">
        <f>IF(AND($B399&gt;='1331'!$I$9,$B399&lt;='1331'!$J$9,OR($L399=$U$7,$M399=$U$7)),"x","")</f>
        <v/>
      </c>
      <c r="V399" s="87" t="str">
        <f>IF(AND($L399=$U$7,$B399&lt;'1331'!$I$9),"x","")</f>
        <v/>
      </c>
      <c r="W399" s="87" t="str">
        <f>IF(AND($M399=$U$7,$B399&lt;'1331'!$I$9),"x","")</f>
        <v/>
      </c>
      <c r="X399" s="87" t="str">
        <f>IF(AND('CT-341'!$H$9=H399,OR(LEFT(L399,3)=$X$7,LEFT(M399,3)=$X$7)),"x","")</f>
        <v/>
      </c>
      <c r="Y399" s="87" t="str">
        <f>IF(OR(TH!L399=TH!$Y$7,M399=TH!$Y$7),"x","")</f>
        <v/>
      </c>
      <c r="Z399" s="87" t="str">
        <f t="shared" si="14"/>
        <v/>
      </c>
    </row>
    <row r="400" spans="1:26" ht="15.75" customHeight="1">
      <c r="A400" s="405" t="str">
        <f>IF(B400&lt;&gt;"",IF(AND(B400&gt;=_TM1,B400&lt;=_TM2,OR(TH!L400="1111",TH!M400="1111")),TH!D400,""),"")</f>
        <v/>
      </c>
      <c r="B400" s="97" t="str">
        <f t="shared" si="15"/>
        <v/>
      </c>
      <c r="C400" s="98"/>
      <c r="D400" s="64"/>
      <c r="E400" s="98"/>
      <c r="F400" s="99"/>
      <c r="G400" s="386"/>
      <c r="H400" s="100"/>
      <c r="I400" s="625"/>
      <c r="J400" s="634"/>
      <c r="K400" s="101"/>
      <c r="L400" s="88"/>
      <c r="M400" s="88"/>
      <c r="N400" s="87" t="str">
        <f>IF(AND('331-CT'!$E$7=TH!H400,OR(L400="331",M400="331")),"x","")</f>
        <v/>
      </c>
      <c r="O400" s="87" t="str">
        <f>IF(AND($B400&gt;='111'!$N$11,$B400&lt;='111'!$O$11,OR($L400=$O$7,$M400=$O$7)),"x","")</f>
        <v/>
      </c>
      <c r="P400" s="87" t="str">
        <f>IF(AND($L400=$O$7,$B400&lt;'111'!$N$11),"x","")</f>
        <v/>
      </c>
      <c r="Q400" s="87" t="str">
        <f>IF(AND($M400=$O$7,$B400&lt;'111'!$N$11),"x","")</f>
        <v/>
      </c>
      <c r="R400" s="87" t="str">
        <f>IF(AND($B400&gt;='112'!$M$9,$B400&lt;='112'!$N$9,OR($L400='112'!$I$6,$M400='112'!$I$6)),"x","")</f>
        <v/>
      </c>
      <c r="S400" s="87" t="str">
        <f>IF(AND($L400='112'!$I$6,$B400&lt;'112'!$M$9),"x","")</f>
        <v/>
      </c>
      <c r="T400" s="87" t="str">
        <f>IF(AND($M400='112'!$I$6,$B400&lt;'112'!$M$9),"x","")</f>
        <v/>
      </c>
      <c r="U400" s="87" t="str">
        <f>IF(AND($B400&gt;='1331'!$I$9,$B400&lt;='1331'!$J$9,OR($L400=$U$7,$M400=$U$7)),"x","")</f>
        <v/>
      </c>
      <c r="V400" s="87" t="str">
        <f>IF(AND($L400=$U$7,$B400&lt;'1331'!$I$9),"x","")</f>
        <v/>
      </c>
      <c r="W400" s="87" t="str">
        <f>IF(AND($M400=$U$7,$B400&lt;'1331'!$I$9),"x","")</f>
        <v/>
      </c>
      <c r="X400" s="87" t="str">
        <f>IF(AND('CT-341'!$H$9=H400,OR(LEFT(L400,3)=$X$7,LEFT(M400,3)=$X$7)),"x","")</f>
        <v/>
      </c>
      <c r="Y400" s="87" t="str">
        <f>IF(OR(TH!L400=TH!$Y$7,M400=TH!$Y$7),"x","")</f>
        <v/>
      </c>
      <c r="Z400" s="87" t="str">
        <f t="shared" si="14"/>
        <v/>
      </c>
    </row>
    <row r="401" spans="1:26" ht="15.75" customHeight="1">
      <c r="A401" s="405" t="str">
        <f>IF(B401&lt;&gt;"",IF(AND(B401&gt;=_TM1,B401&lt;=_TM2,OR(TH!L401="1111",TH!M401="1111")),TH!D401,""),"")</f>
        <v/>
      </c>
      <c r="B401" s="97" t="str">
        <f t="shared" si="15"/>
        <v/>
      </c>
      <c r="C401" s="98"/>
      <c r="D401" s="64"/>
      <c r="E401" s="98"/>
      <c r="F401" s="99"/>
      <c r="G401" s="386"/>
      <c r="H401" s="100"/>
      <c r="I401" s="625"/>
      <c r="J401" s="634"/>
      <c r="K401" s="101"/>
      <c r="L401" s="88"/>
      <c r="M401" s="88"/>
      <c r="N401" s="87" t="str">
        <f>IF(AND('331-CT'!$E$7=TH!H401,OR(L401="331",M401="331")),"x","")</f>
        <v/>
      </c>
      <c r="O401" s="87" t="str">
        <f>IF(AND($B401&gt;='111'!$N$11,$B401&lt;='111'!$O$11,OR($L401=$O$7,$M401=$O$7)),"x","")</f>
        <v/>
      </c>
      <c r="P401" s="87" t="str">
        <f>IF(AND($L401=$O$7,$B401&lt;'111'!$N$11),"x","")</f>
        <v/>
      </c>
      <c r="Q401" s="87" t="str">
        <f>IF(AND($M401=$O$7,$B401&lt;'111'!$N$11),"x","")</f>
        <v/>
      </c>
      <c r="R401" s="87" t="str">
        <f>IF(AND($B401&gt;='112'!$M$9,$B401&lt;='112'!$N$9,OR($L401='112'!$I$6,$M401='112'!$I$6)),"x","")</f>
        <v/>
      </c>
      <c r="S401" s="87" t="str">
        <f>IF(AND($L401='112'!$I$6,$B401&lt;'112'!$M$9),"x","")</f>
        <v/>
      </c>
      <c r="T401" s="87" t="str">
        <f>IF(AND($M401='112'!$I$6,$B401&lt;'112'!$M$9),"x","")</f>
        <v/>
      </c>
      <c r="U401" s="87" t="str">
        <f>IF(AND($B401&gt;='1331'!$I$9,$B401&lt;='1331'!$J$9,OR($L401=$U$7,$M401=$U$7)),"x","")</f>
        <v/>
      </c>
      <c r="V401" s="87" t="str">
        <f>IF(AND($L401=$U$7,$B401&lt;'1331'!$I$9),"x","")</f>
        <v/>
      </c>
      <c r="W401" s="87" t="str">
        <f>IF(AND($M401=$U$7,$B401&lt;'1331'!$I$9),"x","")</f>
        <v/>
      </c>
      <c r="X401" s="87" t="str">
        <f>IF(AND('CT-341'!$H$9=H401,OR(LEFT(L401,3)=$X$7,LEFT(M401,3)=$X$7)),"x","")</f>
        <v/>
      </c>
      <c r="Y401" s="87" t="str">
        <f>IF(OR(TH!L401=TH!$Y$7,M401=TH!$Y$7),"x","")</f>
        <v/>
      </c>
      <c r="Z401" s="87" t="str">
        <f t="shared" si="14"/>
        <v/>
      </c>
    </row>
    <row r="402" spans="1:26" ht="15.75" customHeight="1">
      <c r="A402" s="405" t="str">
        <f>IF(B402&lt;&gt;"",IF(AND(B402&gt;=_TM1,B402&lt;=_TM2,OR(TH!L402="1111",TH!M402="1111")),TH!D402,""),"")</f>
        <v/>
      </c>
      <c r="B402" s="63" t="str">
        <f t="shared" si="15"/>
        <v/>
      </c>
      <c r="C402" s="64"/>
      <c r="D402" s="64"/>
      <c r="E402" s="64"/>
      <c r="F402" s="67"/>
      <c r="G402" s="385"/>
      <c r="H402" s="75"/>
      <c r="I402" s="619"/>
      <c r="J402" s="628"/>
      <c r="K402" s="65"/>
      <c r="L402" s="66"/>
      <c r="M402" s="66"/>
      <c r="N402" s="87" t="str">
        <f>IF(AND('331-CT'!$E$7=TH!H402,OR(L402="331",M402="331")),"x","")</f>
        <v/>
      </c>
      <c r="O402" s="87" t="str">
        <f>IF(AND($B402&gt;='111'!$N$11,$B402&lt;='111'!$O$11,OR($L402=$O$7,$M402=$O$7)),"x","")</f>
        <v/>
      </c>
      <c r="P402" s="87" t="str">
        <f>IF(AND($L402=$O$7,$B402&lt;'111'!$N$11),"x","")</f>
        <v/>
      </c>
      <c r="Q402" s="87" t="str">
        <f>IF(AND($M402=$O$7,$B402&lt;'111'!$N$11),"x","")</f>
        <v/>
      </c>
      <c r="R402" s="87" t="str">
        <f>IF(AND($B402&gt;='112'!$M$9,$B402&lt;='112'!$N$9,OR($L402='112'!$I$6,$M402='112'!$I$6)),"x","")</f>
        <v/>
      </c>
      <c r="S402" s="87" t="str">
        <f>IF(AND($L402='112'!$I$6,$B402&lt;'112'!$M$9),"x","")</f>
        <v/>
      </c>
      <c r="T402" s="87" t="str">
        <f>IF(AND($M402='112'!$I$6,$B402&lt;'112'!$M$9),"x","")</f>
        <v/>
      </c>
      <c r="U402" s="87" t="str">
        <f>IF(AND($B402&gt;='1331'!$I$9,$B402&lt;='1331'!$J$9,OR($L402=$U$7,$M402=$U$7)),"x","")</f>
        <v/>
      </c>
      <c r="V402" s="87" t="str">
        <f>IF(AND($L402=$U$7,$B402&lt;'1331'!$I$9),"x","")</f>
        <v/>
      </c>
      <c r="W402" s="87" t="str">
        <f>IF(AND($M402=$U$7,$B402&lt;'1331'!$I$9),"x","")</f>
        <v/>
      </c>
      <c r="X402" s="87" t="str">
        <f>IF(AND('CT-341'!$H$9=H402,OR(LEFT(L402,3)=$X$7,LEFT(M402,3)=$X$7)),"x","")</f>
        <v/>
      </c>
      <c r="Y402" s="87" t="str">
        <f>IF(OR(TH!L402=TH!$Y$7,M402=TH!$Y$7),"x","")</f>
        <v/>
      </c>
      <c r="Z402" s="87" t="str">
        <f t="shared" si="14"/>
        <v/>
      </c>
    </row>
    <row r="403" spans="1:26" ht="15.75" customHeight="1">
      <c r="A403" s="405" t="str">
        <f>IF(B403&lt;&gt;"",IF(AND(B403&gt;=_TM1,B403&lt;=_TM2,OR(TH!L403="1111",TH!M403="1111")),TH!D403,""),"")</f>
        <v/>
      </c>
      <c r="B403" s="63" t="str">
        <f t="shared" si="15"/>
        <v/>
      </c>
      <c r="C403" s="64"/>
      <c r="D403" s="64"/>
      <c r="E403" s="64"/>
      <c r="F403" s="67"/>
      <c r="G403" s="385"/>
      <c r="H403" s="75"/>
      <c r="I403" s="619"/>
      <c r="J403" s="628"/>
      <c r="K403" s="65"/>
      <c r="L403" s="66"/>
      <c r="M403" s="66"/>
      <c r="N403" s="87" t="str">
        <f>IF(AND('331-CT'!$E$7=TH!H403,OR(L403="331",M403="331")),"x","")</f>
        <v/>
      </c>
      <c r="O403" s="87" t="str">
        <f>IF(AND($B403&gt;='111'!$N$11,$B403&lt;='111'!$O$11,OR($L403=$O$7,$M403=$O$7)),"x","")</f>
        <v/>
      </c>
      <c r="P403" s="87" t="str">
        <f>IF(AND($L403=$O$7,$B403&lt;'111'!$N$11),"x","")</f>
        <v/>
      </c>
      <c r="Q403" s="87" t="str">
        <f>IF(AND($M403=$O$7,$B403&lt;'111'!$N$11),"x","")</f>
        <v/>
      </c>
      <c r="R403" s="87" t="str">
        <f>IF(AND($B403&gt;='112'!$M$9,$B403&lt;='112'!$N$9,OR($L403='112'!$I$6,$M403='112'!$I$6)),"x","")</f>
        <v/>
      </c>
      <c r="S403" s="87" t="str">
        <f>IF(AND($L403='112'!$I$6,$B403&lt;'112'!$M$9),"x","")</f>
        <v/>
      </c>
      <c r="T403" s="87" t="str">
        <f>IF(AND($M403='112'!$I$6,$B403&lt;'112'!$M$9),"x","")</f>
        <v/>
      </c>
      <c r="U403" s="87" t="str">
        <f>IF(AND($B403&gt;='1331'!$I$9,$B403&lt;='1331'!$J$9,OR($L403=$U$7,$M403=$U$7)),"x","")</f>
        <v/>
      </c>
      <c r="V403" s="87" t="str">
        <f>IF(AND($L403=$U$7,$B403&lt;'1331'!$I$9),"x","")</f>
        <v/>
      </c>
      <c r="W403" s="87" t="str">
        <f>IF(AND($M403=$U$7,$B403&lt;'1331'!$I$9),"x","")</f>
        <v/>
      </c>
      <c r="X403" s="87" t="str">
        <f>IF(AND('CT-341'!$H$9=H403,OR(LEFT(L403,3)=$X$7,LEFT(M403,3)=$X$7)),"x","")</f>
        <v/>
      </c>
      <c r="Y403" s="87" t="str">
        <f>IF(OR(TH!L403=TH!$Y$7,M403=TH!$Y$7),"x","")</f>
        <v/>
      </c>
      <c r="Z403" s="87" t="str">
        <f t="shared" si="14"/>
        <v/>
      </c>
    </row>
    <row r="404" spans="1:26" ht="15.75" customHeight="1">
      <c r="A404" s="405" t="str">
        <f>IF(B404&lt;&gt;"",IF(AND(B404&gt;=_TM1,B404&lt;=_TM2,OR(TH!L404="1111",TH!M404="1111")),TH!D404,""),"")</f>
        <v/>
      </c>
      <c r="B404" s="63" t="str">
        <f t="shared" si="15"/>
        <v/>
      </c>
      <c r="C404" s="64"/>
      <c r="D404" s="64"/>
      <c r="E404" s="64"/>
      <c r="F404" s="67"/>
      <c r="G404" s="381"/>
      <c r="H404" s="75"/>
      <c r="I404" s="619"/>
      <c r="J404" s="628"/>
      <c r="K404" s="65"/>
      <c r="L404" s="66"/>
      <c r="M404" s="66"/>
      <c r="N404" s="87" t="str">
        <f>IF(AND('331-CT'!$E$7=TH!H404,OR(L404="331",M404="331")),"x","")</f>
        <v/>
      </c>
      <c r="O404" s="87" t="str">
        <f>IF(AND($B404&gt;='111'!$N$11,$B404&lt;='111'!$O$11,OR($L404=$O$7,$M404=$O$7)),"x","")</f>
        <v/>
      </c>
      <c r="P404" s="87" t="str">
        <f>IF(AND($L404=$O$7,$B404&lt;'111'!$N$11),"x","")</f>
        <v/>
      </c>
      <c r="Q404" s="87" t="str">
        <f>IF(AND($M404=$O$7,$B404&lt;'111'!$N$11),"x","")</f>
        <v/>
      </c>
      <c r="R404" s="87" t="str">
        <f>IF(AND($B404&gt;='112'!$M$9,$B404&lt;='112'!$N$9,OR($L404='112'!$I$6,$M404='112'!$I$6)),"x","")</f>
        <v/>
      </c>
      <c r="S404" s="87" t="str">
        <f>IF(AND($L404='112'!$I$6,$B404&lt;'112'!$M$9),"x","")</f>
        <v/>
      </c>
      <c r="T404" s="87" t="str">
        <f>IF(AND($M404='112'!$I$6,$B404&lt;'112'!$M$9),"x","")</f>
        <v/>
      </c>
      <c r="U404" s="87" t="str">
        <f>IF(AND($B404&gt;='1331'!$I$9,$B404&lt;='1331'!$J$9,OR($L404=$U$7,$M404=$U$7)),"x","")</f>
        <v/>
      </c>
      <c r="V404" s="87" t="str">
        <f>IF(AND($L404=$U$7,$B404&lt;'1331'!$I$9),"x","")</f>
        <v/>
      </c>
      <c r="W404" s="87" t="str">
        <f>IF(AND($M404=$U$7,$B404&lt;'1331'!$I$9),"x","")</f>
        <v/>
      </c>
      <c r="X404" s="87" t="str">
        <f>IF(AND('CT-341'!$H$9=H404,OR(LEFT(L404,3)=$X$7,LEFT(M404,3)=$X$7)),"x","")</f>
        <v/>
      </c>
      <c r="Y404" s="87" t="str">
        <f>IF(OR(TH!L404=TH!$Y$7,M404=TH!$Y$7),"x","")</f>
        <v/>
      </c>
      <c r="Z404" s="87" t="str">
        <f t="shared" si="14"/>
        <v/>
      </c>
    </row>
    <row r="405" spans="1:26" ht="15.75" customHeight="1">
      <c r="A405" s="405" t="str">
        <f>IF(B405&lt;&gt;"",IF(AND(B405&gt;=_TM1,B405&lt;=_TM2,OR(TH!L405="1111",TH!M405="1111")),TH!D405,""),"")</f>
        <v/>
      </c>
      <c r="B405" s="63" t="str">
        <f t="shared" si="15"/>
        <v/>
      </c>
      <c r="C405" s="64"/>
      <c r="D405" s="64"/>
      <c r="E405" s="64"/>
      <c r="F405" s="67"/>
      <c r="G405" s="381"/>
      <c r="H405" s="75"/>
      <c r="I405" s="619"/>
      <c r="J405" s="628"/>
      <c r="K405" s="65"/>
      <c r="L405" s="66"/>
      <c r="M405" s="66"/>
      <c r="N405" s="87" t="str">
        <f>IF(AND('331-CT'!$E$7=TH!H405,OR(L405="331",M405="331")),"x","")</f>
        <v/>
      </c>
      <c r="O405" s="87" t="str">
        <f>IF(AND($B405&gt;='111'!$N$11,$B405&lt;='111'!$O$11,OR($L405=$O$7,$M405=$O$7)),"x","")</f>
        <v/>
      </c>
      <c r="P405" s="87" t="str">
        <f>IF(AND($L405=$O$7,$B405&lt;'111'!$N$11),"x","")</f>
        <v/>
      </c>
      <c r="Q405" s="87" t="str">
        <f>IF(AND($M405=$O$7,$B405&lt;'111'!$N$11),"x","")</f>
        <v/>
      </c>
      <c r="R405" s="87" t="str">
        <f>IF(AND($B405&gt;='112'!$M$9,$B405&lt;='112'!$N$9,OR($L405='112'!$I$6,$M405='112'!$I$6)),"x","")</f>
        <v/>
      </c>
      <c r="S405" s="87" t="str">
        <f>IF(AND($L405='112'!$I$6,$B405&lt;'112'!$M$9),"x","")</f>
        <v/>
      </c>
      <c r="T405" s="87" t="str">
        <f>IF(AND($M405='112'!$I$6,$B405&lt;'112'!$M$9),"x","")</f>
        <v/>
      </c>
      <c r="U405" s="87" t="str">
        <f>IF(AND($B405&gt;='1331'!$I$9,$B405&lt;='1331'!$J$9,OR($L405=$U$7,$M405=$U$7)),"x","")</f>
        <v/>
      </c>
      <c r="V405" s="87" t="str">
        <f>IF(AND($L405=$U$7,$B405&lt;'1331'!$I$9),"x","")</f>
        <v/>
      </c>
      <c r="W405" s="87" t="str">
        <f>IF(AND($M405=$U$7,$B405&lt;'1331'!$I$9),"x","")</f>
        <v/>
      </c>
      <c r="X405" s="87" t="str">
        <f>IF(AND('CT-341'!$H$9=H405,OR(LEFT(L405,3)=$X$7,LEFT(M405,3)=$X$7)),"x","")</f>
        <v/>
      </c>
      <c r="Y405" s="87" t="str">
        <f>IF(OR(TH!L405=TH!$Y$7,M405=TH!$Y$7),"x","")</f>
        <v/>
      </c>
      <c r="Z405" s="87" t="str">
        <f t="shared" si="14"/>
        <v/>
      </c>
    </row>
    <row r="406" spans="1:26" ht="15.75" customHeight="1">
      <c r="A406" s="405" t="str">
        <f>IF(B406&lt;&gt;"",IF(AND(B406&gt;=_TM1,B406&lt;=_TM2,OR(TH!L406="1111",TH!M406="1111")),TH!D406,""),"")</f>
        <v/>
      </c>
      <c r="B406" s="63" t="str">
        <f t="shared" si="15"/>
        <v/>
      </c>
      <c r="C406" s="64"/>
      <c r="D406" s="64"/>
      <c r="E406" s="64"/>
      <c r="F406" s="67"/>
      <c r="G406" s="381"/>
      <c r="H406" s="75"/>
      <c r="I406" s="619"/>
      <c r="J406" s="628"/>
      <c r="K406" s="65"/>
      <c r="L406" s="66"/>
      <c r="M406" s="66"/>
      <c r="N406" s="87" t="str">
        <f>IF(AND('331-CT'!$E$7=TH!H406,OR(L406="331",M406="331")),"x","")</f>
        <v/>
      </c>
      <c r="O406" s="87" t="str">
        <f>IF(AND($B406&gt;='111'!$N$11,$B406&lt;='111'!$O$11,OR($L406=$O$7,$M406=$O$7)),"x","")</f>
        <v/>
      </c>
      <c r="P406" s="87" t="str">
        <f>IF(AND($L406=$O$7,$B406&lt;'111'!$N$11),"x","")</f>
        <v/>
      </c>
      <c r="Q406" s="87" t="str">
        <f>IF(AND($M406=$O$7,$B406&lt;'111'!$N$11),"x","")</f>
        <v/>
      </c>
      <c r="R406" s="87" t="str">
        <f>IF(AND($B406&gt;='112'!$M$9,$B406&lt;='112'!$N$9,OR($L406='112'!$I$6,$M406='112'!$I$6)),"x","")</f>
        <v/>
      </c>
      <c r="S406" s="87" t="str">
        <f>IF(AND($L406='112'!$I$6,$B406&lt;'112'!$M$9),"x","")</f>
        <v/>
      </c>
      <c r="T406" s="87" t="str">
        <f>IF(AND($M406='112'!$I$6,$B406&lt;'112'!$M$9),"x","")</f>
        <v/>
      </c>
      <c r="U406" s="87" t="str">
        <f>IF(AND($B406&gt;='1331'!$I$9,$B406&lt;='1331'!$J$9,OR($L406=$U$7,$M406=$U$7)),"x","")</f>
        <v/>
      </c>
      <c r="V406" s="87" t="str">
        <f>IF(AND($L406=$U$7,$B406&lt;'1331'!$I$9),"x","")</f>
        <v/>
      </c>
      <c r="W406" s="87" t="str">
        <f>IF(AND($M406=$U$7,$B406&lt;'1331'!$I$9),"x","")</f>
        <v/>
      </c>
      <c r="X406" s="87" t="str">
        <f>IF(AND('CT-341'!$H$9=H406,OR(LEFT(L406,3)=$X$7,LEFT(M406,3)=$X$7)),"x","")</f>
        <v/>
      </c>
      <c r="Y406" s="87" t="str">
        <f>IF(OR(TH!L406=TH!$Y$7,M406=TH!$Y$7),"x","")</f>
        <v/>
      </c>
      <c r="Z406" s="87" t="str">
        <f t="shared" ref="Z406:Z469" si="16">IF(AND(1&lt;=$B406,$B406&lt;=3),"1",IF(AND(4&lt;=$B406,$B406&lt;=6),"2",IF(AND(7&lt;=$B406,$B406&lt;=9),"3",IF(AND(10&lt;=$B406,$B406&lt;=12),"4",""))))</f>
        <v/>
      </c>
    </row>
    <row r="407" spans="1:26" ht="15.75" customHeight="1">
      <c r="A407" s="405" t="str">
        <f>IF(B407&lt;&gt;"",IF(AND(B407&gt;=_TM1,B407&lt;=_TM2,OR(TH!L407="1111",TH!M407="1111")),TH!D407,""),"")</f>
        <v/>
      </c>
      <c r="B407" s="63" t="str">
        <f t="shared" si="15"/>
        <v/>
      </c>
      <c r="C407" s="64"/>
      <c r="D407" s="64"/>
      <c r="E407" s="64"/>
      <c r="F407" s="67"/>
      <c r="G407" s="381"/>
      <c r="H407" s="75"/>
      <c r="I407" s="619"/>
      <c r="J407" s="628"/>
      <c r="K407" s="65"/>
      <c r="L407" s="66"/>
      <c r="M407" s="66"/>
      <c r="N407" s="87" t="str">
        <f>IF(AND('331-CT'!$E$7=TH!H407,OR(L407="331",M407="331")),"x","")</f>
        <v/>
      </c>
      <c r="O407" s="87" t="str">
        <f>IF(AND($B407&gt;='111'!$N$11,$B407&lt;='111'!$O$11,OR($L407=$O$7,$M407=$O$7)),"x","")</f>
        <v/>
      </c>
      <c r="P407" s="87" t="str">
        <f>IF(AND($L407=$O$7,$B407&lt;'111'!$N$11),"x","")</f>
        <v/>
      </c>
      <c r="Q407" s="87" t="str">
        <f>IF(AND($M407=$O$7,$B407&lt;'111'!$N$11),"x","")</f>
        <v/>
      </c>
      <c r="R407" s="87" t="str">
        <f>IF(AND($B407&gt;='112'!$M$9,$B407&lt;='112'!$N$9,OR($L407='112'!$I$6,$M407='112'!$I$6)),"x","")</f>
        <v/>
      </c>
      <c r="S407" s="87" t="str">
        <f>IF(AND($L407='112'!$I$6,$B407&lt;'112'!$M$9),"x","")</f>
        <v/>
      </c>
      <c r="T407" s="87" t="str">
        <f>IF(AND($M407='112'!$I$6,$B407&lt;'112'!$M$9),"x","")</f>
        <v/>
      </c>
      <c r="U407" s="87" t="str">
        <f>IF(AND($B407&gt;='1331'!$I$9,$B407&lt;='1331'!$J$9,OR($L407=$U$7,$M407=$U$7)),"x","")</f>
        <v/>
      </c>
      <c r="V407" s="87" t="str">
        <f>IF(AND($L407=$U$7,$B407&lt;'1331'!$I$9),"x","")</f>
        <v/>
      </c>
      <c r="W407" s="87" t="str">
        <f>IF(AND($M407=$U$7,$B407&lt;'1331'!$I$9),"x","")</f>
        <v/>
      </c>
      <c r="X407" s="87" t="str">
        <f>IF(AND('CT-341'!$H$9=H407,OR(LEFT(L407,3)=$X$7,LEFT(M407,3)=$X$7)),"x","")</f>
        <v/>
      </c>
      <c r="Y407" s="87" t="str">
        <f>IF(OR(TH!L407=TH!$Y$7,M407=TH!$Y$7),"x","")</f>
        <v/>
      </c>
      <c r="Z407" s="87" t="str">
        <f t="shared" si="16"/>
        <v/>
      </c>
    </row>
    <row r="408" spans="1:26" ht="15.75" customHeight="1">
      <c r="A408" s="405" t="str">
        <f>IF(B408&lt;&gt;"",IF(AND(B408&gt;=_TM1,B408&lt;=_TM2,OR(TH!L408="1111",TH!M408="1111")),TH!D408,""),"")</f>
        <v/>
      </c>
      <c r="B408" s="63" t="str">
        <f t="shared" si="15"/>
        <v/>
      </c>
      <c r="C408" s="64"/>
      <c r="D408" s="64"/>
      <c r="E408" s="64"/>
      <c r="F408" s="67"/>
      <c r="G408" s="381"/>
      <c r="H408" s="75"/>
      <c r="I408" s="619"/>
      <c r="J408" s="628"/>
      <c r="K408" s="65"/>
      <c r="L408" s="66"/>
      <c r="M408" s="66"/>
      <c r="N408" s="87" t="str">
        <f>IF(AND('331-CT'!$E$7=TH!H408,OR(L408="331",M408="331")),"x","")</f>
        <v/>
      </c>
      <c r="O408" s="87" t="str">
        <f>IF(AND($B408&gt;='111'!$N$11,$B408&lt;='111'!$O$11,OR($L408=$O$7,$M408=$O$7)),"x","")</f>
        <v/>
      </c>
      <c r="P408" s="87" t="str">
        <f>IF(AND($L408=$O$7,$B408&lt;'111'!$N$11),"x","")</f>
        <v/>
      </c>
      <c r="Q408" s="87" t="str">
        <f>IF(AND($M408=$O$7,$B408&lt;'111'!$N$11),"x","")</f>
        <v/>
      </c>
      <c r="R408" s="87" t="str">
        <f>IF(AND($B408&gt;='112'!$M$9,$B408&lt;='112'!$N$9,OR($L408='112'!$I$6,$M408='112'!$I$6)),"x","")</f>
        <v/>
      </c>
      <c r="S408" s="87" t="str">
        <f>IF(AND($L408='112'!$I$6,$B408&lt;'112'!$M$9),"x","")</f>
        <v/>
      </c>
      <c r="T408" s="87" t="str">
        <f>IF(AND($M408='112'!$I$6,$B408&lt;'112'!$M$9),"x","")</f>
        <v/>
      </c>
      <c r="U408" s="87" t="str">
        <f>IF(AND($B408&gt;='1331'!$I$9,$B408&lt;='1331'!$J$9,OR($L408=$U$7,$M408=$U$7)),"x","")</f>
        <v/>
      </c>
      <c r="V408" s="87" t="str">
        <f>IF(AND($L408=$U$7,$B408&lt;'1331'!$I$9),"x","")</f>
        <v/>
      </c>
      <c r="W408" s="87" t="str">
        <f>IF(AND($M408=$U$7,$B408&lt;'1331'!$I$9),"x","")</f>
        <v/>
      </c>
      <c r="X408" s="87" t="str">
        <f>IF(AND('CT-341'!$H$9=H408,OR(LEFT(L408,3)=$X$7,LEFT(M408,3)=$X$7)),"x","")</f>
        <v/>
      </c>
      <c r="Y408" s="87" t="str">
        <f>IF(OR(TH!L408=TH!$Y$7,M408=TH!$Y$7),"x","")</f>
        <v/>
      </c>
      <c r="Z408" s="87" t="str">
        <f t="shared" si="16"/>
        <v/>
      </c>
    </row>
    <row r="409" spans="1:26" ht="15.75" customHeight="1">
      <c r="A409" s="405" t="str">
        <f>IF(B409&lt;&gt;"",IF(AND(B409&gt;=_TM1,B409&lt;=_TM2,OR(TH!L409="1111",TH!M409="1111")),TH!D409,""),"")</f>
        <v/>
      </c>
      <c r="B409" s="63" t="str">
        <f t="shared" si="15"/>
        <v/>
      </c>
      <c r="C409" s="64"/>
      <c r="D409" s="64"/>
      <c r="E409" s="64"/>
      <c r="F409" s="67"/>
      <c r="G409" s="381"/>
      <c r="H409" s="75"/>
      <c r="I409" s="619"/>
      <c r="J409" s="628"/>
      <c r="K409" s="65"/>
      <c r="L409" s="66"/>
      <c r="M409" s="66"/>
      <c r="N409" s="87" t="str">
        <f>IF(AND('331-CT'!$E$7=TH!H409,OR(L409="331",M409="331")),"x","")</f>
        <v/>
      </c>
      <c r="O409" s="87" t="str">
        <f>IF(AND($B409&gt;='111'!$N$11,$B409&lt;='111'!$O$11,OR($L409=$O$7,$M409=$O$7)),"x","")</f>
        <v/>
      </c>
      <c r="P409" s="87" t="str">
        <f>IF(AND($L409=$O$7,$B409&lt;'111'!$N$11),"x","")</f>
        <v/>
      </c>
      <c r="Q409" s="87" t="str">
        <f>IF(AND($M409=$O$7,$B409&lt;'111'!$N$11),"x","")</f>
        <v/>
      </c>
      <c r="R409" s="87" t="str">
        <f>IF(AND($B409&gt;='112'!$M$9,$B409&lt;='112'!$N$9,OR($L409='112'!$I$6,$M409='112'!$I$6)),"x","")</f>
        <v/>
      </c>
      <c r="S409" s="87" t="str">
        <f>IF(AND($L409='112'!$I$6,$B409&lt;'112'!$M$9),"x","")</f>
        <v/>
      </c>
      <c r="T409" s="87" t="str">
        <f>IF(AND($M409='112'!$I$6,$B409&lt;'112'!$M$9),"x","")</f>
        <v/>
      </c>
      <c r="U409" s="87" t="str">
        <f>IF(AND($B409&gt;='1331'!$I$9,$B409&lt;='1331'!$J$9,OR($L409=$U$7,$M409=$U$7)),"x","")</f>
        <v/>
      </c>
      <c r="V409" s="87" t="str">
        <f>IF(AND($L409=$U$7,$B409&lt;'1331'!$I$9),"x","")</f>
        <v/>
      </c>
      <c r="W409" s="87" t="str">
        <f>IF(AND($M409=$U$7,$B409&lt;'1331'!$I$9),"x","")</f>
        <v/>
      </c>
      <c r="X409" s="87" t="str">
        <f>IF(AND('CT-341'!$H$9=H409,OR(LEFT(L409,3)=$X$7,LEFT(M409,3)=$X$7)),"x","")</f>
        <v/>
      </c>
      <c r="Y409" s="87" t="str">
        <f>IF(OR(TH!L409=TH!$Y$7,M409=TH!$Y$7),"x","")</f>
        <v/>
      </c>
      <c r="Z409" s="87" t="str">
        <f t="shared" si="16"/>
        <v/>
      </c>
    </row>
    <row r="410" spans="1:26" ht="15.75" customHeight="1">
      <c r="A410" s="405" t="str">
        <f>IF(B410&lt;&gt;"",IF(AND(B410&gt;=_TM1,B410&lt;=_TM2,OR(TH!L410="1111",TH!M410="1111")),TH!D410,""),"")</f>
        <v/>
      </c>
      <c r="B410" s="63" t="str">
        <f t="shared" si="15"/>
        <v/>
      </c>
      <c r="C410" s="64"/>
      <c r="D410" s="64"/>
      <c r="E410" s="64"/>
      <c r="F410" s="67"/>
      <c r="G410" s="381"/>
      <c r="H410" s="75"/>
      <c r="I410" s="619"/>
      <c r="J410" s="628"/>
      <c r="K410" s="65"/>
      <c r="L410" s="66"/>
      <c r="M410" s="66"/>
      <c r="N410" s="87" t="str">
        <f>IF(AND('331-CT'!$E$7=TH!H410,OR(L410="331",M410="331")),"x","")</f>
        <v/>
      </c>
      <c r="O410" s="87" t="str">
        <f>IF(AND($B410&gt;='111'!$N$11,$B410&lt;='111'!$O$11,OR($L410=$O$7,$M410=$O$7)),"x","")</f>
        <v/>
      </c>
      <c r="P410" s="87" t="str">
        <f>IF(AND($L410=$O$7,$B410&lt;'111'!$N$11),"x","")</f>
        <v/>
      </c>
      <c r="Q410" s="87" t="str">
        <f>IF(AND($M410=$O$7,$B410&lt;'111'!$N$11),"x","")</f>
        <v/>
      </c>
      <c r="R410" s="87" t="str">
        <f>IF(AND($B410&gt;='112'!$M$9,$B410&lt;='112'!$N$9,OR($L410='112'!$I$6,$M410='112'!$I$6)),"x","")</f>
        <v/>
      </c>
      <c r="S410" s="87" t="str">
        <f>IF(AND($L410='112'!$I$6,$B410&lt;'112'!$M$9),"x","")</f>
        <v/>
      </c>
      <c r="T410" s="87" t="str">
        <f>IF(AND($M410='112'!$I$6,$B410&lt;'112'!$M$9),"x","")</f>
        <v/>
      </c>
      <c r="U410" s="87" t="str">
        <f>IF(AND($B410&gt;='1331'!$I$9,$B410&lt;='1331'!$J$9,OR($L410=$U$7,$M410=$U$7)),"x","")</f>
        <v/>
      </c>
      <c r="V410" s="87" t="str">
        <f>IF(AND($L410=$U$7,$B410&lt;'1331'!$I$9),"x","")</f>
        <v/>
      </c>
      <c r="W410" s="87" t="str">
        <f>IF(AND($M410=$U$7,$B410&lt;'1331'!$I$9),"x","")</f>
        <v/>
      </c>
      <c r="X410" s="87" t="str">
        <f>IF(AND('CT-341'!$H$9=H410,OR(LEFT(L410,3)=$X$7,LEFT(M410,3)=$X$7)),"x","")</f>
        <v/>
      </c>
      <c r="Y410" s="87" t="str">
        <f>IF(OR(TH!L410=TH!$Y$7,M410=TH!$Y$7),"x","")</f>
        <v/>
      </c>
      <c r="Z410" s="87" t="str">
        <f t="shared" si="16"/>
        <v/>
      </c>
    </row>
    <row r="411" spans="1:26" ht="15.75" customHeight="1">
      <c r="A411" s="405" t="str">
        <f>IF(B411&lt;&gt;"",IF(AND(B411&gt;=_TM1,B411&lt;=_TM2,OR(TH!L411="1111",TH!M411="1111")),TH!D411,""),"")</f>
        <v/>
      </c>
      <c r="B411" s="63" t="str">
        <f t="shared" si="15"/>
        <v/>
      </c>
      <c r="C411" s="64"/>
      <c r="D411" s="64"/>
      <c r="E411" s="64"/>
      <c r="F411" s="67"/>
      <c r="G411" s="381"/>
      <c r="H411" s="75"/>
      <c r="I411" s="619"/>
      <c r="J411" s="628"/>
      <c r="K411" s="65"/>
      <c r="L411" s="66"/>
      <c r="M411" s="66"/>
      <c r="N411" s="87" t="str">
        <f>IF(AND('331-CT'!$E$7=TH!H411,OR(L411="331",M411="331")),"x","")</f>
        <v/>
      </c>
      <c r="O411" s="87" t="str">
        <f>IF(AND($B411&gt;='111'!$N$11,$B411&lt;='111'!$O$11,OR($L411=$O$7,$M411=$O$7)),"x","")</f>
        <v/>
      </c>
      <c r="P411" s="87" t="str">
        <f>IF(AND($L411=$O$7,$B411&lt;'111'!$N$11),"x","")</f>
        <v/>
      </c>
      <c r="Q411" s="87" t="str">
        <f>IF(AND($M411=$O$7,$B411&lt;'111'!$N$11),"x","")</f>
        <v/>
      </c>
      <c r="R411" s="87" t="str">
        <f>IF(AND($B411&gt;='112'!$M$9,$B411&lt;='112'!$N$9,OR($L411='112'!$I$6,$M411='112'!$I$6)),"x","")</f>
        <v/>
      </c>
      <c r="S411" s="87" t="str">
        <f>IF(AND($L411='112'!$I$6,$B411&lt;'112'!$M$9),"x","")</f>
        <v/>
      </c>
      <c r="T411" s="87" t="str">
        <f>IF(AND($M411='112'!$I$6,$B411&lt;'112'!$M$9),"x","")</f>
        <v/>
      </c>
      <c r="U411" s="87" t="str">
        <f>IF(AND($B411&gt;='1331'!$I$9,$B411&lt;='1331'!$J$9,OR($L411=$U$7,$M411=$U$7)),"x","")</f>
        <v/>
      </c>
      <c r="V411" s="87" t="str">
        <f>IF(AND($L411=$U$7,$B411&lt;'1331'!$I$9),"x","")</f>
        <v/>
      </c>
      <c r="W411" s="87" t="str">
        <f>IF(AND($M411=$U$7,$B411&lt;'1331'!$I$9),"x","")</f>
        <v/>
      </c>
      <c r="X411" s="87" t="str">
        <f>IF(AND('CT-341'!$H$9=H411,OR(LEFT(L411,3)=$X$7,LEFT(M411,3)=$X$7)),"x","")</f>
        <v/>
      </c>
      <c r="Y411" s="87" t="str">
        <f>IF(OR(TH!L411=TH!$Y$7,M411=TH!$Y$7),"x","")</f>
        <v/>
      </c>
      <c r="Z411" s="87" t="str">
        <f t="shared" si="16"/>
        <v/>
      </c>
    </row>
    <row r="412" spans="1:26" ht="15.75" customHeight="1">
      <c r="A412" s="405" t="str">
        <f>IF(B412&lt;&gt;"",IF(AND(B412&gt;=_TM1,B412&lt;=_TM2,OR(TH!L412="1111",TH!M412="1111")),TH!D412,""),"")</f>
        <v/>
      </c>
      <c r="B412" s="63" t="str">
        <f t="shared" si="15"/>
        <v/>
      </c>
      <c r="C412" s="64"/>
      <c r="D412" s="64"/>
      <c r="E412" s="64"/>
      <c r="F412" s="67"/>
      <c r="G412" s="367"/>
      <c r="H412" s="75"/>
      <c r="I412" s="619"/>
      <c r="J412" s="628"/>
      <c r="K412" s="65"/>
      <c r="L412" s="66"/>
      <c r="M412" s="66"/>
      <c r="N412" s="87" t="str">
        <f>IF(AND('331-CT'!$E$7=TH!H412,OR(L412="331",M412="331")),"x","")</f>
        <v/>
      </c>
      <c r="O412" s="87" t="str">
        <f>IF(AND($B412&gt;='111'!$N$11,$B412&lt;='111'!$O$11,OR($L412=$O$7,$M412=$O$7)),"x","")</f>
        <v/>
      </c>
      <c r="P412" s="87" t="str">
        <f>IF(AND($L412=$O$7,$B412&lt;'111'!$N$11),"x","")</f>
        <v/>
      </c>
      <c r="Q412" s="87" t="str">
        <f>IF(AND($M412=$O$7,$B412&lt;'111'!$N$11),"x","")</f>
        <v/>
      </c>
      <c r="R412" s="87" t="str">
        <f>IF(AND($B412&gt;='112'!$M$9,$B412&lt;='112'!$N$9,OR($L412='112'!$I$6,$M412='112'!$I$6)),"x","")</f>
        <v/>
      </c>
      <c r="S412" s="87" t="str">
        <f>IF(AND($L412='112'!$I$6,$B412&lt;'112'!$M$9),"x","")</f>
        <v/>
      </c>
      <c r="T412" s="87" t="str">
        <f>IF(AND($M412='112'!$I$6,$B412&lt;'112'!$M$9),"x","")</f>
        <v/>
      </c>
      <c r="U412" s="87" t="str">
        <f>IF(AND($B412&gt;='1331'!$I$9,$B412&lt;='1331'!$J$9,OR($L412=$U$7,$M412=$U$7)),"x","")</f>
        <v/>
      </c>
      <c r="V412" s="87" t="str">
        <f>IF(AND($L412=$U$7,$B412&lt;'1331'!$I$9),"x","")</f>
        <v/>
      </c>
      <c r="W412" s="87" t="str">
        <f>IF(AND($M412=$U$7,$B412&lt;'1331'!$I$9),"x","")</f>
        <v/>
      </c>
      <c r="X412" s="87" t="str">
        <f>IF(AND('CT-341'!$H$9=H412,OR(LEFT(L412,3)=$X$7,LEFT(M412,3)=$X$7)),"x","")</f>
        <v/>
      </c>
      <c r="Y412" s="87" t="str">
        <f>IF(OR(TH!L412=TH!$Y$7,M412=TH!$Y$7),"x","")</f>
        <v/>
      </c>
      <c r="Z412" s="87" t="str">
        <f t="shared" si="16"/>
        <v/>
      </c>
    </row>
    <row r="413" spans="1:26" ht="15.75" customHeight="1">
      <c r="A413" s="405" t="str">
        <f>IF(B413&lt;&gt;"",IF(AND(B413&gt;=_TM1,B413&lt;=_TM2,OR(TH!L413="1111",TH!M413="1111")),TH!D413,""),"")</f>
        <v/>
      </c>
      <c r="B413" s="63" t="str">
        <f t="shared" si="15"/>
        <v/>
      </c>
      <c r="C413" s="64"/>
      <c r="D413" s="64"/>
      <c r="E413" s="64"/>
      <c r="F413" s="67"/>
      <c r="G413" s="367"/>
      <c r="H413" s="75"/>
      <c r="I413" s="619"/>
      <c r="J413" s="628"/>
      <c r="K413" s="65"/>
      <c r="L413" s="66"/>
      <c r="M413" s="66"/>
      <c r="N413" s="87" t="str">
        <f>IF(AND('331-CT'!$E$7=TH!H413,OR(L413="331",M413="331")),"x","")</f>
        <v/>
      </c>
      <c r="O413" s="87" t="str">
        <f>IF(AND($B413&gt;='111'!$N$11,$B413&lt;='111'!$O$11,OR($L413=$O$7,$M413=$O$7)),"x","")</f>
        <v/>
      </c>
      <c r="P413" s="87" t="str">
        <f>IF(AND($L413=$O$7,$B413&lt;'111'!$N$11),"x","")</f>
        <v/>
      </c>
      <c r="Q413" s="87" t="str">
        <f>IF(AND($M413=$O$7,$B413&lt;'111'!$N$11),"x","")</f>
        <v/>
      </c>
      <c r="R413" s="87" t="str">
        <f>IF(AND($B413&gt;='112'!$M$9,$B413&lt;='112'!$N$9,OR($L413='112'!$I$6,$M413='112'!$I$6)),"x","")</f>
        <v/>
      </c>
      <c r="S413" s="87" t="str">
        <f>IF(AND($L413='112'!$I$6,$B413&lt;'112'!$M$9),"x","")</f>
        <v/>
      </c>
      <c r="T413" s="87" t="str">
        <f>IF(AND($M413='112'!$I$6,$B413&lt;'112'!$M$9),"x","")</f>
        <v/>
      </c>
      <c r="U413" s="87" t="str">
        <f>IF(AND($B413&gt;='1331'!$I$9,$B413&lt;='1331'!$J$9,OR($L413=$U$7,$M413=$U$7)),"x","")</f>
        <v/>
      </c>
      <c r="V413" s="87" t="str">
        <f>IF(AND($L413=$U$7,$B413&lt;'1331'!$I$9),"x","")</f>
        <v/>
      </c>
      <c r="W413" s="87" t="str">
        <f>IF(AND($M413=$U$7,$B413&lt;'1331'!$I$9),"x","")</f>
        <v/>
      </c>
      <c r="X413" s="87" t="str">
        <f>IF(AND('CT-341'!$H$9=H413,OR(LEFT(L413,3)=$X$7,LEFT(M413,3)=$X$7)),"x","")</f>
        <v/>
      </c>
      <c r="Y413" s="87" t="str">
        <f>IF(OR(TH!L413=TH!$Y$7,M413=TH!$Y$7),"x","")</f>
        <v/>
      </c>
      <c r="Z413" s="87" t="str">
        <f t="shared" si="16"/>
        <v/>
      </c>
    </row>
    <row r="414" spans="1:26" ht="15.75" customHeight="1">
      <c r="A414" s="405" t="str">
        <f>IF(B414&lt;&gt;"",IF(AND(B414&gt;=_TM1,B414&lt;=_TM2,OR(TH!L414="1111",TH!M414="1111")),TH!D414,""),"")</f>
        <v/>
      </c>
      <c r="B414" s="63" t="str">
        <f t="shared" si="15"/>
        <v/>
      </c>
      <c r="C414" s="64"/>
      <c r="D414" s="64"/>
      <c r="E414" s="64"/>
      <c r="F414" s="67"/>
      <c r="G414" s="367"/>
      <c r="H414" s="75"/>
      <c r="I414" s="619"/>
      <c r="J414" s="628"/>
      <c r="K414" s="65"/>
      <c r="L414" s="66"/>
      <c r="M414" s="66"/>
      <c r="N414" s="87" t="str">
        <f>IF(AND('331-CT'!$E$7=TH!H414,OR(L414="331",M414="331")),"x","")</f>
        <v/>
      </c>
      <c r="O414" s="87" t="str">
        <f>IF(AND($B414&gt;='111'!$N$11,$B414&lt;='111'!$O$11,OR($L414=$O$7,$M414=$O$7)),"x","")</f>
        <v/>
      </c>
      <c r="P414" s="87" t="str">
        <f>IF(AND($L414=$O$7,$B414&lt;'111'!$N$11),"x","")</f>
        <v/>
      </c>
      <c r="Q414" s="87" t="str">
        <f>IF(AND($M414=$O$7,$B414&lt;'111'!$N$11),"x","")</f>
        <v/>
      </c>
      <c r="R414" s="87" t="str">
        <f>IF(AND($B414&gt;='112'!$M$9,$B414&lt;='112'!$N$9,OR($L414='112'!$I$6,$M414='112'!$I$6)),"x","")</f>
        <v/>
      </c>
      <c r="S414" s="87" t="str">
        <f>IF(AND($L414='112'!$I$6,$B414&lt;'112'!$M$9),"x","")</f>
        <v/>
      </c>
      <c r="T414" s="87" t="str">
        <f>IF(AND($M414='112'!$I$6,$B414&lt;'112'!$M$9),"x","")</f>
        <v/>
      </c>
      <c r="U414" s="87" t="str">
        <f>IF(AND($B414&gt;='1331'!$I$9,$B414&lt;='1331'!$J$9,OR($L414=$U$7,$M414=$U$7)),"x","")</f>
        <v/>
      </c>
      <c r="V414" s="87" t="str">
        <f>IF(AND($L414=$U$7,$B414&lt;'1331'!$I$9),"x","")</f>
        <v/>
      </c>
      <c r="W414" s="87" t="str">
        <f>IF(AND($M414=$U$7,$B414&lt;'1331'!$I$9),"x","")</f>
        <v/>
      </c>
      <c r="X414" s="87" t="str">
        <f>IF(AND('CT-341'!$H$9=H414,OR(LEFT(L414,3)=$X$7,LEFT(M414,3)=$X$7)),"x","")</f>
        <v/>
      </c>
      <c r="Y414" s="87" t="str">
        <f>IF(OR(TH!L414=TH!$Y$7,M414=TH!$Y$7),"x","")</f>
        <v/>
      </c>
      <c r="Z414" s="87" t="str">
        <f t="shared" si="16"/>
        <v/>
      </c>
    </row>
    <row r="415" spans="1:26" ht="15.75" customHeight="1">
      <c r="A415" s="405" t="str">
        <f>IF(B415&lt;&gt;"",IF(AND(B415&gt;=_TM1,B415&lt;=_TM2,OR(TH!L415="1111",TH!M415="1111")),TH!D415,""),"")</f>
        <v/>
      </c>
      <c r="B415" s="63" t="str">
        <f t="shared" si="15"/>
        <v/>
      </c>
      <c r="C415" s="64"/>
      <c r="D415" s="64"/>
      <c r="E415" s="64"/>
      <c r="F415" s="67"/>
      <c r="G415" s="367"/>
      <c r="H415" s="75"/>
      <c r="I415" s="619"/>
      <c r="J415" s="628"/>
      <c r="K415" s="65"/>
      <c r="L415" s="66"/>
      <c r="M415" s="66"/>
      <c r="N415" s="87" t="str">
        <f>IF(AND('331-CT'!$E$7=TH!H415,OR(L415="331",M415="331")),"x","")</f>
        <v/>
      </c>
      <c r="O415" s="87" t="str">
        <f>IF(AND($B415&gt;='111'!$N$11,$B415&lt;='111'!$O$11,OR($L415=$O$7,$M415=$O$7)),"x","")</f>
        <v/>
      </c>
      <c r="P415" s="87" t="str">
        <f>IF(AND($L415=$O$7,$B415&lt;'111'!$N$11),"x","")</f>
        <v/>
      </c>
      <c r="Q415" s="87" t="str">
        <f>IF(AND($M415=$O$7,$B415&lt;'111'!$N$11),"x","")</f>
        <v/>
      </c>
      <c r="R415" s="87" t="str">
        <f>IF(AND($B415&gt;='112'!$M$9,$B415&lt;='112'!$N$9,OR($L415='112'!$I$6,$M415='112'!$I$6)),"x","")</f>
        <v/>
      </c>
      <c r="S415" s="87" t="str">
        <f>IF(AND($L415='112'!$I$6,$B415&lt;'112'!$M$9),"x","")</f>
        <v/>
      </c>
      <c r="T415" s="87" t="str">
        <f>IF(AND($M415='112'!$I$6,$B415&lt;'112'!$M$9),"x","")</f>
        <v/>
      </c>
      <c r="U415" s="87" t="str">
        <f>IF(AND($B415&gt;='1331'!$I$9,$B415&lt;='1331'!$J$9,OR($L415=$U$7,$M415=$U$7)),"x","")</f>
        <v/>
      </c>
      <c r="V415" s="87" t="str">
        <f>IF(AND($L415=$U$7,$B415&lt;'1331'!$I$9),"x","")</f>
        <v/>
      </c>
      <c r="W415" s="87" t="str">
        <f>IF(AND($M415=$U$7,$B415&lt;'1331'!$I$9),"x","")</f>
        <v/>
      </c>
      <c r="X415" s="87" t="str">
        <f>IF(AND('CT-341'!$H$9=H415,OR(LEFT(L415,3)=$X$7,LEFT(M415,3)=$X$7)),"x","")</f>
        <v/>
      </c>
      <c r="Y415" s="87" t="str">
        <f>IF(OR(TH!L415=TH!$Y$7,M415=TH!$Y$7),"x","")</f>
        <v/>
      </c>
      <c r="Z415" s="87" t="str">
        <f t="shared" si="16"/>
        <v/>
      </c>
    </row>
    <row r="416" spans="1:26" ht="15.75" customHeight="1">
      <c r="A416" s="405" t="str">
        <f>IF(B416&lt;&gt;"",IF(AND(B416&gt;=_TM1,B416&lt;=_TM2,OR(TH!L416="1111",TH!M416="1111")),TH!D416,""),"")</f>
        <v/>
      </c>
      <c r="B416" s="63" t="str">
        <f t="shared" si="15"/>
        <v/>
      </c>
      <c r="C416" s="64"/>
      <c r="D416" s="64"/>
      <c r="E416" s="64"/>
      <c r="F416" s="67"/>
      <c r="G416" s="367"/>
      <c r="H416" s="75"/>
      <c r="I416" s="619"/>
      <c r="J416" s="628"/>
      <c r="K416" s="65"/>
      <c r="L416" s="66"/>
      <c r="M416" s="66"/>
      <c r="N416" s="87" t="str">
        <f>IF(AND('331-CT'!$E$7=TH!H416,OR(L416="331",M416="331")),"x","")</f>
        <v/>
      </c>
      <c r="O416" s="87" t="str">
        <f>IF(AND($B416&gt;='111'!$N$11,$B416&lt;='111'!$O$11,OR($L416=$O$7,$M416=$O$7)),"x","")</f>
        <v/>
      </c>
      <c r="P416" s="87" t="str">
        <f>IF(AND($L416=$O$7,$B416&lt;'111'!$N$11),"x","")</f>
        <v/>
      </c>
      <c r="Q416" s="87" t="str">
        <f>IF(AND($M416=$O$7,$B416&lt;'111'!$N$11),"x","")</f>
        <v/>
      </c>
      <c r="R416" s="87" t="str">
        <f>IF(AND($B416&gt;='112'!$M$9,$B416&lt;='112'!$N$9,OR($L416='112'!$I$6,$M416='112'!$I$6)),"x","")</f>
        <v/>
      </c>
      <c r="S416" s="87" t="str">
        <f>IF(AND($L416='112'!$I$6,$B416&lt;'112'!$M$9),"x","")</f>
        <v/>
      </c>
      <c r="T416" s="87" t="str">
        <f>IF(AND($M416='112'!$I$6,$B416&lt;'112'!$M$9),"x","")</f>
        <v/>
      </c>
      <c r="U416" s="87" t="str">
        <f>IF(AND($B416&gt;='1331'!$I$9,$B416&lt;='1331'!$J$9,OR($L416=$U$7,$M416=$U$7)),"x","")</f>
        <v/>
      </c>
      <c r="V416" s="87" t="str">
        <f>IF(AND($L416=$U$7,$B416&lt;'1331'!$I$9),"x","")</f>
        <v/>
      </c>
      <c r="W416" s="87" t="str">
        <f>IF(AND($M416=$U$7,$B416&lt;'1331'!$I$9),"x","")</f>
        <v/>
      </c>
      <c r="X416" s="87" t="str">
        <f>IF(AND('CT-341'!$H$9=H416,OR(LEFT(L416,3)=$X$7,LEFT(M416,3)=$X$7)),"x","")</f>
        <v/>
      </c>
      <c r="Y416" s="87" t="str">
        <f>IF(OR(TH!L416=TH!$Y$7,M416=TH!$Y$7),"x","")</f>
        <v/>
      </c>
      <c r="Z416" s="87" t="str">
        <f t="shared" si="16"/>
        <v/>
      </c>
    </row>
    <row r="417" spans="1:26" ht="15.75" customHeight="1">
      <c r="A417" s="405" t="str">
        <f>IF(B417&lt;&gt;"",IF(AND(B417&gt;=_TM1,B417&lt;=_TM2,OR(TH!L417="1111",TH!M417="1111")),TH!D417,""),"")</f>
        <v/>
      </c>
      <c r="B417" s="63" t="str">
        <f t="shared" si="15"/>
        <v/>
      </c>
      <c r="C417" s="64"/>
      <c r="D417" s="64"/>
      <c r="E417" s="64"/>
      <c r="F417" s="67"/>
      <c r="G417" s="367"/>
      <c r="H417" s="75"/>
      <c r="I417" s="619"/>
      <c r="J417" s="628"/>
      <c r="K417" s="65"/>
      <c r="L417" s="66"/>
      <c r="M417" s="66"/>
      <c r="N417" s="87" t="str">
        <f>IF(AND('331-CT'!$E$7=TH!H417,OR(L417="331",M417="331")),"x","")</f>
        <v/>
      </c>
      <c r="O417" s="87" t="str">
        <f>IF(AND($B417&gt;='111'!$N$11,$B417&lt;='111'!$O$11,OR($L417=$O$7,$M417=$O$7)),"x","")</f>
        <v/>
      </c>
      <c r="P417" s="87" t="str">
        <f>IF(AND($L417=$O$7,$B417&lt;'111'!$N$11),"x","")</f>
        <v/>
      </c>
      <c r="Q417" s="87" t="str">
        <f>IF(AND($M417=$O$7,$B417&lt;'111'!$N$11),"x","")</f>
        <v/>
      </c>
      <c r="R417" s="87" t="str">
        <f>IF(AND($B417&gt;='112'!$M$9,$B417&lt;='112'!$N$9,OR($L417='112'!$I$6,$M417='112'!$I$6)),"x","")</f>
        <v/>
      </c>
      <c r="S417" s="87" t="str">
        <f>IF(AND($L417='112'!$I$6,$B417&lt;'112'!$M$9),"x","")</f>
        <v/>
      </c>
      <c r="T417" s="87" t="str">
        <f>IF(AND($M417='112'!$I$6,$B417&lt;'112'!$M$9),"x","")</f>
        <v/>
      </c>
      <c r="U417" s="87" t="str">
        <f>IF(AND($B417&gt;='1331'!$I$9,$B417&lt;='1331'!$J$9,OR($L417=$U$7,$M417=$U$7)),"x","")</f>
        <v/>
      </c>
      <c r="V417" s="87" t="str">
        <f>IF(AND($L417=$U$7,$B417&lt;'1331'!$I$9),"x","")</f>
        <v/>
      </c>
      <c r="W417" s="87" t="str">
        <f>IF(AND($M417=$U$7,$B417&lt;'1331'!$I$9),"x","")</f>
        <v/>
      </c>
      <c r="X417" s="87" t="str">
        <f>IF(AND('CT-341'!$H$9=H417,OR(LEFT(L417,3)=$X$7,LEFT(M417,3)=$X$7)),"x","")</f>
        <v/>
      </c>
      <c r="Y417" s="87" t="str">
        <f>IF(OR(TH!L417=TH!$Y$7,M417=TH!$Y$7),"x","")</f>
        <v/>
      </c>
      <c r="Z417" s="87" t="str">
        <f t="shared" si="16"/>
        <v/>
      </c>
    </row>
    <row r="418" spans="1:26" ht="15.75" customHeight="1">
      <c r="A418" s="405" t="str">
        <f>IF(B418&lt;&gt;"",IF(AND(B418&gt;=_TM1,B418&lt;=_TM2,OR(TH!L418="1111",TH!M418="1111")),TH!D418,""),"")</f>
        <v/>
      </c>
      <c r="B418" s="63" t="str">
        <f t="shared" si="15"/>
        <v/>
      </c>
      <c r="C418" s="64"/>
      <c r="D418" s="64"/>
      <c r="E418" s="64"/>
      <c r="F418" s="67"/>
      <c r="G418" s="367"/>
      <c r="H418" s="75"/>
      <c r="I418" s="619"/>
      <c r="J418" s="628"/>
      <c r="K418" s="65"/>
      <c r="L418" s="66"/>
      <c r="M418" s="66"/>
      <c r="N418" s="87" t="str">
        <f>IF(AND('331-CT'!$E$7=TH!H418,OR(L418="331",M418="331")),"x","")</f>
        <v/>
      </c>
      <c r="O418" s="87" t="str">
        <f>IF(AND($B418&gt;='111'!$N$11,$B418&lt;='111'!$O$11,OR($L418=$O$7,$M418=$O$7)),"x","")</f>
        <v/>
      </c>
      <c r="P418" s="87" t="str">
        <f>IF(AND($L418=$O$7,$B418&lt;'111'!$N$11),"x","")</f>
        <v/>
      </c>
      <c r="Q418" s="87" t="str">
        <f>IF(AND($M418=$O$7,$B418&lt;'111'!$N$11),"x","")</f>
        <v/>
      </c>
      <c r="R418" s="87" t="str">
        <f>IF(AND($B418&gt;='112'!$M$9,$B418&lt;='112'!$N$9,OR($L418='112'!$I$6,$M418='112'!$I$6)),"x","")</f>
        <v/>
      </c>
      <c r="S418" s="87" t="str">
        <f>IF(AND($L418='112'!$I$6,$B418&lt;'112'!$M$9),"x","")</f>
        <v/>
      </c>
      <c r="T418" s="87" t="str">
        <f>IF(AND($M418='112'!$I$6,$B418&lt;'112'!$M$9),"x","")</f>
        <v/>
      </c>
      <c r="U418" s="87" t="str">
        <f>IF(AND($B418&gt;='1331'!$I$9,$B418&lt;='1331'!$J$9,OR($L418=$U$7,$M418=$U$7)),"x","")</f>
        <v/>
      </c>
      <c r="V418" s="87" t="str">
        <f>IF(AND($L418=$U$7,$B418&lt;'1331'!$I$9),"x","")</f>
        <v/>
      </c>
      <c r="W418" s="87" t="str">
        <f>IF(AND($M418=$U$7,$B418&lt;'1331'!$I$9),"x","")</f>
        <v/>
      </c>
      <c r="X418" s="87" t="str">
        <f>IF(AND('CT-341'!$H$9=H418,OR(LEFT(L418,3)=$X$7,LEFT(M418,3)=$X$7)),"x","")</f>
        <v/>
      </c>
      <c r="Y418" s="87" t="str">
        <f>IF(OR(TH!L418=TH!$Y$7,M418=TH!$Y$7),"x","")</f>
        <v/>
      </c>
      <c r="Z418" s="87" t="str">
        <f t="shared" si="16"/>
        <v/>
      </c>
    </row>
    <row r="419" spans="1:26" ht="15.75" customHeight="1">
      <c r="A419" s="405" t="str">
        <f>IF(B419&lt;&gt;"",IF(AND(B419&gt;=_TM1,B419&lt;=_TM2,OR(TH!L419="1111",TH!M419="1111")),TH!D419,""),"")</f>
        <v/>
      </c>
      <c r="B419" s="63" t="str">
        <f t="shared" si="15"/>
        <v/>
      </c>
      <c r="C419" s="64"/>
      <c r="D419" s="64"/>
      <c r="E419" s="64"/>
      <c r="F419" s="67"/>
      <c r="G419" s="367"/>
      <c r="H419" s="75"/>
      <c r="I419" s="619"/>
      <c r="J419" s="628"/>
      <c r="K419" s="65"/>
      <c r="L419" s="66"/>
      <c r="M419" s="66"/>
      <c r="N419" s="87" t="str">
        <f>IF(AND('331-CT'!$E$7=TH!H419,OR(L419="331",M419="331")),"x","")</f>
        <v/>
      </c>
      <c r="O419" s="87" t="str">
        <f>IF(AND($B419&gt;='111'!$N$11,$B419&lt;='111'!$O$11,OR($L419=$O$7,$M419=$O$7)),"x","")</f>
        <v/>
      </c>
      <c r="P419" s="87" t="str">
        <f>IF(AND($L419=$O$7,$B419&lt;'111'!$N$11),"x","")</f>
        <v/>
      </c>
      <c r="Q419" s="87" t="str">
        <f>IF(AND($M419=$O$7,$B419&lt;'111'!$N$11),"x","")</f>
        <v/>
      </c>
      <c r="R419" s="87" t="str">
        <f>IF(AND($B419&gt;='112'!$M$9,$B419&lt;='112'!$N$9,OR($L419='112'!$I$6,$M419='112'!$I$6)),"x","")</f>
        <v/>
      </c>
      <c r="S419" s="87" t="str">
        <f>IF(AND($L419='112'!$I$6,$B419&lt;'112'!$M$9),"x","")</f>
        <v/>
      </c>
      <c r="T419" s="87" t="str">
        <f>IF(AND($M419='112'!$I$6,$B419&lt;'112'!$M$9),"x","")</f>
        <v/>
      </c>
      <c r="U419" s="87" t="str">
        <f>IF(AND($B419&gt;='1331'!$I$9,$B419&lt;='1331'!$J$9,OR($L419=$U$7,$M419=$U$7)),"x","")</f>
        <v/>
      </c>
      <c r="V419" s="87" t="str">
        <f>IF(AND($L419=$U$7,$B419&lt;'1331'!$I$9),"x","")</f>
        <v/>
      </c>
      <c r="W419" s="87" t="str">
        <f>IF(AND($M419=$U$7,$B419&lt;'1331'!$I$9),"x","")</f>
        <v/>
      </c>
      <c r="X419" s="87" t="str">
        <f>IF(AND('CT-341'!$H$9=H419,OR(LEFT(L419,3)=$X$7,LEFT(M419,3)=$X$7)),"x","")</f>
        <v/>
      </c>
      <c r="Y419" s="87" t="str">
        <f>IF(OR(TH!L419=TH!$Y$7,M419=TH!$Y$7),"x","")</f>
        <v/>
      </c>
      <c r="Z419" s="87" t="str">
        <f t="shared" si="16"/>
        <v/>
      </c>
    </row>
    <row r="420" spans="1:26" ht="15.75" customHeight="1">
      <c r="A420" s="405" t="str">
        <f>IF(B420&lt;&gt;"",IF(AND(B420&gt;=_TM1,B420&lt;=_TM2,OR(TH!L420="1111",TH!M420="1111")),TH!D420,""),"")</f>
        <v/>
      </c>
      <c r="B420" s="63" t="str">
        <f t="shared" si="15"/>
        <v/>
      </c>
      <c r="C420" s="64"/>
      <c r="D420" s="64"/>
      <c r="E420" s="64"/>
      <c r="F420" s="67"/>
      <c r="G420" s="367"/>
      <c r="H420" s="75"/>
      <c r="I420" s="619"/>
      <c r="J420" s="628"/>
      <c r="K420" s="65"/>
      <c r="L420" s="66"/>
      <c r="M420" s="66"/>
      <c r="N420" s="87" t="str">
        <f>IF(AND('331-CT'!$E$7=TH!H420,OR(L420="331",M420="331")),"x","")</f>
        <v/>
      </c>
      <c r="O420" s="87" t="str">
        <f>IF(AND($B420&gt;='111'!$N$11,$B420&lt;='111'!$O$11,OR($L420=$O$7,$M420=$O$7)),"x","")</f>
        <v/>
      </c>
      <c r="P420" s="87" t="str">
        <f>IF(AND($L420=$O$7,$B420&lt;'111'!$N$11),"x","")</f>
        <v/>
      </c>
      <c r="Q420" s="87" t="str">
        <f>IF(AND($M420=$O$7,$B420&lt;'111'!$N$11),"x","")</f>
        <v/>
      </c>
      <c r="R420" s="87" t="str">
        <f>IF(AND($B420&gt;='112'!$M$9,$B420&lt;='112'!$N$9,OR($L420='112'!$I$6,$M420='112'!$I$6)),"x","")</f>
        <v/>
      </c>
      <c r="S420" s="87" t="str">
        <f>IF(AND($L420='112'!$I$6,$B420&lt;'112'!$M$9),"x","")</f>
        <v/>
      </c>
      <c r="T420" s="87" t="str">
        <f>IF(AND($M420='112'!$I$6,$B420&lt;'112'!$M$9),"x","")</f>
        <v/>
      </c>
      <c r="U420" s="87" t="str">
        <f>IF(AND($B420&gt;='1331'!$I$9,$B420&lt;='1331'!$J$9,OR($L420=$U$7,$M420=$U$7)),"x","")</f>
        <v/>
      </c>
      <c r="V420" s="87" t="str">
        <f>IF(AND($L420=$U$7,$B420&lt;'1331'!$I$9),"x","")</f>
        <v/>
      </c>
      <c r="W420" s="87" t="str">
        <f>IF(AND($M420=$U$7,$B420&lt;'1331'!$I$9),"x","")</f>
        <v/>
      </c>
      <c r="X420" s="87" t="str">
        <f>IF(AND('CT-341'!$H$9=H420,OR(LEFT(L420,3)=$X$7,LEFT(M420,3)=$X$7)),"x","")</f>
        <v/>
      </c>
      <c r="Y420" s="87" t="str">
        <f>IF(OR(TH!L420=TH!$Y$7,M420=TH!$Y$7),"x","")</f>
        <v/>
      </c>
      <c r="Z420" s="87" t="str">
        <f t="shared" si="16"/>
        <v/>
      </c>
    </row>
    <row r="421" spans="1:26" ht="15.75" customHeight="1">
      <c r="A421" s="405" t="str">
        <f>IF(B421&lt;&gt;"",IF(AND(B421&gt;=_TM1,B421&lt;=_TM2,OR(TH!L421="1111",TH!M421="1111")),TH!D421,""),"")</f>
        <v/>
      </c>
      <c r="B421" s="63" t="str">
        <f t="shared" si="15"/>
        <v/>
      </c>
      <c r="C421" s="64"/>
      <c r="D421" s="64"/>
      <c r="E421" s="64"/>
      <c r="F421" s="67"/>
      <c r="G421" s="367"/>
      <c r="H421" s="75"/>
      <c r="I421" s="619"/>
      <c r="J421" s="628"/>
      <c r="K421" s="65"/>
      <c r="L421" s="66"/>
      <c r="M421" s="66"/>
      <c r="N421" s="87" t="str">
        <f>IF(AND('331-CT'!$E$7=TH!H421,OR(L421="331",M421="331")),"x","")</f>
        <v/>
      </c>
      <c r="O421" s="87" t="str">
        <f>IF(AND($B421&gt;='111'!$N$11,$B421&lt;='111'!$O$11,OR($L421=$O$7,$M421=$O$7)),"x","")</f>
        <v/>
      </c>
      <c r="P421" s="87" t="str">
        <f>IF(AND($L421=$O$7,$B421&lt;'111'!$N$11),"x","")</f>
        <v/>
      </c>
      <c r="Q421" s="87" t="str">
        <f>IF(AND($M421=$O$7,$B421&lt;'111'!$N$11),"x","")</f>
        <v/>
      </c>
      <c r="R421" s="87" t="str">
        <f>IF(AND($B421&gt;='112'!$M$9,$B421&lt;='112'!$N$9,OR($L421='112'!$I$6,$M421='112'!$I$6)),"x","")</f>
        <v/>
      </c>
      <c r="S421" s="87" t="str">
        <f>IF(AND($L421='112'!$I$6,$B421&lt;'112'!$M$9),"x","")</f>
        <v/>
      </c>
      <c r="T421" s="87" t="str">
        <f>IF(AND($M421='112'!$I$6,$B421&lt;'112'!$M$9),"x","")</f>
        <v/>
      </c>
      <c r="U421" s="87" t="str">
        <f>IF(AND($B421&gt;='1331'!$I$9,$B421&lt;='1331'!$J$9,OR($L421=$U$7,$M421=$U$7)),"x","")</f>
        <v/>
      </c>
      <c r="V421" s="87" t="str">
        <f>IF(AND($L421=$U$7,$B421&lt;'1331'!$I$9),"x","")</f>
        <v/>
      </c>
      <c r="W421" s="87" t="str">
        <f>IF(AND($M421=$U$7,$B421&lt;'1331'!$I$9),"x","")</f>
        <v/>
      </c>
      <c r="X421" s="87" t="str">
        <f>IF(AND('CT-341'!$H$9=H421,OR(LEFT(L421,3)=$X$7,LEFT(M421,3)=$X$7)),"x","")</f>
        <v/>
      </c>
      <c r="Y421" s="87" t="str">
        <f>IF(OR(TH!L421=TH!$Y$7,M421=TH!$Y$7),"x","")</f>
        <v/>
      </c>
      <c r="Z421" s="87" t="str">
        <f t="shared" si="16"/>
        <v/>
      </c>
    </row>
    <row r="422" spans="1:26" ht="15.75" customHeight="1">
      <c r="A422" s="405" t="str">
        <f>IF(B422&lt;&gt;"",IF(AND(B422&gt;=_TM1,B422&lt;=_TM2,OR(TH!L422="1111",TH!M422="1111")),TH!D422,""),"")</f>
        <v/>
      </c>
      <c r="B422" s="63" t="str">
        <f t="shared" si="15"/>
        <v/>
      </c>
      <c r="C422" s="64"/>
      <c r="D422" s="64"/>
      <c r="E422" s="64"/>
      <c r="F422" s="67"/>
      <c r="G422" s="367"/>
      <c r="H422" s="75"/>
      <c r="I422" s="619"/>
      <c r="J422" s="628"/>
      <c r="K422" s="65"/>
      <c r="L422" s="66"/>
      <c r="M422" s="66"/>
      <c r="N422" s="87" t="str">
        <f>IF(AND('331-CT'!$E$7=TH!H422,OR(L422="331",M422="331")),"x","")</f>
        <v/>
      </c>
      <c r="O422" s="87" t="str">
        <f>IF(AND($B422&gt;='111'!$N$11,$B422&lt;='111'!$O$11,OR($L422=$O$7,$M422=$O$7)),"x","")</f>
        <v/>
      </c>
      <c r="P422" s="87" t="str">
        <f>IF(AND($L422=$O$7,$B422&lt;'111'!$N$11),"x","")</f>
        <v/>
      </c>
      <c r="Q422" s="87" t="str">
        <f>IF(AND($M422=$O$7,$B422&lt;'111'!$N$11),"x","")</f>
        <v/>
      </c>
      <c r="R422" s="87" t="str">
        <f>IF(AND($B422&gt;='112'!$M$9,$B422&lt;='112'!$N$9,OR($L422='112'!$I$6,$M422='112'!$I$6)),"x","")</f>
        <v/>
      </c>
      <c r="S422" s="87" t="str">
        <f>IF(AND($L422='112'!$I$6,$B422&lt;'112'!$M$9),"x","")</f>
        <v/>
      </c>
      <c r="T422" s="87" t="str">
        <f>IF(AND($M422='112'!$I$6,$B422&lt;'112'!$M$9),"x","")</f>
        <v/>
      </c>
      <c r="U422" s="87" t="str">
        <f>IF(AND($B422&gt;='1331'!$I$9,$B422&lt;='1331'!$J$9,OR($L422=$U$7,$M422=$U$7)),"x","")</f>
        <v/>
      </c>
      <c r="V422" s="87" t="str">
        <f>IF(AND($L422=$U$7,$B422&lt;'1331'!$I$9),"x","")</f>
        <v/>
      </c>
      <c r="W422" s="87" t="str">
        <f>IF(AND($M422=$U$7,$B422&lt;'1331'!$I$9),"x","")</f>
        <v/>
      </c>
      <c r="X422" s="87" t="str">
        <f>IF(AND('CT-341'!$H$9=H422,OR(LEFT(L422,3)=$X$7,LEFT(M422,3)=$X$7)),"x","")</f>
        <v/>
      </c>
      <c r="Y422" s="87" t="str">
        <f>IF(OR(TH!L422=TH!$Y$7,M422=TH!$Y$7),"x","")</f>
        <v/>
      </c>
      <c r="Z422" s="87" t="str">
        <f t="shared" si="16"/>
        <v/>
      </c>
    </row>
    <row r="423" spans="1:26" ht="15.75" customHeight="1">
      <c r="A423" s="405" t="str">
        <f>IF(B423&lt;&gt;"",IF(AND(B423&gt;=_TM1,B423&lt;=_TM2,OR(TH!L423="1111",TH!M423="1111")),TH!D423,""),"")</f>
        <v/>
      </c>
      <c r="B423" s="63" t="str">
        <f t="shared" si="15"/>
        <v/>
      </c>
      <c r="C423" s="64"/>
      <c r="D423" s="64"/>
      <c r="E423" s="64"/>
      <c r="F423" s="67"/>
      <c r="G423" s="367"/>
      <c r="H423" s="75"/>
      <c r="I423" s="619"/>
      <c r="J423" s="628"/>
      <c r="K423" s="65"/>
      <c r="L423" s="66"/>
      <c r="M423" s="66"/>
      <c r="N423" s="87" t="str">
        <f>IF(AND('331-CT'!$E$7=TH!H423,OR(L423="331",M423="331")),"x","")</f>
        <v/>
      </c>
      <c r="O423" s="87" t="str">
        <f>IF(AND($B423&gt;='111'!$N$11,$B423&lt;='111'!$O$11,OR($L423=$O$7,$M423=$O$7)),"x","")</f>
        <v/>
      </c>
      <c r="P423" s="87" t="str">
        <f>IF(AND($L423=$O$7,$B423&lt;'111'!$N$11),"x","")</f>
        <v/>
      </c>
      <c r="Q423" s="87" t="str">
        <f>IF(AND($M423=$O$7,$B423&lt;'111'!$N$11),"x","")</f>
        <v/>
      </c>
      <c r="R423" s="87" t="str">
        <f>IF(AND($B423&gt;='112'!$M$9,$B423&lt;='112'!$N$9,OR($L423='112'!$I$6,$M423='112'!$I$6)),"x","")</f>
        <v/>
      </c>
      <c r="S423" s="87" t="str">
        <f>IF(AND($L423='112'!$I$6,$B423&lt;'112'!$M$9),"x","")</f>
        <v/>
      </c>
      <c r="T423" s="87" t="str">
        <f>IF(AND($M423='112'!$I$6,$B423&lt;'112'!$M$9),"x","")</f>
        <v/>
      </c>
      <c r="U423" s="87" t="str">
        <f>IF(AND($B423&gt;='1331'!$I$9,$B423&lt;='1331'!$J$9,OR($L423=$U$7,$M423=$U$7)),"x","")</f>
        <v/>
      </c>
      <c r="V423" s="87" t="str">
        <f>IF(AND($L423=$U$7,$B423&lt;'1331'!$I$9),"x","")</f>
        <v/>
      </c>
      <c r="W423" s="87" t="str">
        <f>IF(AND($M423=$U$7,$B423&lt;'1331'!$I$9),"x","")</f>
        <v/>
      </c>
      <c r="X423" s="87" t="str">
        <f>IF(AND('CT-341'!$H$9=H423,OR(LEFT(L423,3)=$X$7,LEFT(M423,3)=$X$7)),"x","")</f>
        <v/>
      </c>
      <c r="Y423" s="87" t="str">
        <f>IF(OR(TH!L423=TH!$Y$7,M423=TH!$Y$7),"x","")</f>
        <v/>
      </c>
      <c r="Z423" s="87" t="str">
        <f t="shared" si="16"/>
        <v/>
      </c>
    </row>
    <row r="424" spans="1:26" ht="15.75" customHeight="1">
      <c r="A424" s="405" t="str">
        <f>IF(B424&lt;&gt;"",IF(AND(B424&gt;=_TM1,B424&lt;=_TM2,OR(TH!L424="1111",TH!M424="1111")),TH!D424,""),"")</f>
        <v/>
      </c>
      <c r="B424" s="63" t="str">
        <f t="shared" si="15"/>
        <v/>
      </c>
      <c r="C424" s="64"/>
      <c r="D424" s="64"/>
      <c r="E424" s="64"/>
      <c r="F424" s="67"/>
      <c r="G424" s="367"/>
      <c r="H424" s="75"/>
      <c r="I424" s="619"/>
      <c r="J424" s="628"/>
      <c r="K424" s="65"/>
      <c r="L424" s="66"/>
      <c r="M424" s="66"/>
      <c r="N424" s="87" t="str">
        <f>IF(AND('331-CT'!$E$7=TH!H424,OR(L424="331",M424="331")),"x","")</f>
        <v/>
      </c>
      <c r="O424" s="87" t="str">
        <f>IF(AND($B424&gt;='111'!$N$11,$B424&lt;='111'!$O$11,OR($L424=$O$7,$M424=$O$7)),"x","")</f>
        <v/>
      </c>
      <c r="P424" s="87" t="str">
        <f>IF(AND($L424=$O$7,$B424&lt;'111'!$N$11),"x","")</f>
        <v/>
      </c>
      <c r="Q424" s="87" t="str">
        <f>IF(AND($M424=$O$7,$B424&lt;'111'!$N$11),"x","")</f>
        <v/>
      </c>
      <c r="R424" s="87" t="str">
        <f>IF(AND($B424&gt;='112'!$M$9,$B424&lt;='112'!$N$9,OR($L424='112'!$I$6,$M424='112'!$I$6)),"x","")</f>
        <v/>
      </c>
      <c r="S424" s="87" t="str">
        <f>IF(AND($L424='112'!$I$6,$B424&lt;'112'!$M$9),"x","")</f>
        <v/>
      </c>
      <c r="T424" s="87" t="str">
        <f>IF(AND($M424='112'!$I$6,$B424&lt;'112'!$M$9),"x","")</f>
        <v/>
      </c>
      <c r="U424" s="87" t="str">
        <f>IF(AND($B424&gt;='1331'!$I$9,$B424&lt;='1331'!$J$9,OR($L424=$U$7,$M424=$U$7)),"x","")</f>
        <v/>
      </c>
      <c r="V424" s="87" t="str">
        <f>IF(AND($L424=$U$7,$B424&lt;'1331'!$I$9),"x","")</f>
        <v/>
      </c>
      <c r="W424" s="87" t="str">
        <f>IF(AND($M424=$U$7,$B424&lt;'1331'!$I$9),"x","")</f>
        <v/>
      </c>
      <c r="X424" s="87" t="str">
        <f>IF(AND('CT-341'!$H$9=H424,OR(LEFT(L424,3)=$X$7,LEFT(M424,3)=$X$7)),"x","")</f>
        <v/>
      </c>
      <c r="Y424" s="87" t="str">
        <f>IF(OR(TH!L424=TH!$Y$7,M424=TH!$Y$7),"x","")</f>
        <v/>
      </c>
      <c r="Z424" s="87" t="str">
        <f t="shared" si="16"/>
        <v/>
      </c>
    </row>
    <row r="425" spans="1:26" ht="15.75" customHeight="1">
      <c r="A425" s="405" t="str">
        <f>IF(B425&lt;&gt;"",IF(AND(B425&gt;=_TM1,B425&lt;=_TM2,OR(TH!L425="1111",TH!M425="1111")),TH!D425,""),"")</f>
        <v/>
      </c>
      <c r="B425" s="63" t="str">
        <f t="shared" si="15"/>
        <v/>
      </c>
      <c r="C425" s="64"/>
      <c r="D425" s="64"/>
      <c r="E425" s="64"/>
      <c r="F425" s="67"/>
      <c r="G425" s="367"/>
      <c r="H425" s="75"/>
      <c r="I425" s="619"/>
      <c r="J425" s="628"/>
      <c r="K425" s="65"/>
      <c r="L425" s="66"/>
      <c r="M425" s="66"/>
      <c r="N425" s="87" t="str">
        <f>IF(AND('331-CT'!$E$7=TH!H425,OR(L425="331",M425="331")),"x","")</f>
        <v/>
      </c>
      <c r="O425" s="87" t="str">
        <f>IF(AND($B425&gt;='111'!$N$11,$B425&lt;='111'!$O$11,OR($L425=$O$7,$M425=$O$7)),"x","")</f>
        <v/>
      </c>
      <c r="P425" s="87" t="str">
        <f>IF(AND($L425=$O$7,$B425&lt;'111'!$N$11),"x","")</f>
        <v/>
      </c>
      <c r="Q425" s="87" t="str">
        <f>IF(AND($M425=$O$7,$B425&lt;'111'!$N$11),"x","")</f>
        <v/>
      </c>
      <c r="R425" s="87" t="str">
        <f>IF(AND($B425&gt;='112'!$M$9,$B425&lt;='112'!$N$9,OR($L425='112'!$I$6,$M425='112'!$I$6)),"x","")</f>
        <v/>
      </c>
      <c r="S425" s="87" t="str">
        <f>IF(AND($L425='112'!$I$6,$B425&lt;'112'!$M$9),"x","")</f>
        <v/>
      </c>
      <c r="T425" s="87" t="str">
        <f>IF(AND($M425='112'!$I$6,$B425&lt;'112'!$M$9),"x","")</f>
        <v/>
      </c>
      <c r="U425" s="87" t="str">
        <f>IF(AND($B425&gt;='1331'!$I$9,$B425&lt;='1331'!$J$9,OR($L425=$U$7,$M425=$U$7)),"x","")</f>
        <v/>
      </c>
      <c r="V425" s="87" t="str">
        <f>IF(AND($L425=$U$7,$B425&lt;'1331'!$I$9),"x","")</f>
        <v/>
      </c>
      <c r="W425" s="87" t="str">
        <f>IF(AND($M425=$U$7,$B425&lt;'1331'!$I$9),"x","")</f>
        <v/>
      </c>
      <c r="X425" s="87" t="str">
        <f>IF(AND('CT-341'!$H$9=H425,OR(LEFT(L425,3)=$X$7,LEFT(M425,3)=$X$7)),"x","")</f>
        <v/>
      </c>
      <c r="Y425" s="87" t="str">
        <f>IF(OR(TH!L425=TH!$Y$7,M425=TH!$Y$7),"x","")</f>
        <v/>
      </c>
      <c r="Z425" s="87" t="str">
        <f t="shared" si="16"/>
        <v/>
      </c>
    </row>
    <row r="426" spans="1:26" ht="15.75" customHeight="1">
      <c r="A426" s="405" t="str">
        <f>IF(B426&lt;&gt;"",IF(AND(B426&gt;=_TM1,B426&lt;=_TM2,OR(TH!L426="1111",TH!M426="1111")),TH!D426,""),"")</f>
        <v/>
      </c>
      <c r="B426" s="63" t="str">
        <f t="shared" si="15"/>
        <v/>
      </c>
      <c r="C426" s="64"/>
      <c r="D426" s="64"/>
      <c r="E426" s="64"/>
      <c r="F426" s="67"/>
      <c r="G426" s="367"/>
      <c r="H426" s="75"/>
      <c r="I426" s="619"/>
      <c r="J426" s="628"/>
      <c r="K426" s="65"/>
      <c r="L426" s="66"/>
      <c r="M426" s="66"/>
      <c r="N426" s="87" t="str">
        <f>IF(AND('331-CT'!$E$7=TH!H426,OR(L426="331",M426="331")),"x","")</f>
        <v/>
      </c>
      <c r="O426" s="87" t="str">
        <f>IF(AND($B426&gt;='111'!$N$11,$B426&lt;='111'!$O$11,OR($L426=$O$7,$M426=$O$7)),"x","")</f>
        <v/>
      </c>
      <c r="P426" s="87" t="str">
        <f>IF(AND($L426=$O$7,$B426&lt;'111'!$N$11),"x","")</f>
        <v/>
      </c>
      <c r="Q426" s="87" t="str">
        <f>IF(AND($M426=$O$7,$B426&lt;'111'!$N$11),"x","")</f>
        <v/>
      </c>
      <c r="R426" s="87" t="str">
        <f>IF(AND($B426&gt;='112'!$M$9,$B426&lt;='112'!$N$9,OR($L426='112'!$I$6,$M426='112'!$I$6)),"x","")</f>
        <v/>
      </c>
      <c r="S426" s="87" t="str">
        <f>IF(AND($L426='112'!$I$6,$B426&lt;'112'!$M$9),"x","")</f>
        <v/>
      </c>
      <c r="T426" s="87" t="str">
        <f>IF(AND($M426='112'!$I$6,$B426&lt;'112'!$M$9),"x","")</f>
        <v/>
      </c>
      <c r="U426" s="87" t="str">
        <f>IF(AND($B426&gt;='1331'!$I$9,$B426&lt;='1331'!$J$9,OR($L426=$U$7,$M426=$U$7)),"x","")</f>
        <v/>
      </c>
      <c r="V426" s="87" t="str">
        <f>IF(AND($L426=$U$7,$B426&lt;'1331'!$I$9),"x","")</f>
        <v/>
      </c>
      <c r="W426" s="87" t="str">
        <f>IF(AND($M426=$U$7,$B426&lt;'1331'!$I$9),"x","")</f>
        <v/>
      </c>
      <c r="X426" s="87" t="str">
        <f>IF(AND('CT-341'!$H$9=H426,OR(LEFT(L426,3)=$X$7,LEFT(M426,3)=$X$7)),"x","")</f>
        <v/>
      </c>
      <c r="Y426" s="87" t="str">
        <f>IF(OR(TH!L426=TH!$Y$7,M426=TH!$Y$7),"x","")</f>
        <v/>
      </c>
      <c r="Z426" s="87" t="str">
        <f t="shared" si="16"/>
        <v/>
      </c>
    </row>
    <row r="427" spans="1:26" ht="15.75" customHeight="1">
      <c r="A427" s="405" t="str">
        <f>IF(B427&lt;&gt;"",IF(AND(B427&gt;=_TM1,B427&lt;=_TM2,OR(TH!L427="1111",TH!M427="1111")),TH!D427,""),"")</f>
        <v/>
      </c>
      <c r="B427" s="63" t="str">
        <f t="shared" si="15"/>
        <v/>
      </c>
      <c r="C427" s="64"/>
      <c r="D427" s="64"/>
      <c r="E427" s="64"/>
      <c r="F427" s="67"/>
      <c r="G427" s="367"/>
      <c r="H427" s="75"/>
      <c r="I427" s="619"/>
      <c r="J427" s="628"/>
      <c r="K427" s="65"/>
      <c r="L427" s="66"/>
      <c r="M427" s="66"/>
      <c r="N427" s="87" t="str">
        <f>IF(AND('331-CT'!$E$7=TH!H427,OR(L427="331",M427="331")),"x","")</f>
        <v/>
      </c>
      <c r="O427" s="87" t="str">
        <f>IF(AND($B427&gt;='111'!$N$11,$B427&lt;='111'!$O$11,OR($L427=$O$7,$M427=$O$7)),"x","")</f>
        <v/>
      </c>
      <c r="P427" s="87" t="str">
        <f>IF(AND($L427=$O$7,$B427&lt;'111'!$N$11),"x","")</f>
        <v/>
      </c>
      <c r="Q427" s="87" t="str">
        <f>IF(AND($M427=$O$7,$B427&lt;'111'!$N$11),"x","")</f>
        <v/>
      </c>
      <c r="R427" s="87" t="str">
        <f>IF(AND($B427&gt;='112'!$M$9,$B427&lt;='112'!$N$9,OR($L427='112'!$I$6,$M427='112'!$I$6)),"x","")</f>
        <v/>
      </c>
      <c r="S427" s="87" t="str">
        <f>IF(AND($L427='112'!$I$6,$B427&lt;'112'!$M$9),"x","")</f>
        <v/>
      </c>
      <c r="T427" s="87" t="str">
        <f>IF(AND($M427='112'!$I$6,$B427&lt;'112'!$M$9),"x","")</f>
        <v/>
      </c>
      <c r="U427" s="87" t="str">
        <f>IF(AND($B427&gt;='1331'!$I$9,$B427&lt;='1331'!$J$9,OR($L427=$U$7,$M427=$U$7)),"x","")</f>
        <v/>
      </c>
      <c r="V427" s="87" t="str">
        <f>IF(AND($L427=$U$7,$B427&lt;'1331'!$I$9),"x","")</f>
        <v/>
      </c>
      <c r="W427" s="87" t="str">
        <f>IF(AND($M427=$U$7,$B427&lt;'1331'!$I$9),"x","")</f>
        <v/>
      </c>
      <c r="X427" s="87" t="str">
        <f>IF(AND('CT-341'!$H$9=H427,OR(LEFT(L427,3)=$X$7,LEFT(M427,3)=$X$7)),"x","")</f>
        <v/>
      </c>
      <c r="Y427" s="87" t="str">
        <f>IF(OR(TH!L427=TH!$Y$7,M427=TH!$Y$7),"x","")</f>
        <v/>
      </c>
      <c r="Z427" s="87" t="str">
        <f t="shared" si="16"/>
        <v/>
      </c>
    </row>
    <row r="428" spans="1:26" ht="15.75" customHeight="1">
      <c r="A428" s="405" t="str">
        <f>IF(B428&lt;&gt;"",IF(AND(B428&gt;=_TM1,B428&lt;=_TM2,OR(TH!L428="1111",TH!M428="1111")),TH!D428,""),"")</f>
        <v/>
      </c>
      <c r="B428" s="63" t="str">
        <f t="shared" si="15"/>
        <v/>
      </c>
      <c r="C428" s="64"/>
      <c r="D428" s="64"/>
      <c r="E428" s="64"/>
      <c r="F428" s="67"/>
      <c r="G428" s="367"/>
      <c r="H428" s="75"/>
      <c r="I428" s="619"/>
      <c r="J428" s="628"/>
      <c r="K428" s="65"/>
      <c r="L428" s="66"/>
      <c r="M428" s="66"/>
      <c r="N428" s="87" t="str">
        <f>IF(AND('331-CT'!$E$7=TH!H428,OR(L428="331",M428="331")),"x","")</f>
        <v/>
      </c>
      <c r="O428" s="87" t="str">
        <f>IF(AND($B428&gt;='111'!$N$11,$B428&lt;='111'!$O$11,OR($L428=$O$7,$M428=$O$7)),"x","")</f>
        <v/>
      </c>
      <c r="P428" s="87" t="str">
        <f>IF(AND($L428=$O$7,$B428&lt;'111'!$N$11),"x","")</f>
        <v/>
      </c>
      <c r="Q428" s="87" t="str">
        <f>IF(AND($M428=$O$7,$B428&lt;'111'!$N$11),"x","")</f>
        <v/>
      </c>
      <c r="R428" s="87" t="str">
        <f>IF(AND($B428&gt;='112'!$M$9,$B428&lt;='112'!$N$9,OR($L428='112'!$I$6,$M428='112'!$I$6)),"x","")</f>
        <v/>
      </c>
      <c r="S428" s="87" t="str">
        <f>IF(AND($L428='112'!$I$6,$B428&lt;'112'!$M$9),"x","")</f>
        <v/>
      </c>
      <c r="T428" s="87" t="str">
        <f>IF(AND($M428='112'!$I$6,$B428&lt;'112'!$M$9),"x","")</f>
        <v/>
      </c>
      <c r="U428" s="87" t="str">
        <f>IF(AND($B428&gt;='1331'!$I$9,$B428&lt;='1331'!$J$9,OR($L428=$U$7,$M428=$U$7)),"x","")</f>
        <v/>
      </c>
      <c r="V428" s="87" t="str">
        <f>IF(AND($L428=$U$7,$B428&lt;'1331'!$I$9),"x","")</f>
        <v/>
      </c>
      <c r="W428" s="87" t="str">
        <f>IF(AND($M428=$U$7,$B428&lt;'1331'!$I$9),"x","")</f>
        <v/>
      </c>
      <c r="X428" s="87" t="str">
        <f>IF(AND('CT-341'!$H$9=H428,OR(LEFT(L428,3)=$X$7,LEFT(M428,3)=$X$7)),"x","")</f>
        <v/>
      </c>
      <c r="Y428" s="87" t="str">
        <f>IF(OR(TH!L428=TH!$Y$7,M428=TH!$Y$7),"x","")</f>
        <v/>
      </c>
      <c r="Z428" s="87" t="str">
        <f t="shared" si="16"/>
        <v/>
      </c>
    </row>
    <row r="429" spans="1:26" ht="15.75" customHeight="1">
      <c r="A429" s="405" t="str">
        <f>IF(B429&lt;&gt;"",IF(AND(B429&gt;=_TM1,B429&lt;=_TM2,OR(TH!L429="1111",TH!M429="1111")),TH!D429,""),"")</f>
        <v/>
      </c>
      <c r="B429" s="63" t="str">
        <f t="shared" si="15"/>
        <v/>
      </c>
      <c r="C429" s="64"/>
      <c r="D429" s="64"/>
      <c r="E429" s="64"/>
      <c r="F429" s="67"/>
      <c r="G429" s="367"/>
      <c r="H429" s="75"/>
      <c r="I429" s="619"/>
      <c r="J429" s="628"/>
      <c r="K429" s="65"/>
      <c r="L429" s="66"/>
      <c r="M429" s="66"/>
      <c r="N429" s="87" t="str">
        <f>IF(AND('331-CT'!$E$7=TH!H429,OR(L429="331",M429="331")),"x","")</f>
        <v/>
      </c>
      <c r="O429" s="87" t="str">
        <f>IF(AND($B429&gt;='111'!$N$11,$B429&lt;='111'!$O$11,OR($L429=$O$7,$M429=$O$7)),"x","")</f>
        <v/>
      </c>
      <c r="P429" s="87" t="str">
        <f>IF(AND($L429=$O$7,$B429&lt;'111'!$N$11),"x","")</f>
        <v/>
      </c>
      <c r="Q429" s="87" t="str">
        <f>IF(AND($M429=$O$7,$B429&lt;'111'!$N$11),"x","")</f>
        <v/>
      </c>
      <c r="R429" s="87" t="str">
        <f>IF(AND($B429&gt;='112'!$M$9,$B429&lt;='112'!$N$9,OR($L429='112'!$I$6,$M429='112'!$I$6)),"x","")</f>
        <v/>
      </c>
      <c r="S429" s="87" t="str">
        <f>IF(AND($L429='112'!$I$6,$B429&lt;'112'!$M$9),"x","")</f>
        <v/>
      </c>
      <c r="T429" s="87" t="str">
        <f>IF(AND($M429='112'!$I$6,$B429&lt;'112'!$M$9),"x","")</f>
        <v/>
      </c>
      <c r="U429" s="87" t="str">
        <f>IF(AND($B429&gt;='1331'!$I$9,$B429&lt;='1331'!$J$9,OR($L429=$U$7,$M429=$U$7)),"x","")</f>
        <v/>
      </c>
      <c r="V429" s="87" t="str">
        <f>IF(AND($L429=$U$7,$B429&lt;'1331'!$I$9),"x","")</f>
        <v/>
      </c>
      <c r="W429" s="87" t="str">
        <f>IF(AND($M429=$U$7,$B429&lt;'1331'!$I$9),"x","")</f>
        <v/>
      </c>
      <c r="X429" s="87" t="str">
        <f>IF(AND('CT-341'!$H$9=H429,OR(LEFT(L429,3)=$X$7,LEFT(M429,3)=$X$7)),"x","")</f>
        <v/>
      </c>
      <c r="Y429" s="87" t="str">
        <f>IF(OR(TH!L429=TH!$Y$7,M429=TH!$Y$7),"x","")</f>
        <v/>
      </c>
      <c r="Z429" s="87" t="str">
        <f t="shared" si="16"/>
        <v/>
      </c>
    </row>
    <row r="430" spans="1:26" ht="15.75" customHeight="1">
      <c r="A430" s="405" t="str">
        <f>IF(B430&lt;&gt;"",IF(AND(B430&gt;=_TM1,B430&lt;=_TM2,OR(TH!L430="1111",TH!M430="1111")),TH!D430,""),"")</f>
        <v/>
      </c>
      <c r="B430" s="63" t="str">
        <f t="shared" si="15"/>
        <v/>
      </c>
      <c r="C430" s="64"/>
      <c r="D430" s="64"/>
      <c r="E430" s="64"/>
      <c r="F430" s="67"/>
      <c r="G430" s="367"/>
      <c r="H430" s="75"/>
      <c r="I430" s="619"/>
      <c r="J430" s="628"/>
      <c r="K430" s="65"/>
      <c r="L430" s="66"/>
      <c r="M430" s="66"/>
      <c r="N430" s="87" t="str">
        <f>IF(AND('331-CT'!$E$7=TH!H430,OR(L430="331",M430="331")),"x","")</f>
        <v/>
      </c>
      <c r="O430" s="87" t="str">
        <f>IF(AND($B430&gt;='111'!$N$11,$B430&lt;='111'!$O$11,OR($L430=$O$7,$M430=$O$7)),"x","")</f>
        <v/>
      </c>
      <c r="P430" s="87" t="str">
        <f>IF(AND($L430=$O$7,$B430&lt;'111'!$N$11),"x","")</f>
        <v/>
      </c>
      <c r="Q430" s="87" t="str">
        <f>IF(AND($M430=$O$7,$B430&lt;'111'!$N$11),"x","")</f>
        <v/>
      </c>
      <c r="R430" s="87" t="str">
        <f>IF(AND($B430&gt;='112'!$M$9,$B430&lt;='112'!$N$9,OR($L430='112'!$I$6,$M430='112'!$I$6)),"x","")</f>
        <v/>
      </c>
      <c r="S430" s="87" t="str">
        <f>IF(AND($L430='112'!$I$6,$B430&lt;'112'!$M$9),"x","")</f>
        <v/>
      </c>
      <c r="T430" s="87" t="str">
        <f>IF(AND($M430='112'!$I$6,$B430&lt;'112'!$M$9),"x","")</f>
        <v/>
      </c>
      <c r="U430" s="87" t="str">
        <f>IF(AND($B430&gt;='1331'!$I$9,$B430&lt;='1331'!$J$9,OR($L430=$U$7,$M430=$U$7)),"x","")</f>
        <v/>
      </c>
      <c r="V430" s="87" t="str">
        <f>IF(AND($L430=$U$7,$B430&lt;'1331'!$I$9),"x","")</f>
        <v/>
      </c>
      <c r="W430" s="87" t="str">
        <f>IF(AND($M430=$U$7,$B430&lt;'1331'!$I$9),"x","")</f>
        <v/>
      </c>
      <c r="X430" s="87" t="str">
        <f>IF(AND('CT-341'!$H$9=H430,OR(LEFT(L430,3)=$X$7,LEFT(M430,3)=$X$7)),"x","")</f>
        <v/>
      </c>
      <c r="Y430" s="87" t="str">
        <f>IF(OR(TH!L430=TH!$Y$7,M430=TH!$Y$7),"x","")</f>
        <v/>
      </c>
      <c r="Z430" s="87" t="str">
        <f t="shared" si="16"/>
        <v/>
      </c>
    </row>
    <row r="431" spans="1:26" ht="15.75" customHeight="1">
      <c r="A431" s="405" t="str">
        <f>IF(B431&lt;&gt;"",IF(AND(B431&gt;=_TM1,B431&lt;=_TM2,OR(TH!L431="1111",TH!M431="1111")),TH!D431,""),"")</f>
        <v/>
      </c>
      <c r="B431" s="63" t="str">
        <f t="shared" si="15"/>
        <v/>
      </c>
      <c r="C431" s="64"/>
      <c r="D431" s="64"/>
      <c r="E431" s="64"/>
      <c r="F431" s="67"/>
      <c r="G431" s="367"/>
      <c r="H431" s="75"/>
      <c r="I431" s="619"/>
      <c r="J431" s="628"/>
      <c r="K431" s="65"/>
      <c r="L431" s="66"/>
      <c r="M431" s="66"/>
      <c r="N431" s="87" t="str">
        <f>IF(AND('331-CT'!$E$7=TH!H431,OR(L431="331",M431="331")),"x","")</f>
        <v/>
      </c>
      <c r="O431" s="87" t="str">
        <f>IF(AND($B431&gt;='111'!$N$11,$B431&lt;='111'!$O$11,OR($L431=$O$7,$M431=$O$7)),"x","")</f>
        <v/>
      </c>
      <c r="P431" s="87" t="str">
        <f>IF(AND($L431=$O$7,$B431&lt;'111'!$N$11),"x","")</f>
        <v/>
      </c>
      <c r="Q431" s="87" t="str">
        <f>IF(AND($M431=$O$7,$B431&lt;'111'!$N$11),"x","")</f>
        <v/>
      </c>
      <c r="R431" s="87" t="str">
        <f>IF(AND($B431&gt;='112'!$M$9,$B431&lt;='112'!$N$9,OR($L431='112'!$I$6,$M431='112'!$I$6)),"x","")</f>
        <v/>
      </c>
      <c r="S431" s="87" t="str">
        <f>IF(AND($L431='112'!$I$6,$B431&lt;'112'!$M$9),"x","")</f>
        <v/>
      </c>
      <c r="T431" s="87" t="str">
        <f>IF(AND($M431='112'!$I$6,$B431&lt;'112'!$M$9),"x","")</f>
        <v/>
      </c>
      <c r="U431" s="87" t="str">
        <f>IF(AND($B431&gt;='1331'!$I$9,$B431&lt;='1331'!$J$9,OR($L431=$U$7,$M431=$U$7)),"x","")</f>
        <v/>
      </c>
      <c r="V431" s="87" t="str">
        <f>IF(AND($L431=$U$7,$B431&lt;'1331'!$I$9),"x","")</f>
        <v/>
      </c>
      <c r="W431" s="87" t="str">
        <f>IF(AND($M431=$U$7,$B431&lt;'1331'!$I$9),"x","")</f>
        <v/>
      </c>
      <c r="X431" s="87" t="str">
        <f>IF(AND('CT-341'!$H$9=H431,OR(LEFT(L431,3)=$X$7,LEFT(M431,3)=$X$7)),"x","")</f>
        <v/>
      </c>
      <c r="Y431" s="87" t="str">
        <f>IF(OR(TH!L431=TH!$Y$7,M431=TH!$Y$7),"x","")</f>
        <v/>
      </c>
      <c r="Z431" s="87" t="str">
        <f t="shared" si="16"/>
        <v/>
      </c>
    </row>
    <row r="432" spans="1:26" ht="15.75" customHeight="1">
      <c r="A432" s="405" t="str">
        <f>IF(B432&lt;&gt;"",IF(AND(B432&gt;=_TM1,B432&lt;=_TM2,OR(TH!L432="1111",TH!M432="1111")),TH!D432,""),"")</f>
        <v/>
      </c>
      <c r="B432" s="63" t="str">
        <f t="shared" ref="B432:B436" si="17">IF(C432&lt;&gt;"",MONTH(C432),"")</f>
        <v/>
      </c>
      <c r="C432" s="64"/>
      <c r="D432" s="64"/>
      <c r="E432" s="64"/>
      <c r="F432" s="67"/>
      <c r="G432" s="367"/>
      <c r="H432" s="75"/>
      <c r="I432" s="619"/>
      <c r="J432" s="628"/>
      <c r="K432" s="65"/>
      <c r="L432" s="66"/>
      <c r="M432" s="66"/>
      <c r="N432" s="87" t="str">
        <f>IF(AND('331-CT'!$E$7=TH!H432,OR(L432="331",M432="331")),"x","")</f>
        <v/>
      </c>
      <c r="O432" s="87" t="str">
        <f>IF(AND($B432&gt;='111'!$N$11,$B432&lt;='111'!$O$11,OR($L432=$O$7,$M432=$O$7)),"x","")</f>
        <v/>
      </c>
      <c r="P432" s="87" t="str">
        <f>IF(AND($L432=$O$7,$B432&lt;'111'!$N$11),"x","")</f>
        <v/>
      </c>
      <c r="Q432" s="87" t="str">
        <f>IF(AND($M432=$O$7,$B432&lt;'111'!$N$11),"x","")</f>
        <v/>
      </c>
      <c r="R432" s="87" t="str">
        <f>IF(AND($B432&gt;='112'!$M$9,$B432&lt;='112'!$N$9,OR($L432='112'!$I$6,$M432='112'!$I$6)),"x","")</f>
        <v/>
      </c>
      <c r="S432" s="87" t="str">
        <f>IF(AND($L432='112'!$I$6,$B432&lt;'112'!$M$9),"x","")</f>
        <v/>
      </c>
      <c r="T432" s="87" t="str">
        <f>IF(AND($M432='112'!$I$6,$B432&lt;'112'!$M$9),"x","")</f>
        <v/>
      </c>
      <c r="U432" s="87" t="str">
        <f>IF(AND($B432&gt;='1331'!$I$9,$B432&lt;='1331'!$J$9,OR($L432=$U$7,$M432=$U$7)),"x","")</f>
        <v/>
      </c>
      <c r="V432" s="87" t="str">
        <f>IF(AND($L432=$U$7,$B432&lt;'1331'!$I$9),"x","")</f>
        <v/>
      </c>
      <c r="W432" s="87" t="str">
        <f>IF(AND($M432=$U$7,$B432&lt;'1331'!$I$9),"x","")</f>
        <v/>
      </c>
      <c r="X432" s="87" t="str">
        <f>IF(AND('CT-341'!$H$9=H432,OR(LEFT(L432,3)=$X$7,LEFT(M432,3)=$X$7)),"x","")</f>
        <v/>
      </c>
      <c r="Y432" s="87" t="str">
        <f>IF(OR(TH!L432=TH!$Y$7,M432=TH!$Y$7),"x","")</f>
        <v/>
      </c>
      <c r="Z432" s="87" t="str">
        <f t="shared" si="16"/>
        <v/>
      </c>
    </row>
    <row r="433" spans="1:26" ht="15.75" customHeight="1">
      <c r="A433" s="405" t="str">
        <f>IF(B433&lt;&gt;"",IF(AND(B433&gt;=_TM1,B433&lt;=_TM2,OR(TH!L433="1111",TH!M433="1111")),TH!D433,""),"")</f>
        <v/>
      </c>
      <c r="B433" s="63" t="str">
        <f t="shared" si="17"/>
        <v/>
      </c>
      <c r="C433" s="64"/>
      <c r="D433" s="64"/>
      <c r="E433" s="64"/>
      <c r="F433" s="67"/>
      <c r="G433" s="367"/>
      <c r="H433" s="75"/>
      <c r="I433" s="619"/>
      <c r="J433" s="628"/>
      <c r="K433" s="65"/>
      <c r="L433" s="66"/>
      <c r="M433" s="66"/>
      <c r="N433" s="87" t="str">
        <f>IF(AND('331-CT'!$E$7=TH!H433,OR(L433="331",M433="331")),"x","")</f>
        <v/>
      </c>
      <c r="O433" s="87" t="str">
        <f>IF(AND($B433&gt;='111'!$N$11,$B433&lt;='111'!$O$11,OR($L433=$O$7,$M433=$O$7)),"x","")</f>
        <v/>
      </c>
      <c r="P433" s="87" t="str">
        <f>IF(AND($L433=$O$7,$B433&lt;'111'!$N$11),"x","")</f>
        <v/>
      </c>
      <c r="Q433" s="87" t="str">
        <f>IF(AND($M433=$O$7,$B433&lt;'111'!$N$11),"x","")</f>
        <v/>
      </c>
      <c r="R433" s="87" t="str">
        <f>IF(AND($B433&gt;='112'!$M$9,$B433&lt;='112'!$N$9,OR($L433='112'!$I$6,$M433='112'!$I$6)),"x","")</f>
        <v/>
      </c>
      <c r="S433" s="87" t="str">
        <f>IF(AND($L433='112'!$I$6,$B433&lt;'112'!$M$9),"x","")</f>
        <v/>
      </c>
      <c r="T433" s="87" t="str">
        <f>IF(AND($M433='112'!$I$6,$B433&lt;'112'!$M$9),"x","")</f>
        <v/>
      </c>
      <c r="U433" s="87" t="str">
        <f>IF(AND($B433&gt;='1331'!$I$9,$B433&lt;='1331'!$J$9,OR($L433=$U$7,$M433=$U$7)),"x","")</f>
        <v/>
      </c>
      <c r="V433" s="87" t="str">
        <f>IF(AND($L433=$U$7,$B433&lt;'1331'!$I$9),"x","")</f>
        <v/>
      </c>
      <c r="W433" s="87" t="str">
        <f>IF(AND($M433=$U$7,$B433&lt;'1331'!$I$9),"x","")</f>
        <v/>
      </c>
      <c r="X433" s="87" t="str">
        <f>IF(AND('CT-341'!$H$9=H433,OR(LEFT(L433,3)=$X$7,LEFT(M433,3)=$X$7)),"x","")</f>
        <v/>
      </c>
      <c r="Y433" s="87" t="str">
        <f>IF(OR(TH!L433=TH!$Y$7,M433=TH!$Y$7),"x","")</f>
        <v/>
      </c>
      <c r="Z433" s="87" t="str">
        <f t="shared" si="16"/>
        <v/>
      </c>
    </row>
    <row r="434" spans="1:26" ht="15.75" customHeight="1">
      <c r="A434" s="405" t="str">
        <f>IF(B434&lt;&gt;"",IF(AND(B434&gt;=_TM1,B434&lt;=_TM2,OR(TH!L434="1111",TH!M434="1111")),TH!D434,""),"")</f>
        <v/>
      </c>
      <c r="B434" s="63" t="str">
        <f t="shared" si="17"/>
        <v/>
      </c>
      <c r="C434" s="64"/>
      <c r="D434" s="64"/>
      <c r="E434" s="64"/>
      <c r="F434" s="67"/>
      <c r="G434" s="367"/>
      <c r="H434" s="75"/>
      <c r="I434" s="619"/>
      <c r="J434" s="628"/>
      <c r="K434" s="65"/>
      <c r="L434" s="66"/>
      <c r="M434" s="66"/>
      <c r="N434" s="87" t="str">
        <f>IF(AND('331-CT'!$E$7=TH!H434,OR(L434="331",M434="331")),"x","")</f>
        <v/>
      </c>
      <c r="O434" s="87" t="str">
        <f>IF(AND($B434&gt;='111'!$N$11,$B434&lt;='111'!$O$11,OR($L434=$O$7,$M434=$O$7)),"x","")</f>
        <v/>
      </c>
      <c r="P434" s="87" t="str">
        <f>IF(AND($L434=$O$7,$B434&lt;'111'!$N$11),"x","")</f>
        <v/>
      </c>
      <c r="Q434" s="87" t="str">
        <f>IF(AND($M434=$O$7,$B434&lt;'111'!$N$11),"x","")</f>
        <v/>
      </c>
      <c r="R434" s="87" t="str">
        <f>IF(AND($B434&gt;='112'!$M$9,$B434&lt;='112'!$N$9,OR($L434='112'!$I$6,$M434='112'!$I$6)),"x","")</f>
        <v/>
      </c>
      <c r="S434" s="87" t="str">
        <f>IF(AND($L434='112'!$I$6,$B434&lt;'112'!$M$9),"x","")</f>
        <v/>
      </c>
      <c r="T434" s="87" t="str">
        <f>IF(AND($M434='112'!$I$6,$B434&lt;'112'!$M$9),"x","")</f>
        <v/>
      </c>
      <c r="U434" s="87" t="str">
        <f>IF(AND($B434&gt;='1331'!$I$9,$B434&lt;='1331'!$J$9,OR($L434=$U$7,$M434=$U$7)),"x","")</f>
        <v/>
      </c>
      <c r="V434" s="87" t="str">
        <f>IF(AND($L434=$U$7,$B434&lt;'1331'!$I$9),"x","")</f>
        <v/>
      </c>
      <c r="W434" s="87" t="str">
        <f>IF(AND($M434=$U$7,$B434&lt;'1331'!$I$9),"x","")</f>
        <v/>
      </c>
      <c r="X434" s="87" t="str">
        <f>IF(AND('CT-341'!$H$9=H434,OR(LEFT(L434,3)=$X$7,LEFT(M434,3)=$X$7)),"x","")</f>
        <v/>
      </c>
      <c r="Y434" s="87" t="str">
        <f>IF(OR(TH!L434=TH!$Y$7,M434=TH!$Y$7),"x","")</f>
        <v/>
      </c>
      <c r="Z434" s="87" t="str">
        <f t="shared" si="16"/>
        <v/>
      </c>
    </row>
    <row r="435" spans="1:26" ht="15.75" customHeight="1">
      <c r="A435" s="405" t="str">
        <f>IF(B435&lt;&gt;"",IF(AND(B435&gt;=_TM1,B435&lt;=_TM2,OR(TH!L435="1111",TH!M435="1111")),TH!D435,""),"")</f>
        <v/>
      </c>
      <c r="B435" s="63" t="str">
        <f t="shared" si="17"/>
        <v/>
      </c>
      <c r="C435" s="64"/>
      <c r="D435" s="64"/>
      <c r="E435" s="64"/>
      <c r="F435" s="67"/>
      <c r="G435" s="367"/>
      <c r="H435" s="75"/>
      <c r="I435" s="619"/>
      <c r="J435" s="628"/>
      <c r="K435" s="65"/>
      <c r="L435" s="66"/>
      <c r="M435" s="66"/>
      <c r="N435" s="87" t="str">
        <f>IF(AND('331-CT'!$E$7=TH!H435,OR(L435="331",M435="331")),"x","")</f>
        <v/>
      </c>
      <c r="O435" s="87" t="str">
        <f>IF(AND($B435&gt;='111'!$N$11,$B435&lt;='111'!$O$11,OR($L435=$O$7,$M435=$O$7)),"x","")</f>
        <v/>
      </c>
      <c r="P435" s="87" t="str">
        <f>IF(AND($L435=$O$7,$B435&lt;'111'!$N$11),"x","")</f>
        <v/>
      </c>
      <c r="Q435" s="87" t="str">
        <f>IF(AND($M435=$O$7,$B435&lt;'111'!$N$11),"x","")</f>
        <v/>
      </c>
      <c r="R435" s="87" t="str">
        <f>IF(AND($B435&gt;='112'!$M$9,$B435&lt;='112'!$N$9,OR($L435='112'!$I$6,$M435='112'!$I$6)),"x","")</f>
        <v/>
      </c>
      <c r="S435" s="87" t="str">
        <f>IF(AND($L435='112'!$I$6,$B435&lt;'112'!$M$9),"x","")</f>
        <v/>
      </c>
      <c r="T435" s="87" t="str">
        <f>IF(AND($M435='112'!$I$6,$B435&lt;'112'!$M$9),"x","")</f>
        <v/>
      </c>
      <c r="U435" s="87" t="str">
        <f>IF(AND($B435&gt;='1331'!$I$9,$B435&lt;='1331'!$J$9,OR($L435=$U$7,$M435=$U$7)),"x","")</f>
        <v/>
      </c>
      <c r="V435" s="87" t="str">
        <f>IF(AND($L435=$U$7,$B435&lt;'1331'!$I$9),"x","")</f>
        <v/>
      </c>
      <c r="W435" s="87" t="str">
        <f>IF(AND($M435=$U$7,$B435&lt;'1331'!$I$9),"x","")</f>
        <v/>
      </c>
      <c r="X435" s="87" t="str">
        <f>IF(AND('CT-341'!$H$9=H435,OR(LEFT(L435,3)=$X$7,LEFT(M435,3)=$X$7)),"x","")</f>
        <v/>
      </c>
      <c r="Y435" s="87" t="str">
        <f>IF(OR(TH!L435=TH!$Y$7,M435=TH!$Y$7),"x","")</f>
        <v/>
      </c>
      <c r="Z435" s="87" t="str">
        <f t="shared" si="16"/>
        <v/>
      </c>
    </row>
    <row r="436" spans="1:26" ht="15.75" customHeight="1">
      <c r="A436" s="405" t="str">
        <f>IF(B436&lt;&gt;"",IF(AND(B436&gt;=_TM1,B436&lt;=_TM2,OR(TH!L436="1111",TH!M436="1111")),TH!D436,""),"")</f>
        <v/>
      </c>
      <c r="B436" s="63" t="str">
        <f t="shared" si="17"/>
        <v/>
      </c>
      <c r="C436" s="64"/>
      <c r="D436" s="64"/>
      <c r="E436" s="64"/>
      <c r="F436" s="67"/>
      <c r="G436" s="367"/>
      <c r="H436" s="75"/>
      <c r="I436" s="619"/>
      <c r="J436" s="628"/>
      <c r="K436" s="65"/>
      <c r="L436" s="66"/>
      <c r="M436" s="66"/>
      <c r="N436" s="87" t="str">
        <f>IF(AND('331-CT'!$E$7=TH!H436,OR(L436="331",M436="331")),"x","")</f>
        <v/>
      </c>
      <c r="O436" s="87" t="str">
        <f>IF(AND($B436&gt;='111'!$N$11,$B436&lt;='111'!$O$11,OR($L436=$O$7,$M436=$O$7)),"x","")</f>
        <v/>
      </c>
      <c r="P436" s="87" t="str">
        <f>IF(AND($L436=$O$7,$B436&lt;'111'!$N$11),"x","")</f>
        <v/>
      </c>
      <c r="Q436" s="87" t="str">
        <f>IF(AND($M436=$O$7,$B436&lt;'111'!$N$11),"x","")</f>
        <v/>
      </c>
      <c r="R436" s="87" t="str">
        <f>IF(AND($B436&gt;='112'!$M$9,$B436&lt;='112'!$N$9,OR($L436='112'!$I$6,$M436='112'!$I$6)),"x","")</f>
        <v/>
      </c>
      <c r="S436" s="87" t="str">
        <f>IF(AND($L436='112'!$I$6,$B436&lt;'112'!$M$9),"x","")</f>
        <v/>
      </c>
      <c r="T436" s="87" t="str">
        <f>IF(AND($M436='112'!$I$6,$B436&lt;'112'!$M$9),"x","")</f>
        <v/>
      </c>
      <c r="U436" s="87" t="str">
        <f>IF(AND($B436&gt;='1331'!$I$9,$B436&lt;='1331'!$J$9,OR($L436=$U$7,$M436=$U$7)),"x","")</f>
        <v/>
      </c>
      <c r="V436" s="87" t="str">
        <f>IF(AND($L436=$U$7,$B436&lt;'1331'!$I$9),"x","")</f>
        <v/>
      </c>
      <c r="W436" s="87" t="str">
        <f>IF(AND($M436=$U$7,$B436&lt;'1331'!$I$9),"x","")</f>
        <v/>
      </c>
      <c r="X436" s="87" t="str">
        <f>IF(AND('CT-341'!$H$9=H436,OR(LEFT(L436,3)=$X$7,LEFT(M436,3)=$X$7)),"x","")</f>
        <v/>
      </c>
      <c r="Y436" s="87" t="str">
        <f>IF(OR(TH!L436=TH!$Y$7,M436=TH!$Y$7),"x","")</f>
        <v/>
      </c>
      <c r="Z436" s="87" t="str">
        <f t="shared" si="16"/>
        <v/>
      </c>
    </row>
    <row r="437" spans="1:26" ht="15.75" customHeight="1">
      <c r="A437" s="405" t="str">
        <f>IF(B437&lt;&gt;"",IF(AND(B437&gt;=_TM1,B437&lt;=_TM2,OR(TH!L437="1111",TH!M437="1111")),TH!D437,""),"")</f>
        <v/>
      </c>
      <c r="B437" s="63" t="str">
        <f t="shared" ref="B437:B500" si="18">IF(C437&lt;&gt;"",MONTH(C437),"")</f>
        <v/>
      </c>
      <c r="C437" s="368"/>
      <c r="D437" s="368"/>
      <c r="E437" s="368"/>
      <c r="F437" s="369"/>
      <c r="G437" s="387"/>
      <c r="H437" s="370"/>
      <c r="I437" s="619"/>
      <c r="J437" s="628"/>
      <c r="K437" s="65"/>
      <c r="L437" s="371"/>
      <c r="M437" s="371"/>
      <c r="N437" s="87" t="str">
        <f>IF(AND('331-CT'!$E$7=TH!H437,OR(L437="331",M437="331")),"x","")</f>
        <v/>
      </c>
      <c r="O437" s="87" t="str">
        <f>IF(AND($B437&gt;='111'!$N$11,$B437&lt;='111'!$O$11,OR($L437=$O$7,$M437=$O$7)),"x","")</f>
        <v/>
      </c>
      <c r="P437" s="87" t="str">
        <f>IF(AND($L437=$O$7,$B437&lt;'111'!$N$11),"x","")</f>
        <v/>
      </c>
      <c r="Q437" s="87" t="str">
        <f>IF(AND($M437=$O$7,$B437&lt;'111'!$N$11),"x","")</f>
        <v/>
      </c>
      <c r="R437" s="87" t="str">
        <f>IF(AND($B437&gt;='112'!$M$9,$B437&lt;='112'!$N$9,OR($L437='112'!$I$6,$M437='112'!$I$6)),"x","")</f>
        <v/>
      </c>
      <c r="S437" s="87" t="str">
        <f>IF(AND($L437='112'!$I$6,$B437&lt;'112'!$M$9),"x","")</f>
        <v/>
      </c>
      <c r="T437" s="87" t="str">
        <f>IF(AND($M437='112'!$I$6,$B437&lt;'112'!$M$9),"x","")</f>
        <v/>
      </c>
      <c r="U437" s="87" t="str">
        <f>IF(AND($B437&gt;='1331'!$I$9,$B437&lt;='1331'!$J$9,OR($L437=$U$7,$M437=$U$7)),"x","")</f>
        <v/>
      </c>
      <c r="V437" s="87" t="str">
        <f>IF(AND($L437=$U$7,$B437&lt;'1331'!$I$9),"x","")</f>
        <v/>
      </c>
      <c r="W437" s="87" t="str">
        <f>IF(AND($M437=$U$7,$B437&lt;'1331'!$I$9),"x","")</f>
        <v/>
      </c>
      <c r="X437" s="87" t="str">
        <f>IF(AND('CT-341'!$H$9=H437,OR(LEFT(L437,3)=$X$7,LEFT(M437,3)=$X$7)),"x","")</f>
        <v/>
      </c>
      <c r="Y437" s="87" t="str">
        <f>IF(OR(TH!L437=TH!$Y$7,M437=TH!$Y$7),"x","")</f>
        <v/>
      </c>
      <c r="Z437" s="87" t="str">
        <f t="shared" si="16"/>
        <v/>
      </c>
    </row>
    <row r="438" spans="1:26" ht="15.75" customHeight="1">
      <c r="A438" s="405" t="str">
        <f>IF(B438&lt;&gt;"",IF(AND(B438&gt;=_TM1,B438&lt;=_TM2,OR(TH!L438="1111",TH!M438="1111")),TH!D438,""),"")</f>
        <v/>
      </c>
      <c r="B438" s="63" t="str">
        <f t="shared" si="18"/>
        <v/>
      </c>
      <c r="C438" s="368"/>
      <c r="D438" s="368"/>
      <c r="E438" s="368"/>
      <c r="F438" s="369"/>
      <c r="G438" s="387"/>
      <c r="H438" s="370"/>
      <c r="I438" s="619"/>
      <c r="J438" s="628"/>
      <c r="K438" s="65"/>
      <c r="L438" s="371"/>
      <c r="M438" s="371"/>
      <c r="N438" s="87" t="str">
        <f>IF(AND('331-CT'!$E$7=TH!H438,OR(L438="331",M438="331")),"x","")</f>
        <v/>
      </c>
      <c r="O438" s="87" t="str">
        <f>IF(AND($B438&gt;='111'!$N$11,$B438&lt;='111'!$O$11,OR($L438=$O$7,$M438=$O$7)),"x","")</f>
        <v/>
      </c>
      <c r="P438" s="87" t="str">
        <f>IF(AND($L438=$O$7,$B438&lt;'111'!$N$11),"x","")</f>
        <v/>
      </c>
      <c r="Q438" s="87" t="str">
        <f>IF(AND($M438=$O$7,$B438&lt;'111'!$N$11),"x","")</f>
        <v/>
      </c>
      <c r="R438" s="87" t="str">
        <f>IF(AND($B438&gt;='112'!$M$9,$B438&lt;='112'!$N$9,OR($L438='112'!$I$6,$M438='112'!$I$6)),"x","")</f>
        <v/>
      </c>
      <c r="S438" s="87" t="str">
        <f>IF(AND($L438='112'!$I$6,$B438&lt;'112'!$M$9),"x","")</f>
        <v/>
      </c>
      <c r="T438" s="87" t="str">
        <f>IF(AND($M438='112'!$I$6,$B438&lt;'112'!$M$9),"x","")</f>
        <v/>
      </c>
      <c r="U438" s="87" t="str">
        <f>IF(AND($B438&gt;='1331'!$I$9,$B438&lt;='1331'!$J$9,OR($L438=$U$7,$M438=$U$7)),"x","")</f>
        <v/>
      </c>
      <c r="V438" s="87" t="str">
        <f>IF(AND($L438=$U$7,$B438&lt;'1331'!$I$9),"x","")</f>
        <v/>
      </c>
      <c r="W438" s="87" t="str">
        <f>IF(AND($M438=$U$7,$B438&lt;'1331'!$I$9),"x","")</f>
        <v/>
      </c>
      <c r="X438" s="87" t="str">
        <f>IF(AND('CT-341'!$H$9=H438,OR(LEFT(L438,3)=$X$7,LEFT(M438,3)=$X$7)),"x","")</f>
        <v/>
      </c>
      <c r="Y438" s="87" t="str">
        <f>IF(OR(TH!L438=TH!$Y$7,M438=TH!$Y$7),"x","")</f>
        <v/>
      </c>
      <c r="Z438" s="87" t="str">
        <f t="shared" si="16"/>
        <v/>
      </c>
    </row>
    <row r="439" spans="1:26" ht="15.75" customHeight="1">
      <c r="A439" s="405" t="str">
        <f>IF(B439&lt;&gt;"",IF(AND(B439&gt;=_TM1,B439&lt;=_TM2,OR(TH!L439="1111",TH!M439="1111")),TH!D439,""),"")</f>
        <v/>
      </c>
      <c r="B439" s="63" t="str">
        <f t="shared" si="18"/>
        <v/>
      </c>
      <c r="C439" s="368"/>
      <c r="D439" s="368"/>
      <c r="E439" s="368"/>
      <c r="F439" s="369"/>
      <c r="G439" s="387"/>
      <c r="H439" s="370"/>
      <c r="I439" s="619"/>
      <c r="J439" s="628"/>
      <c r="K439" s="65"/>
      <c r="L439" s="371"/>
      <c r="M439" s="371"/>
      <c r="N439" s="87" t="str">
        <f>IF(AND('331-CT'!$E$7=TH!H439,OR(L439="331",M439="331")),"x","")</f>
        <v/>
      </c>
      <c r="O439" s="87" t="str">
        <f>IF(AND($B439&gt;='111'!$N$11,$B439&lt;='111'!$O$11,OR($L439=$O$7,$M439=$O$7)),"x","")</f>
        <v/>
      </c>
      <c r="P439" s="87" t="str">
        <f>IF(AND($L439=$O$7,$B439&lt;'111'!$N$11),"x","")</f>
        <v/>
      </c>
      <c r="Q439" s="87" t="str">
        <f>IF(AND($M439=$O$7,$B439&lt;'111'!$N$11),"x","")</f>
        <v/>
      </c>
      <c r="R439" s="87" t="str">
        <f>IF(AND($B439&gt;='112'!$M$9,$B439&lt;='112'!$N$9,OR($L439='112'!$I$6,$M439='112'!$I$6)),"x","")</f>
        <v/>
      </c>
      <c r="S439" s="87" t="str">
        <f>IF(AND($L439='112'!$I$6,$B439&lt;'112'!$M$9),"x","")</f>
        <v/>
      </c>
      <c r="T439" s="87" t="str">
        <f>IF(AND($M439='112'!$I$6,$B439&lt;'112'!$M$9),"x","")</f>
        <v/>
      </c>
      <c r="U439" s="87" t="str">
        <f>IF(AND($B439&gt;='1331'!$I$9,$B439&lt;='1331'!$J$9,OR($L439=$U$7,$M439=$U$7)),"x","")</f>
        <v/>
      </c>
      <c r="V439" s="87" t="str">
        <f>IF(AND($L439=$U$7,$B439&lt;'1331'!$I$9),"x","")</f>
        <v/>
      </c>
      <c r="W439" s="87" t="str">
        <f>IF(AND($M439=$U$7,$B439&lt;'1331'!$I$9),"x","")</f>
        <v/>
      </c>
      <c r="X439" s="87" t="str">
        <f>IF(AND('CT-341'!$H$9=H439,OR(LEFT(L439,3)=$X$7,LEFT(M439,3)=$X$7)),"x","")</f>
        <v/>
      </c>
      <c r="Y439" s="87" t="str">
        <f>IF(OR(TH!L439=TH!$Y$7,M439=TH!$Y$7),"x","")</f>
        <v/>
      </c>
      <c r="Z439" s="87" t="str">
        <f t="shared" si="16"/>
        <v/>
      </c>
    </row>
    <row r="440" spans="1:26" ht="15.75" customHeight="1">
      <c r="A440" s="405" t="str">
        <f>IF(B440&lt;&gt;"",IF(AND(B440&gt;=_TM1,B440&lt;=_TM2,OR(TH!L440="1111",TH!M440="1111")),TH!D440,""),"")</f>
        <v/>
      </c>
      <c r="B440" s="63" t="str">
        <f t="shared" si="18"/>
        <v/>
      </c>
      <c r="C440" s="368"/>
      <c r="D440" s="368"/>
      <c r="E440" s="368"/>
      <c r="F440" s="369"/>
      <c r="G440" s="387"/>
      <c r="H440" s="370"/>
      <c r="I440" s="619"/>
      <c r="J440" s="628"/>
      <c r="K440" s="65"/>
      <c r="L440" s="371"/>
      <c r="M440" s="371"/>
      <c r="N440" s="87" t="str">
        <f>IF(AND('331-CT'!$E$7=TH!H440,OR(L440="331",M440="331")),"x","")</f>
        <v/>
      </c>
      <c r="O440" s="87" t="str">
        <f>IF(AND($B440&gt;='111'!$N$11,$B440&lt;='111'!$O$11,OR($L440=$O$7,$M440=$O$7)),"x","")</f>
        <v/>
      </c>
      <c r="P440" s="87" t="str">
        <f>IF(AND($L440=$O$7,$B440&lt;'111'!$N$11),"x","")</f>
        <v/>
      </c>
      <c r="Q440" s="87" t="str">
        <f>IF(AND($M440=$O$7,$B440&lt;'111'!$N$11),"x","")</f>
        <v/>
      </c>
      <c r="R440" s="87" t="str">
        <f>IF(AND($B440&gt;='112'!$M$9,$B440&lt;='112'!$N$9,OR($L440='112'!$I$6,$M440='112'!$I$6)),"x","")</f>
        <v/>
      </c>
      <c r="S440" s="87" t="str">
        <f>IF(AND($L440='112'!$I$6,$B440&lt;'112'!$M$9),"x","")</f>
        <v/>
      </c>
      <c r="T440" s="87" t="str">
        <f>IF(AND($M440='112'!$I$6,$B440&lt;'112'!$M$9),"x","")</f>
        <v/>
      </c>
      <c r="U440" s="87" t="str">
        <f>IF(AND($B440&gt;='1331'!$I$9,$B440&lt;='1331'!$J$9,OR($L440=$U$7,$M440=$U$7)),"x","")</f>
        <v/>
      </c>
      <c r="V440" s="87" t="str">
        <f>IF(AND($L440=$U$7,$B440&lt;'1331'!$I$9),"x","")</f>
        <v/>
      </c>
      <c r="W440" s="87" t="str">
        <f>IF(AND($M440=$U$7,$B440&lt;'1331'!$I$9),"x","")</f>
        <v/>
      </c>
      <c r="X440" s="87" t="str">
        <f>IF(AND('CT-341'!$H$9=H440,OR(LEFT(L440,3)=$X$7,LEFT(M440,3)=$X$7)),"x","")</f>
        <v/>
      </c>
      <c r="Y440" s="87" t="str">
        <f>IF(OR(TH!L440=TH!$Y$7,M440=TH!$Y$7),"x","")</f>
        <v/>
      </c>
      <c r="Z440" s="87" t="str">
        <f t="shared" si="16"/>
        <v/>
      </c>
    </row>
    <row r="441" spans="1:26" ht="15.75" customHeight="1">
      <c r="A441" s="405" t="str">
        <f>IF(B441&lt;&gt;"",IF(AND(B441&gt;=_TM1,B441&lt;=_TM2,OR(TH!L441="1111",TH!M441="1111")),TH!D441,""),"")</f>
        <v/>
      </c>
      <c r="B441" s="63" t="str">
        <f t="shared" si="18"/>
        <v/>
      </c>
      <c r="C441" s="368"/>
      <c r="D441" s="368"/>
      <c r="E441" s="368"/>
      <c r="F441" s="369"/>
      <c r="G441" s="387"/>
      <c r="H441" s="370"/>
      <c r="I441" s="619"/>
      <c r="J441" s="628"/>
      <c r="K441" s="65"/>
      <c r="L441" s="371"/>
      <c r="M441" s="371"/>
      <c r="N441" s="87" t="str">
        <f>IF(AND('331-CT'!$E$7=TH!H441,OR(L441="331",M441="331")),"x","")</f>
        <v/>
      </c>
      <c r="O441" s="87" t="str">
        <f>IF(AND($B441&gt;='111'!$N$11,$B441&lt;='111'!$O$11,OR($L441=$O$7,$M441=$O$7)),"x","")</f>
        <v/>
      </c>
      <c r="P441" s="87" t="str">
        <f>IF(AND($L441=$O$7,$B441&lt;'111'!$N$11),"x","")</f>
        <v/>
      </c>
      <c r="Q441" s="87" t="str">
        <f>IF(AND($M441=$O$7,$B441&lt;'111'!$N$11),"x","")</f>
        <v/>
      </c>
      <c r="R441" s="87" t="str">
        <f>IF(AND($B441&gt;='112'!$M$9,$B441&lt;='112'!$N$9,OR($L441='112'!$I$6,$M441='112'!$I$6)),"x","")</f>
        <v/>
      </c>
      <c r="S441" s="87" t="str">
        <f>IF(AND($L441='112'!$I$6,$B441&lt;'112'!$M$9),"x","")</f>
        <v/>
      </c>
      <c r="T441" s="87" t="str">
        <f>IF(AND($M441='112'!$I$6,$B441&lt;'112'!$M$9),"x","")</f>
        <v/>
      </c>
      <c r="U441" s="87" t="str">
        <f>IF(AND($B441&gt;='1331'!$I$9,$B441&lt;='1331'!$J$9,OR($L441=$U$7,$M441=$U$7)),"x","")</f>
        <v/>
      </c>
      <c r="V441" s="87" t="str">
        <f>IF(AND($L441=$U$7,$B441&lt;'1331'!$I$9),"x","")</f>
        <v/>
      </c>
      <c r="W441" s="87" t="str">
        <f>IF(AND($M441=$U$7,$B441&lt;'1331'!$I$9),"x","")</f>
        <v/>
      </c>
      <c r="X441" s="87" t="str">
        <f>IF(AND('CT-341'!$H$9=H441,OR(LEFT(L441,3)=$X$7,LEFT(M441,3)=$X$7)),"x","")</f>
        <v/>
      </c>
      <c r="Y441" s="87" t="str">
        <f>IF(OR(TH!L441=TH!$Y$7,M441=TH!$Y$7),"x","")</f>
        <v/>
      </c>
      <c r="Z441" s="87" t="str">
        <f t="shared" si="16"/>
        <v/>
      </c>
    </row>
    <row r="442" spans="1:26" ht="15.75" customHeight="1">
      <c r="A442" s="405" t="str">
        <f>IF(B442&lt;&gt;"",IF(AND(B442&gt;=_TM1,B442&lt;=_TM2,OR(TH!L442="1111",TH!M442="1111")),TH!D442,""),"")</f>
        <v/>
      </c>
      <c r="B442" s="63" t="str">
        <f t="shared" si="18"/>
        <v/>
      </c>
      <c r="C442" s="368"/>
      <c r="D442" s="368"/>
      <c r="E442" s="368"/>
      <c r="F442" s="369"/>
      <c r="G442" s="387"/>
      <c r="H442" s="370"/>
      <c r="I442" s="619"/>
      <c r="J442" s="628"/>
      <c r="K442" s="65"/>
      <c r="L442" s="371"/>
      <c r="M442" s="371"/>
      <c r="N442" s="87" t="str">
        <f>IF(AND('331-CT'!$E$7=TH!H442,OR(L442="331",M442="331")),"x","")</f>
        <v/>
      </c>
      <c r="O442" s="87" t="str">
        <f>IF(AND($B442&gt;='111'!$N$11,$B442&lt;='111'!$O$11,OR($L442=$O$7,$M442=$O$7)),"x","")</f>
        <v/>
      </c>
      <c r="P442" s="87" t="str">
        <f>IF(AND($L442=$O$7,$B442&lt;'111'!$N$11),"x","")</f>
        <v/>
      </c>
      <c r="Q442" s="87" t="str">
        <f>IF(AND($M442=$O$7,$B442&lt;'111'!$N$11),"x","")</f>
        <v/>
      </c>
      <c r="R442" s="87" t="str">
        <f>IF(AND($B442&gt;='112'!$M$9,$B442&lt;='112'!$N$9,OR($L442='112'!$I$6,$M442='112'!$I$6)),"x","")</f>
        <v/>
      </c>
      <c r="S442" s="87" t="str">
        <f>IF(AND($L442='112'!$I$6,$B442&lt;'112'!$M$9),"x","")</f>
        <v/>
      </c>
      <c r="T442" s="87" t="str">
        <f>IF(AND($M442='112'!$I$6,$B442&lt;'112'!$M$9),"x","")</f>
        <v/>
      </c>
      <c r="U442" s="87" t="str">
        <f>IF(AND($B442&gt;='1331'!$I$9,$B442&lt;='1331'!$J$9,OR($L442=$U$7,$M442=$U$7)),"x","")</f>
        <v/>
      </c>
      <c r="V442" s="87" t="str">
        <f>IF(AND($L442=$U$7,$B442&lt;'1331'!$I$9),"x","")</f>
        <v/>
      </c>
      <c r="W442" s="87" t="str">
        <f>IF(AND($M442=$U$7,$B442&lt;'1331'!$I$9),"x","")</f>
        <v/>
      </c>
      <c r="X442" s="87" t="str">
        <f>IF(AND('CT-341'!$H$9=H442,OR(LEFT(L442,3)=$X$7,LEFT(M442,3)=$X$7)),"x","")</f>
        <v/>
      </c>
      <c r="Y442" s="87" t="str">
        <f>IF(OR(TH!L442=TH!$Y$7,M442=TH!$Y$7),"x","")</f>
        <v/>
      </c>
      <c r="Z442" s="87" t="str">
        <f t="shared" si="16"/>
        <v/>
      </c>
    </row>
    <row r="443" spans="1:26" ht="15.75" customHeight="1">
      <c r="A443" s="405" t="str">
        <f>IF(B443&lt;&gt;"",IF(AND(B443&gt;=_TM1,B443&lt;=_TM2,OR(TH!L443="1111",TH!M443="1111")),TH!D443,""),"")</f>
        <v/>
      </c>
      <c r="B443" s="63" t="str">
        <f t="shared" si="18"/>
        <v/>
      </c>
      <c r="C443" s="368"/>
      <c r="D443" s="368"/>
      <c r="E443" s="368"/>
      <c r="F443" s="369"/>
      <c r="G443" s="387"/>
      <c r="H443" s="370"/>
      <c r="I443" s="619"/>
      <c r="J443" s="628"/>
      <c r="K443" s="65"/>
      <c r="L443" s="371"/>
      <c r="M443" s="371"/>
      <c r="N443" s="87" t="str">
        <f>IF(AND('331-CT'!$E$7=TH!H443,OR(L443="331",M443="331")),"x","")</f>
        <v/>
      </c>
      <c r="O443" s="87" t="str">
        <f>IF(AND($B443&gt;='111'!$N$11,$B443&lt;='111'!$O$11,OR($L443=$O$7,$M443=$O$7)),"x","")</f>
        <v/>
      </c>
      <c r="P443" s="87" t="str">
        <f>IF(AND($L443=$O$7,$B443&lt;'111'!$N$11),"x","")</f>
        <v/>
      </c>
      <c r="Q443" s="87" t="str">
        <f>IF(AND($M443=$O$7,$B443&lt;'111'!$N$11),"x","")</f>
        <v/>
      </c>
      <c r="R443" s="87" t="str">
        <f>IF(AND($B443&gt;='112'!$M$9,$B443&lt;='112'!$N$9,OR($L443='112'!$I$6,$M443='112'!$I$6)),"x","")</f>
        <v/>
      </c>
      <c r="S443" s="87" t="str">
        <f>IF(AND($L443='112'!$I$6,$B443&lt;'112'!$M$9),"x","")</f>
        <v/>
      </c>
      <c r="T443" s="87" t="str">
        <f>IF(AND($M443='112'!$I$6,$B443&lt;'112'!$M$9),"x","")</f>
        <v/>
      </c>
      <c r="U443" s="87" t="str">
        <f>IF(AND($B443&gt;='1331'!$I$9,$B443&lt;='1331'!$J$9,OR($L443=$U$7,$M443=$U$7)),"x","")</f>
        <v/>
      </c>
      <c r="V443" s="87" t="str">
        <f>IF(AND($L443=$U$7,$B443&lt;'1331'!$I$9),"x","")</f>
        <v/>
      </c>
      <c r="W443" s="87" t="str">
        <f>IF(AND($M443=$U$7,$B443&lt;'1331'!$I$9),"x","")</f>
        <v/>
      </c>
      <c r="X443" s="87" t="str">
        <f>IF(AND('CT-341'!$H$9=H443,OR(LEFT(L443,3)=$X$7,LEFT(M443,3)=$X$7)),"x","")</f>
        <v/>
      </c>
      <c r="Y443" s="87" t="str">
        <f>IF(OR(TH!L443=TH!$Y$7,M443=TH!$Y$7),"x","")</f>
        <v/>
      </c>
      <c r="Z443" s="87" t="str">
        <f t="shared" si="16"/>
        <v/>
      </c>
    </row>
    <row r="444" spans="1:26" ht="15.75" customHeight="1">
      <c r="A444" s="405" t="str">
        <f>IF(B444&lt;&gt;"",IF(AND(B444&gt;=_TM1,B444&lt;=_TM2,OR(TH!L444="1111",TH!M444="1111")),TH!D444,""),"")</f>
        <v/>
      </c>
      <c r="B444" s="63" t="str">
        <f t="shared" si="18"/>
        <v/>
      </c>
      <c r="C444" s="368"/>
      <c r="D444" s="368"/>
      <c r="E444" s="368"/>
      <c r="F444" s="369"/>
      <c r="G444" s="387"/>
      <c r="H444" s="370"/>
      <c r="I444" s="619"/>
      <c r="J444" s="628"/>
      <c r="K444" s="65"/>
      <c r="L444" s="371"/>
      <c r="M444" s="371"/>
      <c r="N444" s="87" t="str">
        <f>IF(AND('331-CT'!$E$7=TH!H444,OR(L444="331",M444="331")),"x","")</f>
        <v/>
      </c>
      <c r="O444" s="87" t="str">
        <f>IF(AND($B444&gt;='111'!$N$11,$B444&lt;='111'!$O$11,OR($L444=$O$7,$M444=$O$7)),"x","")</f>
        <v/>
      </c>
      <c r="P444" s="87" t="str">
        <f>IF(AND($L444=$O$7,$B444&lt;'111'!$N$11),"x","")</f>
        <v/>
      </c>
      <c r="Q444" s="87" t="str">
        <f>IF(AND($M444=$O$7,$B444&lt;'111'!$N$11),"x","")</f>
        <v/>
      </c>
      <c r="R444" s="87" t="str">
        <f>IF(AND($B444&gt;='112'!$M$9,$B444&lt;='112'!$N$9,OR($L444='112'!$I$6,$M444='112'!$I$6)),"x","")</f>
        <v/>
      </c>
      <c r="S444" s="87" t="str">
        <f>IF(AND($L444='112'!$I$6,$B444&lt;'112'!$M$9),"x","")</f>
        <v/>
      </c>
      <c r="T444" s="87" t="str">
        <f>IF(AND($M444='112'!$I$6,$B444&lt;'112'!$M$9),"x","")</f>
        <v/>
      </c>
      <c r="U444" s="87" t="str">
        <f>IF(AND($B444&gt;='1331'!$I$9,$B444&lt;='1331'!$J$9,OR($L444=$U$7,$M444=$U$7)),"x","")</f>
        <v/>
      </c>
      <c r="V444" s="87" t="str">
        <f>IF(AND($L444=$U$7,$B444&lt;'1331'!$I$9),"x","")</f>
        <v/>
      </c>
      <c r="W444" s="87" t="str">
        <f>IF(AND($M444=$U$7,$B444&lt;'1331'!$I$9),"x","")</f>
        <v/>
      </c>
      <c r="X444" s="87" t="str">
        <f>IF(AND('CT-341'!$H$9=H444,OR(LEFT(L444,3)=$X$7,LEFT(M444,3)=$X$7)),"x","")</f>
        <v/>
      </c>
      <c r="Y444" s="87" t="str">
        <f>IF(OR(TH!L444=TH!$Y$7,M444=TH!$Y$7),"x","")</f>
        <v/>
      </c>
      <c r="Z444" s="87" t="str">
        <f t="shared" si="16"/>
        <v/>
      </c>
    </row>
    <row r="445" spans="1:26" ht="15.75" customHeight="1">
      <c r="A445" s="405" t="str">
        <f>IF(B445&lt;&gt;"",IF(AND(B445&gt;=_TM1,B445&lt;=_TM2,OR(TH!L445="1111",TH!M445="1111")),TH!D445,""),"")</f>
        <v/>
      </c>
      <c r="B445" s="63" t="str">
        <f t="shared" si="18"/>
        <v/>
      </c>
      <c r="C445" s="368"/>
      <c r="D445" s="368"/>
      <c r="E445" s="368"/>
      <c r="F445" s="369"/>
      <c r="G445" s="387"/>
      <c r="H445" s="370"/>
      <c r="I445" s="619"/>
      <c r="J445" s="628"/>
      <c r="K445" s="65"/>
      <c r="L445" s="371"/>
      <c r="M445" s="371"/>
      <c r="N445" s="87" t="str">
        <f>IF(AND('331-CT'!$E$7=TH!H445,OR(L445="331",M445="331")),"x","")</f>
        <v/>
      </c>
      <c r="O445" s="87" t="str">
        <f>IF(AND($B445&gt;='111'!$N$11,$B445&lt;='111'!$O$11,OR($L445=$O$7,$M445=$O$7)),"x","")</f>
        <v/>
      </c>
      <c r="P445" s="87" t="str">
        <f>IF(AND($L445=$O$7,$B445&lt;'111'!$N$11),"x","")</f>
        <v/>
      </c>
      <c r="Q445" s="87" t="str">
        <f>IF(AND($M445=$O$7,$B445&lt;'111'!$N$11),"x","")</f>
        <v/>
      </c>
      <c r="R445" s="87" t="str">
        <f>IF(AND($B445&gt;='112'!$M$9,$B445&lt;='112'!$N$9,OR($L445='112'!$I$6,$M445='112'!$I$6)),"x","")</f>
        <v/>
      </c>
      <c r="S445" s="87" t="str">
        <f>IF(AND($L445='112'!$I$6,$B445&lt;'112'!$M$9),"x","")</f>
        <v/>
      </c>
      <c r="T445" s="87" t="str">
        <f>IF(AND($M445='112'!$I$6,$B445&lt;'112'!$M$9),"x","")</f>
        <v/>
      </c>
      <c r="U445" s="87" t="str">
        <f>IF(AND($B445&gt;='1331'!$I$9,$B445&lt;='1331'!$J$9,OR($L445=$U$7,$M445=$U$7)),"x","")</f>
        <v/>
      </c>
      <c r="V445" s="87" t="str">
        <f>IF(AND($L445=$U$7,$B445&lt;'1331'!$I$9),"x","")</f>
        <v/>
      </c>
      <c r="W445" s="87" t="str">
        <f>IF(AND($M445=$U$7,$B445&lt;'1331'!$I$9),"x","")</f>
        <v/>
      </c>
      <c r="X445" s="87" t="str">
        <f>IF(AND('CT-341'!$H$9=H445,OR(LEFT(L445,3)=$X$7,LEFT(M445,3)=$X$7)),"x","")</f>
        <v/>
      </c>
      <c r="Y445" s="87" t="str">
        <f>IF(OR(TH!L445=TH!$Y$7,M445=TH!$Y$7),"x","")</f>
        <v/>
      </c>
      <c r="Z445" s="87" t="str">
        <f t="shared" si="16"/>
        <v/>
      </c>
    </row>
    <row r="446" spans="1:26" ht="15.75" customHeight="1">
      <c r="A446" s="405" t="str">
        <f>IF(B446&lt;&gt;"",IF(AND(B446&gt;=_TM1,B446&lt;=_TM2,OR(TH!L446="1111",TH!M446="1111")),TH!D446,""),"")</f>
        <v/>
      </c>
      <c r="B446" s="63" t="str">
        <f t="shared" si="18"/>
        <v/>
      </c>
      <c r="C446" s="368"/>
      <c r="D446" s="368"/>
      <c r="E446" s="368"/>
      <c r="F446" s="369"/>
      <c r="G446" s="387"/>
      <c r="H446" s="370"/>
      <c r="I446" s="619"/>
      <c r="J446" s="628"/>
      <c r="K446" s="65"/>
      <c r="L446" s="371"/>
      <c r="M446" s="371"/>
      <c r="N446" s="87" t="str">
        <f>IF(AND('331-CT'!$E$7=TH!H446,OR(L446="331",M446="331")),"x","")</f>
        <v/>
      </c>
      <c r="O446" s="87" t="str">
        <f>IF(AND($B446&gt;='111'!$N$11,$B446&lt;='111'!$O$11,OR($L446=$O$7,$M446=$O$7)),"x","")</f>
        <v/>
      </c>
      <c r="P446" s="87" t="str">
        <f>IF(AND($L446=$O$7,$B446&lt;'111'!$N$11),"x","")</f>
        <v/>
      </c>
      <c r="Q446" s="87" t="str">
        <f>IF(AND($M446=$O$7,$B446&lt;'111'!$N$11),"x","")</f>
        <v/>
      </c>
      <c r="R446" s="87" t="str">
        <f>IF(AND($B446&gt;='112'!$M$9,$B446&lt;='112'!$N$9,OR($L446='112'!$I$6,$M446='112'!$I$6)),"x","")</f>
        <v/>
      </c>
      <c r="S446" s="87" t="str">
        <f>IF(AND($L446='112'!$I$6,$B446&lt;'112'!$M$9),"x","")</f>
        <v/>
      </c>
      <c r="T446" s="87" t="str">
        <f>IF(AND($M446='112'!$I$6,$B446&lt;'112'!$M$9),"x","")</f>
        <v/>
      </c>
      <c r="U446" s="87" t="str">
        <f>IF(AND($B446&gt;='1331'!$I$9,$B446&lt;='1331'!$J$9,OR($L446=$U$7,$M446=$U$7)),"x","")</f>
        <v/>
      </c>
      <c r="V446" s="87" t="str">
        <f>IF(AND($L446=$U$7,$B446&lt;'1331'!$I$9),"x","")</f>
        <v/>
      </c>
      <c r="W446" s="87" t="str">
        <f>IF(AND($M446=$U$7,$B446&lt;'1331'!$I$9),"x","")</f>
        <v/>
      </c>
      <c r="X446" s="87" t="str">
        <f>IF(AND('CT-341'!$H$9=H446,OR(LEFT(L446,3)=$X$7,LEFT(M446,3)=$X$7)),"x","")</f>
        <v/>
      </c>
      <c r="Y446" s="87" t="str">
        <f>IF(OR(TH!L446=TH!$Y$7,M446=TH!$Y$7),"x","")</f>
        <v/>
      </c>
      <c r="Z446" s="87" t="str">
        <f t="shared" si="16"/>
        <v/>
      </c>
    </row>
    <row r="447" spans="1:26" ht="15.75" customHeight="1">
      <c r="A447" s="405" t="str">
        <f>IF(B447&lt;&gt;"",IF(AND(B447&gt;=_TM1,B447&lt;=_TM2,OR(TH!L447="1111",TH!M447="1111")),TH!D447,""),"")</f>
        <v/>
      </c>
      <c r="B447" s="63" t="str">
        <f t="shared" si="18"/>
        <v/>
      </c>
      <c r="C447" s="368"/>
      <c r="D447" s="368"/>
      <c r="E447" s="368"/>
      <c r="F447" s="369"/>
      <c r="G447" s="387"/>
      <c r="H447" s="370"/>
      <c r="I447" s="619"/>
      <c r="J447" s="628"/>
      <c r="K447" s="65"/>
      <c r="L447" s="371"/>
      <c r="M447" s="371"/>
      <c r="N447" s="87" t="str">
        <f>IF(AND('331-CT'!$E$7=TH!H447,OR(L447="331",M447="331")),"x","")</f>
        <v/>
      </c>
      <c r="O447" s="87" t="str">
        <f>IF(AND($B447&gt;='111'!$N$11,$B447&lt;='111'!$O$11,OR($L447=$O$7,$M447=$O$7)),"x","")</f>
        <v/>
      </c>
      <c r="P447" s="87" t="str">
        <f>IF(AND($L447=$O$7,$B447&lt;'111'!$N$11),"x","")</f>
        <v/>
      </c>
      <c r="Q447" s="87" t="str">
        <f>IF(AND($M447=$O$7,$B447&lt;'111'!$N$11),"x","")</f>
        <v/>
      </c>
      <c r="R447" s="87" t="str">
        <f>IF(AND($B447&gt;='112'!$M$9,$B447&lt;='112'!$N$9,OR($L447='112'!$I$6,$M447='112'!$I$6)),"x","")</f>
        <v/>
      </c>
      <c r="S447" s="87" t="str">
        <f>IF(AND($L447='112'!$I$6,$B447&lt;'112'!$M$9),"x","")</f>
        <v/>
      </c>
      <c r="T447" s="87" t="str">
        <f>IF(AND($M447='112'!$I$6,$B447&lt;'112'!$M$9),"x","")</f>
        <v/>
      </c>
      <c r="U447" s="87" t="str">
        <f>IF(AND($B447&gt;='1331'!$I$9,$B447&lt;='1331'!$J$9,OR($L447=$U$7,$M447=$U$7)),"x","")</f>
        <v/>
      </c>
      <c r="V447" s="87" t="str">
        <f>IF(AND($L447=$U$7,$B447&lt;'1331'!$I$9),"x","")</f>
        <v/>
      </c>
      <c r="W447" s="87" t="str">
        <f>IF(AND($M447=$U$7,$B447&lt;'1331'!$I$9),"x","")</f>
        <v/>
      </c>
      <c r="X447" s="87" t="str">
        <f>IF(AND('CT-341'!$H$9=H447,OR(LEFT(L447,3)=$X$7,LEFT(M447,3)=$X$7)),"x","")</f>
        <v/>
      </c>
      <c r="Y447" s="87" t="str">
        <f>IF(OR(TH!L447=TH!$Y$7,M447=TH!$Y$7),"x","")</f>
        <v/>
      </c>
      <c r="Z447" s="87" t="str">
        <f t="shared" si="16"/>
        <v/>
      </c>
    </row>
    <row r="448" spans="1:26" ht="15.75" customHeight="1">
      <c r="A448" s="405" t="str">
        <f>IF(B448&lt;&gt;"",IF(AND(B448&gt;=_TM1,B448&lt;=_TM2,OR(TH!L448="1111",TH!M448="1111")),TH!D448,""),"")</f>
        <v/>
      </c>
      <c r="B448" s="63" t="str">
        <f t="shared" si="18"/>
        <v/>
      </c>
      <c r="C448" s="368"/>
      <c r="D448" s="368"/>
      <c r="E448" s="368"/>
      <c r="F448" s="369"/>
      <c r="G448" s="387"/>
      <c r="H448" s="370"/>
      <c r="I448" s="619"/>
      <c r="J448" s="628"/>
      <c r="K448" s="65"/>
      <c r="L448" s="371"/>
      <c r="M448" s="371"/>
      <c r="N448" s="87" t="str">
        <f>IF(AND('331-CT'!$E$7=TH!H448,OR(L448="331",M448="331")),"x","")</f>
        <v/>
      </c>
      <c r="O448" s="87" t="str">
        <f>IF(AND($B448&gt;='111'!$N$11,$B448&lt;='111'!$O$11,OR($L448=$O$7,$M448=$O$7)),"x","")</f>
        <v/>
      </c>
      <c r="P448" s="87" t="str">
        <f>IF(AND($L448=$O$7,$B448&lt;'111'!$N$11),"x","")</f>
        <v/>
      </c>
      <c r="Q448" s="87" t="str">
        <f>IF(AND($M448=$O$7,$B448&lt;'111'!$N$11),"x","")</f>
        <v/>
      </c>
      <c r="R448" s="87" t="str">
        <f>IF(AND($B448&gt;='112'!$M$9,$B448&lt;='112'!$N$9,OR($L448='112'!$I$6,$M448='112'!$I$6)),"x","")</f>
        <v/>
      </c>
      <c r="S448" s="87" t="str">
        <f>IF(AND($L448='112'!$I$6,$B448&lt;'112'!$M$9),"x","")</f>
        <v/>
      </c>
      <c r="T448" s="87" t="str">
        <f>IF(AND($M448='112'!$I$6,$B448&lt;'112'!$M$9),"x","")</f>
        <v/>
      </c>
      <c r="U448" s="87" t="str">
        <f>IF(AND($B448&gt;='1331'!$I$9,$B448&lt;='1331'!$J$9,OR($L448=$U$7,$M448=$U$7)),"x","")</f>
        <v/>
      </c>
      <c r="V448" s="87" t="str">
        <f>IF(AND($L448=$U$7,$B448&lt;'1331'!$I$9),"x","")</f>
        <v/>
      </c>
      <c r="W448" s="87" t="str">
        <f>IF(AND($M448=$U$7,$B448&lt;'1331'!$I$9),"x","")</f>
        <v/>
      </c>
      <c r="X448" s="87" t="str">
        <f>IF(AND('CT-341'!$H$9=H448,OR(LEFT(L448,3)=$X$7,LEFT(M448,3)=$X$7)),"x","")</f>
        <v/>
      </c>
      <c r="Y448" s="87" t="str">
        <f>IF(OR(TH!L448=TH!$Y$7,M448=TH!$Y$7),"x","")</f>
        <v/>
      </c>
      <c r="Z448" s="87" t="str">
        <f t="shared" si="16"/>
        <v/>
      </c>
    </row>
    <row r="449" spans="1:26" ht="15.75" customHeight="1">
      <c r="A449" s="405" t="str">
        <f>IF(B449&lt;&gt;"",IF(AND(B449&gt;=_TM1,B449&lt;=_TM2,OR(TH!L449="1111",TH!M449="1111")),TH!D449,""),"")</f>
        <v/>
      </c>
      <c r="B449" s="63" t="str">
        <f t="shared" si="18"/>
        <v/>
      </c>
      <c r="C449" s="368"/>
      <c r="D449" s="368"/>
      <c r="E449" s="368"/>
      <c r="F449" s="369"/>
      <c r="G449" s="387"/>
      <c r="H449" s="370"/>
      <c r="I449" s="619"/>
      <c r="J449" s="628"/>
      <c r="K449" s="65"/>
      <c r="L449" s="371"/>
      <c r="M449" s="371"/>
      <c r="N449" s="87" t="str">
        <f>IF(AND('331-CT'!$E$7=TH!H449,OR(L449="331",M449="331")),"x","")</f>
        <v/>
      </c>
      <c r="O449" s="87" t="str">
        <f>IF(AND($B449&gt;='111'!$N$11,$B449&lt;='111'!$O$11,OR($L449=$O$7,$M449=$O$7)),"x","")</f>
        <v/>
      </c>
      <c r="P449" s="87" t="str">
        <f>IF(AND($L449=$O$7,$B449&lt;'111'!$N$11),"x","")</f>
        <v/>
      </c>
      <c r="Q449" s="87" t="str">
        <f>IF(AND($M449=$O$7,$B449&lt;'111'!$N$11),"x","")</f>
        <v/>
      </c>
      <c r="R449" s="87" t="str">
        <f>IF(AND($B449&gt;='112'!$M$9,$B449&lt;='112'!$N$9,OR($L449='112'!$I$6,$M449='112'!$I$6)),"x","")</f>
        <v/>
      </c>
      <c r="S449" s="87" t="str">
        <f>IF(AND($L449='112'!$I$6,$B449&lt;'112'!$M$9),"x","")</f>
        <v/>
      </c>
      <c r="T449" s="87" t="str">
        <f>IF(AND($M449='112'!$I$6,$B449&lt;'112'!$M$9),"x","")</f>
        <v/>
      </c>
      <c r="U449" s="87" t="str">
        <f>IF(AND($B449&gt;='1331'!$I$9,$B449&lt;='1331'!$J$9,OR($L449=$U$7,$M449=$U$7)),"x","")</f>
        <v/>
      </c>
      <c r="V449" s="87" t="str">
        <f>IF(AND($L449=$U$7,$B449&lt;'1331'!$I$9),"x","")</f>
        <v/>
      </c>
      <c r="W449" s="87" t="str">
        <f>IF(AND($M449=$U$7,$B449&lt;'1331'!$I$9),"x","")</f>
        <v/>
      </c>
      <c r="X449" s="87" t="str">
        <f>IF(AND('CT-341'!$H$9=H449,OR(LEFT(L449,3)=$X$7,LEFT(M449,3)=$X$7)),"x","")</f>
        <v/>
      </c>
      <c r="Y449" s="87" t="str">
        <f>IF(OR(TH!L449=TH!$Y$7,M449=TH!$Y$7),"x","")</f>
        <v/>
      </c>
      <c r="Z449" s="87" t="str">
        <f t="shared" si="16"/>
        <v/>
      </c>
    </row>
    <row r="450" spans="1:26" ht="15.75" customHeight="1">
      <c r="A450" s="405" t="str">
        <f>IF(B450&lt;&gt;"",IF(AND(B450&gt;=_TM1,B450&lt;=_TM2,OR(TH!L450="1111",TH!M450="1111")),TH!D450,""),"")</f>
        <v/>
      </c>
      <c r="B450" s="63" t="str">
        <f t="shared" si="18"/>
        <v/>
      </c>
      <c r="C450" s="368"/>
      <c r="D450" s="368"/>
      <c r="E450" s="368"/>
      <c r="F450" s="369"/>
      <c r="G450" s="387"/>
      <c r="H450" s="370"/>
      <c r="I450" s="619"/>
      <c r="J450" s="628"/>
      <c r="K450" s="65"/>
      <c r="L450" s="371"/>
      <c r="M450" s="371"/>
      <c r="N450" s="87" t="str">
        <f>IF(AND('331-CT'!$E$7=TH!H450,OR(L450="331",M450="331")),"x","")</f>
        <v/>
      </c>
      <c r="O450" s="87" t="str">
        <f>IF(AND($B450&gt;='111'!$N$11,$B450&lt;='111'!$O$11,OR($L450=$O$7,$M450=$O$7)),"x","")</f>
        <v/>
      </c>
      <c r="P450" s="87" t="str">
        <f>IF(AND($L450=$O$7,$B450&lt;'111'!$N$11),"x","")</f>
        <v/>
      </c>
      <c r="Q450" s="87" t="str">
        <f>IF(AND($M450=$O$7,$B450&lt;'111'!$N$11),"x","")</f>
        <v/>
      </c>
      <c r="R450" s="87" t="str">
        <f>IF(AND($B450&gt;='112'!$M$9,$B450&lt;='112'!$N$9,OR($L450='112'!$I$6,$M450='112'!$I$6)),"x","")</f>
        <v/>
      </c>
      <c r="S450" s="87" t="str">
        <f>IF(AND($L450='112'!$I$6,$B450&lt;'112'!$M$9),"x","")</f>
        <v/>
      </c>
      <c r="T450" s="87" t="str">
        <f>IF(AND($M450='112'!$I$6,$B450&lt;'112'!$M$9),"x","")</f>
        <v/>
      </c>
      <c r="U450" s="87" t="str">
        <f>IF(AND($B450&gt;='1331'!$I$9,$B450&lt;='1331'!$J$9,OR($L450=$U$7,$M450=$U$7)),"x","")</f>
        <v/>
      </c>
      <c r="V450" s="87" t="str">
        <f>IF(AND($L450=$U$7,$B450&lt;'1331'!$I$9),"x","")</f>
        <v/>
      </c>
      <c r="W450" s="87" t="str">
        <f>IF(AND($M450=$U$7,$B450&lt;'1331'!$I$9),"x","")</f>
        <v/>
      </c>
      <c r="X450" s="87" t="str">
        <f>IF(AND('CT-341'!$H$9=H450,OR(LEFT(L450,3)=$X$7,LEFT(M450,3)=$X$7)),"x","")</f>
        <v/>
      </c>
      <c r="Y450" s="87" t="str">
        <f>IF(OR(TH!L450=TH!$Y$7,M450=TH!$Y$7),"x","")</f>
        <v/>
      </c>
      <c r="Z450" s="87" t="str">
        <f t="shared" si="16"/>
        <v/>
      </c>
    </row>
    <row r="451" spans="1:26" ht="15.75" customHeight="1">
      <c r="A451" s="405" t="str">
        <f>IF(B451&lt;&gt;"",IF(AND(B451&gt;=_TM1,B451&lt;=_TM2,OR(TH!L451="1111",TH!M451="1111")),TH!D451,""),"")</f>
        <v/>
      </c>
      <c r="B451" s="63" t="str">
        <f t="shared" si="18"/>
        <v/>
      </c>
      <c r="C451" s="368"/>
      <c r="D451" s="368"/>
      <c r="E451" s="368"/>
      <c r="F451" s="369"/>
      <c r="G451" s="388"/>
      <c r="H451" s="370"/>
      <c r="I451" s="619"/>
      <c r="J451" s="628"/>
      <c r="K451" s="65"/>
      <c r="L451" s="371"/>
      <c r="M451" s="371"/>
      <c r="N451" s="87" t="str">
        <f>IF(AND('331-CT'!$E$7=TH!H451,OR(L451="331",M451="331")),"x","")</f>
        <v/>
      </c>
      <c r="O451" s="87" t="str">
        <f>IF(AND($B451&gt;='111'!$N$11,$B451&lt;='111'!$O$11,OR($L451=$O$7,$M451=$O$7)),"x","")</f>
        <v/>
      </c>
      <c r="P451" s="87" t="str">
        <f>IF(AND($L451=$O$7,$B451&lt;'111'!$N$11),"x","")</f>
        <v/>
      </c>
      <c r="Q451" s="87" t="str">
        <f>IF(AND($M451=$O$7,$B451&lt;'111'!$N$11),"x","")</f>
        <v/>
      </c>
      <c r="R451" s="87" t="str">
        <f>IF(AND($B451&gt;='112'!$M$9,$B451&lt;='112'!$N$9,OR($L451='112'!$I$6,$M451='112'!$I$6)),"x","")</f>
        <v/>
      </c>
      <c r="S451" s="87" t="str">
        <f>IF(AND($L451='112'!$I$6,$B451&lt;'112'!$M$9),"x","")</f>
        <v/>
      </c>
      <c r="T451" s="87" t="str">
        <f>IF(AND($M451='112'!$I$6,$B451&lt;'112'!$M$9),"x","")</f>
        <v/>
      </c>
      <c r="U451" s="87" t="str">
        <f>IF(AND($B451&gt;='1331'!$I$9,$B451&lt;='1331'!$J$9,OR($L451=$U$7,$M451=$U$7)),"x","")</f>
        <v/>
      </c>
      <c r="V451" s="87" t="str">
        <f>IF(AND($L451=$U$7,$B451&lt;'1331'!$I$9),"x","")</f>
        <v/>
      </c>
      <c r="W451" s="87" t="str">
        <f>IF(AND($M451=$U$7,$B451&lt;'1331'!$I$9),"x","")</f>
        <v/>
      </c>
      <c r="X451" s="87" t="str">
        <f>IF(AND('CT-341'!$H$9=H451,OR(LEFT(L451,3)=$X$7,LEFT(M451,3)=$X$7)),"x","")</f>
        <v/>
      </c>
      <c r="Y451" s="87" t="str">
        <f>IF(OR(TH!L451=TH!$Y$7,M451=TH!$Y$7),"x","")</f>
        <v/>
      </c>
      <c r="Z451" s="87" t="str">
        <f t="shared" si="16"/>
        <v/>
      </c>
    </row>
    <row r="452" spans="1:26" ht="15.75" customHeight="1">
      <c r="A452" s="405" t="str">
        <f>IF(B452&lt;&gt;"",IF(AND(B452&gt;=_TM1,B452&lt;=_TM2,OR(TH!L452="1111",TH!M452="1111")),TH!D452,""),"")</f>
        <v/>
      </c>
      <c r="B452" s="63" t="str">
        <f t="shared" si="18"/>
        <v/>
      </c>
      <c r="C452" s="368"/>
      <c r="D452" s="368"/>
      <c r="E452" s="368"/>
      <c r="F452" s="369"/>
      <c r="G452" s="388"/>
      <c r="H452" s="370"/>
      <c r="I452" s="619"/>
      <c r="J452" s="628"/>
      <c r="K452" s="65"/>
      <c r="L452" s="371"/>
      <c r="M452" s="371"/>
      <c r="N452" s="87" t="str">
        <f>IF(AND('331-CT'!$E$7=TH!H452,OR(L452="331",M452="331")),"x","")</f>
        <v/>
      </c>
      <c r="O452" s="87" t="str">
        <f>IF(AND($B452&gt;='111'!$N$11,$B452&lt;='111'!$O$11,OR($L452=$O$7,$M452=$O$7)),"x","")</f>
        <v/>
      </c>
      <c r="P452" s="87" t="str">
        <f>IF(AND($L452=$O$7,$B452&lt;'111'!$N$11),"x","")</f>
        <v/>
      </c>
      <c r="Q452" s="87" t="str">
        <f>IF(AND($M452=$O$7,$B452&lt;'111'!$N$11),"x","")</f>
        <v/>
      </c>
      <c r="R452" s="87" t="str">
        <f>IF(AND($B452&gt;='112'!$M$9,$B452&lt;='112'!$N$9,OR($L452='112'!$I$6,$M452='112'!$I$6)),"x","")</f>
        <v/>
      </c>
      <c r="S452" s="87" t="str">
        <f>IF(AND($L452='112'!$I$6,$B452&lt;'112'!$M$9),"x","")</f>
        <v/>
      </c>
      <c r="T452" s="87" t="str">
        <f>IF(AND($M452='112'!$I$6,$B452&lt;'112'!$M$9),"x","")</f>
        <v/>
      </c>
      <c r="U452" s="87" t="str">
        <f>IF(AND($B452&gt;='1331'!$I$9,$B452&lt;='1331'!$J$9,OR($L452=$U$7,$M452=$U$7)),"x","")</f>
        <v/>
      </c>
      <c r="V452" s="87" t="str">
        <f>IF(AND($L452=$U$7,$B452&lt;'1331'!$I$9),"x","")</f>
        <v/>
      </c>
      <c r="W452" s="87" t="str">
        <f>IF(AND($M452=$U$7,$B452&lt;'1331'!$I$9),"x","")</f>
        <v/>
      </c>
      <c r="X452" s="87" t="str">
        <f>IF(AND('CT-341'!$H$9=H452,OR(LEFT(L452,3)=$X$7,LEFT(M452,3)=$X$7)),"x","")</f>
        <v/>
      </c>
      <c r="Y452" s="87" t="str">
        <f>IF(OR(TH!L452=TH!$Y$7,M452=TH!$Y$7),"x","")</f>
        <v/>
      </c>
      <c r="Z452" s="87" t="str">
        <f t="shared" si="16"/>
        <v/>
      </c>
    </row>
    <row r="453" spans="1:26" ht="15.75" customHeight="1">
      <c r="A453" s="405" t="str">
        <f>IF(B453&lt;&gt;"",IF(AND(B453&gt;=_TM1,B453&lt;=_TM2,OR(TH!L453="1111",TH!M453="1111")),TH!D453,""),"")</f>
        <v/>
      </c>
      <c r="B453" s="63" t="str">
        <f t="shared" si="18"/>
        <v/>
      </c>
      <c r="C453" s="368"/>
      <c r="D453" s="368"/>
      <c r="E453" s="368"/>
      <c r="F453" s="369"/>
      <c r="G453" s="388"/>
      <c r="H453" s="370"/>
      <c r="I453" s="619"/>
      <c r="J453" s="628"/>
      <c r="K453" s="65"/>
      <c r="L453" s="371"/>
      <c r="M453" s="371"/>
      <c r="N453" s="87" t="str">
        <f>IF(AND('331-CT'!$E$7=TH!H453,OR(L453="331",M453="331")),"x","")</f>
        <v/>
      </c>
      <c r="O453" s="87" t="str">
        <f>IF(AND($B453&gt;='111'!$N$11,$B453&lt;='111'!$O$11,OR($L453=$O$7,$M453=$O$7)),"x","")</f>
        <v/>
      </c>
      <c r="P453" s="87" t="str">
        <f>IF(AND($L453=$O$7,$B453&lt;'111'!$N$11),"x","")</f>
        <v/>
      </c>
      <c r="Q453" s="87" t="str">
        <f>IF(AND($M453=$O$7,$B453&lt;'111'!$N$11),"x","")</f>
        <v/>
      </c>
      <c r="R453" s="87" t="str">
        <f>IF(AND($B453&gt;='112'!$M$9,$B453&lt;='112'!$N$9,OR($L453='112'!$I$6,$M453='112'!$I$6)),"x","")</f>
        <v/>
      </c>
      <c r="S453" s="87" t="str">
        <f>IF(AND($L453='112'!$I$6,$B453&lt;'112'!$M$9),"x","")</f>
        <v/>
      </c>
      <c r="T453" s="87" t="str">
        <f>IF(AND($M453='112'!$I$6,$B453&lt;'112'!$M$9),"x","")</f>
        <v/>
      </c>
      <c r="U453" s="87" t="str">
        <f>IF(AND($B453&gt;='1331'!$I$9,$B453&lt;='1331'!$J$9,OR($L453=$U$7,$M453=$U$7)),"x","")</f>
        <v/>
      </c>
      <c r="V453" s="87" t="str">
        <f>IF(AND($L453=$U$7,$B453&lt;'1331'!$I$9),"x","")</f>
        <v/>
      </c>
      <c r="W453" s="87" t="str">
        <f>IF(AND($M453=$U$7,$B453&lt;'1331'!$I$9),"x","")</f>
        <v/>
      </c>
      <c r="X453" s="87" t="str">
        <f>IF(AND('CT-341'!$H$9=H453,OR(LEFT(L453,3)=$X$7,LEFT(M453,3)=$X$7)),"x","")</f>
        <v/>
      </c>
      <c r="Y453" s="87" t="str">
        <f>IF(OR(TH!L453=TH!$Y$7,M453=TH!$Y$7),"x","")</f>
        <v/>
      </c>
      <c r="Z453" s="87" t="str">
        <f t="shared" si="16"/>
        <v/>
      </c>
    </row>
    <row r="454" spans="1:26" ht="15.75" customHeight="1">
      <c r="A454" s="405" t="str">
        <f>IF(B454&lt;&gt;"",IF(AND(B454&gt;=_TM1,B454&lt;=_TM2,OR(TH!L454="1111",TH!M454="1111")),TH!D454,""),"")</f>
        <v/>
      </c>
      <c r="B454" s="63" t="str">
        <f t="shared" si="18"/>
        <v/>
      </c>
      <c r="C454" s="368"/>
      <c r="D454" s="368"/>
      <c r="E454" s="368"/>
      <c r="F454" s="369"/>
      <c r="G454" s="388"/>
      <c r="H454" s="370"/>
      <c r="I454" s="619"/>
      <c r="J454" s="628"/>
      <c r="K454" s="65"/>
      <c r="L454" s="371"/>
      <c r="M454" s="371"/>
      <c r="N454" s="87" t="str">
        <f>IF(AND('331-CT'!$E$7=TH!H454,OR(L454="331",M454="331")),"x","")</f>
        <v/>
      </c>
      <c r="O454" s="87" t="str">
        <f>IF(AND($B454&gt;='111'!$N$11,$B454&lt;='111'!$O$11,OR($L454=$O$7,$M454=$O$7)),"x","")</f>
        <v/>
      </c>
      <c r="P454" s="87" t="str">
        <f>IF(AND($L454=$O$7,$B454&lt;'111'!$N$11),"x","")</f>
        <v/>
      </c>
      <c r="Q454" s="87" t="str">
        <f>IF(AND($M454=$O$7,$B454&lt;'111'!$N$11),"x","")</f>
        <v/>
      </c>
      <c r="R454" s="87" t="str">
        <f>IF(AND($B454&gt;='112'!$M$9,$B454&lt;='112'!$N$9,OR($L454='112'!$I$6,$M454='112'!$I$6)),"x","")</f>
        <v/>
      </c>
      <c r="S454" s="87" t="str">
        <f>IF(AND($L454='112'!$I$6,$B454&lt;'112'!$M$9),"x","")</f>
        <v/>
      </c>
      <c r="T454" s="87" t="str">
        <f>IF(AND($M454='112'!$I$6,$B454&lt;'112'!$M$9),"x","")</f>
        <v/>
      </c>
      <c r="U454" s="87" t="str">
        <f>IF(AND($B454&gt;='1331'!$I$9,$B454&lt;='1331'!$J$9,OR($L454=$U$7,$M454=$U$7)),"x","")</f>
        <v/>
      </c>
      <c r="V454" s="87" t="str">
        <f>IF(AND($L454=$U$7,$B454&lt;'1331'!$I$9),"x","")</f>
        <v/>
      </c>
      <c r="W454" s="87" t="str">
        <f>IF(AND($M454=$U$7,$B454&lt;'1331'!$I$9),"x","")</f>
        <v/>
      </c>
      <c r="X454" s="87" t="str">
        <f>IF(AND('CT-341'!$H$9=H454,OR(LEFT(L454,3)=$X$7,LEFT(M454,3)=$X$7)),"x","")</f>
        <v/>
      </c>
      <c r="Y454" s="87" t="str">
        <f>IF(OR(TH!L454=TH!$Y$7,M454=TH!$Y$7),"x","")</f>
        <v/>
      </c>
      <c r="Z454" s="87" t="str">
        <f t="shared" si="16"/>
        <v/>
      </c>
    </row>
    <row r="455" spans="1:26" ht="15.75" customHeight="1">
      <c r="A455" s="405" t="str">
        <f>IF(B455&lt;&gt;"",IF(AND(B455&gt;=_TM1,B455&lt;=_TM2,OR(TH!L455="1111",TH!M455="1111")),TH!D455,""),"")</f>
        <v/>
      </c>
      <c r="B455" s="63" t="str">
        <f t="shared" si="18"/>
        <v/>
      </c>
      <c r="C455" s="368"/>
      <c r="D455" s="368"/>
      <c r="E455" s="368"/>
      <c r="F455" s="369"/>
      <c r="G455" s="388"/>
      <c r="H455" s="370"/>
      <c r="I455" s="619"/>
      <c r="J455" s="628"/>
      <c r="K455" s="65"/>
      <c r="L455" s="371"/>
      <c r="M455" s="371"/>
      <c r="N455" s="87" t="str">
        <f>IF(AND('331-CT'!$E$7=TH!H455,OR(L455="331",M455="331")),"x","")</f>
        <v/>
      </c>
      <c r="O455" s="87" t="str">
        <f>IF(AND($B455&gt;='111'!$N$11,$B455&lt;='111'!$O$11,OR($L455=$O$7,$M455=$O$7)),"x","")</f>
        <v/>
      </c>
      <c r="P455" s="87" t="str">
        <f>IF(AND($L455=$O$7,$B455&lt;'111'!$N$11),"x","")</f>
        <v/>
      </c>
      <c r="Q455" s="87" t="str">
        <f>IF(AND($M455=$O$7,$B455&lt;'111'!$N$11),"x","")</f>
        <v/>
      </c>
      <c r="R455" s="87" t="str">
        <f>IF(AND($B455&gt;='112'!$M$9,$B455&lt;='112'!$N$9,OR($L455='112'!$I$6,$M455='112'!$I$6)),"x","")</f>
        <v/>
      </c>
      <c r="S455" s="87" t="str">
        <f>IF(AND($L455='112'!$I$6,$B455&lt;'112'!$M$9),"x","")</f>
        <v/>
      </c>
      <c r="T455" s="87" t="str">
        <f>IF(AND($M455='112'!$I$6,$B455&lt;'112'!$M$9),"x","")</f>
        <v/>
      </c>
      <c r="U455" s="87" t="str">
        <f>IF(AND($B455&gt;='1331'!$I$9,$B455&lt;='1331'!$J$9,OR($L455=$U$7,$M455=$U$7)),"x","")</f>
        <v/>
      </c>
      <c r="V455" s="87" t="str">
        <f>IF(AND($L455=$U$7,$B455&lt;'1331'!$I$9),"x","")</f>
        <v/>
      </c>
      <c r="W455" s="87" t="str">
        <f>IF(AND($M455=$U$7,$B455&lt;'1331'!$I$9),"x","")</f>
        <v/>
      </c>
      <c r="X455" s="87" t="str">
        <f>IF(AND('CT-341'!$H$9=H455,OR(LEFT(L455,3)=$X$7,LEFT(M455,3)=$X$7)),"x","")</f>
        <v/>
      </c>
      <c r="Y455" s="87" t="str">
        <f>IF(OR(TH!L455=TH!$Y$7,M455=TH!$Y$7),"x","")</f>
        <v/>
      </c>
      <c r="Z455" s="87" t="str">
        <f t="shared" si="16"/>
        <v/>
      </c>
    </row>
    <row r="456" spans="1:26" ht="15.75" customHeight="1">
      <c r="A456" s="405" t="str">
        <f>IF(B456&lt;&gt;"",IF(AND(B456&gt;=_TM1,B456&lt;=_TM2,OR(TH!L456="1111",TH!M456="1111")),TH!D456,""),"")</f>
        <v/>
      </c>
      <c r="B456" s="63" t="str">
        <f t="shared" si="18"/>
        <v/>
      </c>
      <c r="C456" s="368"/>
      <c r="D456" s="368"/>
      <c r="E456" s="368"/>
      <c r="F456" s="369"/>
      <c r="G456" s="388"/>
      <c r="H456" s="416"/>
      <c r="I456" s="623"/>
      <c r="J456" s="632"/>
      <c r="K456" s="65"/>
      <c r="L456" s="371"/>
      <c r="M456" s="371"/>
      <c r="N456" s="87" t="str">
        <f>IF(AND('331-CT'!$E$7=TH!H456,OR(L456="331",M456="331")),"x","")</f>
        <v/>
      </c>
      <c r="O456" s="87" t="str">
        <f>IF(AND($B456&gt;='111'!$N$11,$B456&lt;='111'!$O$11,OR($L456=$O$7,$M456=$O$7)),"x","")</f>
        <v/>
      </c>
      <c r="P456" s="87" t="str">
        <f>IF(AND($L456=$O$7,$B456&lt;'111'!$N$11),"x","")</f>
        <v/>
      </c>
      <c r="Q456" s="87" t="str">
        <f>IF(AND($M456=$O$7,$B456&lt;'111'!$N$11),"x","")</f>
        <v/>
      </c>
      <c r="R456" s="87" t="str">
        <f>IF(AND($B456&gt;='112'!$M$9,$B456&lt;='112'!$N$9,OR($L456='112'!$I$6,$M456='112'!$I$6)),"x","")</f>
        <v/>
      </c>
      <c r="S456" s="87" t="str">
        <f>IF(AND($L456='112'!$I$6,$B456&lt;'112'!$M$9),"x","")</f>
        <v/>
      </c>
      <c r="T456" s="87" t="str">
        <f>IF(AND($M456='112'!$I$6,$B456&lt;'112'!$M$9),"x","")</f>
        <v/>
      </c>
      <c r="U456" s="87" t="str">
        <f>IF(AND($B456&gt;='1331'!$I$9,$B456&lt;='1331'!$J$9,OR($L456=$U$7,$M456=$U$7)),"x","")</f>
        <v/>
      </c>
      <c r="V456" s="87" t="str">
        <f>IF(AND($L456=$U$7,$B456&lt;'1331'!$I$9),"x","")</f>
        <v/>
      </c>
      <c r="W456" s="87" t="str">
        <f>IF(AND($M456=$U$7,$B456&lt;'1331'!$I$9),"x","")</f>
        <v/>
      </c>
      <c r="X456" s="87" t="str">
        <f>IF(AND('CT-341'!$H$9=H456,OR(LEFT(L456,3)=$X$7,LEFT(M456,3)=$X$7)),"x","")</f>
        <v/>
      </c>
      <c r="Y456" s="87" t="str">
        <f>IF(OR(TH!L456=TH!$Y$7,M456=TH!$Y$7),"x","")</f>
        <v/>
      </c>
      <c r="Z456" s="87" t="str">
        <f t="shared" si="16"/>
        <v/>
      </c>
    </row>
    <row r="457" spans="1:26" ht="15.75" customHeight="1">
      <c r="A457" s="405" t="str">
        <f>IF(B457&lt;&gt;"",IF(AND(B457&gt;=_TM1,B457&lt;=_TM2,OR(TH!L457="1111",TH!M457="1111")),TH!D457,""),"")</f>
        <v/>
      </c>
      <c r="B457" s="63" t="str">
        <f t="shared" si="18"/>
        <v/>
      </c>
      <c r="C457" s="368"/>
      <c r="D457" s="368"/>
      <c r="E457" s="368"/>
      <c r="F457" s="369"/>
      <c r="G457" s="388"/>
      <c r="H457" s="370"/>
      <c r="I457" s="619"/>
      <c r="J457" s="628"/>
      <c r="K457" s="65"/>
      <c r="L457" s="371"/>
      <c r="M457" s="371"/>
      <c r="N457" s="87" t="str">
        <f>IF(AND('331-CT'!$E$7=TH!H457,OR(L457="331",M457="331")),"x","")</f>
        <v/>
      </c>
      <c r="O457" s="87" t="str">
        <f>IF(AND($B457&gt;='111'!$N$11,$B457&lt;='111'!$O$11,OR($L457=$O$7,$M457=$O$7)),"x","")</f>
        <v/>
      </c>
      <c r="P457" s="87" t="str">
        <f>IF(AND($L457=$O$7,$B457&lt;'111'!$N$11),"x","")</f>
        <v/>
      </c>
      <c r="Q457" s="87" t="str">
        <f>IF(AND($M457=$O$7,$B457&lt;'111'!$N$11),"x","")</f>
        <v/>
      </c>
      <c r="R457" s="87" t="str">
        <f>IF(AND($B457&gt;='112'!$M$9,$B457&lt;='112'!$N$9,OR($L457='112'!$I$6,$M457='112'!$I$6)),"x","")</f>
        <v/>
      </c>
      <c r="S457" s="87" t="str">
        <f>IF(AND($L457='112'!$I$6,$B457&lt;'112'!$M$9),"x","")</f>
        <v/>
      </c>
      <c r="T457" s="87" t="str">
        <f>IF(AND($M457='112'!$I$6,$B457&lt;'112'!$M$9),"x","")</f>
        <v/>
      </c>
      <c r="U457" s="87" t="str">
        <f>IF(AND($B457&gt;='1331'!$I$9,$B457&lt;='1331'!$J$9,OR($L457=$U$7,$M457=$U$7)),"x","")</f>
        <v/>
      </c>
      <c r="V457" s="87" t="str">
        <f>IF(AND($L457=$U$7,$B457&lt;'1331'!$I$9),"x","")</f>
        <v/>
      </c>
      <c r="W457" s="87" t="str">
        <f>IF(AND($M457=$U$7,$B457&lt;'1331'!$I$9),"x","")</f>
        <v/>
      </c>
      <c r="X457" s="87" t="str">
        <f>IF(AND('CT-341'!$H$9=H457,OR(LEFT(L457,3)=$X$7,LEFT(M457,3)=$X$7)),"x","")</f>
        <v/>
      </c>
      <c r="Y457" s="87" t="str">
        <f>IF(OR(TH!L457=TH!$Y$7,M457=TH!$Y$7),"x","")</f>
        <v/>
      </c>
      <c r="Z457" s="87" t="str">
        <f t="shared" si="16"/>
        <v/>
      </c>
    </row>
    <row r="458" spans="1:26" ht="15.75" customHeight="1">
      <c r="A458" s="405" t="str">
        <f>IF(B458&lt;&gt;"",IF(AND(B458&gt;=_TM1,B458&lt;=_TM2,OR(TH!L458="1111",TH!M458="1111")),TH!D458,""),"")</f>
        <v/>
      </c>
      <c r="B458" s="63" t="str">
        <f t="shared" si="18"/>
        <v/>
      </c>
      <c r="C458" s="368"/>
      <c r="D458" s="368"/>
      <c r="E458" s="368"/>
      <c r="F458" s="369"/>
      <c r="G458" s="388"/>
      <c r="H458" s="370"/>
      <c r="I458" s="619"/>
      <c r="J458" s="628"/>
      <c r="K458" s="65"/>
      <c r="L458" s="371"/>
      <c r="M458" s="371"/>
      <c r="N458" s="87" t="str">
        <f>IF(AND('331-CT'!$E$7=TH!H458,OR(L458="331",M458="331")),"x","")</f>
        <v/>
      </c>
      <c r="O458" s="87" t="str">
        <f>IF(AND($B458&gt;='111'!$N$11,$B458&lt;='111'!$O$11,OR($L458=$O$7,$M458=$O$7)),"x","")</f>
        <v/>
      </c>
      <c r="P458" s="87" t="str">
        <f>IF(AND($L458=$O$7,$B458&lt;'111'!$N$11),"x","")</f>
        <v/>
      </c>
      <c r="Q458" s="87" t="str">
        <f>IF(AND($M458=$O$7,$B458&lt;'111'!$N$11),"x","")</f>
        <v/>
      </c>
      <c r="R458" s="87" t="str">
        <f>IF(AND($B458&gt;='112'!$M$9,$B458&lt;='112'!$N$9,OR($L458='112'!$I$6,$M458='112'!$I$6)),"x","")</f>
        <v/>
      </c>
      <c r="S458" s="87" t="str">
        <f>IF(AND($L458='112'!$I$6,$B458&lt;'112'!$M$9),"x","")</f>
        <v/>
      </c>
      <c r="T458" s="87" t="str">
        <f>IF(AND($M458='112'!$I$6,$B458&lt;'112'!$M$9),"x","")</f>
        <v/>
      </c>
      <c r="U458" s="87" t="str">
        <f>IF(AND($B458&gt;='1331'!$I$9,$B458&lt;='1331'!$J$9,OR($L458=$U$7,$M458=$U$7)),"x","")</f>
        <v/>
      </c>
      <c r="V458" s="87" t="str">
        <f>IF(AND($L458=$U$7,$B458&lt;'1331'!$I$9),"x","")</f>
        <v/>
      </c>
      <c r="W458" s="87" t="str">
        <f>IF(AND($M458=$U$7,$B458&lt;'1331'!$I$9),"x","")</f>
        <v/>
      </c>
      <c r="X458" s="87" t="str">
        <f>IF(AND('CT-341'!$H$9=H458,OR(LEFT(L458,3)=$X$7,LEFT(M458,3)=$X$7)),"x","")</f>
        <v/>
      </c>
      <c r="Y458" s="87" t="str">
        <f>IF(OR(TH!L458=TH!$Y$7,M458=TH!$Y$7),"x","")</f>
        <v/>
      </c>
      <c r="Z458" s="87" t="str">
        <f t="shared" si="16"/>
        <v/>
      </c>
    </row>
    <row r="459" spans="1:26" ht="15.75" customHeight="1">
      <c r="A459" s="405" t="str">
        <f>IF(B459&lt;&gt;"",IF(AND(B459&gt;=_TM1,B459&lt;=_TM2,OR(TH!L459="1111",TH!M459="1111")),TH!D459,""),"")</f>
        <v/>
      </c>
      <c r="B459" s="63" t="str">
        <f t="shared" si="18"/>
        <v/>
      </c>
      <c r="C459" s="64"/>
      <c r="D459" s="368"/>
      <c r="E459" s="64"/>
      <c r="F459" s="67"/>
      <c r="G459" s="381"/>
      <c r="H459" s="75"/>
      <c r="I459" s="619"/>
      <c r="J459" s="628"/>
      <c r="K459" s="65"/>
      <c r="L459" s="66"/>
      <c r="M459" s="66"/>
      <c r="N459" s="87" t="str">
        <f>IF(AND('331-CT'!$E$7=TH!H459,OR(L459="331",M459="331")),"x","")</f>
        <v/>
      </c>
      <c r="O459" s="87" t="str">
        <f>IF(AND($B459&gt;='111'!$N$11,$B459&lt;='111'!$O$11,OR($L459=$O$7,$M459=$O$7)),"x","")</f>
        <v/>
      </c>
      <c r="P459" s="87" t="str">
        <f>IF(AND($L459=$O$7,$B459&lt;'111'!$N$11),"x","")</f>
        <v/>
      </c>
      <c r="Q459" s="87" t="str">
        <f>IF(AND($M459=$O$7,$B459&lt;'111'!$N$11),"x","")</f>
        <v/>
      </c>
      <c r="R459" s="87" t="str">
        <f>IF(AND($B459&gt;='112'!$M$9,$B459&lt;='112'!$N$9,OR($L459='112'!$I$6,$M459='112'!$I$6)),"x","")</f>
        <v/>
      </c>
      <c r="S459" s="87" t="str">
        <f>IF(AND($L459='112'!$I$6,$B459&lt;'112'!$M$9),"x","")</f>
        <v/>
      </c>
      <c r="T459" s="87" t="str">
        <f>IF(AND($M459='112'!$I$6,$B459&lt;'112'!$M$9),"x","")</f>
        <v/>
      </c>
      <c r="U459" s="87" t="str">
        <f>IF(AND($B459&gt;='1331'!$I$9,$B459&lt;='1331'!$J$9,OR($L459=$U$7,$M459=$U$7)),"x","")</f>
        <v/>
      </c>
      <c r="V459" s="87" t="str">
        <f>IF(AND($L459=$U$7,$B459&lt;'1331'!$I$9),"x","")</f>
        <v/>
      </c>
      <c r="W459" s="87" t="str">
        <f>IF(AND($M459=$U$7,$B459&lt;'1331'!$I$9),"x","")</f>
        <v/>
      </c>
      <c r="X459" s="87" t="str">
        <f>IF(AND('CT-341'!$H$9=H459,OR(LEFT(L459,3)=$X$7,LEFT(M459,3)=$X$7)),"x","")</f>
        <v/>
      </c>
      <c r="Y459" s="87" t="str">
        <f>IF(OR(TH!L459=TH!$Y$7,M459=TH!$Y$7),"x","")</f>
        <v/>
      </c>
      <c r="Z459" s="87" t="str">
        <f t="shared" si="16"/>
        <v/>
      </c>
    </row>
    <row r="460" spans="1:26" ht="15.75" customHeight="1">
      <c r="A460" s="405" t="str">
        <f>IF(B460&lt;&gt;"",IF(AND(B460&gt;=_TM1,B460&lt;=_TM2,OR(TH!L460="1111",TH!M460="1111")),TH!D460,""),"")</f>
        <v/>
      </c>
      <c r="B460" s="63" t="str">
        <f t="shared" si="18"/>
        <v/>
      </c>
      <c r="C460" s="64"/>
      <c r="D460" s="368"/>
      <c r="E460" s="64"/>
      <c r="F460" s="67"/>
      <c r="G460" s="381"/>
      <c r="H460" s="75"/>
      <c r="I460" s="619"/>
      <c r="J460" s="628"/>
      <c r="K460" s="65"/>
      <c r="L460" s="66"/>
      <c r="M460" s="66"/>
      <c r="N460" s="87" t="str">
        <f>IF(AND('331-CT'!$E$7=TH!H460,OR(L460="331",M460="331")),"x","")</f>
        <v/>
      </c>
      <c r="O460" s="87" t="str">
        <f>IF(AND($B460&gt;='111'!$N$11,$B460&lt;='111'!$O$11,OR($L460=$O$7,$M460=$O$7)),"x","")</f>
        <v/>
      </c>
      <c r="P460" s="87" t="str">
        <f>IF(AND($L460=$O$7,$B460&lt;'111'!$N$11),"x","")</f>
        <v/>
      </c>
      <c r="Q460" s="87" t="str">
        <f>IF(AND($M460=$O$7,$B460&lt;'111'!$N$11),"x","")</f>
        <v/>
      </c>
      <c r="R460" s="87" t="str">
        <f>IF(AND($B460&gt;='112'!$M$9,$B460&lt;='112'!$N$9,OR($L460='112'!$I$6,$M460='112'!$I$6)),"x","")</f>
        <v/>
      </c>
      <c r="S460" s="87" t="str">
        <f>IF(AND($L460='112'!$I$6,$B460&lt;'112'!$M$9),"x","")</f>
        <v/>
      </c>
      <c r="T460" s="87" t="str">
        <f>IF(AND($M460='112'!$I$6,$B460&lt;'112'!$M$9),"x","")</f>
        <v/>
      </c>
      <c r="U460" s="87" t="str">
        <f>IF(AND($B460&gt;='1331'!$I$9,$B460&lt;='1331'!$J$9,OR($L460=$U$7,$M460=$U$7)),"x","")</f>
        <v/>
      </c>
      <c r="V460" s="87" t="str">
        <f>IF(AND($L460=$U$7,$B460&lt;'1331'!$I$9),"x","")</f>
        <v/>
      </c>
      <c r="W460" s="87" t="str">
        <f>IF(AND($M460=$U$7,$B460&lt;'1331'!$I$9),"x","")</f>
        <v/>
      </c>
      <c r="X460" s="87" t="str">
        <f>IF(AND('CT-341'!$H$9=H460,OR(LEFT(L460,3)=$X$7,LEFT(M460,3)=$X$7)),"x","")</f>
        <v/>
      </c>
      <c r="Y460" s="87" t="str">
        <f>IF(OR(TH!L460=TH!$Y$7,M460=TH!$Y$7),"x","")</f>
        <v/>
      </c>
      <c r="Z460" s="87" t="str">
        <f t="shared" si="16"/>
        <v/>
      </c>
    </row>
    <row r="461" spans="1:26" ht="15.75" customHeight="1">
      <c r="A461" s="405" t="str">
        <f>IF(B461&lt;&gt;"",IF(AND(B461&gt;=_TM1,B461&lt;=_TM2,OR(TH!L461="1111",TH!M461="1111")),TH!D461,""),"")</f>
        <v/>
      </c>
      <c r="B461" s="63" t="str">
        <f t="shared" si="18"/>
        <v/>
      </c>
      <c r="C461" s="368"/>
      <c r="D461" s="368"/>
      <c r="E461" s="368"/>
      <c r="F461" s="369"/>
      <c r="G461" s="388"/>
      <c r="H461" s="370"/>
      <c r="I461" s="619"/>
      <c r="J461" s="628"/>
      <c r="K461" s="65"/>
      <c r="L461" s="371"/>
      <c r="M461" s="371"/>
      <c r="N461" s="87" t="str">
        <f>IF(AND('331-CT'!$E$7=TH!H461,OR(L461="331",M461="331")),"x","")</f>
        <v/>
      </c>
      <c r="O461" s="87" t="str">
        <f>IF(AND($B461&gt;='111'!$N$11,$B461&lt;='111'!$O$11,OR($L461=$O$7,$M461=$O$7)),"x","")</f>
        <v/>
      </c>
      <c r="P461" s="87" t="str">
        <f>IF(AND($L461=$O$7,$B461&lt;'111'!$N$11),"x","")</f>
        <v/>
      </c>
      <c r="Q461" s="87" t="str">
        <f>IF(AND($M461=$O$7,$B461&lt;'111'!$N$11),"x","")</f>
        <v/>
      </c>
      <c r="R461" s="87" t="str">
        <f>IF(AND($B461&gt;='112'!$M$9,$B461&lt;='112'!$N$9,OR($L461='112'!$I$6,$M461='112'!$I$6)),"x","")</f>
        <v/>
      </c>
      <c r="S461" s="87" t="str">
        <f>IF(AND($L461='112'!$I$6,$B461&lt;'112'!$M$9),"x","")</f>
        <v/>
      </c>
      <c r="T461" s="87" t="str">
        <f>IF(AND($M461='112'!$I$6,$B461&lt;'112'!$M$9),"x","")</f>
        <v/>
      </c>
      <c r="U461" s="87" t="str">
        <f>IF(AND($B461&gt;='1331'!$I$9,$B461&lt;='1331'!$J$9,OR($L461=$U$7,$M461=$U$7)),"x","")</f>
        <v/>
      </c>
      <c r="V461" s="87" t="str">
        <f>IF(AND($L461=$U$7,$B461&lt;'1331'!$I$9),"x","")</f>
        <v/>
      </c>
      <c r="W461" s="87" t="str">
        <f>IF(AND($M461=$U$7,$B461&lt;'1331'!$I$9),"x","")</f>
        <v/>
      </c>
      <c r="X461" s="87" t="str">
        <f>IF(AND('CT-341'!$H$9=H461,OR(LEFT(L461,3)=$X$7,LEFT(M461,3)=$X$7)),"x","")</f>
        <v/>
      </c>
      <c r="Y461" s="87" t="str">
        <f>IF(OR(TH!L461=TH!$Y$7,M461=TH!$Y$7),"x","")</f>
        <v/>
      </c>
      <c r="Z461" s="87" t="str">
        <f t="shared" si="16"/>
        <v/>
      </c>
    </row>
    <row r="462" spans="1:26" ht="15.75" customHeight="1">
      <c r="A462" s="405" t="str">
        <f>IF(B462&lt;&gt;"",IF(AND(B462&gt;=_TM1,B462&lt;=_TM2,OR(TH!L462="1111",TH!M462="1111")),TH!D462,""),"")</f>
        <v/>
      </c>
      <c r="B462" s="63" t="str">
        <f t="shared" si="18"/>
        <v/>
      </c>
      <c r="C462" s="368"/>
      <c r="D462" s="368"/>
      <c r="E462" s="368"/>
      <c r="F462" s="369"/>
      <c r="G462" s="387"/>
      <c r="H462" s="370"/>
      <c r="I462" s="619"/>
      <c r="J462" s="628"/>
      <c r="K462" s="65"/>
      <c r="L462" s="371"/>
      <c r="M462" s="371"/>
      <c r="N462" s="87" t="str">
        <f>IF(AND('331-CT'!$E$7=TH!H462,OR(L462="331",M462="331")),"x","")</f>
        <v/>
      </c>
      <c r="O462" s="87" t="str">
        <f>IF(AND($B462&gt;='111'!$N$11,$B462&lt;='111'!$O$11,OR($L462=$O$7,$M462=$O$7)),"x","")</f>
        <v/>
      </c>
      <c r="P462" s="87" t="str">
        <f>IF(AND($L462=$O$7,$B462&lt;'111'!$N$11),"x","")</f>
        <v/>
      </c>
      <c r="Q462" s="87" t="str">
        <f>IF(AND($M462=$O$7,$B462&lt;'111'!$N$11),"x","")</f>
        <v/>
      </c>
      <c r="R462" s="87" t="str">
        <f>IF(AND($B462&gt;='112'!$M$9,$B462&lt;='112'!$N$9,OR($L462='112'!$I$6,$M462='112'!$I$6)),"x","")</f>
        <v/>
      </c>
      <c r="S462" s="87" t="str">
        <f>IF(AND($L462='112'!$I$6,$B462&lt;'112'!$M$9),"x","")</f>
        <v/>
      </c>
      <c r="T462" s="87" t="str">
        <f>IF(AND($M462='112'!$I$6,$B462&lt;'112'!$M$9),"x","")</f>
        <v/>
      </c>
      <c r="U462" s="87" t="str">
        <f>IF(AND($B462&gt;='1331'!$I$9,$B462&lt;='1331'!$J$9,OR($L462=$U$7,$M462=$U$7)),"x","")</f>
        <v/>
      </c>
      <c r="V462" s="87" t="str">
        <f>IF(AND($L462=$U$7,$B462&lt;'1331'!$I$9),"x","")</f>
        <v/>
      </c>
      <c r="W462" s="87" t="str">
        <f>IF(AND($M462=$U$7,$B462&lt;'1331'!$I$9),"x","")</f>
        <v/>
      </c>
      <c r="X462" s="87" t="str">
        <f>IF(AND('CT-341'!$H$9=H462,OR(LEFT(L462,3)=$X$7,LEFT(M462,3)=$X$7)),"x","")</f>
        <v/>
      </c>
      <c r="Y462" s="87" t="str">
        <f>IF(OR(TH!L462=TH!$Y$7,M462=TH!$Y$7),"x","")</f>
        <v/>
      </c>
      <c r="Z462" s="87" t="str">
        <f t="shared" si="16"/>
        <v/>
      </c>
    </row>
    <row r="463" spans="1:26" ht="15.75" customHeight="1">
      <c r="A463" s="405" t="str">
        <f>IF(B463&lt;&gt;"",IF(AND(B463&gt;=_TM1,B463&lt;=_TM2,OR(TH!L463="1111",TH!M463="1111")),TH!D463,""),"")</f>
        <v/>
      </c>
      <c r="B463" s="63" t="str">
        <f t="shared" si="18"/>
        <v/>
      </c>
      <c r="C463" s="368"/>
      <c r="D463" s="368"/>
      <c r="E463" s="368"/>
      <c r="F463" s="369"/>
      <c r="G463" s="387"/>
      <c r="H463" s="370"/>
      <c r="I463" s="619"/>
      <c r="J463" s="628"/>
      <c r="K463" s="65"/>
      <c r="L463" s="371"/>
      <c r="M463" s="371"/>
      <c r="N463" s="87" t="str">
        <f>IF(AND('331-CT'!$E$7=TH!H463,OR(L463="331",M463="331")),"x","")</f>
        <v/>
      </c>
      <c r="O463" s="87" t="str">
        <f>IF(AND($B463&gt;='111'!$N$11,$B463&lt;='111'!$O$11,OR($L463=$O$7,$M463=$O$7)),"x","")</f>
        <v/>
      </c>
      <c r="P463" s="87" t="str">
        <f>IF(AND($L463=$O$7,$B463&lt;'111'!$N$11),"x","")</f>
        <v/>
      </c>
      <c r="Q463" s="87" t="str">
        <f>IF(AND($M463=$O$7,$B463&lt;'111'!$N$11),"x","")</f>
        <v/>
      </c>
      <c r="R463" s="87" t="str">
        <f>IF(AND($B463&gt;='112'!$M$9,$B463&lt;='112'!$N$9,OR($L463='112'!$I$6,$M463='112'!$I$6)),"x","")</f>
        <v/>
      </c>
      <c r="S463" s="87" t="str">
        <f>IF(AND($L463='112'!$I$6,$B463&lt;'112'!$M$9),"x","")</f>
        <v/>
      </c>
      <c r="T463" s="87" t="str">
        <f>IF(AND($M463='112'!$I$6,$B463&lt;'112'!$M$9),"x","")</f>
        <v/>
      </c>
      <c r="U463" s="87" t="str">
        <f>IF(AND($B463&gt;='1331'!$I$9,$B463&lt;='1331'!$J$9,OR($L463=$U$7,$M463=$U$7)),"x","")</f>
        <v/>
      </c>
      <c r="V463" s="87" t="str">
        <f>IF(AND($L463=$U$7,$B463&lt;'1331'!$I$9),"x","")</f>
        <v/>
      </c>
      <c r="W463" s="87" t="str">
        <f>IF(AND($M463=$U$7,$B463&lt;'1331'!$I$9),"x","")</f>
        <v/>
      </c>
      <c r="X463" s="87" t="str">
        <f>IF(AND('CT-341'!$H$9=H463,OR(LEFT(L463,3)=$X$7,LEFT(M463,3)=$X$7)),"x","")</f>
        <v/>
      </c>
      <c r="Y463" s="87" t="str">
        <f>IF(OR(TH!L463=TH!$Y$7,M463=TH!$Y$7),"x","")</f>
        <v/>
      </c>
      <c r="Z463" s="87" t="str">
        <f t="shared" si="16"/>
        <v/>
      </c>
    </row>
    <row r="464" spans="1:26" ht="15.75" customHeight="1">
      <c r="A464" s="405" t="str">
        <f>IF(B464&lt;&gt;"",IF(AND(B464&gt;=_TM1,B464&lt;=_TM2,OR(TH!L464="1111",TH!M464="1111")),TH!D464,""),"")</f>
        <v/>
      </c>
      <c r="B464" s="63" t="str">
        <f t="shared" si="18"/>
        <v/>
      </c>
      <c r="C464" s="368"/>
      <c r="D464" s="368"/>
      <c r="E464" s="368"/>
      <c r="F464" s="369"/>
      <c r="G464" s="387"/>
      <c r="H464" s="370"/>
      <c r="I464" s="619"/>
      <c r="J464" s="628"/>
      <c r="K464" s="65"/>
      <c r="L464" s="371"/>
      <c r="M464" s="371"/>
      <c r="N464" s="87" t="str">
        <f>IF(AND('331-CT'!$E$7=TH!H464,OR(L464="331",M464="331")),"x","")</f>
        <v/>
      </c>
      <c r="O464" s="87" t="str">
        <f>IF(AND($B464&gt;='111'!$N$11,$B464&lt;='111'!$O$11,OR($L464=$O$7,$M464=$O$7)),"x","")</f>
        <v/>
      </c>
      <c r="P464" s="87" t="str">
        <f>IF(AND($L464=$O$7,$B464&lt;'111'!$N$11),"x","")</f>
        <v/>
      </c>
      <c r="Q464" s="87" t="str">
        <f>IF(AND($M464=$O$7,$B464&lt;'111'!$N$11),"x","")</f>
        <v/>
      </c>
      <c r="R464" s="87" t="str">
        <f>IF(AND($B464&gt;='112'!$M$9,$B464&lt;='112'!$N$9,OR($L464='112'!$I$6,$M464='112'!$I$6)),"x","")</f>
        <v/>
      </c>
      <c r="S464" s="87" t="str">
        <f>IF(AND($L464='112'!$I$6,$B464&lt;'112'!$M$9),"x","")</f>
        <v/>
      </c>
      <c r="T464" s="87" t="str">
        <f>IF(AND($M464='112'!$I$6,$B464&lt;'112'!$M$9),"x","")</f>
        <v/>
      </c>
      <c r="U464" s="87" t="str">
        <f>IF(AND($B464&gt;='1331'!$I$9,$B464&lt;='1331'!$J$9,OR($L464=$U$7,$M464=$U$7)),"x","")</f>
        <v/>
      </c>
      <c r="V464" s="87" t="str">
        <f>IF(AND($L464=$U$7,$B464&lt;'1331'!$I$9),"x","")</f>
        <v/>
      </c>
      <c r="W464" s="87" t="str">
        <f>IF(AND($M464=$U$7,$B464&lt;'1331'!$I$9),"x","")</f>
        <v/>
      </c>
      <c r="X464" s="87" t="str">
        <f>IF(AND('CT-341'!$H$9=H464,OR(LEFT(L464,3)=$X$7,LEFT(M464,3)=$X$7)),"x","")</f>
        <v/>
      </c>
      <c r="Y464" s="87" t="str">
        <f>IF(OR(TH!L464=TH!$Y$7,M464=TH!$Y$7),"x","")</f>
        <v/>
      </c>
      <c r="Z464" s="87" t="str">
        <f t="shared" si="16"/>
        <v/>
      </c>
    </row>
    <row r="465" spans="1:26" ht="15.75" customHeight="1">
      <c r="A465" s="405" t="str">
        <f>IF(B465&lt;&gt;"",IF(AND(B465&gt;=_TM1,B465&lt;=_TM2,OR(TH!L465="1111",TH!M465="1111")),TH!D465,""),"")</f>
        <v/>
      </c>
      <c r="B465" s="63" t="str">
        <f t="shared" si="18"/>
        <v/>
      </c>
      <c r="C465" s="368"/>
      <c r="D465" s="368"/>
      <c r="E465" s="368"/>
      <c r="F465" s="369"/>
      <c r="G465" s="387"/>
      <c r="H465" s="370"/>
      <c r="I465" s="619"/>
      <c r="J465" s="628"/>
      <c r="K465" s="65"/>
      <c r="L465" s="371"/>
      <c r="M465" s="371"/>
      <c r="N465" s="87" t="str">
        <f>IF(AND('331-CT'!$E$7=TH!H465,OR(L465="331",M465="331")),"x","")</f>
        <v/>
      </c>
      <c r="O465" s="87" t="str">
        <f>IF(AND($B465&gt;='111'!$N$11,$B465&lt;='111'!$O$11,OR($L465=$O$7,$M465=$O$7)),"x","")</f>
        <v/>
      </c>
      <c r="P465" s="87" t="str">
        <f>IF(AND($L465=$O$7,$B465&lt;'111'!$N$11),"x","")</f>
        <v/>
      </c>
      <c r="Q465" s="87" t="str">
        <f>IF(AND($M465=$O$7,$B465&lt;'111'!$N$11),"x","")</f>
        <v/>
      </c>
      <c r="R465" s="87" t="str">
        <f>IF(AND($B465&gt;='112'!$M$9,$B465&lt;='112'!$N$9,OR($L465='112'!$I$6,$M465='112'!$I$6)),"x","")</f>
        <v/>
      </c>
      <c r="S465" s="87" t="str">
        <f>IF(AND($L465='112'!$I$6,$B465&lt;'112'!$M$9),"x","")</f>
        <v/>
      </c>
      <c r="T465" s="87" t="str">
        <f>IF(AND($M465='112'!$I$6,$B465&lt;'112'!$M$9),"x","")</f>
        <v/>
      </c>
      <c r="U465" s="87" t="str">
        <f>IF(AND($B465&gt;='1331'!$I$9,$B465&lt;='1331'!$J$9,OR($L465=$U$7,$M465=$U$7)),"x","")</f>
        <v/>
      </c>
      <c r="V465" s="87" t="str">
        <f>IF(AND($L465=$U$7,$B465&lt;'1331'!$I$9),"x","")</f>
        <v/>
      </c>
      <c r="W465" s="87" t="str">
        <f>IF(AND($M465=$U$7,$B465&lt;'1331'!$I$9),"x","")</f>
        <v/>
      </c>
      <c r="X465" s="87" t="str">
        <f>IF(AND('CT-341'!$H$9=H465,OR(LEFT(L465,3)=$X$7,LEFT(M465,3)=$X$7)),"x","")</f>
        <v/>
      </c>
      <c r="Y465" s="87" t="str">
        <f>IF(OR(TH!L465=TH!$Y$7,M465=TH!$Y$7),"x","")</f>
        <v/>
      </c>
      <c r="Z465" s="87" t="str">
        <f t="shared" si="16"/>
        <v/>
      </c>
    </row>
    <row r="466" spans="1:26" ht="15.75" customHeight="1">
      <c r="A466" s="405" t="str">
        <f>IF(B466&lt;&gt;"",IF(AND(B466&gt;=_TM1,B466&lt;=_TM2,OR(TH!L466="1111",TH!M466="1111")),TH!D466,""),"")</f>
        <v/>
      </c>
      <c r="B466" s="63" t="str">
        <f t="shared" si="18"/>
        <v/>
      </c>
      <c r="C466" s="368"/>
      <c r="D466" s="368"/>
      <c r="E466" s="368"/>
      <c r="F466" s="369"/>
      <c r="G466" s="388"/>
      <c r="H466" s="416"/>
      <c r="I466" s="623"/>
      <c r="J466" s="632"/>
      <c r="K466" s="65"/>
      <c r="L466" s="371"/>
      <c r="M466" s="371"/>
      <c r="N466" s="87" t="str">
        <f>IF(AND('331-CT'!$E$7=TH!H466,OR(L466="331",M466="331")),"x","")</f>
        <v/>
      </c>
      <c r="O466" s="87" t="str">
        <f>IF(AND($B466&gt;='111'!$N$11,$B466&lt;='111'!$O$11,OR($L466=$O$7,$M466=$O$7)),"x","")</f>
        <v/>
      </c>
      <c r="P466" s="87" t="str">
        <f>IF(AND($L466=$O$7,$B466&lt;'111'!$N$11),"x","")</f>
        <v/>
      </c>
      <c r="Q466" s="87" t="str">
        <f>IF(AND($M466=$O$7,$B466&lt;'111'!$N$11),"x","")</f>
        <v/>
      </c>
      <c r="R466" s="87" t="str">
        <f>IF(AND($B466&gt;='112'!$M$9,$B466&lt;='112'!$N$9,OR($L466='112'!$I$6,$M466='112'!$I$6)),"x","")</f>
        <v/>
      </c>
      <c r="S466" s="87" t="str">
        <f>IF(AND($L466='112'!$I$6,$B466&lt;'112'!$M$9),"x","")</f>
        <v/>
      </c>
      <c r="T466" s="87" t="str">
        <f>IF(AND($M466='112'!$I$6,$B466&lt;'112'!$M$9),"x","")</f>
        <v/>
      </c>
      <c r="U466" s="87" t="str">
        <f>IF(AND($B466&gt;='1331'!$I$9,$B466&lt;='1331'!$J$9,OR($L466=$U$7,$M466=$U$7)),"x","")</f>
        <v/>
      </c>
      <c r="V466" s="87" t="str">
        <f>IF(AND($L466=$U$7,$B466&lt;'1331'!$I$9),"x","")</f>
        <v/>
      </c>
      <c r="W466" s="87" t="str">
        <f>IF(AND($M466=$U$7,$B466&lt;'1331'!$I$9),"x","")</f>
        <v/>
      </c>
      <c r="X466" s="87" t="str">
        <f>IF(AND('CT-341'!$H$9=H466,OR(LEFT(L466,3)=$X$7,LEFT(M466,3)=$X$7)),"x","")</f>
        <v/>
      </c>
      <c r="Y466" s="87" t="str">
        <f>IF(OR(TH!L466=TH!$Y$7,M466=TH!$Y$7),"x","")</f>
        <v/>
      </c>
      <c r="Z466" s="87" t="str">
        <f t="shared" si="16"/>
        <v/>
      </c>
    </row>
    <row r="467" spans="1:26" ht="15.75" customHeight="1">
      <c r="A467" s="405" t="str">
        <f>IF(B467&lt;&gt;"",IF(AND(B467&gt;=_TM1,B467&lt;=_TM2,OR(TH!L467="1111",TH!M467="1111")),TH!D467,""),"")</f>
        <v/>
      </c>
      <c r="B467" s="63" t="str">
        <f t="shared" si="18"/>
        <v/>
      </c>
      <c r="C467" s="368"/>
      <c r="D467" s="368"/>
      <c r="E467" s="368"/>
      <c r="F467" s="369"/>
      <c r="G467" s="388"/>
      <c r="H467" s="370"/>
      <c r="I467" s="619"/>
      <c r="J467" s="628"/>
      <c r="K467" s="65"/>
      <c r="L467" s="371"/>
      <c r="M467" s="371"/>
      <c r="N467" s="87" t="str">
        <f>IF(AND('331-CT'!$E$7=TH!H467,OR(L467="331",M467="331")),"x","")</f>
        <v/>
      </c>
      <c r="O467" s="87" t="str">
        <f>IF(AND($B467&gt;='111'!$N$11,$B467&lt;='111'!$O$11,OR($L467=$O$7,$M467=$O$7)),"x","")</f>
        <v/>
      </c>
      <c r="P467" s="87" t="str">
        <f>IF(AND($L467=$O$7,$B467&lt;'111'!$N$11),"x","")</f>
        <v/>
      </c>
      <c r="Q467" s="87" t="str">
        <f>IF(AND($M467=$O$7,$B467&lt;'111'!$N$11),"x","")</f>
        <v/>
      </c>
      <c r="R467" s="87" t="str">
        <f>IF(AND($B467&gt;='112'!$M$9,$B467&lt;='112'!$N$9,OR($L467='112'!$I$6,$M467='112'!$I$6)),"x","")</f>
        <v/>
      </c>
      <c r="S467" s="87" t="str">
        <f>IF(AND($L467='112'!$I$6,$B467&lt;'112'!$M$9),"x","")</f>
        <v/>
      </c>
      <c r="T467" s="87" t="str">
        <f>IF(AND($M467='112'!$I$6,$B467&lt;'112'!$M$9),"x","")</f>
        <v/>
      </c>
      <c r="U467" s="87" t="str">
        <f>IF(AND($B467&gt;='1331'!$I$9,$B467&lt;='1331'!$J$9,OR($L467=$U$7,$M467=$U$7)),"x","")</f>
        <v/>
      </c>
      <c r="V467" s="87" t="str">
        <f>IF(AND($L467=$U$7,$B467&lt;'1331'!$I$9),"x","")</f>
        <v/>
      </c>
      <c r="W467" s="87" t="str">
        <f>IF(AND($M467=$U$7,$B467&lt;'1331'!$I$9),"x","")</f>
        <v/>
      </c>
      <c r="X467" s="87" t="str">
        <f>IF(AND('CT-341'!$H$9=H467,OR(LEFT(L467,3)=$X$7,LEFT(M467,3)=$X$7)),"x","")</f>
        <v/>
      </c>
      <c r="Y467" s="87" t="str">
        <f>IF(OR(TH!L467=TH!$Y$7,M467=TH!$Y$7),"x","")</f>
        <v/>
      </c>
      <c r="Z467" s="87" t="str">
        <f t="shared" si="16"/>
        <v/>
      </c>
    </row>
    <row r="468" spans="1:26" ht="15.75" customHeight="1">
      <c r="A468" s="405" t="str">
        <f>IF(B468&lt;&gt;"",IF(AND(B468&gt;=_TM1,B468&lt;=_TM2,OR(TH!L468="1111",TH!M468="1111")),TH!D468,""),"")</f>
        <v/>
      </c>
      <c r="B468" s="63" t="str">
        <f t="shared" si="18"/>
        <v/>
      </c>
      <c r="C468" s="368"/>
      <c r="D468" s="368"/>
      <c r="E468" s="368"/>
      <c r="F468" s="369"/>
      <c r="G468" s="388"/>
      <c r="H468" s="370"/>
      <c r="I468" s="619"/>
      <c r="J468" s="628"/>
      <c r="K468" s="65"/>
      <c r="L468" s="371"/>
      <c r="M468" s="371"/>
      <c r="N468" s="87" t="str">
        <f>IF(AND('331-CT'!$E$7=TH!H468,OR(L468="331",M468="331")),"x","")</f>
        <v/>
      </c>
      <c r="O468" s="87" t="str">
        <f>IF(AND($B468&gt;='111'!$N$11,$B468&lt;='111'!$O$11,OR($L468=$O$7,$M468=$O$7)),"x","")</f>
        <v/>
      </c>
      <c r="P468" s="87" t="str">
        <f>IF(AND($L468=$O$7,$B468&lt;'111'!$N$11),"x","")</f>
        <v/>
      </c>
      <c r="Q468" s="87" t="str">
        <f>IF(AND($M468=$O$7,$B468&lt;'111'!$N$11),"x","")</f>
        <v/>
      </c>
      <c r="R468" s="87" t="str">
        <f>IF(AND($B468&gt;='112'!$M$9,$B468&lt;='112'!$N$9,OR($L468='112'!$I$6,$M468='112'!$I$6)),"x","")</f>
        <v/>
      </c>
      <c r="S468" s="87" t="str">
        <f>IF(AND($L468='112'!$I$6,$B468&lt;'112'!$M$9),"x","")</f>
        <v/>
      </c>
      <c r="T468" s="87" t="str">
        <f>IF(AND($M468='112'!$I$6,$B468&lt;'112'!$M$9),"x","")</f>
        <v/>
      </c>
      <c r="U468" s="87" t="str">
        <f>IF(AND($B468&gt;='1331'!$I$9,$B468&lt;='1331'!$J$9,OR($L468=$U$7,$M468=$U$7)),"x","")</f>
        <v/>
      </c>
      <c r="V468" s="87" t="str">
        <f>IF(AND($L468=$U$7,$B468&lt;'1331'!$I$9),"x","")</f>
        <v/>
      </c>
      <c r="W468" s="87" t="str">
        <f>IF(AND($M468=$U$7,$B468&lt;'1331'!$I$9),"x","")</f>
        <v/>
      </c>
      <c r="X468" s="87" t="str">
        <f>IF(AND('CT-341'!$H$9=H468,OR(LEFT(L468,3)=$X$7,LEFT(M468,3)=$X$7)),"x","")</f>
        <v/>
      </c>
      <c r="Y468" s="87" t="str">
        <f>IF(OR(TH!L468=TH!$Y$7,M468=TH!$Y$7),"x","")</f>
        <v/>
      </c>
      <c r="Z468" s="87" t="str">
        <f t="shared" si="16"/>
        <v/>
      </c>
    </row>
    <row r="469" spans="1:26" ht="15.75" customHeight="1">
      <c r="A469" s="405" t="str">
        <f>IF(B469&lt;&gt;"",IF(AND(B469&gt;=_TM1,B469&lt;=_TM2,OR(TH!L469="1111",TH!M469="1111")),TH!D469,""),"")</f>
        <v/>
      </c>
      <c r="B469" s="63" t="str">
        <f t="shared" si="18"/>
        <v/>
      </c>
      <c r="C469" s="368"/>
      <c r="D469" s="368"/>
      <c r="E469" s="368"/>
      <c r="F469" s="369"/>
      <c r="G469" s="388"/>
      <c r="H469" s="416"/>
      <c r="I469" s="623"/>
      <c r="J469" s="632"/>
      <c r="K469" s="65"/>
      <c r="L469" s="371"/>
      <c r="M469" s="371"/>
      <c r="N469" s="87" t="str">
        <f>IF(AND('331-CT'!$E$7=TH!H469,OR(L469="331",M469="331")),"x","")</f>
        <v/>
      </c>
      <c r="O469" s="87" t="str">
        <f>IF(AND($B469&gt;='111'!$N$11,$B469&lt;='111'!$O$11,OR($L469=$O$7,$M469=$O$7)),"x","")</f>
        <v/>
      </c>
      <c r="P469" s="87" t="str">
        <f>IF(AND($L469=$O$7,$B469&lt;'111'!$N$11),"x","")</f>
        <v/>
      </c>
      <c r="Q469" s="87" t="str">
        <f>IF(AND($M469=$O$7,$B469&lt;'111'!$N$11),"x","")</f>
        <v/>
      </c>
      <c r="R469" s="87" t="str">
        <f>IF(AND($B469&gt;='112'!$M$9,$B469&lt;='112'!$N$9,OR($L469='112'!$I$6,$M469='112'!$I$6)),"x","")</f>
        <v/>
      </c>
      <c r="S469" s="87" t="str">
        <f>IF(AND($L469='112'!$I$6,$B469&lt;'112'!$M$9),"x","")</f>
        <v/>
      </c>
      <c r="T469" s="87" t="str">
        <f>IF(AND($M469='112'!$I$6,$B469&lt;'112'!$M$9),"x","")</f>
        <v/>
      </c>
      <c r="U469" s="87" t="str">
        <f>IF(AND($B469&gt;='1331'!$I$9,$B469&lt;='1331'!$J$9,OR($L469=$U$7,$M469=$U$7)),"x","")</f>
        <v/>
      </c>
      <c r="V469" s="87" t="str">
        <f>IF(AND($L469=$U$7,$B469&lt;'1331'!$I$9),"x","")</f>
        <v/>
      </c>
      <c r="W469" s="87" t="str">
        <f>IF(AND($M469=$U$7,$B469&lt;'1331'!$I$9),"x","")</f>
        <v/>
      </c>
      <c r="X469" s="87" t="str">
        <f>IF(AND('CT-341'!$H$9=H469,OR(LEFT(L469,3)=$X$7,LEFT(M469,3)=$X$7)),"x","")</f>
        <v/>
      </c>
      <c r="Y469" s="87" t="str">
        <f>IF(OR(TH!L469=TH!$Y$7,M469=TH!$Y$7),"x","")</f>
        <v/>
      </c>
      <c r="Z469" s="87" t="str">
        <f t="shared" si="16"/>
        <v/>
      </c>
    </row>
    <row r="470" spans="1:26" ht="15.75" customHeight="1">
      <c r="A470" s="405" t="str">
        <f>IF(B470&lt;&gt;"",IF(AND(B470&gt;=_TM1,B470&lt;=_TM2,OR(TH!L470="1111",TH!M470="1111")),TH!D470,""),"")</f>
        <v/>
      </c>
      <c r="B470" s="63" t="str">
        <f t="shared" si="18"/>
        <v/>
      </c>
      <c r="C470" s="368"/>
      <c r="D470" s="368"/>
      <c r="E470" s="368"/>
      <c r="F470" s="369"/>
      <c r="G470" s="388"/>
      <c r="H470" s="370"/>
      <c r="I470" s="619"/>
      <c r="J470" s="628"/>
      <c r="K470" s="65"/>
      <c r="L470" s="371"/>
      <c r="M470" s="371"/>
      <c r="N470" s="87" t="str">
        <f>IF(AND('331-CT'!$E$7=TH!H470,OR(L470="331",M470="331")),"x","")</f>
        <v/>
      </c>
      <c r="O470" s="87" t="str">
        <f>IF(AND($B470&gt;='111'!$N$11,$B470&lt;='111'!$O$11,OR($L470=$O$7,$M470=$O$7)),"x","")</f>
        <v/>
      </c>
      <c r="P470" s="87" t="str">
        <f>IF(AND($L470=$O$7,$B470&lt;'111'!$N$11),"x","")</f>
        <v/>
      </c>
      <c r="Q470" s="87" t="str">
        <f>IF(AND($M470=$O$7,$B470&lt;'111'!$N$11),"x","")</f>
        <v/>
      </c>
      <c r="R470" s="87" t="str">
        <f>IF(AND($B470&gt;='112'!$M$9,$B470&lt;='112'!$N$9,OR($L470='112'!$I$6,$M470='112'!$I$6)),"x","")</f>
        <v/>
      </c>
      <c r="S470" s="87" t="str">
        <f>IF(AND($L470='112'!$I$6,$B470&lt;'112'!$M$9),"x","")</f>
        <v/>
      </c>
      <c r="T470" s="87" t="str">
        <f>IF(AND($M470='112'!$I$6,$B470&lt;'112'!$M$9),"x","")</f>
        <v/>
      </c>
      <c r="U470" s="87" t="str">
        <f>IF(AND($B470&gt;='1331'!$I$9,$B470&lt;='1331'!$J$9,OR($L470=$U$7,$M470=$U$7)),"x","")</f>
        <v/>
      </c>
      <c r="V470" s="87" t="str">
        <f>IF(AND($L470=$U$7,$B470&lt;'1331'!$I$9),"x","")</f>
        <v/>
      </c>
      <c r="W470" s="87" t="str">
        <f>IF(AND($M470=$U$7,$B470&lt;'1331'!$I$9),"x","")</f>
        <v/>
      </c>
      <c r="X470" s="87" t="str">
        <f>IF(AND('CT-341'!$H$9=H470,OR(LEFT(L470,3)=$X$7,LEFT(M470,3)=$X$7)),"x","")</f>
        <v/>
      </c>
      <c r="Y470" s="87" t="str">
        <f>IF(OR(TH!L470=TH!$Y$7,M470=TH!$Y$7),"x","")</f>
        <v/>
      </c>
      <c r="Z470" s="87" t="str">
        <f t="shared" ref="Z470:Z533" si="19">IF(AND(1&lt;=$B470,$B470&lt;=3),"1",IF(AND(4&lt;=$B470,$B470&lt;=6),"2",IF(AND(7&lt;=$B470,$B470&lt;=9),"3",IF(AND(10&lt;=$B470,$B470&lt;=12),"4",""))))</f>
        <v/>
      </c>
    </row>
    <row r="471" spans="1:26" ht="15.75" customHeight="1">
      <c r="A471" s="405" t="str">
        <f>IF(B471&lt;&gt;"",IF(AND(B471&gt;=_TM1,B471&lt;=_TM2,OR(TH!L471="1111",TH!M471="1111")),TH!D471,""),"")</f>
        <v/>
      </c>
      <c r="B471" s="63" t="str">
        <f t="shared" si="18"/>
        <v/>
      </c>
      <c r="C471" s="368"/>
      <c r="D471" s="368"/>
      <c r="E471" s="368"/>
      <c r="F471" s="369"/>
      <c r="G471" s="388"/>
      <c r="H471" s="370"/>
      <c r="I471" s="619"/>
      <c r="J471" s="628"/>
      <c r="K471" s="65"/>
      <c r="L471" s="371"/>
      <c r="M471" s="371"/>
      <c r="N471" s="87" t="str">
        <f>IF(AND('331-CT'!$E$7=TH!H471,OR(L471="331",M471="331")),"x","")</f>
        <v/>
      </c>
      <c r="O471" s="87" t="str">
        <f>IF(AND($B471&gt;='111'!$N$11,$B471&lt;='111'!$O$11,OR($L471=$O$7,$M471=$O$7)),"x","")</f>
        <v/>
      </c>
      <c r="P471" s="87" t="str">
        <f>IF(AND($L471=$O$7,$B471&lt;'111'!$N$11),"x","")</f>
        <v/>
      </c>
      <c r="Q471" s="87" t="str">
        <f>IF(AND($M471=$O$7,$B471&lt;'111'!$N$11),"x","")</f>
        <v/>
      </c>
      <c r="R471" s="87" t="str">
        <f>IF(AND($B471&gt;='112'!$M$9,$B471&lt;='112'!$N$9,OR($L471='112'!$I$6,$M471='112'!$I$6)),"x","")</f>
        <v/>
      </c>
      <c r="S471" s="87" t="str">
        <f>IF(AND($L471='112'!$I$6,$B471&lt;'112'!$M$9),"x","")</f>
        <v/>
      </c>
      <c r="T471" s="87" t="str">
        <f>IF(AND($M471='112'!$I$6,$B471&lt;'112'!$M$9),"x","")</f>
        <v/>
      </c>
      <c r="U471" s="87" t="str">
        <f>IF(AND($B471&gt;='1331'!$I$9,$B471&lt;='1331'!$J$9,OR($L471=$U$7,$M471=$U$7)),"x","")</f>
        <v/>
      </c>
      <c r="V471" s="87" t="str">
        <f>IF(AND($L471=$U$7,$B471&lt;'1331'!$I$9),"x","")</f>
        <v/>
      </c>
      <c r="W471" s="87" t="str">
        <f>IF(AND($M471=$U$7,$B471&lt;'1331'!$I$9),"x","")</f>
        <v/>
      </c>
      <c r="X471" s="87" t="str">
        <f>IF(AND('CT-341'!$H$9=H471,OR(LEFT(L471,3)=$X$7,LEFT(M471,3)=$X$7)),"x","")</f>
        <v/>
      </c>
      <c r="Y471" s="87" t="str">
        <f>IF(OR(TH!L471=TH!$Y$7,M471=TH!$Y$7),"x","")</f>
        <v/>
      </c>
      <c r="Z471" s="87" t="str">
        <f t="shared" si="19"/>
        <v/>
      </c>
    </row>
    <row r="472" spans="1:26" ht="15.75" customHeight="1">
      <c r="A472" s="405" t="str">
        <f>IF(B472&lt;&gt;"",IF(AND(B472&gt;=_TM1,B472&lt;=_TM2,OR(TH!L472="1111",TH!M472="1111")),TH!D472,""),"")</f>
        <v/>
      </c>
      <c r="B472" s="63" t="str">
        <f t="shared" si="18"/>
        <v/>
      </c>
      <c r="C472" s="368"/>
      <c r="D472" s="368"/>
      <c r="E472" s="368"/>
      <c r="F472" s="369"/>
      <c r="G472" s="387"/>
      <c r="H472" s="370"/>
      <c r="I472" s="619"/>
      <c r="J472" s="628"/>
      <c r="K472" s="65"/>
      <c r="L472" s="371"/>
      <c r="M472" s="371"/>
      <c r="N472" s="87" t="str">
        <f>IF(AND('331-CT'!$E$7=TH!H472,OR(L472="331",M472="331")),"x","")</f>
        <v/>
      </c>
      <c r="O472" s="87" t="str">
        <f>IF(AND($B472&gt;='111'!$N$11,$B472&lt;='111'!$O$11,OR($L472=$O$7,$M472=$O$7)),"x","")</f>
        <v/>
      </c>
      <c r="P472" s="87" t="str">
        <f>IF(AND($L472=$O$7,$B472&lt;'111'!$N$11),"x","")</f>
        <v/>
      </c>
      <c r="Q472" s="87" t="str">
        <f>IF(AND($M472=$O$7,$B472&lt;'111'!$N$11),"x","")</f>
        <v/>
      </c>
      <c r="R472" s="87" t="str">
        <f>IF(AND($B472&gt;='112'!$M$9,$B472&lt;='112'!$N$9,OR($L472='112'!$I$6,$M472='112'!$I$6)),"x","")</f>
        <v/>
      </c>
      <c r="S472" s="87" t="str">
        <f>IF(AND($L472='112'!$I$6,$B472&lt;'112'!$M$9),"x","")</f>
        <v/>
      </c>
      <c r="T472" s="87" t="str">
        <f>IF(AND($M472='112'!$I$6,$B472&lt;'112'!$M$9),"x","")</f>
        <v/>
      </c>
      <c r="U472" s="87" t="str">
        <f>IF(AND($B472&gt;='1331'!$I$9,$B472&lt;='1331'!$J$9,OR($L472=$U$7,$M472=$U$7)),"x","")</f>
        <v/>
      </c>
      <c r="V472" s="87" t="str">
        <f>IF(AND($L472=$U$7,$B472&lt;'1331'!$I$9),"x","")</f>
        <v/>
      </c>
      <c r="W472" s="87" t="str">
        <f>IF(AND($M472=$U$7,$B472&lt;'1331'!$I$9),"x","")</f>
        <v/>
      </c>
      <c r="X472" s="87" t="str">
        <f>IF(AND('CT-341'!$H$9=H472,OR(LEFT(L472,3)=$X$7,LEFT(M472,3)=$X$7)),"x","")</f>
        <v/>
      </c>
      <c r="Y472" s="87" t="str">
        <f>IF(OR(TH!L472=TH!$Y$7,M472=TH!$Y$7),"x","")</f>
        <v/>
      </c>
      <c r="Z472" s="87" t="str">
        <f t="shared" si="19"/>
        <v/>
      </c>
    </row>
    <row r="473" spans="1:26" ht="15.75" customHeight="1">
      <c r="A473" s="405" t="str">
        <f>IF(B473&lt;&gt;"",IF(AND(B473&gt;=_TM1,B473&lt;=_TM2,OR(TH!L473="1111",TH!M473="1111")),TH!D473,""),"")</f>
        <v/>
      </c>
      <c r="B473" s="63" t="str">
        <f t="shared" si="18"/>
        <v/>
      </c>
      <c r="C473" s="368"/>
      <c r="D473" s="368"/>
      <c r="E473" s="368"/>
      <c r="F473" s="369"/>
      <c r="G473" s="387"/>
      <c r="H473" s="370"/>
      <c r="I473" s="619"/>
      <c r="J473" s="628"/>
      <c r="K473" s="65"/>
      <c r="L473" s="371"/>
      <c r="M473" s="371"/>
      <c r="N473" s="87" t="str">
        <f>IF(AND('331-CT'!$E$7=TH!H473,OR(L473="331",M473="331")),"x","")</f>
        <v/>
      </c>
      <c r="O473" s="87" t="str">
        <f>IF(AND($B473&gt;='111'!$N$11,$B473&lt;='111'!$O$11,OR($L473=$O$7,$M473=$O$7)),"x","")</f>
        <v/>
      </c>
      <c r="P473" s="87" t="str">
        <f>IF(AND($L473=$O$7,$B473&lt;'111'!$N$11),"x","")</f>
        <v/>
      </c>
      <c r="Q473" s="87" t="str">
        <f>IF(AND($M473=$O$7,$B473&lt;'111'!$N$11),"x","")</f>
        <v/>
      </c>
      <c r="R473" s="87" t="str">
        <f>IF(AND($B473&gt;='112'!$M$9,$B473&lt;='112'!$N$9,OR($L473='112'!$I$6,$M473='112'!$I$6)),"x","")</f>
        <v/>
      </c>
      <c r="S473" s="87" t="str">
        <f>IF(AND($L473='112'!$I$6,$B473&lt;'112'!$M$9),"x","")</f>
        <v/>
      </c>
      <c r="T473" s="87" t="str">
        <f>IF(AND($M473='112'!$I$6,$B473&lt;'112'!$M$9),"x","")</f>
        <v/>
      </c>
      <c r="U473" s="87" t="str">
        <f>IF(AND($B473&gt;='1331'!$I$9,$B473&lt;='1331'!$J$9,OR($L473=$U$7,$M473=$U$7)),"x","")</f>
        <v/>
      </c>
      <c r="V473" s="87" t="str">
        <f>IF(AND($L473=$U$7,$B473&lt;'1331'!$I$9),"x","")</f>
        <v/>
      </c>
      <c r="W473" s="87" t="str">
        <f>IF(AND($M473=$U$7,$B473&lt;'1331'!$I$9),"x","")</f>
        <v/>
      </c>
      <c r="X473" s="87" t="str">
        <f>IF(AND('CT-341'!$H$9=H473,OR(LEFT(L473,3)=$X$7,LEFT(M473,3)=$X$7)),"x","")</f>
        <v/>
      </c>
      <c r="Y473" s="87" t="str">
        <f>IF(OR(TH!L473=TH!$Y$7,M473=TH!$Y$7),"x","")</f>
        <v/>
      </c>
      <c r="Z473" s="87" t="str">
        <f t="shared" si="19"/>
        <v/>
      </c>
    </row>
    <row r="474" spans="1:26" ht="15.75" customHeight="1">
      <c r="A474" s="405" t="str">
        <f>IF(B474&lt;&gt;"",IF(AND(B474&gt;=_TM1,B474&lt;=_TM2,OR(TH!L474="1111",TH!M474="1111")),TH!D474,""),"")</f>
        <v/>
      </c>
      <c r="B474" s="63" t="str">
        <f t="shared" si="18"/>
        <v/>
      </c>
      <c r="C474" s="368"/>
      <c r="D474" s="368"/>
      <c r="E474" s="368"/>
      <c r="F474" s="369"/>
      <c r="G474" s="387"/>
      <c r="H474" s="370"/>
      <c r="I474" s="619"/>
      <c r="J474" s="628"/>
      <c r="K474" s="65"/>
      <c r="L474" s="371"/>
      <c r="M474" s="371"/>
      <c r="N474" s="87" t="str">
        <f>IF(AND('331-CT'!$E$7=TH!H474,OR(L474="331",M474="331")),"x","")</f>
        <v/>
      </c>
      <c r="O474" s="87" t="str">
        <f>IF(AND($B474&gt;='111'!$N$11,$B474&lt;='111'!$O$11,OR($L474=$O$7,$M474=$O$7)),"x","")</f>
        <v/>
      </c>
      <c r="P474" s="87" t="str">
        <f>IF(AND($L474=$O$7,$B474&lt;'111'!$N$11),"x","")</f>
        <v/>
      </c>
      <c r="Q474" s="87" t="str">
        <f>IF(AND($M474=$O$7,$B474&lt;'111'!$N$11),"x","")</f>
        <v/>
      </c>
      <c r="R474" s="87" t="str">
        <f>IF(AND($B474&gt;='112'!$M$9,$B474&lt;='112'!$N$9,OR($L474='112'!$I$6,$M474='112'!$I$6)),"x","")</f>
        <v/>
      </c>
      <c r="S474" s="87" t="str">
        <f>IF(AND($L474='112'!$I$6,$B474&lt;'112'!$M$9),"x","")</f>
        <v/>
      </c>
      <c r="T474" s="87" t="str">
        <f>IF(AND($M474='112'!$I$6,$B474&lt;'112'!$M$9),"x","")</f>
        <v/>
      </c>
      <c r="U474" s="87" t="str">
        <f>IF(AND($B474&gt;='1331'!$I$9,$B474&lt;='1331'!$J$9,OR($L474=$U$7,$M474=$U$7)),"x","")</f>
        <v/>
      </c>
      <c r="V474" s="87" t="str">
        <f>IF(AND($L474=$U$7,$B474&lt;'1331'!$I$9),"x","")</f>
        <v/>
      </c>
      <c r="W474" s="87" t="str">
        <f>IF(AND($M474=$U$7,$B474&lt;'1331'!$I$9),"x","")</f>
        <v/>
      </c>
      <c r="X474" s="87" t="str">
        <f>IF(AND('CT-341'!$H$9=H474,OR(LEFT(L474,3)=$X$7,LEFT(M474,3)=$X$7)),"x","")</f>
        <v/>
      </c>
      <c r="Y474" s="87" t="str">
        <f>IF(OR(TH!L474=TH!$Y$7,M474=TH!$Y$7),"x","")</f>
        <v/>
      </c>
      <c r="Z474" s="87" t="str">
        <f t="shared" si="19"/>
        <v/>
      </c>
    </row>
    <row r="475" spans="1:26" ht="15.75" customHeight="1">
      <c r="A475" s="405" t="str">
        <f>IF(B475&lt;&gt;"",IF(AND(B475&gt;=_TM1,B475&lt;=_TM2,OR(TH!L475="1111",TH!M475="1111")),TH!D475,""),"")</f>
        <v/>
      </c>
      <c r="B475" s="63" t="str">
        <f t="shared" si="18"/>
        <v/>
      </c>
      <c r="C475" s="368"/>
      <c r="D475" s="368"/>
      <c r="E475" s="368"/>
      <c r="F475" s="369"/>
      <c r="G475" s="387"/>
      <c r="H475" s="370"/>
      <c r="I475" s="619"/>
      <c r="J475" s="628"/>
      <c r="K475" s="65"/>
      <c r="L475" s="371"/>
      <c r="M475" s="371"/>
      <c r="N475" s="87" t="str">
        <f>IF(AND('331-CT'!$E$7=TH!H475,OR(L475="331",M475="331")),"x","")</f>
        <v/>
      </c>
      <c r="O475" s="87" t="str">
        <f>IF(AND($B475&gt;='111'!$N$11,$B475&lt;='111'!$O$11,OR($L475=$O$7,$M475=$O$7)),"x","")</f>
        <v/>
      </c>
      <c r="P475" s="87" t="str">
        <f>IF(AND($L475=$O$7,$B475&lt;'111'!$N$11),"x","")</f>
        <v/>
      </c>
      <c r="Q475" s="87" t="str">
        <f>IF(AND($M475=$O$7,$B475&lt;'111'!$N$11),"x","")</f>
        <v/>
      </c>
      <c r="R475" s="87" t="str">
        <f>IF(AND($B475&gt;='112'!$M$9,$B475&lt;='112'!$N$9,OR($L475='112'!$I$6,$M475='112'!$I$6)),"x","")</f>
        <v/>
      </c>
      <c r="S475" s="87" t="str">
        <f>IF(AND($L475='112'!$I$6,$B475&lt;'112'!$M$9),"x","")</f>
        <v/>
      </c>
      <c r="T475" s="87" t="str">
        <f>IF(AND($M475='112'!$I$6,$B475&lt;'112'!$M$9),"x","")</f>
        <v/>
      </c>
      <c r="U475" s="87" t="str">
        <f>IF(AND($B475&gt;='1331'!$I$9,$B475&lt;='1331'!$J$9,OR($L475=$U$7,$M475=$U$7)),"x","")</f>
        <v/>
      </c>
      <c r="V475" s="87" t="str">
        <f>IF(AND($L475=$U$7,$B475&lt;'1331'!$I$9),"x","")</f>
        <v/>
      </c>
      <c r="W475" s="87" t="str">
        <f>IF(AND($M475=$U$7,$B475&lt;'1331'!$I$9),"x","")</f>
        <v/>
      </c>
      <c r="X475" s="87" t="str">
        <f>IF(AND('CT-341'!$H$9=H475,OR(LEFT(L475,3)=$X$7,LEFT(M475,3)=$X$7)),"x","")</f>
        <v/>
      </c>
      <c r="Y475" s="87" t="str">
        <f>IF(OR(TH!L475=TH!$Y$7,M475=TH!$Y$7),"x","")</f>
        <v/>
      </c>
      <c r="Z475" s="87" t="str">
        <f t="shared" si="19"/>
        <v/>
      </c>
    </row>
    <row r="476" spans="1:26" ht="15.75" customHeight="1">
      <c r="A476" s="405" t="str">
        <f>IF(B476&lt;&gt;"",IF(AND(B476&gt;=_TM1,B476&lt;=_TM2,OR(TH!L476="1111",TH!M476="1111")),TH!D476,""),"")</f>
        <v/>
      </c>
      <c r="B476" s="63" t="str">
        <f t="shared" si="18"/>
        <v/>
      </c>
      <c r="C476" s="368"/>
      <c r="D476" s="368"/>
      <c r="E476" s="368"/>
      <c r="F476" s="369"/>
      <c r="G476" s="387"/>
      <c r="H476" s="370"/>
      <c r="I476" s="619"/>
      <c r="J476" s="628"/>
      <c r="K476" s="65"/>
      <c r="L476" s="371"/>
      <c r="M476" s="371"/>
      <c r="N476" s="87" t="str">
        <f>IF(AND('331-CT'!$E$7=TH!H476,OR(L476="331",M476="331")),"x","")</f>
        <v/>
      </c>
      <c r="O476" s="87" t="str">
        <f>IF(AND($B476&gt;='111'!$N$11,$B476&lt;='111'!$O$11,OR($L476=$O$7,$M476=$O$7)),"x","")</f>
        <v/>
      </c>
      <c r="P476" s="87" t="str">
        <f>IF(AND($L476=$O$7,$B476&lt;'111'!$N$11),"x","")</f>
        <v/>
      </c>
      <c r="Q476" s="87" t="str">
        <f>IF(AND($M476=$O$7,$B476&lt;'111'!$N$11),"x","")</f>
        <v/>
      </c>
      <c r="R476" s="87" t="str">
        <f>IF(AND($B476&gt;='112'!$M$9,$B476&lt;='112'!$N$9,OR($L476='112'!$I$6,$M476='112'!$I$6)),"x","")</f>
        <v/>
      </c>
      <c r="S476" s="87" t="str">
        <f>IF(AND($L476='112'!$I$6,$B476&lt;'112'!$M$9),"x","")</f>
        <v/>
      </c>
      <c r="T476" s="87" t="str">
        <f>IF(AND($M476='112'!$I$6,$B476&lt;'112'!$M$9),"x","")</f>
        <v/>
      </c>
      <c r="U476" s="87" t="str">
        <f>IF(AND($B476&gt;='1331'!$I$9,$B476&lt;='1331'!$J$9,OR($L476=$U$7,$M476=$U$7)),"x","")</f>
        <v/>
      </c>
      <c r="V476" s="87" t="str">
        <f>IF(AND($L476=$U$7,$B476&lt;'1331'!$I$9),"x","")</f>
        <v/>
      </c>
      <c r="W476" s="87" t="str">
        <f>IF(AND($M476=$U$7,$B476&lt;'1331'!$I$9),"x","")</f>
        <v/>
      </c>
      <c r="X476" s="87" t="str">
        <f>IF(AND('CT-341'!$H$9=H476,OR(LEFT(L476,3)=$X$7,LEFT(M476,3)=$X$7)),"x","")</f>
        <v/>
      </c>
      <c r="Y476" s="87" t="str">
        <f>IF(OR(TH!L476=TH!$Y$7,M476=TH!$Y$7),"x","")</f>
        <v/>
      </c>
      <c r="Z476" s="87" t="str">
        <f t="shared" si="19"/>
        <v/>
      </c>
    </row>
    <row r="477" spans="1:26" ht="15.75" customHeight="1">
      <c r="A477" s="405" t="str">
        <f>IF(B477&lt;&gt;"",IF(AND(B477&gt;=_TM1,B477&lt;=_TM2,OR(TH!L477="1111",TH!M477="1111")),TH!D477,""),"")</f>
        <v/>
      </c>
      <c r="B477" s="63" t="str">
        <f t="shared" si="18"/>
        <v/>
      </c>
      <c r="C477" s="368"/>
      <c r="D477" s="368"/>
      <c r="E477" s="368"/>
      <c r="F477" s="369"/>
      <c r="G477" s="387"/>
      <c r="H477" s="370"/>
      <c r="I477" s="619"/>
      <c r="J477" s="628"/>
      <c r="K477" s="65"/>
      <c r="L477" s="371"/>
      <c r="M477" s="371"/>
      <c r="N477" s="87" t="str">
        <f>IF(AND('331-CT'!$E$7=TH!H477,OR(L477="331",M477="331")),"x","")</f>
        <v/>
      </c>
      <c r="O477" s="87" t="str">
        <f>IF(AND($B477&gt;='111'!$N$11,$B477&lt;='111'!$O$11,OR($L477=$O$7,$M477=$O$7)),"x","")</f>
        <v/>
      </c>
      <c r="P477" s="87" t="str">
        <f>IF(AND($L477=$O$7,$B477&lt;'111'!$N$11),"x","")</f>
        <v/>
      </c>
      <c r="Q477" s="87" t="str">
        <f>IF(AND($M477=$O$7,$B477&lt;'111'!$N$11),"x","")</f>
        <v/>
      </c>
      <c r="R477" s="87" t="str">
        <f>IF(AND($B477&gt;='112'!$M$9,$B477&lt;='112'!$N$9,OR($L477='112'!$I$6,$M477='112'!$I$6)),"x","")</f>
        <v/>
      </c>
      <c r="S477" s="87" t="str">
        <f>IF(AND($L477='112'!$I$6,$B477&lt;'112'!$M$9),"x","")</f>
        <v/>
      </c>
      <c r="T477" s="87" t="str">
        <f>IF(AND($M477='112'!$I$6,$B477&lt;'112'!$M$9),"x","")</f>
        <v/>
      </c>
      <c r="U477" s="87" t="str">
        <f>IF(AND($B477&gt;='1331'!$I$9,$B477&lt;='1331'!$J$9,OR($L477=$U$7,$M477=$U$7)),"x","")</f>
        <v/>
      </c>
      <c r="V477" s="87" t="str">
        <f>IF(AND($L477=$U$7,$B477&lt;'1331'!$I$9),"x","")</f>
        <v/>
      </c>
      <c r="W477" s="87" t="str">
        <f>IF(AND($M477=$U$7,$B477&lt;'1331'!$I$9),"x","")</f>
        <v/>
      </c>
      <c r="X477" s="87" t="str">
        <f>IF(AND('CT-341'!$H$9=H477,OR(LEFT(L477,3)=$X$7,LEFT(M477,3)=$X$7)),"x","")</f>
        <v/>
      </c>
      <c r="Y477" s="87" t="str">
        <f>IF(OR(TH!L477=TH!$Y$7,M477=TH!$Y$7),"x","")</f>
        <v/>
      </c>
      <c r="Z477" s="87" t="str">
        <f t="shared" si="19"/>
        <v/>
      </c>
    </row>
    <row r="478" spans="1:26" ht="15.75" customHeight="1">
      <c r="A478" s="405" t="str">
        <f>IF(B478&lt;&gt;"",IF(AND(B478&gt;=_TM1,B478&lt;=_TM2,OR(TH!L478="1111",TH!M478="1111")),TH!D478,""),"")</f>
        <v/>
      </c>
      <c r="B478" s="63" t="str">
        <f t="shared" si="18"/>
        <v/>
      </c>
      <c r="C478" s="368"/>
      <c r="D478" s="368"/>
      <c r="E478" s="368"/>
      <c r="F478" s="369"/>
      <c r="G478" s="387"/>
      <c r="H478" s="370"/>
      <c r="I478" s="619"/>
      <c r="J478" s="628"/>
      <c r="K478" s="65"/>
      <c r="L478" s="371"/>
      <c r="M478" s="371"/>
      <c r="N478" s="87" t="str">
        <f>IF(AND('331-CT'!$E$7=TH!H478,OR(L478="331",M478="331")),"x","")</f>
        <v/>
      </c>
      <c r="O478" s="87" t="str">
        <f>IF(AND($B478&gt;='111'!$N$11,$B478&lt;='111'!$O$11,OR($L478=$O$7,$M478=$O$7)),"x","")</f>
        <v/>
      </c>
      <c r="P478" s="87" t="str">
        <f>IF(AND($L478=$O$7,$B478&lt;'111'!$N$11),"x","")</f>
        <v/>
      </c>
      <c r="Q478" s="87" t="str">
        <f>IF(AND($M478=$O$7,$B478&lt;'111'!$N$11),"x","")</f>
        <v/>
      </c>
      <c r="R478" s="87" t="str">
        <f>IF(AND($B478&gt;='112'!$M$9,$B478&lt;='112'!$N$9,OR($L478='112'!$I$6,$M478='112'!$I$6)),"x","")</f>
        <v/>
      </c>
      <c r="S478" s="87" t="str">
        <f>IF(AND($L478='112'!$I$6,$B478&lt;'112'!$M$9),"x","")</f>
        <v/>
      </c>
      <c r="T478" s="87" t="str">
        <f>IF(AND($M478='112'!$I$6,$B478&lt;'112'!$M$9),"x","")</f>
        <v/>
      </c>
      <c r="U478" s="87" t="str">
        <f>IF(AND($B478&gt;='1331'!$I$9,$B478&lt;='1331'!$J$9,OR($L478=$U$7,$M478=$U$7)),"x","")</f>
        <v/>
      </c>
      <c r="V478" s="87" t="str">
        <f>IF(AND($L478=$U$7,$B478&lt;'1331'!$I$9),"x","")</f>
        <v/>
      </c>
      <c r="W478" s="87" t="str">
        <f>IF(AND($M478=$U$7,$B478&lt;'1331'!$I$9),"x","")</f>
        <v/>
      </c>
      <c r="X478" s="87" t="str">
        <f>IF(AND('CT-341'!$H$9=H478,OR(LEFT(L478,3)=$X$7,LEFT(M478,3)=$X$7)),"x","")</f>
        <v/>
      </c>
      <c r="Y478" s="87" t="str">
        <f>IF(OR(TH!L478=TH!$Y$7,M478=TH!$Y$7),"x","")</f>
        <v/>
      </c>
      <c r="Z478" s="87" t="str">
        <f t="shared" si="19"/>
        <v/>
      </c>
    </row>
    <row r="479" spans="1:26" ht="15.75" customHeight="1">
      <c r="A479" s="405" t="str">
        <f>IF(B479&lt;&gt;"",IF(AND(B479&gt;=_TM1,B479&lt;=_TM2,OR(TH!L479="1111",TH!M479="1111")),TH!D479,""),"")</f>
        <v/>
      </c>
      <c r="B479" s="63" t="str">
        <f t="shared" si="18"/>
        <v/>
      </c>
      <c r="C479" s="368"/>
      <c r="D479" s="368"/>
      <c r="E479" s="368"/>
      <c r="F479" s="369"/>
      <c r="G479" s="387"/>
      <c r="H479" s="370"/>
      <c r="I479" s="619"/>
      <c r="J479" s="628"/>
      <c r="K479" s="65"/>
      <c r="L479" s="371"/>
      <c r="M479" s="371"/>
      <c r="N479" s="87" t="str">
        <f>IF(AND('331-CT'!$E$7=TH!H479,OR(L479="331",M479="331")),"x","")</f>
        <v/>
      </c>
      <c r="O479" s="87" t="str">
        <f>IF(AND($B479&gt;='111'!$N$11,$B479&lt;='111'!$O$11,OR($L479=$O$7,$M479=$O$7)),"x","")</f>
        <v/>
      </c>
      <c r="P479" s="87" t="str">
        <f>IF(AND($L479=$O$7,$B479&lt;'111'!$N$11),"x","")</f>
        <v/>
      </c>
      <c r="Q479" s="87" t="str">
        <f>IF(AND($M479=$O$7,$B479&lt;'111'!$N$11),"x","")</f>
        <v/>
      </c>
      <c r="R479" s="87" t="str">
        <f>IF(AND($B479&gt;='112'!$M$9,$B479&lt;='112'!$N$9,OR($L479='112'!$I$6,$M479='112'!$I$6)),"x","")</f>
        <v/>
      </c>
      <c r="S479" s="87" t="str">
        <f>IF(AND($L479='112'!$I$6,$B479&lt;'112'!$M$9),"x","")</f>
        <v/>
      </c>
      <c r="T479" s="87" t="str">
        <f>IF(AND($M479='112'!$I$6,$B479&lt;'112'!$M$9),"x","")</f>
        <v/>
      </c>
      <c r="U479" s="87" t="str">
        <f>IF(AND($B479&gt;='1331'!$I$9,$B479&lt;='1331'!$J$9,OR($L479=$U$7,$M479=$U$7)),"x","")</f>
        <v/>
      </c>
      <c r="V479" s="87" t="str">
        <f>IF(AND($L479=$U$7,$B479&lt;'1331'!$I$9),"x","")</f>
        <v/>
      </c>
      <c r="W479" s="87" t="str">
        <f>IF(AND($M479=$U$7,$B479&lt;'1331'!$I$9),"x","")</f>
        <v/>
      </c>
      <c r="X479" s="87" t="str">
        <f>IF(AND('CT-341'!$H$9=H479,OR(LEFT(L479,3)=$X$7,LEFT(M479,3)=$X$7)),"x","")</f>
        <v/>
      </c>
      <c r="Y479" s="87" t="str">
        <f>IF(OR(TH!L479=TH!$Y$7,M479=TH!$Y$7),"x","")</f>
        <v/>
      </c>
      <c r="Z479" s="87" t="str">
        <f t="shared" si="19"/>
        <v/>
      </c>
    </row>
    <row r="480" spans="1:26" ht="15.75" customHeight="1">
      <c r="A480" s="405" t="str">
        <f>IF(B480&lt;&gt;"",IF(AND(B480&gt;=_TM1,B480&lt;=_TM2,OR(TH!L480="1111",TH!M480="1111")),TH!D480,""),"")</f>
        <v/>
      </c>
      <c r="B480" s="63" t="str">
        <f t="shared" si="18"/>
        <v/>
      </c>
      <c r="C480" s="368"/>
      <c r="D480" s="368"/>
      <c r="E480" s="368"/>
      <c r="F480" s="369"/>
      <c r="G480" s="387"/>
      <c r="H480" s="370"/>
      <c r="I480" s="619"/>
      <c r="J480" s="628"/>
      <c r="K480" s="65"/>
      <c r="L480" s="371"/>
      <c r="M480" s="371"/>
      <c r="N480" s="87" t="str">
        <f>IF(AND('331-CT'!$E$7=TH!H480,OR(L480="331",M480="331")),"x","")</f>
        <v/>
      </c>
      <c r="O480" s="87" t="str">
        <f>IF(AND($B480&gt;='111'!$N$11,$B480&lt;='111'!$O$11,OR($L480=$O$7,$M480=$O$7)),"x","")</f>
        <v/>
      </c>
      <c r="P480" s="87" t="str">
        <f>IF(AND($L480=$O$7,$B480&lt;'111'!$N$11),"x","")</f>
        <v/>
      </c>
      <c r="Q480" s="87" t="str">
        <f>IF(AND($M480=$O$7,$B480&lt;'111'!$N$11),"x","")</f>
        <v/>
      </c>
      <c r="R480" s="87" t="str">
        <f>IF(AND($B480&gt;='112'!$M$9,$B480&lt;='112'!$N$9,OR($L480='112'!$I$6,$M480='112'!$I$6)),"x","")</f>
        <v/>
      </c>
      <c r="S480" s="87" t="str">
        <f>IF(AND($L480='112'!$I$6,$B480&lt;'112'!$M$9),"x","")</f>
        <v/>
      </c>
      <c r="T480" s="87" t="str">
        <f>IF(AND($M480='112'!$I$6,$B480&lt;'112'!$M$9),"x","")</f>
        <v/>
      </c>
      <c r="U480" s="87" t="str">
        <f>IF(AND($B480&gt;='1331'!$I$9,$B480&lt;='1331'!$J$9,OR($L480=$U$7,$M480=$U$7)),"x","")</f>
        <v/>
      </c>
      <c r="V480" s="87" t="str">
        <f>IF(AND($L480=$U$7,$B480&lt;'1331'!$I$9),"x","")</f>
        <v/>
      </c>
      <c r="W480" s="87" t="str">
        <f>IF(AND($M480=$U$7,$B480&lt;'1331'!$I$9),"x","")</f>
        <v/>
      </c>
      <c r="X480" s="87" t="str">
        <f>IF(AND('CT-341'!$H$9=H480,OR(LEFT(L480,3)=$X$7,LEFT(M480,3)=$X$7)),"x","")</f>
        <v/>
      </c>
      <c r="Y480" s="87" t="str">
        <f>IF(OR(TH!L480=TH!$Y$7,M480=TH!$Y$7),"x","")</f>
        <v/>
      </c>
      <c r="Z480" s="87" t="str">
        <f t="shared" si="19"/>
        <v/>
      </c>
    </row>
    <row r="481" spans="1:27" ht="15.75" customHeight="1">
      <c r="A481" s="405" t="str">
        <f>IF(B481&lt;&gt;"",IF(AND(B481&gt;=_TM1,B481&lt;=_TM2,OR(TH!L481="1111",TH!M481="1111")),TH!D481,""),"")</f>
        <v/>
      </c>
      <c r="B481" s="63" t="str">
        <f t="shared" si="18"/>
        <v/>
      </c>
      <c r="C481" s="368"/>
      <c r="D481" s="368"/>
      <c r="E481" s="368"/>
      <c r="F481" s="369"/>
      <c r="G481" s="387"/>
      <c r="H481" s="370"/>
      <c r="I481" s="619"/>
      <c r="J481" s="628"/>
      <c r="K481" s="65"/>
      <c r="L481" s="371"/>
      <c r="M481" s="371"/>
      <c r="N481" s="87" t="str">
        <f>IF(AND('331-CT'!$E$7=TH!H481,OR(L481="331",M481="331")),"x","")</f>
        <v/>
      </c>
      <c r="O481" s="87" t="str">
        <f>IF(AND($B481&gt;='111'!$N$11,$B481&lt;='111'!$O$11,OR($L481=$O$7,$M481=$O$7)),"x","")</f>
        <v/>
      </c>
      <c r="P481" s="87" t="str">
        <f>IF(AND($L481=$O$7,$B481&lt;'111'!$N$11),"x","")</f>
        <v/>
      </c>
      <c r="Q481" s="87" t="str">
        <f>IF(AND($M481=$O$7,$B481&lt;'111'!$N$11),"x","")</f>
        <v/>
      </c>
      <c r="R481" s="87" t="str">
        <f>IF(AND($B481&gt;='112'!$M$9,$B481&lt;='112'!$N$9,OR($L481='112'!$I$6,$M481='112'!$I$6)),"x","")</f>
        <v/>
      </c>
      <c r="S481" s="87" t="str">
        <f>IF(AND($L481='112'!$I$6,$B481&lt;'112'!$M$9),"x","")</f>
        <v/>
      </c>
      <c r="T481" s="87" t="str">
        <f>IF(AND($M481='112'!$I$6,$B481&lt;'112'!$M$9),"x","")</f>
        <v/>
      </c>
      <c r="U481" s="87" t="str">
        <f>IF(AND($B481&gt;='1331'!$I$9,$B481&lt;='1331'!$J$9,OR($L481=$U$7,$M481=$U$7)),"x","")</f>
        <v/>
      </c>
      <c r="V481" s="87" t="str">
        <f>IF(AND($L481=$U$7,$B481&lt;'1331'!$I$9),"x","")</f>
        <v/>
      </c>
      <c r="W481" s="87" t="str">
        <f>IF(AND($M481=$U$7,$B481&lt;'1331'!$I$9),"x","")</f>
        <v/>
      </c>
      <c r="X481" s="87" t="str">
        <f>IF(AND('CT-341'!$H$9=H481,OR(LEFT(L481,3)=$X$7,LEFT(M481,3)=$X$7)),"x","")</f>
        <v/>
      </c>
      <c r="Y481" s="87" t="str">
        <f>IF(OR(TH!L481=TH!$Y$7,M481=TH!$Y$7),"x","")</f>
        <v/>
      </c>
      <c r="Z481" s="87" t="str">
        <f t="shared" si="19"/>
        <v/>
      </c>
    </row>
    <row r="482" spans="1:27" ht="15.75" customHeight="1">
      <c r="A482" s="405" t="str">
        <f>IF(B482&lt;&gt;"",IF(AND(B482&gt;=_TM1,B482&lt;=_TM2,OR(TH!L482="1111",TH!M482="1111")),TH!D482,""),"")</f>
        <v/>
      </c>
      <c r="B482" s="63" t="str">
        <f t="shared" si="18"/>
        <v/>
      </c>
      <c r="C482" s="368"/>
      <c r="D482" s="368"/>
      <c r="E482" s="368"/>
      <c r="F482" s="369"/>
      <c r="G482" s="387"/>
      <c r="H482" s="370"/>
      <c r="I482" s="619"/>
      <c r="J482" s="628"/>
      <c r="K482" s="65"/>
      <c r="L482" s="371"/>
      <c r="M482" s="371"/>
      <c r="N482" s="87" t="str">
        <f>IF(AND('331-CT'!$E$7=TH!H482,OR(L482="331",M482="331")),"x","")</f>
        <v/>
      </c>
      <c r="O482" s="87" t="str">
        <f>IF(AND($B482&gt;='111'!$N$11,$B482&lt;='111'!$O$11,OR($L482=$O$7,$M482=$O$7)),"x","")</f>
        <v/>
      </c>
      <c r="P482" s="87" t="str">
        <f>IF(AND($L482=$O$7,$B482&lt;'111'!$N$11),"x","")</f>
        <v/>
      </c>
      <c r="Q482" s="87" t="str">
        <f>IF(AND($M482=$O$7,$B482&lt;'111'!$N$11),"x","")</f>
        <v/>
      </c>
      <c r="R482" s="87" t="str">
        <f>IF(AND($B482&gt;='112'!$M$9,$B482&lt;='112'!$N$9,OR($L482='112'!$I$6,$M482='112'!$I$6)),"x","")</f>
        <v/>
      </c>
      <c r="S482" s="87" t="str">
        <f>IF(AND($L482='112'!$I$6,$B482&lt;'112'!$M$9),"x","")</f>
        <v/>
      </c>
      <c r="T482" s="87" t="str">
        <f>IF(AND($M482='112'!$I$6,$B482&lt;'112'!$M$9),"x","")</f>
        <v/>
      </c>
      <c r="U482" s="87" t="str">
        <f>IF(AND($B482&gt;='1331'!$I$9,$B482&lt;='1331'!$J$9,OR($L482=$U$7,$M482=$U$7)),"x","")</f>
        <v/>
      </c>
      <c r="V482" s="87" t="str">
        <f>IF(AND($L482=$U$7,$B482&lt;'1331'!$I$9),"x","")</f>
        <v/>
      </c>
      <c r="W482" s="87" t="str">
        <f>IF(AND($M482=$U$7,$B482&lt;'1331'!$I$9),"x","")</f>
        <v/>
      </c>
      <c r="X482" s="87" t="str">
        <f>IF(AND('CT-341'!$H$9=H482,OR(LEFT(L482,3)=$X$7,LEFT(M482,3)=$X$7)),"x","")</f>
        <v/>
      </c>
      <c r="Y482" s="87" t="str">
        <f>IF(OR(TH!L482=TH!$Y$7,M482=TH!$Y$7),"x","")</f>
        <v/>
      </c>
      <c r="Z482" s="87" t="str">
        <f t="shared" si="19"/>
        <v/>
      </c>
    </row>
    <row r="483" spans="1:27" ht="15.75" customHeight="1">
      <c r="A483" s="405" t="str">
        <f>IF(B483&lt;&gt;"",IF(AND(B483&gt;=_TM1,B483&lt;=_TM2,OR(TH!L483="1111",TH!M483="1111")),TH!D483,""),"")</f>
        <v/>
      </c>
      <c r="B483" s="63" t="str">
        <f t="shared" si="18"/>
        <v/>
      </c>
      <c r="C483" s="368"/>
      <c r="D483" s="368"/>
      <c r="E483" s="368"/>
      <c r="F483" s="369"/>
      <c r="G483" s="387"/>
      <c r="H483" s="370"/>
      <c r="I483" s="619"/>
      <c r="J483" s="628"/>
      <c r="K483" s="65"/>
      <c r="L483" s="371"/>
      <c r="M483" s="371"/>
      <c r="N483" s="87" t="str">
        <f>IF(AND('331-CT'!$E$7=TH!H483,OR(L483="331",M483="331")),"x","")</f>
        <v/>
      </c>
      <c r="O483" s="87" t="str">
        <f>IF(AND($B483&gt;='111'!$N$11,$B483&lt;='111'!$O$11,OR($L483=$O$7,$M483=$O$7)),"x","")</f>
        <v/>
      </c>
      <c r="P483" s="87" t="str">
        <f>IF(AND($L483=$O$7,$B483&lt;'111'!$N$11),"x","")</f>
        <v/>
      </c>
      <c r="Q483" s="87" t="str">
        <f>IF(AND($M483=$O$7,$B483&lt;'111'!$N$11),"x","")</f>
        <v/>
      </c>
      <c r="R483" s="87" t="str">
        <f>IF(AND($B483&gt;='112'!$M$9,$B483&lt;='112'!$N$9,OR($L483='112'!$I$6,$M483='112'!$I$6)),"x","")</f>
        <v/>
      </c>
      <c r="S483" s="87" t="str">
        <f>IF(AND($L483='112'!$I$6,$B483&lt;'112'!$M$9),"x","")</f>
        <v/>
      </c>
      <c r="T483" s="87" t="str">
        <f>IF(AND($M483='112'!$I$6,$B483&lt;'112'!$M$9),"x","")</f>
        <v/>
      </c>
      <c r="U483" s="87" t="str">
        <f>IF(AND($B483&gt;='1331'!$I$9,$B483&lt;='1331'!$J$9,OR($L483=$U$7,$M483=$U$7)),"x","")</f>
        <v/>
      </c>
      <c r="V483" s="87" t="str">
        <f>IF(AND($L483=$U$7,$B483&lt;'1331'!$I$9),"x","")</f>
        <v/>
      </c>
      <c r="W483" s="87" t="str">
        <f>IF(AND($M483=$U$7,$B483&lt;'1331'!$I$9),"x","")</f>
        <v/>
      </c>
      <c r="X483" s="87" t="str">
        <f>IF(AND('CT-341'!$H$9=H483,OR(LEFT(L483,3)=$X$7,LEFT(M483,3)=$X$7)),"x","")</f>
        <v/>
      </c>
      <c r="Y483" s="87" t="str">
        <f>IF(OR(TH!L483=TH!$Y$7,M483=TH!$Y$7),"x","")</f>
        <v/>
      </c>
      <c r="Z483" s="87" t="str">
        <f t="shared" si="19"/>
        <v/>
      </c>
    </row>
    <row r="484" spans="1:27" ht="15.75" customHeight="1">
      <c r="A484" s="405" t="str">
        <f>IF(B484&lt;&gt;"",IF(AND(B484&gt;=_TM1,B484&lt;=_TM2,OR(TH!L484="1111",TH!M484="1111")),TH!D484,""),"")</f>
        <v/>
      </c>
      <c r="B484" s="63" t="str">
        <f t="shared" si="18"/>
        <v/>
      </c>
      <c r="C484" s="368"/>
      <c r="D484" s="368"/>
      <c r="E484" s="368"/>
      <c r="F484" s="369"/>
      <c r="G484" s="387"/>
      <c r="H484" s="370"/>
      <c r="I484" s="619"/>
      <c r="J484" s="628"/>
      <c r="K484" s="65"/>
      <c r="L484" s="371"/>
      <c r="M484" s="371"/>
      <c r="N484" s="87" t="str">
        <f>IF(AND('331-CT'!$E$7=TH!H484,OR(L484="331",M484="331")),"x","")</f>
        <v/>
      </c>
      <c r="O484" s="87" t="str">
        <f>IF(AND($B484&gt;='111'!$N$11,$B484&lt;='111'!$O$11,OR($L484=$O$7,$M484=$O$7)),"x","")</f>
        <v/>
      </c>
      <c r="P484" s="87" t="str">
        <f>IF(AND($L484=$O$7,$B484&lt;'111'!$N$11),"x","")</f>
        <v/>
      </c>
      <c r="Q484" s="87" t="str">
        <f>IF(AND($M484=$O$7,$B484&lt;'111'!$N$11),"x","")</f>
        <v/>
      </c>
      <c r="R484" s="87" t="str">
        <f>IF(AND($B484&gt;='112'!$M$9,$B484&lt;='112'!$N$9,OR($L484='112'!$I$6,$M484='112'!$I$6)),"x","")</f>
        <v/>
      </c>
      <c r="S484" s="87" t="str">
        <f>IF(AND($L484='112'!$I$6,$B484&lt;'112'!$M$9),"x","")</f>
        <v/>
      </c>
      <c r="T484" s="87" t="str">
        <f>IF(AND($M484='112'!$I$6,$B484&lt;'112'!$M$9),"x","")</f>
        <v/>
      </c>
      <c r="U484" s="87" t="str">
        <f>IF(AND($B484&gt;='1331'!$I$9,$B484&lt;='1331'!$J$9,OR($L484=$U$7,$M484=$U$7)),"x","")</f>
        <v/>
      </c>
      <c r="V484" s="87" t="str">
        <f>IF(AND($L484=$U$7,$B484&lt;'1331'!$I$9),"x","")</f>
        <v/>
      </c>
      <c r="W484" s="87" t="str">
        <f>IF(AND($M484=$U$7,$B484&lt;'1331'!$I$9),"x","")</f>
        <v/>
      </c>
      <c r="X484" s="87" t="str">
        <f>IF(AND('CT-341'!$H$9=H484,OR(LEFT(L484,3)=$X$7,LEFT(M484,3)=$X$7)),"x","")</f>
        <v/>
      </c>
      <c r="Y484" s="87" t="str">
        <f>IF(OR(TH!L484=TH!$Y$7,M484=TH!$Y$7),"x","")</f>
        <v/>
      </c>
      <c r="Z484" s="87" t="str">
        <f t="shared" si="19"/>
        <v/>
      </c>
      <c r="AA484" s="394">
        <v>1</v>
      </c>
    </row>
    <row r="485" spans="1:27" ht="15.75" customHeight="1">
      <c r="A485" s="405" t="str">
        <f>IF(B485&lt;&gt;"",IF(AND(B485&gt;=_TM1,B485&lt;=_TM2,OR(TH!L485="1111",TH!M485="1111")),TH!D485,""),"")</f>
        <v/>
      </c>
      <c r="B485" s="63" t="str">
        <f t="shared" si="18"/>
        <v/>
      </c>
      <c r="C485" s="64"/>
      <c r="D485" s="368"/>
      <c r="E485" s="64"/>
      <c r="F485" s="67"/>
      <c r="G485" s="381"/>
      <c r="H485" s="75"/>
      <c r="I485" s="619"/>
      <c r="J485" s="628"/>
      <c r="K485" s="65"/>
      <c r="L485" s="66"/>
      <c r="M485" s="66"/>
      <c r="N485" s="87" t="str">
        <f>IF(AND('331-CT'!$E$7=TH!H485,OR(L485="331",M485="331")),"x","")</f>
        <v/>
      </c>
      <c r="O485" s="87" t="str">
        <f>IF(AND($B485&gt;='111'!$N$11,$B485&lt;='111'!$O$11,OR($L485=$O$7,$M485=$O$7)),"x","")</f>
        <v/>
      </c>
      <c r="P485" s="87" t="str">
        <f>IF(AND($L485=$O$7,$B485&lt;'111'!$N$11),"x","")</f>
        <v/>
      </c>
      <c r="Q485" s="87" t="str">
        <f>IF(AND($M485=$O$7,$B485&lt;'111'!$N$11),"x","")</f>
        <v/>
      </c>
      <c r="R485" s="87" t="str">
        <f>IF(AND($B485&gt;='112'!$M$9,$B485&lt;='112'!$N$9,OR($L485='112'!$I$6,$M485='112'!$I$6)),"x","")</f>
        <v/>
      </c>
      <c r="S485" s="87" t="str">
        <f>IF(AND($L485='112'!$I$6,$B485&lt;'112'!$M$9),"x","")</f>
        <v/>
      </c>
      <c r="T485" s="87" t="str">
        <f>IF(AND($M485='112'!$I$6,$B485&lt;'112'!$M$9),"x","")</f>
        <v/>
      </c>
      <c r="U485" s="87" t="str">
        <f>IF(AND($B485&gt;='1331'!$I$9,$B485&lt;='1331'!$J$9,OR($L485=$U$7,$M485=$U$7)),"x","")</f>
        <v/>
      </c>
      <c r="V485" s="87" t="str">
        <f>IF(AND($L485=$U$7,$B485&lt;'1331'!$I$9),"x","")</f>
        <v/>
      </c>
      <c r="W485" s="87" t="str">
        <f>IF(AND($M485=$U$7,$B485&lt;'1331'!$I$9),"x","")</f>
        <v/>
      </c>
      <c r="X485" s="87" t="str">
        <f>IF(AND('CT-341'!$H$9=H485,OR(LEFT(L485,3)=$X$7,LEFT(M485,3)=$X$7)),"x","")</f>
        <v/>
      </c>
      <c r="Y485" s="87" t="str">
        <f>IF(OR(TH!L485=TH!$Y$7,M485=TH!$Y$7),"x","")</f>
        <v/>
      </c>
      <c r="Z485" s="87" t="str">
        <f t="shared" si="19"/>
        <v/>
      </c>
    </row>
    <row r="486" spans="1:27" ht="15.75" customHeight="1">
      <c r="A486" s="405" t="str">
        <f>IF(B486&lt;&gt;"",IF(AND(B486&gt;=_TM1,B486&lt;=_TM2,OR(TH!L486="1111",TH!M486="1111")),TH!D486,""),"")</f>
        <v/>
      </c>
      <c r="B486" s="63" t="str">
        <f t="shared" si="18"/>
        <v/>
      </c>
      <c r="C486" s="64"/>
      <c r="D486" s="368"/>
      <c r="E486" s="64"/>
      <c r="F486" s="67"/>
      <c r="G486" s="381"/>
      <c r="H486" s="75"/>
      <c r="I486" s="619"/>
      <c r="J486" s="628"/>
      <c r="K486" s="65"/>
      <c r="L486" s="66"/>
      <c r="M486" s="66"/>
      <c r="N486" s="87" t="str">
        <f>IF(AND('331-CT'!$E$7=TH!H486,OR(L486="331",M486="331")),"x","")</f>
        <v/>
      </c>
      <c r="O486" s="87" t="str">
        <f>IF(AND($B486&gt;='111'!$N$11,$B486&lt;='111'!$O$11,OR($L486=$O$7,$M486=$O$7)),"x","")</f>
        <v/>
      </c>
      <c r="P486" s="87" t="str">
        <f>IF(AND($L486=$O$7,$B486&lt;'111'!$N$11),"x","")</f>
        <v/>
      </c>
      <c r="Q486" s="87" t="str">
        <f>IF(AND($M486=$O$7,$B486&lt;'111'!$N$11),"x","")</f>
        <v/>
      </c>
      <c r="R486" s="87" t="str">
        <f>IF(AND($B486&gt;='112'!$M$9,$B486&lt;='112'!$N$9,OR($L486='112'!$I$6,$M486='112'!$I$6)),"x","")</f>
        <v/>
      </c>
      <c r="S486" s="87" t="str">
        <f>IF(AND($L486='112'!$I$6,$B486&lt;'112'!$M$9),"x","")</f>
        <v/>
      </c>
      <c r="T486" s="87" t="str">
        <f>IF(AND($M486='112'!$I$6,$B486&lt;'112'!$M$9),"x","")</f>
        <v/>
      </c>
      <c r="U486" s="87" t="str">
        <f>IF(AND($B486&gt;='1331'!$I$9,$B486&lt;='1331'!$J$9,OR($L486=$U$7,$M486=$U$7)),"x","")</f>
        <v/>
      </c>
      <c r="V486" s="87" t="str">
        <f>IF(AND($L486=$U$7,$B486&lt;'1331'!$I$9),"x","")</f>
        <v/>
      </c>
      <c r="W486" s="87" t="str">
        <f>IF(AND($M486=$U$7,$B486&lt;'1331'!$I$9),"x","")</f>
        <v/>
      </c>
      <c r="X486" s="87" t="str">
        <f>IF(AND('CT-341'!$H$9=H486,OR(LEFT(L486,3)=$X$7,LEFT(M486,3)=$X$7)),"x","")</f>
        <v/>
      </c>
      <c r="Y486" s="87" t="str">
        <f>IF(OR(TH!L486=TH!$Y$7,M486=TH!$Y$7),"x","")</f>
        <v/>
      </c>
      <c r="Z486" s="87" t="str">
        <f t="shared" si="19"/>
        <v/>
      </c>
    </row>
    <row r="487" spans="1:27" ht="15.75" customHeight="1">
      <c r="A487" s="405" t="str">
        <f>IF(B487&lt;&gt;"",IF(AND(B487&gt;=_TM1,B487&lt;=_TM2,OR(TH!L487="1111",TH!M487="1111")),TH!D487,""),"")</f>
        <v/>
      </c>
      <c r="B487" s="63" t="str">
        <f t="shared" si="18"/>
        <v/>
      </c>
      <c r="C487" s="368"/>
      <c r="D487" s="368"/>
      <c r="E487" s="368"/>
      <c r="F487" s="369"/>
      <c r="G487" s="387"/>
      <c r="H487" s="370"/>
      <c r="I487" s="619"/>
      <c r="J487" s="628"/>
      <c r="K487" s="65"/>
      <c r="L487" s="371"/>
      <c r="M487" s="371"/>
      <c r="N487" s="87" t="str">
        <f>IF(AND('331-CT'!$E$7=TH!H487,OR(L487="331",M487="331")),"x","")</f>
        <v/>
      </c>
      <c r="O487" s="87" t="str">
        <f>IF(AND($B487&gt;='111'!$N$11,$B487&lt;='111'!$O$11,OR($L487=$O$7,$M487=$O$7)),"x","")</f>
        <v/>
      </c>
      <c r="P487" s="87" t="str">
        <f>IF(AND($L487=$O$7,$B487&lt;'111'!$N$11),"x","")</f>
        <v/>
      </c>
      <c r="Q487" s="87" t="str">
        <f>IF(AND($M487=$O$7,$B487&lt;'111'!$N$11),"x","")</f>
        <v/>
      </c>
      <c r="R487" s="87" t="str">
        <f>IF(AND($B487&gt;='112'!$M$9,$B487&lt;='112'!$N$9,OR($L487='112'!$I$6,$M487='112'!$I$6)),"x","")</f>
        <v/>
      </c>
      <c r="S487" s="87" t="str">
        <f>IF(AND($L487='112'!$I$6,$B487&lt;'112'!$M$9),"x","")</f>
        <v/>
      </c>
      <c r="T487" s="87" t="str">
        <f>IF(AND($M487='112'!$I$6,$B487&lt;'112'!$M$9),"x","")</f>
        <v/>
      </c>
      <c r="U487" s="87" t="str">
        <f>IF(AND($B487&gt;='1331'!$I$9,$B487&lt;='1331'!$J$9,OR($L487=$U$7,$M487=$U$7)),"x","")</f>
        <v/>
      </c>
      <c r="V487" s="87" t="str">
        <f>IF(AND($L487=$U$7,$B487&lt;'1331'!$I$9),"x","")</f>
        <v/>
      </c>
      <c r="W487" s="87" t="str">
        <f>IF(AND($M487=$U$7,$B487&lt;'1331'!$I$9),"x","")</f>
        <v/>
      </c>
      <c r="X487" s="87" t="str">
        <f>IF(AND('CT-341'!$H$9=H487,OR(LEFT(L487,3)=$X$7,LEFT(M487,3)=$X$7)),"x","")</f>
        <v/>
      </c>
      <c r="Y487" s="87" t="str">
        <f>IF(OR(TH!L487=TH!$Y$7,M487=TH!$Y$7),"x","")</f>
        <v/>
      </c>
      <c r="Z487" s="87" t="str">
        <f t="shared" si="19"/>
        <v/>
      </c>
      <c r="AA487" s="394">
        <v>1</v>
      </c>
    </row>
    <row r="488" spans="1:27" ht="15.75" customHeight="1">
      <c r="A488" s="405" t="str">
        <f>IF(B488&lt;&gt;"",IF(AND(B488&gt;=_TM1,B488&lt;=_TM2,OR(TH!L488="1111",TH!M488="1111")),TH!D488,""),"")</f>
        <v/>
      </c>
      <c r="B488" s="63" t="str">
        <f t="shared" si="18"/>
        <v/>
      </c>
      <c r="C488" s="368"/>
      <c r="D488" s="368"/>
      <c r="E488" s="368"/>
      <c r="F488" s="369"/>
      <c r="G488" s="387"/>
      <c r="H488" s="370"/>
      <c r="I488" s="619"/>
      <c r="J488" s="628"/>
      <c r="K488" s="65"/>
      <c r="L488" s="371"/>
      <c r="M488" s="371"/>
      <c r="N488" s="87" t="str">
        <f>IF(AND('331-CT'!$E$7=TH!H488,OR(L488="331",M488="331")),"x","")</f>
        <v/>
      </c>
      <c r="O488" s="87" t="str">
        <f>IF(AND($B488&gt;='111'!$N$11,$B488&lt;='111'!$O$11,OR($L488=$O$7,$M488=$O$7)),"x","")</f>
        <v/>
      </c>
      <c r="P488" s="87" t="str">
        <f>IF(AND($L488=$O$7,$B488&lt;'111'!$N$11),"x","")</f>
        <v/>
      </c>
      <c r="Q488" s="87" t="str">
        <f>IF(AND($M488=$O$7,$B488&lt;'111'!$N$11),"x","")</f>
        <v/>
      </c>
      <c r="R488" s="87" t="str">
        <f>IF(AND($B488&gt;='112'!$M$9,$B488&lt;='112'!$N$9,OR($L488='112'!$I$6,$M488='112'!$I$6)),"x","")</f>
        <v/>
      </c>
      <c r="S488" s="87" t="str">
        <f>IF(AND($L488='112'!$I$6,$B488&lt;'112'!$M$9),"x","")</f>
        <v/>
      </c>
      <c r="T488" s="87" t="str">
        <f>IF(AND($M488='112'!$I$6,$B488&lt;'112'!$M$9),"x","")</f>
        <v/>
      </c>
      <c r="U488" s="87" t="str">
        <f>IF(AND($B488&gt;='1331'!$I$9,$B488&lt;='1331'!$J$9,OR($L488=$U$7,$M488=$U$7)),"x","")</f>
        <v/>
      </c>
      <c r="V488" s="87" t="str">
        <f>IF(AND($L488=$U$7,$B488&lt;'1331'!$I$9),"x","")</f>
        <v/>
      </c>
      <c r="W488" s="87" t="str">
        <f>IF(AND($M488=$U$7,$B488&lt;'1331'!$I$9),"x","")</f>
        <v/>
      </c>
      <c r="X488" s="87" t="str">
        <f>IF(AND('CT-341'!$H$9=H488,OR(LEFT(L488,3)=$X$7,LEFT(M488,3)=$X$7)),"x","")</f>
        <v/>
      </c>
      <c r="Y488" s="87" t="str">
        <f>IF(OR(TH!L488=TH!$Y$7,M488=TH!$Y$7),"x","")</f>
        <v/>
      </c>
      <c r="Z488" s="87" t="str">
        <f t="shared" si="19"/>
        <v/>
      </c>
    </row>
    <row r="489" spans="1:27" ht="15.75" customHeight="1">
      <c r="A489" s="405" t="str">
        <f>IF(B489&lt;&gt;"",IF(AND(B489&gt;=_TM1,B489&lt;=_TM2,OR(TH!L489="1111",TH!M489="1111")),TH!D489,""),"")</f>
        <v/>
      </c>
      <c r="B489" s="63" t="str">
        <f t="shared" si="18"/>
        <v/>
      </c>
      <c r="C489" s="368"/>
      <c r="D489" s="368"/>
      <c r="E489" s="368"/>
      <c r="F489" s="369"/>
      <c r="G489" s="387"/>
      <c r="H489" s="370"/>
      <c r="I489" s="619"/>
      <c r="J489" s="628"/>
      <c r="K489" s="65"/>
      <c r="L489" s="371"/>
      <c r="M489" s="371"/>
      <c r="N489" s="87" t="str">
        <f>IF(AND('331-CT'!$E$7=TH!H489,OR(L489="331",M489="331")),"x","")</f>
        <v/>
      </c>
      <c r="O489" s="87" t="str">
        <f>IF(AND($B489&gt;='111'!$N$11,$B489&lt;='111'!$O$11,OR($L489=$O$7,$M489=$O$7)),"x","")</f>
        <v/>
      </c>
      <c r="P489" s="87" t="str">
        <f>IF(AND($L489=$O$7,$B489&lt;'111'!$N$11),"x","")</f>
        <v/>
      </c>
      <c r="Q489" s="87" t="str">
        <f>IF(AND($M489=$O$7,$B489&lt;'111'!$N$11),"x","")</f>
        <v/>
      </c>
      <c r="R489" s="87" t="str">
        <f>IF(AND($B489&gt;='112'!$M$9,$B489&lt;='112'!$N$9,OR($L489='112'!$I$6,$M489='112'!$I$6)),"x","")</f>
        <v/>
      </c>
      <c r="S489" s="87" t="str">
        <f>IF(AND($L489='112'!$I$6,$B489&lt;'112'!$M$9),"x","")</f>
        <v/>
      </c>
      <c r="T489" s="87" t="str">
        <f>IF(AND($M489='112'!$I$6,$B489&lt;'112'!$M$9),"x","")</f>
        <v/>
      </c>
      <c r="U489" s="87" t="str">
        <f>IF(AND($B489&gt;='1331'!$I$9,$B489&lt;='1331'!$J$9,OR($L489=$U$7,$M489=$U$7)),"x","")</f>
        <v/>
      </c>
      <c r="V489" s="87" t="str">
        <f>IF(AND($L489=$U$7,$B489&lt;'1331'!$I$9),"x","")</f>
        <v/>
      </c>
      <c r="W489" s="87" t="str">
        <f>IF(AND($M489=$U$7,$B489&lt;'1331'!$I$9),"x","")</f>
        <v/>
      </c>
      <c r="X489" s="87" t="str">
        <f>IF(AND('CT-341'!$H$9=H489,OR(LEFT(L489,3)=$X$7,LEFT(M489,3)=$X$7)),"x","")</f>
        <v/>
      </c>
      <c r="Y489" s="87" t="str">
        <f>IF(OR(TH!L489=TH!$Y$7,M489=TH!$Y$7),"x","")</f>
        <v/>
      </c>
      <c r="Z489" s="87" t="str">
        <f t="shared" si="19"/>
        <v/>
      </c>
    </row>
    <row r="490" spans="1:27" ht="15.75" customHeight="1">
      <c r="A490" s="405" t="str">
        <f>IF(B490&lt;&gt;"",IF(AND(B490&gt;=_TM1,B490&lt;=_TM2,OR(TH!L490="1111",TH!M490="1111")),TH!D490,""),"")</f>
        <v/>
      </c>
      <c r="B490" s="63" t="str">
        <f t="shared" si="18"/>
        <v/>
      </c>
      <c r="C490" s="368"/>
      <c r="D490" s="368"/>
      <c r="E490" s="368"/>
      <c r="F490" s="369"/>
      <c r="G490" s="387"/>
      <c r="H490" s="370"/>
      <c r="I490" s="619"/>
      <c r="J490" s="628"/>
      <c r="K490" s="65"/>
      <c r="L490" s="371"/>
      <c r="M490" s="371"/>
      <c r="N490" s="87" t="str">
        <f>IF(AND('331-CT'!$E$7=TH!H490,OR(L490="331",M490="331")),"x","")</f>
        <v/>
      </c>
      <c r="O490" s="87" t="str">
        <f>IF(AND($B490&gt;='111'!$N$11,$B490&lt;='111'!$O$11,OR($L490=$O$7,$M490=$O$7)),"x","")</f>
        <v/>
      </c>
      <c r="P490" s="87" t="str">
        <f>IF(AND($L490=$O$7,$B490&lt;'111'!$N$11),"x","")</f>
        <v/>
      </c>
      <c r="Q490" s="87" t="str">
        <f>IF(AND($M490=$O$7,$B490&lt;'111'!$N$11),"x","")</f>
        <v/>
      </c>
      <c r="R490" s="87" t="str">
        <f>IF(AND($B490&gt;='112'!$M$9,$B490&lt;='112'!$N$9,OR($L490='112'!$I$6,$M490='112'!$I$6)),"x","")</f>
        <v/>
      </c>
      <c r="S490" s="87" t="str">
        <f>IF(AND($L490='112'!$I$6,$B490&lt;'112'!$M$9),"x","")</f>
        <v/>
      </c>
      <c r="T490" s="87" t="str">
        <f>IF(AND($M490='112'!$I$6,$B490&lt;'112'!$M$9),"x","")</f>
        <v/>
      </c>
      <c r="U490" s="87" t="str">
        <f>IF(AND($B490&gt;='1331'!$I$9,$B490&lt;='1331'!$J$9,OR($L490=$U$7,$M490=$U$7)),"x","")</f>
        <v/>
      </c>
      <c r="V490" s="87" t="str">
        <f>IF(AND($L490=$U$7,$B490&lt;'1331'!$I$9),"x","")</f>
        <v/>
      </c>
      <c r="W490" s="87" t="str">
        <f>IF(AND($M490=$U$7,$B490&lt;'1331'!$I$9),"x","")</f>
        <v/>
      </c>
      <c r="X490" s="87" t="str">
        <f>IF(AND('CT-341'!$H$9=H490,OR(LEFT(L490,3)=$X$7,LEFT(M490,3)=$X$7)),"x","")</f>
        <v/>
      </c>
      <c r="Y490" s="87" t="str">
        <f>IF(OR(TH!L490=TH!$Y$7,M490=TH!$Y$7),"x","")</f>
        <v/>
      </c>
      <c r="Z490" s="87" t="str">
        <f t="shared" si="19"/>
        <v/>
      </c>
    </row>
    <row r="491" spans="1:27" ht="15.75" customHeight="1">
      <c r="A491" s="405" t="str">
        <f>IF(B491&lt;&gt;"",IF(AND(B491&gt;=_TM1,B491&lt;=_TM2,OR(TH!L491="1111",TH!M491="1111")),TH!D491,""),"")</f>
        <v/>
      </c>
      <c r="B491" s="63" t="str">
        <f t="shared" si="18"/>
        <v/>
      </c>
      <c r="C491" s="368"/>
      <c r="D491" s="368"/>
      <c r="E491" s="368"/>
      <c r="F491" s="369"/>
      <c r="G491" s="387"/>
      <c r="H491" s="370"/>
      <c r="I491" s="619"/>
      <c r="J491" s="628"/>
      <c r="K491" s="65"/>
      <c r="L491" s="371"/>
      <c r="M491" s="371"/>
      <c r="N491" s="87" t="str">
        <f>IF(AND('331-CT'!$E$7=TH!H491,OR(L491="331",M491="331")),"x","")</f>
        <v/>
      </c>
      <c r="O491" s="87" t="str">
        <f>IF(AND($B491&gt;='111'!$N$11,$B491&lt;='111'!$O$11,OR($L491=$O$7,$M491=$O$7)),"x","")</f>
        <v/>
      </c>
      <c r="P491" s="87" t="str">
        <f>IF(AND($L491=$O$7,$B491&lt;'111'!$N$11),"x","")</f>
        <v/>
      </c>
      <c r="Q491" s="87" t="str">
        <f>IF(AND($M491=$O$7,$B491&lt;'111'!$N$11),"x","")</f>
        <v/>
      </c>
      <c r="R491" s="87" t="str">
        <f>IF(AND($B491&gt;='112'!$M$9,$B491&lt;='112'!$N$9,OR($L491='112'!$I$6,$M491='112'!$I$6)),"x","")</f>
        <v/>
      </c>
      <c r="S491" s="87" t="str">
        <f>IF(AND($L491='112'!$I$6,$B491&lt;'112'!$M$9),"x","")</f>
        <v/>
      </c>
      <c r="T491" s="87" t="str">
        <f>IF(AND($M491='112'!$I$6,$B491&lt;'112'!$M$9),"x","")</f>
        <v/>
      </c>
      <c r="U491" s="87" t="str">
        <f>IF(AND($B491&gt;='1331'!$I$9,$B491&lt;='1331'!$J$9,OR($L491=$U$7,$M491=$U$7)),"x","")</f>
        <v/>
      </c>
      <c r="V491" s="87" t="str">
        <f>IF(AND($L491=$U$7,$B491&lt;'1331'!$I$9),"x","")</f>
        <v/>
      </c>
      <c r="W491" s="87" t="str">
        <f>IF(AND($M491=$U$7,$B491&lt;'1331'!$I$9),"x","")</f>
        <v/>
      </c>
      <c r="X491" s="87" t="str">
        <f>IF(AND('CT-341'!$H$9=H491,OR(LEFT(L491,3)=$X$7,LEFT(M491,3)=$X$7)),"x","")</f>
        <v/>
      </c>
      <c r="Y491" s="87" t="str">
        <f>IF(OR(TH!L491=TH!$Y$7,M491=TH!$Y$7),"x","")</f>
        <v/>
      </c>
      <c r="Z491" s="87" t="str">
        <f t="shared" si="19"/>
        <v/>
      </c>
    </row>
    <row r="492" spans="1:27" ht="15.75" customHeight="1">
      <c r="A492" s="405" t="str">
        <f>IF(B492&lt;&gt;"",IF(AND(B492&gt;=_TM1,B492&lt;=_TM2,OR(TH!L492="1111",TH!M492="1111")),TH!D492,""),"")</f>
        <v/>
      </c>
      <c r="B492" s="63" t="str">
        <f t="shared" si="18"/>
        <v/>
      </c>
      <c r="C492" s="368"/>
      <c r="D492" s="368"/>
      <c r="E492" s="368"/>
      <c r="F492" s="369"/>
      <c r="G492" s="387"/>
      <c r="H492" s="370"/>
      <c r="I492" s="619"/>
      <c r="J492" s="628"/>
      <c r="K492" s="65"/>
      <c r="L492" s="371"/>
      <c r="M492" s="371"/>
      <c r="N492" s="87" t="str">
        <f>IF(AND('331-CT'!$E$7=TH!H492,OR(L492="331",M492="331")),"x","")</f>
        <v/>
      </c>
      <c r="O492" s="87" t="str">
        <f>IF(AND($B492&gt;='111'!$N$11,$B492&lt;='111'!$O$11,OR($L492=$O$7,$M492=$O$7)),"x","")</f>
        <v/>
      </c>
      <c r="P492" s="87" t="str">
        <f>IF(AND($L492=$O$7,$B492&lt;'111'!$N$11),"x","")</f>
        <v/>
      </c>
      <c r="Q492" s="87" t="str">
        <f>IF(AND($M492=$O$7,$B492&lt;'111'!$N$11),"x","")</f>
        <v/>
      </c>
      <c r="R492" s="87" t="str">
        <f>IF(AND($B492&gt;='112'!$M$9,$B492&lt;='112'!$N$9,OR($L492='112'!$I$6,$M492='112'!$I$6)),"x","")</f>
        <v/>
      </c>
      <c r="S492" s="87" t="str">
        <f>IF(AND($L492='112'!$I$6,$B492&lt;'112'!$M$9),"x","")</f>
        <v/>
      </c>
      <c r="T492" s="87" t="str">
        <f>IF(AND($M492='112'!$I$6,$B492&lt;'112'!$M$9),"x","")</f>
        <v/>
      </c>
      <c r="U492" s="87" t="str">
        <f>IF(AND($B492&gt;='1331'!$I$9,$B492&lt;='1331'!$J$9,OR($L492=$U$7,$M492=$U$7)),"x","")</f>
        <v/>
      </c>
      <c r="V492" s="87" t="str">
        <f>IF(AND($L492=$U$7,$B492&lt;'1331'!$I$9),"x","")</f>
        <v/>
      </c>
      <c r="W492" s="87" t="str">
        <f>IF(AND($M492=$U$7,$B492&lt;'1331'!$I$9),"x","")</f>
        <v/>
      </c>
      <c r="X492" s="87" t="str">
        <f>IF(AND('CT-341'!$H$9=H492,OR(LEFT(L492,3)=$X$7,LEFT(M492,3)=$X$7)),"x","")</f>
        <v/>
      </c>
      <c r="Y492" s="87" t="str">
        <f>IF(OR(TH!L492=TH!$Y$7,M492=TH!$Y$7),"x","")</f>
        <v/>
      </c>
      <c r="Z492" s="87" t="str">
        <f t="shared" si="19"/>
        <v/>
      </c>
    </row>
    <row r="493" spans="1:27" ht="15.75" customHeight="1">
      <c r="A493" s="405" t="str">
        <f>IF(B493&lt;&gt;"",IF(AND(B493&gt;=_TM1,B493&lt;=_TM2,OR(TH!L493="1111",TH!M493="1111")),TH!D493,""),"")</f>
        <v/>
      </c>
      <c r="B493" s="63" t="str">
        <f t="shared" si="18"/>
        <v/>
      </c>
      <c r="C493" s="368"/>
      <c r="D493" s="368"/>
      <c r="E493" s="368"/>
      <c r="F493" s="369"/>
      <c r="G493" s="387"/>
      <c r="H493" s="370"/>
      <c r="I493" s="619"/>
      <c r="J493" s="628"/>
      <c r="K493" s="65"/>
      <c r="L493" s="371"/>
      <c r="M493" s="371"/>
      <c r="N493" s="87" t="str">
        <f>IF(AND('331-CT'!$E$7=TH!H493,OR(L493="331",M493="331")),"x","")</f>
        <v/>
      </c>
      <c r="O493" s="87" t="str">
        <f>IF(AND($B493&gt;='111'!$N$11,$B493&lt;='111'!$O$11,OR($L493=$O$7,$M493=$O$7)),"x","")</f>
        <v/>
      </c>
      <c r="P493" s="87" t="str">
        <f>IF(AND($L493=$O$7,$B493&lt;'111'!$N$11),"x","")</f>
        <v/>
      </c>
      <c r="Q493" s="87" t="str">
        <f>IF(AND($M493=$O$7,$B493&lt;'111'!$N$11),"x","")</f>
        <v/>
      </c>
      <c r="R493" s="87" t="str">
        <f>IF(AND($B493&gt;='112'!$M$9,$B493&lt;='112'!$N$9,OR($L493='112'!$I$6,$M493='112'!$I$6)),"x","")</f>
        <v/>
      </c>
      <c r="S493" s="87" t="str">
        <f>IF(AND($L493='112'!$I$6,$B493&lt;'112'!$M$9),"x","")</f>
        <v/>
      </c>
      <c r="T493" s="87" t="str">
        <f>IF(AND($M493='112'!$I$6,$B493&lt;'112'!$M$9),"x","")</f>
        <v/>
      </c>
      <c r="U493" s="87" t="str">
        <f>IF(AND($B493&gt;='1331'!$I$9,$B493&lt;='1331'!$J$9,OR($L493=$U$7,$M493=$U$7)),"x","")</f>
        <v/>
      </c>
      <c r="V493" s="87" t="str">
        <f>IF(AND($L493=$U$7,$B493&lt;'1331'!$I$9),"x","")</f>
        <v/>
      </c>
      <c r="W493" s="87" t="str">
        <f>IF(AND($M493=$U$7,$B493&lt;'1331'!$I$9),"x","")</f>
        <v/>
      </c>
      <c r="X493" s="87" t="str">
        <f>IF(AND('CT-341'!$H$9=H493,OR(LEFT(L493,3)=$X$7,LEFT(M493,3)=$X$7)),"x","")</f>
        <v/>
      </c>
      <c r="Y493" s="87" t="str">
        <f>IF(OR(TH!L493=TH!$Y$7,M493=TH!$Y$7),"x","")</f>
        <v/>
      </c>
      <c r="Z493" s="87" t="str">
        <f t="shared" si="19"/>
        <v/>
      </c>
    </row>
    <row r="494" spans="1:27" ht="15.75" customHeight="1">
      <c r="A494" s="405" t="str">
        <f>IF(B494&lt;&gt;"",IF(AND(B494&gt;=_TM1,B494&lt;=_TM2,OR(TH!L494="1111",TH!M494="1111")),TH!D494,""),"")</f>
        <v/>
      </c>
      <c r="B494" s="63" t="str">
        <f t="shared" si="18"/>
        <v/>
      </c>
      <c r="C494" s="368"/>
      <c r="D494" s="368"/>
      <c r="E494" s="368"/>
      <c r="F494" s="369"/>
      <c r="G494" s="387"/>
      <c r="H494" s="370"/>
      <c r="I494" s="619"/>
      <c r="J494" s="628"/>
      <c r="K494" s="65"/>
      <c r="L494" s="371"/>
      <c r="M494" s="371"/>
      <c r="N494" s="87" t="str">
        <f>IF(AND('331-CT'!$E$7=TH!H494,OR(L494="331",M494="331")),"x","")</f>
        <v/>
      </c>
      <c r="O494" s="87" t="str">
        <f>IF(AND($B494&gt;='111'!$N$11,$B494&lt;='111'!$O$11,OR($L494=$O$7,$M494=$O$7)),"x","")</f>
        <v/>
      </c>
      <c r="P494" s="87" t="str">
        <f>IF(AND($L494=$O$7,$B494&lt;'111'!$N$11),"x","")</f>
        <v/>
      </c>
      <c r="Q494" s="87" t="str">
        <f>IF(AND($M494=$O$7,$B494&lt;'111'!$N$11),"x","")</f>
        <v/>
      </c>
      <c r="R494" s="87" t="str">
        <f>IF(AND($B494&gt;='112'!$M$9,$B494&lt;='112'!$N$9,OR($L494='112'!$I$6,$M494='112'!$I$6)),"x","")</f>
        <v/>
      </c>
      <c r="S494" s="87" t="str">
        <f>IF(AND($L494='112'!$I$6,$B494&lt;'112'!$M$9),"x","")</f>
        <v/>
      </c>
      <c r="T494" s="87" t="str">
        <f>IF(AND($M494='112'!$I$6,$B494&lt;'112'!$M$9),"x","")</f>
        <v/>
      </c>
      <c r="U494" s="87" t="str">
        <f>IF(AND($B494&gt;='1331'!$I$9,$B494&lt;='1331'!$J$9,OR($L494=$U$7,$M494=$U$7)),"x","")</f>
        <v/>
      </c>
      <c r="V494" s="87" t="str">
        <f>IF(AND($L494=$U$7,$B494&lt;'1331'!$I$9),"x","")</f>
        <v/>
      </c>
      <c r="W494" s="87" t="str">
        <f>IF(AND($M494=$U$7,$B494&lt;'1331'!$I$9),"x","")</f>
        <v/>
      </c>
      <c r="X494" s="87" t="str">
        <f>IF(AND('CT-341'!$H$9=H494,OR(LEFT(L494,3)=$X$7,LEFT(M494,3)=$X$7)),"x","")</f>
        <v/>
      </c>
      <c r="Y494" s="87" t="str">
        <f>IF(OR(TH!L494=TH!$Y$7,M494=TH!$Y$7),"x","")</f>
        <v/>
      </c>
      <c r="Z494" s="87" t="str">
        <f t="shared" si="19"/>
        <v/>
      </c>
    </row>
    <row r="495" spans="1:27" ht="15.75" customHeight="1">
      <c r="A495" s="405" t="str">
        <f>IF(B495&lt;&gt;"",IF(AND(B495&gt;=_TM1,B495&lt;=_TM2,OR(TH!L495="1111",TH!M495="1111")),TH!D495,""),"")</f>
        <v/>
      </c>
      <c r="B495" s="63" t="str">
        <f t="shared" si="18"/>
        <v/>
      </c>
      <c r="C495" s="368"/>
      <c r="D495" s="368"/>
      <c r="E495" s="368"/>
      <c r="F495" s="369"/>
      <c r="G495" s="387"/>
      <c r="H495" s="370"/>
      <c r="I495" s="619"/>
      <c r="J495" s="628"/>
      <c r="K495" s="65"/>
      <c r="L495" s="371"/>
      <c r="M495" s="371"/>
      <c r="N495" s="87" t="str">
        <f>IF(AND('331-CT'!$E$7=TH!H495,OR(L495="331",M495="331")),"x","")</f>
        <v/>
      </c>
      <c r="O495" s="87" t="str">
        <f>IF(AND($B495&gt;='111'!$N$11,$B495&lt;='111'!$O$11,OR($L495=$O$7,$M495=$O$7)),"x","")</f>
        <v/>
      </c>
      <c r="P495" s="87" t="str">
        <f>IF(AND($L495=$O$7,$B495&lt;'111'!$N$11),"x","")</f>
        <v/>
      </c>
      <c r="Q495" s="87" t="str">
        <f>IF(AND($M495=$O$7,$B495&lt;'111'!$N$11),"x","")</f>
        <v/>
      </c>
      <c r="R495" s="87" t="str">
        <f>IF(AND($B495&gt;='112'!$M$9,$B495&lt;='112'!$N$9,OR($L495='112'!$I$6,$M495='112'!$I$6)),"x","")</f>
        <v/>
      </c>
      <c r="S495" s="87" t="str">
        <f>IF(AND($L495='112'!$I$6,$B495&lt;'112'!$M$9),"x","")</f>
        <v/>
      </c>
      <c r="T495" s="87" t="str">
        <f>IF(AND($M495='112'!$I$6,$B495&lt;'112'!$M$9),"x","")</f>
        <v/>
      </c>
      <c r="U495" s="87" t="str">
        <f>IF(AND($B495&gt;='1331'!$I$9,$B495&lt;='1331'!$J$9,OR($L495=$U$7,$M495=$U$7)),"x","")</f>
        <v/>
      </c>
      <c r="V495" s="87" t="str">
        <f>IF(AND($L495=$U$7,$B495&lt;'1331'!$I$9),"x","")</f>
        <v/>
      </c>
      <c r="W495" s="87" t="str">
        <f>IF(AND($M495=$U$7,$B495&lt;'1331'!$I$9),"x","")</f>
        <v/>
      </c>
      <c r="X495" s="87" t="str">
        <f>IF(AND('CT-341'!$H$9=H495,OR(LEFT(L495,3)=$X$7,LEFT(M495,3)=$X$7)),"x","")</f>
        <v/>
      </c>
      <c r="Y495" s="87" t="str">
        <f>IF(OR(TH!L495=TH!$Y$7,M495=TH!$Y$7),"x","")</f>
        <v/>
      </c>
      <c r="Z495" s="87" t="str">
        <f t="shared" si="19"/>
        <v/>
      </c>
      <c r="AA495" s="394">
        <v>1</v>
      </c>
    </row>
    <row r="496" spans="1:27" ht="15.75" customHeight="1">
      <c r="A496" s="405" t="str">
        <f>IF(B496&lt;&gt;"",IF(AND(B496&gt;=_TM1,B496&lt;=_TM2,OR(TH!L496="1111",TH!M496="1111")),TH!D496,""),"")</f>
        <v/>
      </c>
      <c r="B496" s="63" t="str">
        <f t="shared" si="18"/>
        <v/>
      </c>
      <c r="C496" s="64"/>
      <c r="D496" s="368"/>
      <c r="E496" s="64"/>
      <c r="F496" s="67"/>
      <c r="G496" s="381"/>
      <c r="H496" s="75"/>
      <c r="I496" s="619"/>
      <c r="J496" s="628"/>
      <c r="K496" s="65"/>
      <c r="L496" s="66"/>
      <c r="M496" s="66"/>
      <c r="N496" s="87" t="str">
        <f>IF(AND('331-CT'!$E$7=TH!H496,OR(L496="331",M496="331")),"x","")</f>
        <v/>
      </c>
      <c r="O496" s="87" t="str">
        <f>IF(AND($B496&gt;='111'!$N$11,$B496&lt;='111'!$O$11,OR($L496=$O$7,$M496=$O$7)),"x","")</f>
        <v/>
      </c>
      <c r="P496" s="87" t="str">
        <f>IF(AND($L496=$O$7,$B496&lt;'111'!$N$11),"x","")</f>
        <v/>
      </c>
      <c r="Q496" s="87" t="str">
        <f>IF(AND($M496=$O$7,$B496&lt;'111'!$N$11),"x","")</f>
        <v/>
      </c>
      <c r="R496" s="87" t="str">
        <f>IF(AND($B496&gt;='112'!$M$9,$B496&lt;='112'!$N$9,OR($L496='112'!$I$6,$M496='112'!$I$6)),"x","")</f>
        <v/>
      </c>
      <c r="S496" s="87" t="str">
        <f>IF(AND($L496='112'!$I$6,$B496&lt;'112'!$M$9),"x","")</f>
        <v/>
      </c>
      <c r="T496" s="87" t="str">
        <f>IF(AND($M496='112'!$I$6,$B496&lt;'112'!$M$9),"x","")</f>
        <v/>
      </c>
      <c r="U496" s="87" t="str">
        <f>IF(AND($B496&gt;='1331'!$I$9,$B496&lt;='1331'!$J$9,OR($L496=$U$7,$M496=$U$7)),"x","")</f>
        <v/>
      </c>
      <c r="V496" s="87" t="str">
        <f>IF(AND($L496=$U$7,$B496&lt;'1331'!$I$9),"x","")</f>
        <v/>
      </c>
      <c r="W496" s="87" t="str">
        <f>IF(AND($M496=$U$7,$B496&lt;'1331'!$I$9),"x","")</f>
        <v/>
      </c>
      <c r="X496" s="87" t="str">
        <f>IF(AND('CT-341'!$H$9=H496,OR(LEFT(L496,3)=$X$7,LEFT(M496,3)=$X$7)),"x","")</f>
        <v/>
      </c>
      <c r="Y496" s="87" t="str">
        <f>IF(OR(TH!L496=TH!$Y$7,M496=TH!$Y$7),"x","")</f>
        <v/>
      </c>
      <c r="Z496" s="87" t="str">
        <f t="shared" si="19"/>
        <v/>
      </c>
    </row>
    <row r="497" spans="1:27" ht="15.75" customHeight="1">
      <c r="A497" s="405" t="str">
        <f>IF(B497&lt;&gt;"",IF(AND(B497&gt;=_TM1,B497&lt;=_TM2,OR(TH!L497="1111",TH!M497="1111")),TH!D497,""),"")</f>
        <v/>
      </c>
      <c r="B497" s="63" t="str">
        <f t="shared" si="18"/>
        <v/>
      </c>
      <c r="C497" s="64"/>
      <c r="D497" s="368"/>
      <c r="E497" s="64"/>
      <c r="F497" s="67"/>
      <c r="G497" s="381"/>
      <c r="H497" s="75"/>
      <c r="I497" s="619"/>
      <c r="J497" s="628"/>
      <c r="K497" s="65"/>
      <c r="L497" s="66"/>
      <c r="M497" s="66"/>
      <c r="N497" s="87" t="str">
        <f>IF(AND('331-CT'!$E$7=TH!H497,OR(L497="331",M497="331")),"x","")</f>
        <v/>
      </c>
      <c r="O497" s="87" t="str">
        <f>IF(AND($B497&gt;='111'!$N$11,$B497&lt;='111'!$O$11,OR($L497=$O$7,$M497=$O$7)),"x","")</f>
        <v/>
      </c>
      <c r="P497" s="87" t="str">
        <f>IF(AND($L497=$O$7,$B497&lt;'111'!$N$11),"x","")</f>
        <v/>
      </c>
      <c r="Q497" s="87" t="str">
        <f>IF(AND($M497=$O$7,$B497&lt;'111'!$N$11),"x","")</f>
        <v/>
      </c>
      <c r="R497" s="87" t="str">
        <f>IF(AND($B497&gt;='112'!$M$9,$B497&lt;='112'!$N$9,OR($L497='112'!$I$6,$M497='112'!$I$6)),"x","")</f>
        <v/>
      </c>
      <c r="S497" s="87" t="str">
        <f>IF(AND($L497='112'!$I$6,$B497&lt;'112'!$M$9),"x","")</f>
        <v/>
      </c>
      <c r="T497" s="87" t="str">
        <f>IF(AND($M497='112'!$I$6,$B497&lt;'112'!$M$9),"x","")</f>
        <v/>
      </c>
      <c r="U497" s="87" t="str">
        <f>IF(AND($B497&gt;='1331'!$I$9,$B497&lt;='1331'!$J$9,OR($L497=$U$7,$M497=$U$7)),"x","")</f>
        <v/>
      </c>
      <c r="V497" s="87" t="str">
        <f>IF(AND($L497=$U$7,$B497&lt;'1331'!$I$9),"x","")</f>
        <v/>
      </c>
      <c r="W497" s="87" t="str">
        <f>IF(AND($M497=$U$7,$B497&lt;'1331'!$I$9),"x","")</f>
        <v/>
      </c>
      <c r="X497" s="87" t="str">
        <f>IF(AND('CT-341'!$H$9=H497,OR(LEFT(L497,3)=$X$7,LEFT(M497,3)=$X$7)),"x","")</f>
        <v/>
      </c>
      <c r="Y497" s="87" t="str">
        <f>IF(OR(TH!L497=TH!$Y$7,M497=TH!$Y$7),"x","")</f>
        <v/>
      </c>
      <c r="Z497" s="87" t="str">
        <f t="shared" si="19"/>
        <v/>
      </c>
    </row>
    <row r="498" spans="1:27" ht="15.75" customHeight="1">
      <c r="A498" s="405" t="str">
        <f>IF(B498&lt;&gt;"",IF(AND(B498&gt;=_TM1,B498&lt;=_TM2,OR(TH!L498="1111",TH!M498="1111")),TH!D498,""),"")</f>
        <v/>
      </c>
      <c r="B498" s="63" t="str">
        <f t="shared" si="18"/>
        <v/>
      </c>
      <c r="C498" s="368"/>
      <c r="D498" s="368"/>
      <c r="E498" s="368"/>
      <c r="F498" s="369"/>
      <c r="G498" s="387"/>
      <c r="H498" s="370"/>
      <c r="I498" s="619"/>
      <c r="J498" s="628"/>
      <c r="K498" s="65"/>
      <c r="L498" s="371"/>
      <c r="M498" s="371"/>
      <c r="N498" s="87" t="str">
        <f>IF(AND('331-CT'!$E$7=TH!H498,OR(L498="331",M498="331")),"x","")</f>
        <v/>
      </c>
      <c r="O498" s="87" t="str">
        <f>IF(AND($B498&gt;='111'!$N$11,$B498&lt;='111'!$O$11,OR($L498=$O$7,$M498=$O$7)),"x","")</f>
        <v/>
      </c>
      <c r="P498" s="87" t="str">
        <f>IF(AND($L498=$O$7,$B498&lt;'111'!$N$11),"x","")</f>
        <v/>
      </c>
      <c r="Q498" s="87" t="str">
        <f>IF(AND($M498=$O$7,$B498&lt;'111'!$N$11),"x","")</f>
        <v/>
      </c>
      <c r="R498" s="87" t="str">
        <f>IF(AND($B498&gt;='112'!$M$9,$B498&lt;='112'!$N$9,OR($L498='112'!$I$6,$M498='112'!$I$6)),"x","")</f>
        <v/>
      </c>
      <c r="S498" s="87" t="str">
        <f>IF(AND($L498='112'!$I$6,$B498&lt;'112'!$M$9),"x","")</f>
        <v/>
      </c>
      <c r="T498" s="87" t="str">
        <f>IF(AND($M498='112'!$I$6,$B498&lt;'112'!$M$9),"x","")</f>
        <v/>
      </c>
      <c r="U498" s="87" t="str">
        <f>IF(AND($B498&gt;='1331'!$I$9,$B498&lt;='1331'!$J$9,OR($L498=$U$7,$M498=$U$7)),"x","")</f>
        <v/>
      </c>
      <c r="V498" s="87" t="str">
        <f>IF(AND($L498=$U$7,$B498&lt;'1331'!$I$9),"x","")</f>
        <v/>
      </c>
      <c r="W498" s="87" t="str">
        <f>IF(AND($M498=$U$7,$B498&lt;'1331'!$I$9),"x","")</f>
        <v/>
      </c>
      <c r="X498" s="87" t="str">
        <f>IF(AND('CT-341'!$H$9=H498,OR(LEFT(L498,3)=$X$7,LEFT(M498,3)=$X$7)),"x","")</f>
        <v/>
      </c>
      <c r="Y498" s="87" t="str">
        <f>IF(OR(TH!L498=TH!$Y$7,M498=TH!$Y$7),"x","")</f>
        <v/>
      </c>
      <c r="Z498" s="87" t="str">
        <f t="shared" si="19"/>
        <v/>
      </c>
      <c r="AA498" s="394">
        <v>1</v>
      </c>
    </row>
    <row r="499" spans="1:27" ht="15.75" customHeight="1">
      <c r="A499" s="405" t="str">
        <f>IF(B499&lt;&gt;"",IF(AND(B499&gt;=_TM1,B499&lt;=_TM2,OR(TH!L499="1111",TH!M499="1111")),TH!D499,""),"")</f>
        <v/>
      </c>
      <c r="B499" s="63" t="str">
        <f t="shared" si="18"/>
        <v/>
      </c>
      <c r="C499" s="64"/>
      <c r="D499" s="368"/>
      <c r="E499" s="64"/>
      <c r="F499" s="67"/>
      <c r="G499" s="381"/>
      <c r="H499" s="75"/>
      <c r="I499" s="619"/>
      <c r="J499" s="628"/>
      <c r="K499" s="65"/>
      <c r="L499" s="66"/>
      <c r="M499" s="66"/>
      <c r="N499" s="87" t="str">
        <f>IF(AND('331-CT'!$E$7=TH!H499,OR(L499="331",M499="331")),"x","")</f>
        <v/>
      </c>
      <c r="O499" s="87" t="str">
        <f>IF(AND($B499&gt;='111'!$N$11,$B499&lt;='111'!$O$11,OR($L499=$O$7,$M499=$O$7)),"x","")</f>
        <v/>
      </c>
      <c r="P499" s="87" t="str">
        <f>IF(AND($L499=$O$7,$B499&lt;'111'!$N$11),"x","")</f>
        <v/>
      </c>
      <c r="Q499" s="87" t="str">
        <f>IF(AND($M499=$O$7,$B499&lt;'111'!$N$11),"x","")</f>
        <v/>
      </c>
      <c r="R499" s="87" t="str">
        <f>IF(AND($B499&gt;='112'!$M$9,$B499&lt;='112'!$N$9,OR($L499='112'!$I$6,$M499='112'!$I$6)),"x","")</f>
        <v/>
      </c>
      <c r="S499" s="87" t="str">
        <f>IF(AND($L499='112'!$I$6,$B499&lt;'112'!$M$9),"x","")</f>
        <v/>
      </c>
      <c r="T499" s="87" t="str">
        <f>IF(AND($M499='112'!$I$6,$B499&lt;'112'!$M$9),"x","")</f>
        <v/>
      </c>
      <c r="U499" s="87" t="str">
        <f>IF(AND($B499&gt;='1331'!$I$9,$B499&lt;='1331'!$J$9,OR($L499=$U$7,$M499=$U$7)),"x","")</f>
        <v/>
      </c>
      <c r="V499" s="87" t="str">
        <f>IF(AND($L499=$U$7,$B499&lt;'1331'!$I$9),"x","")</f>
        <v/>
      </c>
      <c r="W499" s="87" t="str">
        <f>IF(AND($M499=$U$7,$B499&lt;'1331'!$I$9),"x","")</f>
        <v/>
      </c>
      <c r="X499" s="87" t="str">
        <f>IF(AND('CT-341'!$H$9=H499,OR(LEFT(L499,3)=$X$7,LEFT(M499,3)=$X$7)),"x","")</f>
        <v/>
      </c>
      <c r="Y499" s="87" t="str">
        <f>IF(OR(TH!L499=TH!$Y$7,M499=TH!$Y$7),"x","")</f>
        <v/>
      </c>
      <c r="Z499" s="87" t="str">
        <f t="shared" si="19"/>
        <v/>
      </c>
    </row>
    <row r="500" spans="1:27" ht="15.75" customHeight="1">
      <c r="A500" s="405" t="str">
        <f>IF(B500&lt;&gt;"",IF(AND(B500&gt;=_TM1,B500&lt;=_TM2,OR(TH!L500="1111",TH!M500="1111")),TH!D500,""),"")</f>
        <v/>
      </c>
      <c r="B500" s="63" t="str">
        <f t="shared" si="18"/>
        <v/>
      </c>
      <c r="C500" s="64"/>
      <c r="D500" s="368"/>
      <c r="E500" s="64"/>
      <c r="F500" s="67"/>
      <c r="G500" s="381"/>
      <c r="H500" s="75"/>
      <c r="I500" s="619"/>
      <c r="J500" s="628"/>
      <c r="K500" s="65"/>
      <c r="L500" s="66"/>
      <c r="M500" s="66"/>
      <c r="N500" s="87" t="str">
        <f>IF(AND('331-CT'!$E$7=TH!H500,OR(L500="331",M500="331")),"x","")</f>
        <v/>
      </c>
      <c r="O500" s="87" t="str">
        <f>IF(AND($B500&gt;='111'!$N$11,$B500&lt;='111'!$O$11,OR($L500=$O$7,$M500=$O$7)),"x","")</f>
        <v/>
      </c>
      <c r="P500" s="87" t="str">
        <f>IF(AND($L500=$O$7,$B500&lt;'111'!$N$11),"x","")</f>
        <v/>
      </c>
      <c r="Q500" s="87" t="str">
        <f>IF(AND($M500=$O$7,$B500&lt;'111'!$N$11),"x","")</f>
        <v/>
      </c>
      <c r="R500" s="87" t="str">
        <f>IF(AND($B500&gt;='112'!$M$9,$B500&lt;='112'!$N$9,OR($L500='112'!$I$6,$M500='112'!$I$6)),"x","")</f>
        <v/>
      </c>
      <c r="S500" s="87" t="str">
        <f>IF(AND($L500='112'!$I$6,$B500&lt;'112'!$M$9),"x","")</f>
        <v/>
      </c>
      <c r="T500" s="87" t="str">
        <f>IF(AND($M500='112'!$I$6,$B500&lt;'112'!$M$9),"x","")</f>
        <v/>
      </c>
      <c r="U500" s="87" t="str">
        <f>IF(AND($B500&gt;='1331'!$I$9,$B500&lt;='1331'!$J$9,OR($L500=$U$7,$M500=$U$7)),"x","")</f>
        <v/>
      </c>
      <c r="V500" s="87" t="str">
        <f>IF(AND($L500=$U$7,$B500&lt;'1331'!$I$9),"x","")</f>
        <v/>
      </c>
      <c r="W500" s="87" t="str">
        <f>IF(AND($M500=$U$7,$B500&lt;'1331'!$I$9),"x","")</f>
        <v/>
      </c>
      <c r="X500" s="87" t="str">
        <f>IF(AND('CT-341'!$H$9=H500,OR(LEFT(L500,3)=$X$7,LEFT(M500,3)=$X$7)),"x","")</f>
        <v/>
      </c>
      <c r="Y500" s="87" t="str">
        <f>IF(OR(TH!L500=TH!$Y$7,M500=TH!$Y$7),"x","")</f>
        <v/>
      </c>
      <c r="Z500" s="87" t="str">
        <f t="shared" si="19"/>
        <v/>
      </c>
    </row>
    <row r="501" spans="1:27" ht="15.75" customHeight="1">
      <c r="A501" s="405" t="str">
        <f>IF(B501&lt;&gt;"",IF(AND(B501&gt;=_TM1,B501&lt;=_TM2,OR(TH!L501="1111",TH!M501="1111")),TH!D501,""),"")</f>
        <v/>
      </c>
      <c r="B501" s="63" t="str">
        <f t="shared" ref="B501:B564" si="20">IF(C501&lt;&gt;"",MONTH(C501),"")</f>
        <v/>
      </c>
      <c r="C501" s="368"/>
      <c r="D501" s="368"/>
      <c r="E501" s="368"/>
      <c r="F501" s="369"/>
      <c r="G501" s="387"/>
      <c r="H501" s="370"/>
      <c r="I501" s="619"/>
      <c r="J501" s="628"/>
      <c r="K501" s="65"/>
      <c r="L501" s="371"/>
      <c r="M501" s="371"/>
      <c r="N501" s="87" t="str">
        <f>IF(AND('331-CT'!$E$7=TH!H501,OR(L501="331",M501="331")),"x","")</f>
        <v/>
      </c>
      <c r="O501" s="87" t="str">
        <f>IF(AND($B501&gt;='111'!$N$11,$B501&lt;='111'!$O$11,OR($L501=$O$7,$M501=$O$7)),"x","")</f>
        <v/>
      </c>
      <c r="P501" s="87" t="str">
        <f>IF(AND($L501=$O$7,$B501&lt;'111'!$N$11),"x","")</f>
        <v/>
      </c>
      <c r="Q501" s="87" t="str">
        <f>IF(AND($M501=$O$7,$B501&lt;'111'!$N$11),"x","")</f>
        <v/>
      </c>
      <c r="R501" s="87" t="str">
        <f>IF(AND($B501&gt;='112'!$M$9,$B501&lt;='112'!$N$9,OR($L501='112'!$I$6,$M501='112'!$I$6)),"x","")</f>
        <v/>
      </c>
      <c r="S501" s="87" t="str">
        <f>IF(AND($L501='112'!$I$6,$B501&lt;'112'!$M$9),"x","")</f>
        <v/>
      </c>
      <c r="T501" s="87" t="str">
        <f>IF(AND($M501='112'!$I$6,$B501&lt;'112'!$M$9),"x","")</f>
        <v/>
      </c>
      <c r="U501" s="87" t="str">
        <f>IF(AND($B501&gt;='1331'!$I$9,$B501&lt;='1331'!$J$9,OR($L501=$U$7,$M501=$U$7)),"x","")</f>
        <v/>
      </c>
      <c r="V501" s="87" t="str">
        <f>IF(AND($L501=$U$7,$B501&lt;'1331'!$I$9),"x","")</f>
        <v/>
      </c>
      <c r="W501" s="87" t="str">
        <f>IF(AND($M501=$U$7,$B501&lt;'1331'!$I$9),"x","")</f>
        <v/>
      </c>
      <c r="X501" s="87" t="str">
        <f>IF(AND('CT-341'!$H$9=H501,OR(LEFT(L501,3)=$X$7,LEFT(M501,3)=$X$7)),"x","")</f>
        <v/>
      </c>
      <c r="Y501" s="87" t="str">
        <f>IF(OR(TH!L501=TH!$Y$7,M501=TH!$Y$7),"x","")</f>
        <v/>
      </c>
      <c r="Z501" s="87" t="str">
        <f t="shared" si="19"/>
        <v/>
      </c>
      <c r="AA501" s="394">
        <v>1</v>
      </c>
    </row>
    <row r="502" spans="1:27" s="417" customFormat="1" ht="15.75" customHeight="1">
      <c r="A502" s="405" t="str">
        <f>IF(B502&lt;&gt;"",IF(AND(B502&gt;=_TM1,B502&lt;=_TM2,OR(TH!L502="1111",TH!M502="1111")),TH!D502,""),"")</f>
        <v/>
      </c>
      <c r="B502" s="63" t="str">
        <f t="shared" si="20"/>
        <v/>
      </c>
      <c r="C502" s="368"/>
      <c r="D502" s="368"/>
      <c r="E502" s="368"/>
      <c r="F502" s="369"/>
      <c r="G502" s="387"/>
      <c r="H502" s="370"/>
      <c r="I502" s="619"/>
      <c r="J502" s="628"/>
      <c r="K502" s="65"/>
      <c r="L502" s="371"/>
      <c r="M502" s="371"/>
      <c r="N502" s="87" t="str">
        <f>IF(AND('331-CT'!$E$7=TH!H502,OR(L502="331",M502="331")),"x","")</f>
        <v/>
      </c>
      <c r="O502" s="87" t="str">
        <f>IF(AND($B502&gt;='111'!$N$11,$B502&lt;='111'!$O$11,OR($L502=$O$7,$M502=$O$7)),"x","")</f>
        <v/>
      </c>
      <c r="P502" s="87" t="str">
        <f>IF(AND($L502=$O$7,$B502&lt;'111'!$N$11),"x","")</f>
        <v/>
      </c>
      <c r="Q502" s="87" t="str">
        <f>IF(AND($M502=$O$7,$B502&lt;'111'!$N$11),"x","")</f>
        <v/>
      </c>
      <c r="R502" s="87" t="str">
        <f>IF(AND($B502&gt;='112'!$M$9,$B502&lt;='112'!$N$9,OR($L502='112'!$I$6,$M502='112'!$I$6)),"x","")</f>
        <v/>
      </c>
      <c r="S502" s="87" t="str">
        <f>IF(AND($L502='112'!$I$6,$B502&lt;'112'!$M$9),"x","")</f>
        <v/>
      </c>
      <c r="T502" s="87" t="str">
        <f>IF(AND($M502='112'!$I$6,$B502&lt;'112'!$M$9),"x","")</f>
        <v/>
      </c>
      <c r="U502" s="87" t="str">
        <f>IF(AND($B502&gt;='1331'!$I$9,$B502&lt;='1331'!$J$9,OR($L502=$U$7,$M502=$U$7)),"x","")</f>
        <v/>
      </c>
      <c r="V502" s="87" t="str">
        <f>IF(AND($L502=$U$7,$B502&lt;'1331'!$I$9),"x","")</f>
        <v/>
      </c>
      <c r="W502" s="87" t="str">
        <f>IF(AND($M502=$U$7,$B502&lt;'1331'!$I$9),"x","")</f>
        <v/>
      </c>
      <c r="X502" s="87" t="str">
        <f>IF(AND('CT-341'!$H$9=H502,OR(LEFT(L502,3)=$X$7,LEFT(M502,3)=$X$7)),"x","")</f>
        <v/>
      </c>
      <c r="Y502" s="87" t="str">
        <f>IF(OR(TH!L502=TH!$Y$7,M502=TH!$Y$7),"x","")</f>
        <v/>
      </c>
      <c r="Z502" s="87" t="str">
        <f t="shared" si="19"/>
        <v/>
      </c>
    </row>
    <row r="503" spans="1:27" ht="15.75" customHeight="1">
      <c r="A503" s="405" t="str">
        <f>IF(B503&lt;&gt;"",IF(AND(B503&gt;=_TM1,B503&lt;=_TM2,OR(TH!L503="1111",TH!M503="1111")),TH!D503,""),"")</f>
        <v/>
      </c>
      <c r="B503" s="63" t="str">
        <f t="shared" si="20"/>
        <v/>
      </c>
      <c r="C503" s="368"/>
      <c r="D503" s="368"/>
      <c r="E503" s="368"/>
      <c r="F503" s="369"/>
      <c r="G503" s="387"/>
      <c r="H503" s="370"/>
      <c r="I503" s="619"/>
      <c r="J503" s="628"/>
      <c r="K503" s="65"/>
      <c r="L503" s="371"/>
      <c r="M503" s="371"/>
      <c r="N503" s="87" t="str">
        <f>IF(AND('331-CT'!$E$7=TH!H503,OR(L503="331",M503="331")),"x","")</f>
        <v/>
      </c>
      <c r="O503" s="87" t="str">
        <f>IF(AND($B503&gt;='111'!$N$11,$B503&lt;='111'!$O$11,OR($L503=$O$7,$M503=$O$7)),"x","")</f>
        <v/>
      </c>
      <c r="P503" s="87" t="str">
        <f>IF(AND($L503=$O$7,$B503&lt;'111'!$N$11),"x","")</f>
        <v/>
      </c>
      <c r="Q503" s="87" t="str">
        <f>IF(AND($M503=$O$7,$B503&lt;'111'!$N$11),"x","")</f>
        <v/>
      </c>
      <c r="R503" s="87" t="str">
        <f>IF(AND($B503&gt;='112'!$M$9,$B503&lt;='112'!$N$9,OR($L503='112'!$I$6,$M503='112'!$I$6)),"x","")</f>
        <v/>
      </c>
      <c r="S503" s="87" t="str">
        <f>IF(AND($L503='112'!$I$6,$B503&lt;'112'!$M$9),"x","")</f>
        <v/>
      </c>
      <c r="T503" s="87" t="str">
        <f>IF(AND($M503='112'!$I$6,$B503&lt;'112'!$M$9),"x","")</f>
        <v/>
      </c>
      <c r="U503" s="87" t="str">
        <f>IF(AND($B503&gt;='1331'!$I$9,$B503&lt;='1331'!$J$9,OR($L503=$U$7,$M503=$U$7)),"x","")</f>
        <v/>
      </c>
      <c r="V503" s="87" t="str">
        <f>IF(AND($L503=$U$7,$B503&lt;'1331'!$I$9),"x","")</f>
        <v/>
      </c>
      <c r="W503" s="87" t="str">
        <f>IF(AND($M503=$U$7,$B503&lt;'1331'!$I$9),"x","")</f>
        <v/>
      </c>
      <c r="X503" s="87" t="str">
        <f>IF(AND('CT-341'!$H$9=H503,OR(LEFT(L503,3)=$X$7,LEFT(M503,3)=$X$7)),"x","")</f>
        <v/>
      </c>
      <c r="Y503" s="87" t="str">
        <f>IF(OR(TH!L503=TH!$Y$7,M503=TH!$Y$7),"x","")</f>
        <v/>
      </c>
      <c r="Z503" s="87" t="str">
        <f t="shared" si="19"/>
        <v/>
      </c>
    </row>
    <row r="504" spans="1:27" ht="15.75" customHeight="1">
      <c r="A504" s="405" t="str">
        <f>IF(B504&lt;&gt;"",IF(AND(B504&gt;=_TM1,B504&lt;=_TM2,OR(TH!L504="1111",TH!M504="1111")),TH!D504,""),"")</f>
        <v/>
      </c>
      <c r="B504" s="63" t="str">
        <f t="shared" si="20"/>
        <v/>
      </c>
      <c r="C504" s="368"/>
      <c r="D504" s="368"/>
      <c r="E504" s="368"/>
      <c r="F504" s="369"/>
      <c r="G504" s="387"/>
      <c r="H504" s="370"/>
      <c r="I504" s="619"/>
      <c r="J504" s="628"/>
      <c r="K504" s="65"/>
      <c r="L504" s="371"/>
      <c r="M504" s="371"/>
      <c r="N504" s="87" t="str">
        <f>IF(AND('331-CT'!$E$7=TH!H504,OR(L504="331",M504="331")),"x","")</f>
        <v/>
      </c>
      <c r="O504" s="87" t="str">
        <f>IF(AND($B504&gt;='111'!$N$11,$B504&lt;='111'!$O$11,OR($L504=$O$7,$M504=$O$7)),"x","")</f>
        <v/>
      </c>
      <c r="P504" s="87" t="str">
        <f>IF(AND($L504=$O$7,$B504&lt;'111'!$N$11),"x","")</f>
        <v/>
      </c>
      <c r="Q504" s="87" t="str">
        <f>IF(AND($M504=$O$7,$B504&lt;'111'!$N$11),"x","")</f>
        <v/>
      </c>
      <c r="R504" s="87" t="str">
        <f>IF(AND($B504&gt;='112'!$M$9,$B504&lt;='112'!$N$9,OR($L504='112'!$I$6,$M504='112'!$I$6)),"x","")</f>
        <v/>
      </c>
      <c r="S504" s="87" t="str">
        <f>IF(AND($L504='112'!$I$6,$B504&lt;'112'!$M$9),"x","")</f>
        <v/>
      </c>
      <c r="T504" s="87" t="str">
        <f>IF(AND($M504='112'!$I$6,$B504&lt;'112'!$M$9),"x","")</f>
        <v/>
      </c>
      <c r="U504" s="87" t="str">
        <f>IF(AND($B504&gt;='1331'!$I$9,$B504&lt;='1331'!$J$9,OR($L504=$U$7,$M504=$U$7)),"x","")</f>
        <v/>
      </c>
      <c r="V504" s="87" t="str">
        <f>IF(AND($L504=$U$7,$B504&lt;'1331'!$I$9),"x","")</f>
        <v/>
      </c>
      <c r="W504" s="87" t="str">
        <f>IF(AND($M504=$U$7,$B504&lt;'1331'!$I$9),"x","")</f>
        <v/>
      </c>
      <c r="X504" s="87" t="str">
        <f>IF(AND('CT-341'!$H$9=H504,OR(LEFT(L504,3)=$X$7,LEFT(M504,3)=$X$7)),"x","")</f>
        <v/>
      </c>
      <c r="Y504" s="87" t="str">
        <f>IF(OR(TH!L504=TH!$Y$7,M504=TH!$Y$7),"x","")</f>
        <v/>
      </c>
      <c r="Z504" s="87" t="str">
        <f t="shared" si="19"/>
        <v/>
      </c>
    </row>
    <row r="505" spans="1:27" ht="15.75" customHeight="1">
      <c r="A505" s="405" t="str">
        <f>IF(B505&lt;&gt;"",IF(AND(B505&gt;=_TM1,B505&lt;=_TM2,OR(TH!L505="1111",TH!M505="1111")),TH!D505,""),"")</f>
        <v/>
      </c>
      <c r="B505" s="63" t="str">
        <f t="shared" si="20"/>
        <v/>
      </c>
      <c r="C505" s="368"/>
      <c r="D505" s="368"/>
      <c r="E505" s="368"/>
      <c r="F505" s="369"/>
      <c r="G505" s="388"/>
      <c r="H505" s="370"/>
      <c r="I505" s="619"/>
      <c r="J505" s="628"/>
      <c r="K505" s="65"/>
      <c r="L505" s="371"/>
      <c r="M505" s="371"/>
      <c r="N505" s="87" t="str">
        <f>IF(AND('331-CT'!$E$7=TH!H505,OR(L505="331",M505="331")),"x","")</f>
        <v/>
      </c>
      <c r="O505" s="87" t="str">
        <f>IF(AND($B505&gt;='111'!$N$11,$B505&lt;='111'!$O$11,OR($L505=$O$7,$M505=$O$7)),"x","")</f>
        <v/>
      </c>
      <c r="P505" s="87" t="str">
        <f>IF(AND($L505=$O$7,$B505&lt;'111'!$N$11),"x","")</f>
        <v/>
      </c>
      <c r="Q505" s="87" t="str">
        <f>IF(AND($M505=$O$7,$B505&lt;'111'!$N$11),"x","")</f>
        <v/>
      </c>
      <c r="R505" s="87" t="str">
        <f>IF(AND($B505&gt;='112'!$M$9,$B505&lt;='112'!$N$9,OR($L505='112'!$I$6,$M505='112'!$I$6)),"x","")</f>
        <v/>
      </c>
      <c r="S505" s="87" t="str">
        <f>IF(AND($L505='112'!$I$6,$B505&lt;'112'!$M$9),"x","")</f>
        <v/>
      </c>
      <c r="T505" s="87" t="str">
        <f>IF(AND($M505='112'!$I$6,$B505&lt;'112'!$M$9),"x","")</f>
        <v/>
      </c>
      <c r="U505" s="87" t="str">
        <f>IF(AND($B505&gt;='1331'!$I$9,$B505&lt;='1331'!$J$9,OR($L505=$U$7,$M505=$U$7)),"x","")</f>
        <v/>
      </c>
      <c r="V505" s="87" t="str">
        <f>IF(AND($L505=$U$7,$B505&lt;'1331'!$I$9),"x","")</f>
        <v/>
      </c>
      <c r="W505" s="87" t="str">
        <f>IF(AND($M505=$U$7,$B505&lt;'1331'!$I$9),"x","")</f>
        <v/>
      </c>
      <c r="X505" s="87" t="str">
        <f>IF(AND('CT-341'!$H$9=H505,OR(LEFT(L505,3)=$X$7,LEFT(M505,3)=$X$7)),"x","")</f>
        <v/>
      </c>
      <c r="Y505" s="87" t="str">
        <f>IF(OR(TH!L505=TH!$Y$7,M505=TH!$Y$7),"x","")</f>
        <v/>
      </c>
      <c r="Z505" s="87" t="str">
        <f t="shared" si="19"/>
        <v/>
      </c>
    </row>
    <row r="506" spans="1:27" s="420" customFormat="1" ht="15.75" customHeight="1">
      <c r="A506" s="405" t="str">
        <f>IF(B506&lt;&gt;"",IF(AND(B506&gt;=_TM1,B506&lt;=_TM2,OR(TH!L506="1111",TH!M506="1111")),TH!D506,""),"")</f>
        <v/>
      </c>
      <c r="B506" s="63" t="str">
        <f t="shared" si="20"/>
        <v/>
      </c>
      <c r="C506" s="368"/>
      <c r="D506" s="368"/>
      <c r="E506" s="368"/>
      <c r="F506" s="369"/>
      <c r="G506" s="388"/>
      <c r="H506" s="370"/>
      <c r="I506" s="619"/>
      <c r="J506" s="628"/>
      <c r="K506" s="65"/>
      <c r="L506" s="371"/>
      <c r="M506" s="371"/>
      <c r="N506" s="87" t="str">
        <f>IF(AND('331-CT'!$E$7=TH!H506,OR(L506="331",M506="331")),"x","")</f>
        <v/>
      </c>
      <c r="O506" s="87" t="str">
        <f>IF(AND($B506&gt;='111'!$N$11,$B506&lt;='111'!$O$11,OR($L506=$O$7,$M506=$O$7)),"x","")</f>
        <v/>
      </c>
      <c r="P506" s="87" t="str">
        <f>IF(AND($L506=$O$7,$B506&lt;'111'!$N$11),"x","")</f>
        <v/>
      </c>
      <c r="Q506" s="87" t="str">
        <f>IF(AND($M506=$O$7,$B506&lt;'111'!$N$11),"x","")</f>
        <v/>
      </c>
      <c r="R506" s="87" t="str">
        <f>IF(AND($B506&gt;='112'!$M$9,$B506&lt;='112'!$N$9,OR($L506='112'!$I$6,$M506='112'!$I$6)),"x","")</f>
        <v/>
      </c>
      <c r="S506" s="87" t="str">
        <f>IF(AND($L506='112'!$I$6,$B506&lt;'112'!$M$9),"x","")</f>
        <v/>
      </c>
      <c r="T506" s="87" t="str">
        <f>IF(AND($M506='112'!$I$6,$B506&lt;'112'!$M$9),"x","")</f>
        <v/>
      </c>
      <c r="U506" s="87" t="str">
        <f>IF(AND($B506&gt;='1331'!$I$9,$B506&lt;='1331'!$J$9,OR($L506=$U$7,$M506=$U$7)),"x","")</f>
        <v/>
      </c>
      <c r="V506" s="87" t="str">
        <f>IF(AND($L506=$U$7,$B506&lt;'1331'!$I$9),"x","")</f>
        <v/>
      </c>
      <c r="W506" s="87" t="str">
        <f>IF(AND($M506=$U$7,$B506&lt;'1331'!$I$9),"x","")</f>
        <v/>
      </c>
      <c r="X506" s="87" t="str">
        <f>IF(AND('CT-341'!$H$9=H506,OR(LEFT(L506,3)=$X$7,LEFT(M506,3)=$X$7)),"x","")</f>
        <v/>
      </c>
      <c r="Y506" s="87" t="str">
        <f>IF(OR(TH!L506=TH!$Y$7,M506=TH!$Y$7),"x","")</f>
        <v/>
      </c>
      <c r="Z506" s="87" t="str">
        <f t="shared" si="19"/>
        <v/>
      </c>
    </row>
    <row r="507" spans="1:27" s="420" customFormat="1" ht="15.75" customHeight="1">
      <c r="A507" s="405" t="str">
        <f>IF(B507&lt;&gt;"",IF(AND(B507&gt;=_TM1,B507&lt;=_TM2,OR(TH!L507="1111",TH!M507="1111")),TH!D507,""),"")</f>
        <v/>
      </c>
      <c r="B507" s="63" t="str">
        <f t="shared" si="20"/>
        <v/>
      </c>
      <c r="C507" s="368"/>
      <c r="D507" s="368"/>
      <c r="E507" s="368"/>
      <c r="F507" s="369"/>
      <c r="G507" s="387"/>
      <c r="H507" s="370"/>
      <c r="I507" s="619"/>
      <c r="J507" s="628"/>
      <c r="K507" s="65"/>
      <c r="L507" s="371"/>
      <c r="M507" s="371"/>
      <c r="N507" s="87" t="str">
        <f>IF(AND('331-CT'!$E$7=TH!H507,OR(L507="331",M507="331")),"x","")</f>
        <v/>
      </c>
      <c r="O507" s="87" t="str">
        <f>IF(AND($B507&gt;='111'!$N$11,$B507&lt;='111'!$O$11,OR($L507=$O$7,$M507=$O$7)),"x","")</f>
        <v/>
      </c>
      <c r="P507" s="87" t="str">
        <f>IF(AND($L507=$O$7,$B507&lt;'111'!$N$11),"x","")</f>
        <v/>
      </c>
      <c r="Q507" s="87" t="str">
        <f>IF(AND($M507=$O$7,$B507&lt;'111'!$N$11),"x","")</f>
        <v/>
      </c>
      <c r="R507" s="87" t="str">
        <f>IF(AND($B507&gt;='112'!$M$9,$B507&lt;='112'!$N$9,OR($L507='112'!$I$6,$M507='112'!$I$6)),"x","")</f>
        <v/>
      </c>
      <c r="S507" s="87" t="str">
        <f>IF(AND($L507='112'!$I$6,$B507&lt;'112'!$M$9),"x","")</f>
        <v/>
      </c>
      <c r="T507" s="87" t="str">
        <f>IF(AND($M507='112'!$I$6,$B507&lt;'112'!$M$9),"x","")</f>
        <v/>
      </c>
      <c r="U507" s="87" t="str">
        <f>IF(AND($B507&gt;='1331'!$I$9,$B507&lt;='1331'!$J$9,OR($L507=$U$7,$M507=$U$7)),"x","")</f>
        <v/>
      </c>
      <c r="V507" s="87" t="str">
        <f>IF(AND($L507=$U$7,$B507&lt;'1331'!$I$9),"x","")</f>
        <v/>
      </c>
      <c r="W507" s="87" t="str">
        <f>IF(AND($M507=$U$7,$B507&lt;'1331'!$I$9),"x","")</f>
        <v/>
      </c>
      <c r="X507" s="87" t="str">
        <f>IF(AND('CT-341'!$H$9=H507,OR(LEFT(L507,3)=$X$7,LEFT(M507,3)=$X$7)),"x","")</f>
        <v/>
      </c>
      <c r="Y507" s="87" t="str">
        <f>IF(OR(TH!L507=TH!$Y$7,M507=TH!$Y$7),"x","")</f>
        <v/>
      </c>
      <c r="Z507" s="87" t="str">
        <f t="shared" si="19"/>
        <v/>
      </c>
    </row>
    <row r="508" spans="1:27" ht="15.75" customHeight="1">
      <c r="A508" s="405" t="str">
        <f>IF(B508&lt;&gt;"",IF(AND(B508&gt;=_TM1,B508&lt;=_TM2,OR(TH!L508="1111",TH!M508="1111")),TH!D508,""),"")</f>
        <v/>
      </c>
      <c r="B508" s="63" t="str">
        <f t="shared" si="20"/>
        <v/>
      </c>
      <c r="C508" s="64"/>
      <c r="D508" s="368"/>
      <c r="E508" s="64"/>
      <c r="F508" s="67"/>
      <c r="G508" s="381"/>
      <c r="H508" s="75"/>
      <c r="I508" s="619"/>
      <c r="J508" s="628"/>
      <c r="K508" s="65"/>
      <c r="L508" s="66"/>
      <c r="M508" s="66"/>
      <c r="N508" s="87" t="str">
        <f>IF(AND('331-CT'!$E$7=TH!H508,OR(L508="331",M508="331")),"x","")</f>
        <v/>
      </c>
      <c r="O508" s="87" t="str">
        <f>IF(AND($B508&gt;='111'!$N$11,$B508&lt;='111'!$O$11,OR($L508=$O$7,$M508=$O$7)),"x","")</f>
        <v/>
      </c>
      <c r="P508" s="87" t="str">
        <f>IF(AND($L508=$O$7,$B508&lt;'111'!$N$11),"x","")</f>
        <v/>
      </c>
      <c r="Q508" s="87" t="str">
        <f>IF(AND($M508=$O$7,$B508&lt;'111'!$N$11),"x","")</f>
        <v/>
      </c>
      <c r="R508" s="87" t="str">
        <f>IF(AND($B508&gt;='112'!$M$9,$B508&lt;='112'!$N$9,OR($L508='112'!$I$6,$M508='112'!$I$6)),"x","")</f>
        <v/>
      </c>
      <c r="S508" s="87" t="str">
        <f>IF(AND($L508='112'!$I$6,$B508&lt;'112'!$M$9),"x","")</f>
        <v/>
      </c>
      <c r="T508" s="87" t="str">
        <f>IF(AND($M508='112'!$I$6,$B508&lt;'112'!$M$9),"x","")</f>
        <v/>
      </c>
      <c r="U508" s="87" t="str">
        <f>IF(AND($B508&gt;='1331'!$I$9,$B508&lt;='1331'!$J$9,OR($L508=$U$7,$M508=$U$7)),"x","")</f>
        <v/>
      </c>
      <c r="V508" s="87" t="str">
        <f>IF(AND($L508=$U$7,$B508&lt;'1331'!$I$9),"x","")</f>
        <v/>
      </c>
      <c r="W508" s="87" t="str">
        <f>IF(AND($M508=$U$7,$B508&lt;'1331'!$I$9),"x","")</f>
        <v/>
      </c>
      <c r="X508" s="87" t="str">
        <f>IF(AND('CT-341'!$H$9=H508,OR(LEFT(L508,3)=$X$7,LEFT(M508,3)=$X$7)),"x","")</f>
        <v/>
      </c>
      <c r="Y508" s="87" t="str">
        <f>IF(OR(TH!L508=TH!$Y$7,M508=TH!$Y$7),"x","")</f>
        <v/>
      </c>
      <c r="Z508" s="87" t="str">
        <f t="shared" si="19"/>
        <v/>
      </c>
    </row>
    <row r="509" spans="1:27" s="417" customFormat="1" ht="15.75" customHeight="1">
      <c r="A509" s="405" t="str">
        <f>IF(B509&lt;&gt;"",IF(AND(B509&gt;=_TM1,B509&lt;=_TM2,OR(TH!L509="1111",TH!M509="1111")),TH!D509,""),"")</f>
        <v/>
      </c>
      <c r="B509" s="63" t="str">
        <f t="shared" si="20"/>
        <v/>
      </c>
      <c r="C509" s="64"/>
      <c r="D509" s="368"/>
      <c r="E509" s="64"/>
      <c r="F509" s="67"/>
      <c r="G509" s="381"/>
      <c r="H509" s="75"/>
      <c r="I509" s="619"/>
      <c r="J509" s="628"/>
      <c r="K509" s="65"/>
      <c r="L509" s="66"/>
      <c r="M509" s="66"/>
      <c r="N509" s="87" t="str">
        <f>IF(AND('331-CT'!$E$7=TH!H509,OR(L509="331",M509="331")),"x","")</f>
        <v/>
      </c>
      <c r="O509" s="87" t="str">
        <f>IF(AND($B509&gt;='111'!$N$11,$B509&lt;='111'!$O$11,OR($L509=$O$7,$M509=$O$7)),"x","")</f>
        <v/>
      </c>
      <c r="P509" s="87" t="str">
        <f>IF(AND($L509=$O$7,$B509&lt;'111'!$N$11),"x","")</f>
        <v/>
      </c>
      <c r="Q509" s="87" t="str">
        <f>IF(AND($M509=$O$7,$B509&lt;'111'!$N$11),"x","")</f>
        <v/>
      </c>
      <c r="R509" s="87" t="str">
        <f>IF(AND($B509&gt;='112'!$M$9,$B509&lt;='112'!$N$9,OR($L509='112'!$I$6,$M509='112'!$I$6)),"x","")</f>
        <v/>
      </c>
      <c r="S509" s="87" t="str">
        <f>IF(AND($L509='112'!$I$6,$B509&lt;'112'!$M$9),"x","")</f>
        <v/>
      </c>
      <c r="T509" s="87" t="str">
        <f>IF(AND($M509='112'!$I$6,$B509&lt;'112'!$M$9),"x","")</f>
        <v/>
      </c>
      <c r="U509" s="87" t="str">
        <f>IF(AND($B509&gt;='1331'!$I$9,$B509&lt;='1331'!$J$9,OR($L509=$U$7,$M509=$U$7)),"x","")</f>
        <v/>
      </c>
      <c r="V509" s="87" t="str">
        <f>IF(AND($L509=$U$7,$B509&lt;'1331'!$I$9),"x","")</f>
        <v/>
      </c>
      <c r="W509" s="87" t="str">
        <f>IF(AND($M509=$U$7,$B509&lt;'1331'!$I$9),"x","")</f>
        <v/>
      </c>
      <c r="X509" s="87" t="str">
        <f>IF(AND('CT-341'!$H$9=H509,OR(LEFT(L509,3)=$X$7,LEFT(M509,3)=$X$7)),"x","")</f>
        <v/>
      </c>
      <c r="Y509" s="87" t="str">
        <f>IF(OR(TH!L509=TH!$Y$7,M509=TH!$Y$7),"x","")</f>
        <v/>
      </c>
      <c r="Z509" s="87" t="str">
        <f t="shared" si="19"/>
        <v/>
      </c>
    </row>
    <row r="510" spans="1:27" s="420" customFormat="1" ht="15.75" customHeight="1">
      <c r="A510" s="405" t="str">
        <f>IF(B510&lt;&gt;"",IF(AND(B510&gt;=_TM1,B510&lt;=_TM2,OR(TH!L510="1111",TH!M510="1111")),TH!D510,""),"")</f>
        <v/>
      </c>
      <c r="B510" s="97" t="str">
        <f t="shared" si="20"/>
        <v/>
      </c>
      <c r="C510" s="389"/>
      <c r="D510" s="368"/>
      <c r="E510" s="389"/>
      <c r="F510" s="390"/>
      <c r="G510" s="391"/>
      <c r="H510" s="392"/>
      <c r="I510" s="625"/>
      <c r="J510" s="634"/>
      <c r="K510" s="101"/>
      <c r="L510" s="393"/>
      <c r="M510" s="393"/>
      <c r="N510" s="87" t="str">
        <f>IF(AND('331-CT'!$E$7=TH!H510,OR(L510="331",M510="331")),"x","")</f>
        <v/>
      </c>
      <c r="O510" s="87" t="str">
        <f>IF(AND($B510&gt;='111'!$N$11,$B510&lt;='111'!$O$11,OR($L510=$O$7,$M510=$O$7)),"x","")</f>
        <v/>
      </c>
      <c r="P510" s="87" t="str">
        <f>IF(AND($L510=$O$7,$B510&lt;'111'!$N$11),"x","")</f>
        <v/>
      </c>
      <c r="Q510" s="87" t="str">
        <f>IF(AND($M510=$O$7,$B510&lt;'111'!$N$11),"x","")</f>
        <v/>
      </c>
      <c r="R510" s="87" t="str">
        <f>IF(AND($B510&gt;='112'!$M$9,$B510&lt;='112'!$N$9,OR($L510='112'!$I$6,$M510='112'!$I$6)),"x","")</f>
        <v/>
      </c>
      <c r="S510" s="87" t="str">
        <f>IF(AND($L510='112'!$I$6,$B510&lt;'112'!$M$9),"x","")</f>
        <v/>
      </c>
      <c r="T510" s="87" t="str">
        <f>IF(AND($M510='112'!$I$6,$B510&lt;'112'!$M$9),"x","")</f>
        <v/>
      </c>
      <c r="U510" s="87" t="str">
        <f>IF(AND($B510&gt;='1331'!$I$9,$B510&lt;='1331'!$J$9,OR($L510=$U$7,$M510=$U$7)),"x","")</f>
        <v/>
      </c>
      <c r="V510" s="87" t="str">
        <f>IF(AND($L510=$U$7,$B510&lt;'1331'!$I$9),"x","")</f>
        <v/>
      </c>
      <c r="W510" s="87" t="str">
        <f>IF(AND($M510=$U$7,$B510&lt;'1331'!$I$9),"x","")</f>
        <v/>
      </c>
      <c r="X510" s="87" t="str">
        <f>IF(AND('CT-341'!$H$9=H510,OR(LEFT(L510,3)=$X$7,LEFT(M510,3)=$X$7)),"x","")</f>
        <v/>
      </c>
      <c r="Y510" s="87" t="str">
        <f>IF(OR(TH!L510=TH!$Y$7,M510=TH!$Y$7),"x","")</f>
        <v/>
      </c>
      <c r="Z510" s="87" t="str">
        <f t="shared" si="19"/>
        <v/>
      </c>
    </row>
    <row r="511" spans="1:27" s="420" customFormat="1" ht="15.75" customHeight="1">
      <c r="A511" s="405" t="str">
        <f>IF(B511&lt;&gt;"",IF(AND(B511&gt;=_TM1,B511&lt;=_TM2,OR(TH!L511="1111",TH!M511="1111")),TH!D511,""),"")</f>
        <v/>
      </c>
      <c r="B511" s="97" t="str">
        <f t="shared" si="20"/>
        <v/>
      </c>
      <c r="C511" s="389"/>
      <c r="D511" s="368"/>
      <c r="E511" s="389"/>
      <c r="F511" s="390"/>
      <c r="G511" s="391"/>
      <c r="H511" s="392"/>
      <c r="I511" s="625"/>
      <c r="J511" s="634"/>
      <c r="K511" s="101"/>
      <c r="L511" s="393"/>
      <c r="M511" s="393"/>
      <c r="N511" s="87" t="str">
        <f>IF(AND('331-CT'!$E$7=TH!H511,OR(L511="331",M511="331")),"x","")</f>
        <v/>
      </c>
      <c r="O511" s="87" t="str">
        <f>IF(AND($B511&gt;='111'!$N$11,$B511&lt;='111'!$O$11,OR($L511=$O$7,$M511=$O$7)),"x","")</f>
        <v/>
      </c>
      <c r="P511" s="87" t="str">
        <f>IF(AND($L511=$O$7,$B511&lt;'111'!$N$11),"x","")</f>
        <v/>
      </c>
      <c r="Q511" s="87" t="str">
        <f>IF(AND($M511=$O$7,$B511&lt;'111'!$N$11),"x","")</f>
        <v/>
      </c>
      <c r="R511" s="87" t="str">
        <f>IF(AND($B511&gt;='112'!$M$9,$B511&lt;='112'!$N$9,OR($L511='112'!$I$6,$M511='112'!$I$6)),"x","")</f>
        <v/>
      </c>
      <c r="S511" s="87" t="str">
        <f>IF(AND($L511='112'!$I$6,$B511&lt;'112'!$M$9),"x","")</f>
        <v/>
      </c>
      <c r="T511" s="87" t="str">
        <f>IF(AND($M511='112'!$I$6,$B511&lt;'112'!$M$9),"x","")</f>
        <v/>
      </c>
      <c r="U511" s="87" t="str">
        <f>IF(AND($B511&gt;='1331'!$I$9,$B511&lt;='1331'!$J$9,OR($L511=$U$7,$M511=$U$7)),"x","")</f>
        <v/>
      </c>
      <c r="V511" s="87" t="str">
        <f>IF(AND($L511=$U$7,$B511&lt;'1331'!$I$9),"x","")</f>
        <v/>
      </c>
      <c r="W511" s="87" t="str">
        <f>IF(AND($M511=$U$7,$B511&lt;'1331'!$I$9),"x","")</f>
        <v/>
      </c>
      <c r="X511" s="87" t="str">
        <f>IF(AND('CT-341'!$H$9=H511,OR(LEFT(L511,3)=$X$7,LEFT(M511,3)=$X$7)),"x","")</f>
        <v/>
      </c>
      <c r="Y511" s="87" t="str">
        <f>IF(OR(TH!L511=TH!$Y$7,M511=TH!$Y$7),"x","")</f>
        <v/>
      </c>
      <c r="Z511" s="87" t="str">
        <f t="shared" si="19"/>
        <v/>
      </c>
    </row>
    <row r="512" spans="1:27" s="421" customFormat="1" ht="15.75" customHeight="1">
      <c r="A512" s="405" t="str">
        <f>IF(B512&lt;&gt;"",IF(AND(B512&gt;=_TM1,B512&lt;=_TM2,OR(TH!L512="1111",TH!M512="1111")),TH!D512,""),"")</f>
        <v/>
      </c>
      <c r="B512" s="63" t="str">
        <f t="shared" si="20"/>
        <v/>
      </c>
      <c r="C512" s="368"/>
      <c r="D512" s="368"/>
      <c r="E512" s="368"/>
      <c r="F512" s="369"/>
      <c r="G512" s="387"/>
      <c r="H512" s="370"/>
      <c r="I512" s="619"/>
      <c r="J512" s="628"/>
      <c r="K512" s="65"/>
      <c r="L512" s="371"/>
      <c r="M512" s="371"/>
      <c r="N512" s="87" t="str">
        <f>IF(AND('331-CT'!$E$7=TH!H512,OR(L512="331",M512="331")),"x","")</f>
        <v/>
      </c>
      <c r="O512" s="87" t="str">
        <f>IF(AND($B512&gt;='111'!$N$11,$B512&lt;='111'!$O$11,OR($L512=$O$7,$M512=$O$7)),"x","")</f>
        <v/>
      </c>
      <c r="P512" s="87" t="str">
        <f>IF(AND($L512=$O$7,$B512&lt;'111'!$N$11),"x","")</f>
        <v/>
      </c>
      <c r="Q512" s="87" t="str">
        <f>IF(AND($M512=$O$7,$B512&lt;'111'!$N$11),"x","")</f>
        <v/>
      </c>
      <c r="R512" s="87" t="str">
        <f>IF(AND($B512&gt;='112'!$M$9,$B512&lt;='112'!$N$9,OR($L512='112'!$I$6,$M512='112'!$I$6)),"x","")</f>
        <v/>
      </c>
      <c r="S512" s="87" t="str">
        <f>IF(AND($L512='112'!$I$6,$B512&lt;'112'!$M$9),"x","")</f>
        <v/>
      </c>
      <c r="T512" s="87" t="str">
        <f>IF(AND($M512='112'!$I$6,$B512&lt;'112'!$M$9),"x","")</f>
        <v/>
      </c>
      <c r="U512" s="87" t="str">
        <f>IF(AND($B512&gt;='1331'!$I$9,$B512&lt;='1331'!$J$9,OR($L512=$U$7,$M512=$U$7)),"x","")</f>
        <v/>
      </c>
      <c r="V512" s="87" t="str">
        <f>IF(AND($L512=$U$7,$B512&lt;'1331'!$I$9),"x","")</f>
        <v/>
      </c>
      <c r="W512" s="87" t="str">
        <f>IF(AND($M512=$U$7,$B512&lt;'1331'!$I$9),"x","")</f>
        <v/>
      </c>
      <c r="X512" s="87" t="str">
        <f>IF(AND('CT-341'!$H$9=H512,OR(LEFT(L512,3)=$X$7,LEFT(M512,3)=$X$7)),"x","")</f>
        <v/>
      </c>
      <c r="Y512" s="87" t="str">
        <f>IF(OR(TH!L512=TH!$Y$7,M512=TH!$Y$7),"x","")</f>
        <v/>
      </c>
      <c r="Z512" s="87" t="str">
        <f t="shared" si="19"/>
        <v/>
      </c>
    </row>
    <row r="513" spans="1:26" s="421" customFormat="1" ht="15.75" customHeight="1">
      <c r="A513" s="405" t="str">
        <f>IF(B513&lt;&gt;"",IF(AND(B513&gt;=_TM1,B513&lt;=_TM2,OR(TH!L513="1111",TH!M513="1111")),TH!D513,""),"")</f>
        <v/>
      </c>
      <c r="B513" s="63" t="str">
        <f t="shared" si="20"/>
        <v/>
      </c>
      <c r="C513" s="368"/>
      <c r="D513" s="368"/>
      <c r="E513" s="368"/>
      <c r="F513" s="369"/>
      <c r="G513" s="387"/>
      <c r="H513" s="370"/>
      <c r="I513" s="619"/>
      <c r="J513" s="628"/>
      <c r="K513" s="65"/>
      <c r="L513" s="371"/>
      <c r="M513" s="371"/>
      <c r="N513" s="87" t="str">
        <f>IF(AND('331-CT'!$E$7=TH!H513,OR(L513="331",M513="331")),"x","")</f>
        <v/>
      </c>
      <c r="O513" s="87" t="str">
        <f>IF(AND($B513&gt;='111'!$N$11,$B513&lt;='111'!$O$11,OR($L513=$O$7,$M513=$O$7)),"x","")</f>
        <v/>
      </c>
      <c r="P513" s="87" t="str">
        <f>IF(AND($L513=$O$7,$B513&lt;'111'!$N$11),"x","")</f>
        <v/>
      </c>
      <c r="Q513" s="87" t="str">
        <f>IF(AND($M513=$O$7,$B513&lt;'111'!$N$11),"x","")</f>
        <v/>
      </c>
      <c r="R513" s="87" t="str">
        <f>IF(AND($B513&gt;='112'!$M$9,$B513&lt;='112'!$N$9,OR($L513='112'!$I$6,$M513='112'!$I$6)),"x","")</f>
        <v/>
      </c>
      <c r="S513" s="87" t="str">
        <f>IF(AND($L513='112'!$I$6,$B513&lt;'112'!$M$9),"x","")</f>
        <v/>
      </c>
      <c r="T513" s="87" t="str">
        <f>IF(AND($M513='112'!$I$6,$B513&lt;'112'!$M$9),"x","")</f>
        <v/>
      </c>
      <c r="U513" s="87" t="str">
        <f>IF(AND($B513&gt;='1331'!$I$9,$B513&lt;='1331'!$J$9,OR($L513=$U$7,$M513=$U$7)),"x","")</f>
        <v/>
      </c>
      <c r="V513" s="87" t="str">
        <f>IF(AND($L513=$U$7,$B513&lt;'1331'!$I$9),"x","")</f>
        <v/>
      </c>
      <c r="W513" s="87" t="str">
        <f>IF(AND($M513=$U$7,$B513&lt;'1331'!$I$9),"x","")</f>
        <v/>
      </c>
      <c r="X513" s="87" t="str">
        <f>IF(AND('CT-341'!$H$9=H513,OR(LEFT(L513,3)=$X$7,LEFT(M513,3)=$X$7)),"x","")</f>
        <v/>
      </c>
      <c r="Y513" s="87" t="str">
        <f>IF(OR(TH!L513=TH!$Y$7,M513=TH!$Y$7),"x","")</f>
        <v/>
      </c>
      <c r="Z513" s="87" t="str">
        <f t="shared" si="19"/>
        <v/>
      </c>
    </row>
    <row r="514" spans="1:26" s="421" customFormat="1" ht="15.75" customHeight="1">
      <c r="A514" s="405" t="str">
        <f>IF(B514&lt;&gt;"",IF(AND(B514&gt;=_TM1,B514&lt;=_TM2,OR(TH!L514="1111",TH!M514="1111")),TH!D514,""),"")</f>
        <v/>
      </c>
      <c r="B514" s="97" t="str">
        <f t="shared" si="20"/>
        <v/>
      </c>
      <c r="C514" s="389"/>
      <c r="D514" s="368"/>
      <c r="E514" s="389"/>
      <c r="F514" s="390"/>
      <c r="G514" s="391"/>
      <c r="H514" s="392"/>
      <c r="I514" s="625"/>
      <c r="J514" s="634"/>
      <c r="K514" s="101"/>
      <c r="L514" s="393"/>
      <c r="M514" s="393"/>
      <c r="N514" s="87" t="str">
        <f>IF(AND('331-CT'!$E$7=TH!H514,OR(L514="331",M514="331")),"x","")</f>
        <v/>
      </c>
      <c r="O514" s="87" t="str">
        <f>IF(AND($B514&gt;='111'!$N$11,$B514&lt;='111'!$O$11,OR($L514=$O$7,$M514=$O$7)),"x","")</f>
        <v/>
      </c>
      <c r="P514" s="87" t="str">
        <f>IF(AND($L514=$O$7,$B514&lt;'111'!$N$11),"x","")</f>
        <v/>
      </c>
      <c r="Q514" s="87" t="str">
        <f>IF(AND($M514=$O$7,$B514&lt;'111'!$N$11),"x","")</f>
        <v/>
      </c>
      <c r="R514" s="87" t="str">
        <f>IF(AND($B514&gt;='112'!$M$9,$B514&lt;='112'!$N$9,OR($L514='112'!$I$6,$M514='112'!$I$6)),"x","")</f>
        <v/>
      </c>
      <c r="S514" s="87" t="str">
        <f>IF(AND($L514='112'!$I$6,$B514&lt;'112'!$M$9),"x","")</f>
        <v/>
      </c>
      <c r="T514" s="87" t="str">
        <f>IF(AND($M514='112'!$I$6,$B514&lt;'112'!$M$9),"x","")</f>
        <v/>
      </c>
      <c r="U514" s="87" t="str">
        <f>IF(AND($B514&gt;='1331'!$I$9,$B514&lt;='1331'!$J$9,OR($L514=$U$7,$M514=$U$7)),"x","")</f>
        <v/>
      </c>
      <c r="V514" s="87" t="str">
        <f>IF(AND($L514=$U$7,$B514&lt;'1331'!$I$9),"x","")</f>
        <v/>
      </c>
      <c r="W514" s="87" t="str">
        <f>IF(AND($M514=$U$7,$B514&lt;'1331'!$I$9),"x","")</f>
        <v/>
      </c>
      <c r="X514" s="87" t="str">
        <f>IF(AND('CT-341'!$H$9=H514,OR(LEFT(L514,3)=$X$7,LEFT(M514,3)=$X$7)),"x","")</f>
        <v/>
      </c>
      <c r="Y514" s="87" t="str">
        <f>IF(OR(TH!L514=TH!$Y$7,M514=TH!$Y$7),"x","")</f>
        <v/>
      </c>
      <c r="Z514" s="87" t="str">
        <f t="shared" si="19"/>
        <v/>
      </c>
    </row>
    <row r="515" spans="1:26" s="421" customFormat="1" ht="15.75" customHeight="1">
      <c r="A515" s="405" t="str">
        <f>IF(B515&lt;&gt;"",IF(AND(B515&gt;=_TM1,B515&lt;=_TM2,OR(TH!L515="1111",TH!M515="1111")),TH!D515,""),"")</f>
        <v/>
      </c>
      <c r="B515" s="97" t="str">
        <f t="shared" si="20"/>
        <v/>
      </c>
      <c r="C515" s="389"/>
      <c r="D515" s="368"/>
      <c r="E515" s="389"/>
      <c r="F515" s="390"/>
      <c r="G515" s="391"/>
      <c r="H515" s="392"/>
      <c r="I515" s="625"/>
      <c r="J515" s="634"/>
      <c r="K515" s="101"/>
      <c r="L515" s="393"/>
      <c r="M515" s="393"/>
      <c r="N515" s="87" t="str">
        <f>IF(AND('331-CT'!$E$7=TH!H515,OR(L515="331",M515="331")),"x","")</f>
        <v/>
      </c>
      <c r="O515" s="87" t="str">
        <f>IF(AND($B515&gt;='111'!$N$11,$B515&lt;='111'!$O$11,OR($L515=$O$7,$M515=$O$7)),"x","")</f>
        <v/>
      </c>
      <c r="P515" s="87" t="str">
        <f>IF(AND($L515=$O$7,$B515&lt;'111'!$N$11),"x","")</f>
        <v/>
      </c>
      <c r="Q515" s="87" t="str">
        <f>IF(AND($M515=$O$7,$B515&lt;'111'!$N$11),"x","")</f>
        <v/>
      </c>
      <c r="R515" s="87" t="str">
        <f>IF(AND($B515&gt;='112'!$M$9,$B515&lt;='112'!$N$9,OR($L515='112'!$I$6,$M515='112'!$I$6)),"x","")</f>
        <v/>
      </c>
      <c r="S515" s="87" t="str">
        <f>IF(AND($L515='112'!$I$6,$B515&lt;'112'!$M$9),"x","")</f>
        <v/>
      </c>
      <c r="T515" s="87" t="str">
        <f>IF(AND($M515='112'!$I$6,$B515&lt;'112'!$M$9),"x","")</f>
        <v/>
      </c>
      <c r="U515" s="87" t="str">
        <f>IF(AND($B515&gt;='1331'!$I$9,$B515&lt;='1331'!$J$9,OR($L515=$U$7,$M515=$U$7)),"x","")</f>
        <v/>
      </c>
      <c r="V515" s="87" t="str">
        <f>IF(AND($L515=$U$7,$B515&lt;'1331'!$I$9),"x","")</f>
        <v/>
      </c>
      <c r="W515" s="87" t="str">
        <f>IF(AND($M515=$U$7,$B515&lt;'1331'!$I$9),"x","")</f>
        <v/>
      </c>
      <c r="X515" s="87" t="str">
        <f>IF(AND('CT-341'!$H$9=H515,OR(LEFT(L515,3)=$X$7,LEFT(M515,3)=$X$7)),"x","")</f>
        <v/>
      </c>
      <c r="Y515" s="87" t="str">
        <f>IF(OR(TH!L515=TH!$Y$7,M515=TH!$Y$7),"x","")</f>
        <v/>
      </c>
      <c r="Z515" s="87" t="str">
        <f t="shared" si="19"/>
        <v/>
      </c>
    </row>
    <row r="516" spans="1:26" s="421" customFormat="1" ht="15.75" customHeight="1">
      <c r="A516" s="405" t="str">
        <f>IF(B516&lt;&gt;"",IF(AND(B516&gt;=_TM1,B516&lt;=_TM2,OR(TH!L516="1111",TH!M516="1111")),TH!D516,""),"")</f>
        <v/>
      </c>
      <c r="B516" s="63" t="str">
        <f t="shared" si="20"/>
        <v/>
      </c>
      <c r="C516" s="368"/>
      <c r="D516" s="368"/>
      <c r="E516" s="368"/>
      <c r="F516" s="369"/>
      <c r="G516" s="387"/>
      <c r="H516" s="370"/>
      <c r="I516" s="619"/>
      <c r="J516" s="628"/>
      <c r="K516" s="65"/>
      <c r="L516" s="371"/>
      <c r="M516" s="371"/>
      <c r="N516" s="87" t="str">
        <f>IF(AND('331-CT'!$E$7=TH!H516,OR(L516="331",M516="331")),"x","")</f>
        <v/>
      </c>
      <c r="O516" s="87" t="str">
        <f>IF(AND($B516&gt;='111'!$N$11,$B516&lt;='111'!$O$11,OR($L516=$O$7,$M516=$O$7)),"x","")</f>
        <v/>
      </c>
      <c r="P516" s="87" t="str">
        <f>IF(AND($L516=$O$7,$B516&lt;'111'!$N$11),"x","")</f>
        <v/>
      </c>
      <c r="Q516" s="87" t="str">
        <f>IF(AND($M516=$O$7,$B516&lt;'111'!$N$11),"x","")</f>
        <v/>
      </c>
      <c r="R516" s="87" t="str">
        <f>IF(AND($B516&gt;='112'!$M$9,$B516&lt;='112'!$N$9,OR($L516='112'!$I$6,$M516='112'!$I$6)),"x","")</f>
        <v/>
      </c>
      <c r="S516" s="87" t="str">
        <f>IF(AND($L516='112'!$I$6,$B516&lt;'112'!$M$9),"x","")</f>
        <v/>
      </c>
      <c r="T516" s="87" t="str">
        <f>IF(AND($M516='112'!$I$6,$B516&lt;'112'!$M$9),"x","")</f>
        <v/>
      </c>
      <c r="U516" s="87" t="str">
        <f>IF(AND($B516&gt;='1331'!$I$9,$B516&lt;='1331'!$J$9,OR($L516=$U$7,$M516=$U$7)),"x","")</f>
        <v/>
      </c>
      <c r="V516" s="87" t="str">
        <f>IF(AND($L516=$U$7,$B516&lt;'1331'!$I$9),"x","")</f>
        <v/>
      </c>
      <c r="W516" s="87" t="str">
        <f>IF(AND($M516=$U$7,$B516&lt;'1331'!$I$9),"x","")</f>
        <v/>
      </c>
      <c r="X516" s="87" t="str">
        <f>IF(AND('CT-341'!$H$9=H516,OR(LEFT(L516,3)=$X$7,LEFT(M516,3)=$X$7)),"x","")</f>
        <v/>
      </c>
      <c r="Y516" s="87" t="str">
        <f>IF(OR(TH!L516=TH!$Y$7,M516=TH!$Y$7),"x","")</f>
        <v/>
      </c>
      <c r="Z516" s="87" t="str">
        <f t="shared" si="19"/>
        <v/>
      </c>
    </row>
    <row r="517" spans="1:26" s="421" customFormat="1" ht="15.75" customHeight="1">
      <c r="A517" s="405" t="str">
        <f>IF(B517&lt;&gt;"",IF(AND(B517&gt;=_TM1,B517&lt;=_TM2,OR(TH!L517="1111",TH!M517="1111")),TH!D517,""),"")</f>
        <v/>
      </c>
      <c r="B517" s="63" t="str">
        <f t="shared" si="20"/>
        <v/>
      </c>
      <c r="C517" s="368"/>
      <c r="D517" s="368"/>
      <c r="E517" s="368"/>
      <c r="F517" s="369"/>
      <c r="G517" s="387"/>
      <c r="H517" s="370"/>
      <c r="I517" s="619"/>
      <c r="J517" s="628"/>
      <c r="K517" s="65"/>
      <c r="L517" s="371"/>
      <c r="M517" s="371"/>
      <c r="N517" s="87" t="str">
        <f>IF(AND('331-CT'!$E$7=TH!H517,OR(L517="331",M517="331")),"x","")</f>
        <v/>
      </c>
      <c r="O517" s="87" t="str">
        <f>IF(AND($B517&gt;='111'!$N$11,$B517&lt;='111'!$O$11,OR($L517=$O$7,$M517=$O$7)),"x","")</f>
        <v/>
      </c>
      <c r="P517" s="87" t="str">
        <f>IF(AND($L517=$O$7,$B517&lt;'111'!$N$11),"x","")</f>
        <v/>
      </c>
      <c r="Q517" s="87" t="str">
        <f>IF(AND($M517=$O$7,$B517&lt;'111'!$N$11),"x","")</f>
        <v/>
      </c>
      <c r="R517" s="87" t="str">
        <f>IF(AND($B517&gt;='112'!$M$9,$B517&lt;='112'!$N$9,OR($L517='112'!$I$6,$M517='112'!$I$6)),"x","")</f>
        <v/>
      </c>
      <c r="S517" s="87" t="str">
        <f>IF(AND($L517='112'!$I$6,$B517&lt;'112'!$M$9),"x","")</f>
        <v/>
      </c>
      <c r="T517" s="87" t="str">
        <f>IF(AND($M517='112'!$I$6,$B517&lt;'112'!$M$9),"x","")</f>
        <v/>
      </c>
      <c r="U517" s="87" t="str">
        <f>IF(AND($B517&gt;='1331'!$I$9,$B517&lt;='1331'!$J$9,OR($L517=$U$7,$M517=$U$7)),"x","")</f>
        <v/>
      </c>
      <c r="V517" s="87" t="str">
        <f>IF(AND($L517=$U$7,$B517&lt;'1331'!$I$9),"x","")</f>
        <v/>
      </c>
      <c r="W517" s="87" t="str">
        <f>IF(AND($M517=$U$7,$B517&lt;'1331'!$I$9),"x","")</f>
        <v/>
      </c>
      <c r="X517" s="87" t="str">
        <f>IF(AND('CT-341'!$H$9=H517,OR(LEFT(L517,3)=$X$7,LEFT(M517,3)=$X$7)),"x","")</f>
        <v/>
      </c>
      <c r="Y517" s="87" t="str">
        <f>IF(OR(TH!L517=TH!$Y$7,M517=TH!$Y$7),"x","")</f>
        <v/>
      </c>
      <c r="Z517" s="87" t="str">
        <f t="shared" si="19"/>
        <v/>
      </c>
    </row>
    <row r="518" spans="1:26" ht="15.75" customHeight="1">
      <c r="A518" s="405" t="str">
        <f>IF(B518&lt;&gt;"",IF(AND(B518&gt;=_TM1,B518&lt;=_TM2,OR(TH!L518="1111",TH!M518="1111")),TH!D518,""),"")</f>
        <v/>
      </c>
      <c r="B518" s="63" t="str">
        <f t="shared" si="20"/>
        <v/>
      </c>
      <c r="C518" s="64"/>
      <c r="D518" s="368"/>
      <c r="E518" s="64"/>
      <c r="F518" s="67"/>
      <c r="G518" s="381"/>
      <c r="H518" s="370"/>
      <c r="I518" s="619"/>
      <c r="J518" s="628"/>
      <c r="K518" s="65"/>
      <c r="L518" s="66"/>
      <c r="M518" s="66"/>
      <c r="N518" s="87" t="str">
        <f>IF(AND('331-CT'!$E$7=TH!H518,OR(L518="331",M518="331")),"x","")</f>
        <v/>
      </c>
      <c r="O518" s="87" t="str">
        <f>IF(AND($B518&gt;='111'!$N$11,$B518&lt;='111'!$O$11,OR($L518=$O$7,$M518=$O$7)),"x","")</f>
        <v/>
      </c>
      <c r="P518" s="87" t="str">
        <f>IF(AND($L518=$O$7,$B518&lt;'111'!$N$11),"x","")</f>
        <v/>
      </c>
      <c r="Q518" s="87" t="str">
        <f>IF(AND($M518=$O$7,$B518&lt;'111'!$N$11),"x","")</f>
        <v/>
      </c>
      <c r="R518" s="87" t="str">
        <f>IF(AND($B518&gt;='112'!$M$9,$B518&lt;='112'!$N$9,OR($L518='112'!$I$6,$M518='112'!$I$6)),"x","")</f>
        <v/>
      </c>
      <c r="S518" s="87" t="str">
        <f>IF(AND($L518='112'!$I$6,$B518&lt;'112'!$M$9),"x","")</f>
        <v/>
      </c>
      <c r="T518" s="87" t="str">
        <f>IF(AND($M518='112'!$I$6,$B518&lt;'112'!$M$9),"x","")</f>
        <v/>
      </c>
      <c r="U518" s="87" t="str">
        <f>IF(AND($B518&gt;='1331'!$I$9,$B518&lt;='1331'!$J$9,OR($L518=$U$7,$M518=$U$7)),"x","")</f>
        <v/>
      </c>
      <c r="V518" s="87" t="str">
        <f>IF(AND($L518=$U$7,$B518&lt;'1331'!$I$9),"x","")</f>
        <v/>
      </c>
      <c r="W518" s="87" t="str">
        <f>IF(AND($M518=$U$7,$B518&lt;'1331'!$I$9),"x","")</f>
        <v/>
      </c>
      <c r="X518" s="87" t="str">
        <f>IF(AND('CT-341'!$H$9=H518,OR(LEFT(L518,3)=$X$7,LEFT(M518,3)=$X$7)),"x","")</f>
        <v/>
      </c>
      <c r="Y518" s="87" t="str">
        <f>IF(OR(TH!L518=TH!$Y$7,M518=TH!$Y$7),"x","")</f>
        <v/>
      </c>
      <c r="Z518" s="87" t="str">
        <f t="shared" si="19"/>
        <v/>
      </c>
    </row>
    <row r="519" spans="1:26" ht="15.75" customHeight="1">
      <c r="A519" s="405" t="str">
        <f>IF(B519&lt;&gt;"",IF(AND(B519&gt;=_TM1,B519&lt;=_TM2,OR(TH!L519="1111",TH!M519="1111")),TH!D519,""),"")</f>
        <v/>
      </c>
      <c r="B519" s="63" t="str">
        <f t="shared" si="20"/>
        <v/>
      </c>
      <c r="C519" s="64"/>
      <c r="D519" s="64"/>
      <c r="E519" s="64"/>
      <c r="F519" s="67"/>
      <c r="G519" s="381"/>
      <c r="H519" s="370"/>
      <c r="I519" s="619"/>
      <c r="J519" s="628"/>
      <c r="K519" s="65"/>
      <c r="L519" s="66"/>
      <c r="M519" s="66"/>
      <c r="N519" s="87" t="str">
        <f>IF(AND('331-CT'!$E$7=TH!H519,OR(L519="331",M519="331")),"x","")</f>
        <v/>
      </c>
      <c r="O519" s="87" t="str">
        <f>IF(AND($B519&gt;='111'!$N$11,$B519&lt;='111'!$O$11,OR($L519=$O$7,$M519=$O$7)),"x","")</f>
        <v/>
      </c>
      <c r="P519" s="87" t="str">
        <f>IF(AND($L519=$O$7,$B519&lt;'111'!$N$11),"x","")</f>
        <v/>
      </c>
      <c r="Q519" s="87" t="str">
        <f>IF(AND($M519=$O$7,$B519&lt;'111'!$N$11),"x","")</f>
        <v/>
      </c>
      <c r="R519" s="87" t="str">
        <f>IF(AND($B519&gt;='112'!$M$9,$B519&lt;='112'!$N$9,OR($L519='112'!$I$6,$M519='112'!$I$6)),"x","")</f>
        <v/>
      </c>
      <c r="S519" s="87" t="str">
        <f>IF(AND($L519='112'!$I$6,$B519&lt;'112'!$M$9),"x","")</f>
        <v/>
      </c>
      <c r="T519" s="87" t="str">
        <f>IF(AND($M519='112'!$I$6,$B519&lt;'112'!$M$9),"x","")</f>
        <v/>
      </c>
      <c r="U519" s="87" t="str">
        <f>IF(AND($B519&gt;='1331'!$I$9,$B519&lt;='1331'!$J$9,OR($L519=$U$7,$M519=$U$7)),"x","")</f>
        <v/>
      </c>
      <c r="V519" s="87" t="str">
        <f>IF(AND($L519=$U$7,$B519&lt;'1331'!$I$9),"x","")</f>
        <v/>
      </c>
      <c r="W519" s="87" t="str">
        <f>IF(AND($M519=$U$7,$B519&lt;'1331'!$I$9),"x","")</f>
        <v/>
      </c>
      <c r="X519" s="87" t="str">
        <f>IF(AND('CT-341'!$H$9=H519,OR(LEFT(L519,3)=$X$7,LEFT(M519,3)=$X$7)),"x","")</f>
        <v/>
      </c>
      <c r="Y519" s="87" t="str">
        <f>IF(OR(TH!L519=TH!$Y$7,M519=TH!$Y$7),"x","")</f>
        <v/>
      </c>
      <c r="Z519" s="87" t="str">
        <f t="shared" si="19"/>
        <v/>
      </c>
    </row>
    <row r="520" spans="1:26" s="420" customFormat="1" ht="15.75" customHeight="1">
      <c r="A520" s="405" t="str">
        <f>IF(B520&lt;&gt;"",IF(AND(B520&gt;=_TM1,B520&lt;=_TM2,OR(TH!L520="1111",TH!M520="1111")),TH!D520,""),"")</f>
        <v/>
      </c>
      <c r="B520" s="63" t="str">
        <f t="shared" si="20"/>
        <v/>
      </c>
      <c r="C520" s="64"/>
      <c r="D520" s="64"/>
      <c r="E520" s="64"/>
      <c r="F520" s="67"/>
      <c r="G520" s="381"/>
      <c r="H520" s="370"/>
      <c r="I520" s="619"/>
      <c r="J520" s="628"/>
      <c r="K520" s="65"/>
      <c r="L520" s="66"/>
      <c r="M520" s="66"/>
      <c r="N520" s="87" t="str">
        <f>IF(AND('331-CT'!$E$7=TH!H520,OR(L520="331",M520="331")),"x","")</f>
        <v/>
      </c>
      <c r="O520" s="87" t="str">
        <f>IF(AND($B520&gt;='111'!$N$11,$B520&lt;='111'!$O$11,OR($L520=$O$7,$M520=$O$7)),"x","")</f>
        <v/>
      </c>
      <c r="P520" s="87" t="str">
        <f>IF(AND($L520=$O$7,$B520&lt;'111'!$N$11),"x","")</f>
        <v/>
      </c>
      <c r="Q520" s="87" t="str">
        <f>IF(AND($M520=$O$7,$B520&lt;'111'!$N$11),"x","")</f>
        <v/>
      </c>
      <c r="R520" s="87" t="str">
        <f>IF(AND($B520&gt;='112'!$M$9,$B520&lt;='112'!$N$9,OR($L520='112'!$I$6,$M520='112'!$I$6)),"x","")</f>
        <v/>
      </c>
      <c r="S520" s="87" t="str">
        <f>IF(AND($L520='112'!$I$6,$B520&lt;'112'!$M$9),"x","")</f>
        <v/>
      </c>
      <c r="T520" s="87" t="str">
        <f>IF(AND($M520='112'!$I$6,$B520&lt;'112'!$M$9),"x","")</f>
        <v/>
      </c>
      <c r="U520" s="87" t="str">
        <f>IF(AND($B520&gt;='1331'!$I$9,$B520&lt;='1331'!$J$9,OR($L520=$U$7,$M520=$U$7)),"x","")</f>
        <v/>
      </c>
      <c r="V520" s="87" t="str">
        <f>IF(AND($L520=$U$7,$B520&lt;'1331'!$I$9),"x","")</f>
        <v/>
      </c>
      <c r="W520" s="87" t="str">
        <f>IF(AND($M520=$U$7,$B520&lt;'1331'!$I$9),"x","")</f>
        <v/>
      </c>
      <c r="X520" s="87" t="str">
        <f>IF(AND('CT-341'!$H$9=H520,OR(LEFT(L520,3)=$X$7,LEFT(M520,3)=$X$7)),"x","")</f>
        <v/>
      </c>
      <c r="Y520" s="87" t="str">
        <f>IF(OR(TH!L520=TH!$Y$7,M520=TH!$Y$7),"x","")</f>
        <v/>
      </c>
      <c r="Z520" s="87" t="str">
        <f t="shared" si="19"/>
        <v/>
      </c>
    </row>
    <row r="521" spans="1:26" s="420" customFormat="1" ht="15.75" customHeight="1">
      <c r="A521" s="405" t="str">
        <f>IF(B521&lt;&gt;"",IF(AND(B521&gt;=_TM1,B521&lt;=_TM2,OR(TH!L521="1111",TH!M521="1111")),TH!D521,""),"")</f>
        <v/>
      </c>
      <c r="B521" s="63" t="str">
        <f t="shared" si="20"/>
        <v/>
      </c>
      <c r="C521" s="64"/>
      <c r="D521" s="64"/>
      <c r="E521" s="64"/>
      <c r="F521" s="67"/>
      <c r="G521" s="381"/>
      <c r="H521" s="370"/>
      <c r="I521" s="619"/>
      <c r="J521" s="628"/>
      <c r="K521" s="65"/>
      <c r="L521" s="66"/>
      <c r="M521" s="66"/>
      <c r="N521" s="87" t="str">
        <f>IF(AND('331-CT'!$E$7=TH!H521,OR(L521="331",M521="331")),"x","")</f>
        <v/>
      </c>
      <c r="O521" s="87" t="str">
        <f>IF(AND($B521&gt;='111'!$N$11,$B521&lt;='111'!$O$11,OR($L521=$O$7,$M521=$O$7)),"x","")</f>
        <v/>
      </c>
      <c r="P521" s="87" t="str">
        <f>IF(AND($L521=$O$7,$B521&lt;'111'!$N$11),"x","")</f>
        <v/>
      </c>
      <c r="Q521" s="87" t="str">
        <f>IF(AND($M521=$O$7,$B521&lt;'111'!$N$11),"x","")</f>
        <v/>
      </c>
      <c r="R521" s="87" t="str">
        <f>IF(AND($B521&gt;='112'!$M$9,$B521&lt;='112'!$N$9,OR($L521='112'!$I$6,$M521='112'!$I$6)),"x","")</f>
        <v/>
      </c>
      <c r="S521" s="87" t="str">
        <f>IF(AND($L521='112'!$I$6,$B521&lt;'112'!$M$9),"x","")</f>
        <v/>
      </c>
      <c r="T521" s="87" t="str">
        <f>IF(AND($M521='112'!$I$6,$B521&lt;'112'!$M$9),"x","")</f>
        <v/>
      </c>
      <c r="U521" s="87" t="str">
        <f>IF(AND($B521&gt;='1331'!$I$9,$B521&lt;='1331'!$J$9,OR($L521=$U$7,$M521=$U$7)),"x","")</f>
        <v/>
      </c>
      <c r="V521" s="87" t="str">
        <f>IF(AND($L521=$U$7,$B521&lt;'1331'!$I$9),"x","")</f>
        <v/>
      </c>
      <c r="W521" s="87" t="str">
        <f>IF(AND($M521=$U$7,$B521&lt;'1331'!$I$9),"x","")</f>
        <v/>
      </c>
      <c r="X521" s="87" t="str">
        <f>IF(AND('CT-341'!$H$9=H521,OR(LEFT(L521,3)=$X$7,LEFT(M521,3)=$X$7)),"x","")</f>
        <v/>
      </c>
      <c r="Y521" s="87" t="str">
        <f>IF(OR(TH!L521=TH!$Y$7,M521=TH!$Y$7),"x","")</f>
        <v/>
      </c>
      <c r="Z521" s="87" t="str">
        <f t="shared" si="19"/>
        <v/>
      </c>
    </row>
    <row r="522" spans="1:26" ht="15.75" customHeight="1">
      <c r="A522" s="405" t="str">
        <f>IF(B522&lt;&gt;"",IF(AND(B522&gt;=_TM1,B522&lt;=_TM2,OR(TH!L522="1111",TH!M522="1111")),TH!D522,""),"")</f>
        <v/>
      </c>
      <c r="B522" s="63" t="str">
        <f t="shared" si="20"/>
        <v/>
      </c>
      <c r="C522" s="64"/>
      <c r="D522" s="64"/>
      <c r="E522" s="64"/>
      <c r="F522" s="67"/>
      <c r="G522" s="381"/>
      <c r="H522" s="75"/>
      <c r="I522" s="619"/>
      <c r="J522" s="628"/>
      <c r="K522" s="65"/>
      <c r="L522" s="66"/>
      <c r="M522" s="66"/>
      <c r="N522" s="87" t="str">
        <f>IF(AND('331-CT'!$E$7=TH!H522,OR(L522="331",M522="331")),"x","")</f>
        <v/>
      </c>
      <c r="O522" s="87" t="str">
        <f>IF(AND($B522&gt;='111'!$N$11,$B522&lt;='111'!$O$11,OR($L522=$O$7,$M522=$O$7)),"x","")</f>
        <v/>
      </c>
      <c r="P522" s="87" t="str">
        <f>IF(AND($L522=$O$7,$B522&lt;'111'!$N$11),"x","")</f>
        <v/>
      </c>
      <c r="Q522" s="87" t="str">
        <f>IF(AND($M522=$O$7,$B522&lt;'111'!$N$11),"x","")</f>
        <v/>
      </c>
      <c r="R522" s="87" t="str">
        <f>IF(AND($B522&gt;='112'!$M$9,$B522&lt;='112'!$N$9,OR($L522='112'!$I$6,$M522='112'!$I$6)),"x","")</f>
        <v/>
      </c>
      <c r="S522" s="87" t="str">
        <f>IF(AND($L522='112'!$I$6,$B522&lt;'112'!$M$9),"x","")</f>
        <v/>
      </c>
      <c r="T522" s="87" t="str">
        <f>IF(AND($M522='112'!$I$6,$B522&lt;'112'!$M$9),"x","")</f>
        <v/>
      </c>
      <c r="U522" s="87" t="str">
        <f>IF(AND($B522&gt;='1331'!$I$9,$B522&lt;='1331'!$J$9,OR($L522=$U$7,$M522=$U$7)),"x","")</f>
        <v/>
      </c>
      <c r="V522" s="87" t="str">
        <f>IF(AND($L522=$U$7,$B522&lt;'1331'!$I$9),"x","")</f>
        <v/>
      </c>
      <c r="W522" s="87" t="str">
        <f>IF(AND($M522=$U$7,$B522&lt;'1331'!$I$9),"x","")</f>
        <v/>
      </c>
      <c r="X522" s="87" t="str">
        <f>IF(AND('CT-341'!$H$9=H522,OR(LEFT(L522,3)=$X$7,LEFT(M522,3)=$X$7)),"x","")</f>
        <v/>
      </c>
      <c r="Y522" s="87" t="str">
        <f>IF(OR(TH!L522=TH!$Y$7,M522=TH!$Y$7),"x","")</f>
        <v/>
      </c>
      <c r="Z522" s="87" t="str">
        <f t="shared" si="19"/>
        <v/>
      </c>
    </row>
    <row r="523" spans="1:26" ht="15.75" customHeight="1">
      <c r="A523" s="405" t="str">
        <f>IF(B523&lt;&gt;"",IF(AND(B523&gt;=_TM1,B523&lt;=_TM2,OR(TH!L523="1111",TH!M523="1111")),TH!D523,""),"")</f>
        <v/>
      </c>
      <c r="B523" s="63" t="str">
        <f t="shared" si="20"/>
        <v/>
      </c>
      <c r="C523" s="64"/>
      <c r="D523" s="64"/>
      <c r="E523" s="64"/>
      <c r="F523" s="67"/>
      <c r="G523" s="381"/>
      <c r="H523" s="75"/>
      <c r="I523" s="619"/>
      <c r="J523" s="628"/>
      <c r="K523" s="65"/>
      <c r="L523" s="66"/>
      <c r="M523" s="66"/>
      <c r="N523" s="87" t="str">
        <f>IF(AND('331-CT'!$E$7=TH!H523,OR(L523="331",M523="331")),"x","")</f>
        <v/>
      </c>
      <c r="O523" s="87" t="str">
        <f>IF(AND($B523&gt;='111'!$N$11,$B523&lt;='111'!$O$11,OR($L523=$O$7,$M523=$O$7)),"x","")</f>
        <v/>
      </c>
      <c r="P523" s="87" t="str">
        <f>IF(AND($L523=$O$7,$B523&lt;'111'!$N$11),"x","")</f>
        <v/>
      </c>
      <c r="Q523" s="87" t="str">
        <f>IF(AND($M523=$O$7,$B523&lt;'111'!$N$11),"x","")</f>
        <v/>
      </c>
      <c r="R523" s="87" t="str">
        <f>IF(AND($B523&gt;='112'!$M$9,$B523&lt;='112'!$N$9,OR($L523='112'!$I$6,$M523='112'!$I$6)),"x","")</f>
        <v/>
      </c>
      <c r="S523" s="87" t="str">
        <f>IF(AND($L523='112'!$I$6,$B523&lt;'112'!$M$9),"x","")</f>
        <v/>
      </c>
      <c r="T523" s="87" t="str">
        <f>IF(AND($M523='112'!$I$6,$B523&lt;'112'!$M$9),"x","")</f>
        <v/>
      </c>
      <c r="U523" s="87" t="str">
        <f>IF(AND($B523&gt;='1331'!$I$9,$B523&lt;='1331'!$J$9,OR($L523=$U$7,$M523=$U$7)),"x","")</f>
        <v/>
      </c>
      <c r="V523" s="87" t="str">
        <f>IF(AND($L523=$U$7,$B523&lt;'1331'!$I$9),"x","")</f>
        <v/>
      </c>
      <c r="W523" s="87" t="str">
        <f>IF(AND($M523=$U$7,$B523&lt;'1331'!$I$9),"x","")</f>
        <v/>
      </c>
      <c r="X523" s="87" t="str">
        <f>IF(AND('CT-341'!$H$9=H523,OR(LEFT(L523,3)=$X$7,LEFT(M523,3)=$X$7)),"x","")</f>
        <v/>
      </c>
      <c r="Y523" s="87" t="str">
        <f>IF(OR(TH!L523=TH!$Y$7,M523=TH!$Y$7),"x","")</f>
        <v/>
      </c>
      <c r="Z523" s="87" t="str">
        <f t="shared" si="19"/>
        <v/>
      </c>
    </row>
    <row r="524" spans="1:26" ht="15.75" customHeight="1">
      <c r="A524" s="405" t="str">
        <f>IF(B524&lt;&gt;"",IF(AND(B524&gt;=_TM1,B524&lt;=_TM2,OR(TH!L524="1111",TH!M524="1111")),TH!D524,""),"")</f>
        <v/>
      </c>
      <c r="B524" s="97" t="str">
        <f t="shared" si="20"/>
        <v/>
      </c>
      <c r="C524" s="389"/>
      <c r="D524" s="64"/>
      <c r="E524" s="389"/>
      <c r="F524" s="390"/>
      <c r="G524" s="391"/>
      <c r="H524" s="392"/>
      <c r="I524" s="625"/>
      <c r="J524" s="634"/>
      <c r="K524" s="101"/>
      <c r="L524" s="393"/>
      <c r="M524" s="393"/>
      <c r="N524" s="87" t="str">
        <f>IF(AND('331-CT'!$E$7=TH!H524,OR(L524="331",M524="331")),"x","")</f>
        <v/>
      </c>
      <c r="O524" s="87" t="str">
        <f>IF(AND($B524&gt;='111'!$N$11,$B524&lt;='111'!$O$11,OR($L524=$O$7,$M524=$O$7)),"x","")</f>
        <v/>
      </c>
      <c r="P524" s="87" t="str">
        <f>IF(AND($L524=$O$7,$B524&lt;'111'!$N$11),"x","")</f>
        <v/>
      </c>
      <c r="Q524" s="87" t="str">
        <f>IF(AND($M524=$O$7,$B524&lt;'111'!$N$11),"x","")</f>
        <v/>
      </c>
      <c r="R524" s="87" t="str">
        <f>IF(AND($B524&gt;='112'!$M$9,$B524&lt;='112'!$N$9,OR($L524='112'!$I$6,$M524='112'!$I$6)),"x","")</f>
        <v/>
      </c>
      <c r="S524" s="87" t="str">
        <f>IF(AND($L524='112'!$I$6,$B524&lt;'112'!$M$9),"x","")</f>
        <v/>
      </c>
      <c r="T524" s="87" t="str">
        <f>IF(AND($M524='112'!$I$6,$B524&lt;'112'!$M$9),"x","")</f>
        <v/>
      </c>
      <c r="U524" s="87" t="str">
        <f>IF(AND($B524&gt;='1331'!$I$9,$B524&lt;='1331'!$J$9,OR($L524=$U$7,$M524=$U$7)),"x","")</f>
        <v/>
      </c>
      <c r="V524" s="87" t="str">
        <f>IF(AND($L524=$U$7,$B524&lt;'1331'!$I$9),"x","")</f>
        <v/>
      </c>
      <c r="W524" s="87" t="str">
        <f>IF(AND($M524=$U$7,$B524&lt;'1331'!$I$9),"x","")</f>
        <v/>
      </c>
      <c r="X524" s="87" t="str">
        <f>IF(AND('CT-341'!$H$9=H524,OR(LEFT(L524,3)=$X$7,LEFT(M524,3)=$X$7)),"x","")</f>
        <v/>
      </c>
      <c r="Y524" s="87" t="str">
        <f>IF(OR(TH!L524=TH!$Y$7,M524=TH!$Y$7),"x","")</f>
        <v/>
      </c>
      <c r="Z524" s="87" t="str">
        <f t="shared" si="19"/>
        <v/>
      </c>
    </row>
    <row r="525" spans="1:26" ht="15.75" customHeight="1">
      <c r="A525" s="405" t="str">
        <f>IF(B525&lt;&gt;"",IF(AND(B525&gt;=_TM1,B525&lt;=_TM2,OR(TH!L525="1111",TH!M525="1111")),TH!D525,""),"")</f>
        <v/>
      </c>
      <c r="B525" s="97" t="str">
        <f t="shared" si="20"/>
        <v/>
      </c>
      <c r="C525" s="389"/>
      <c r="D525" s="64"/>
      <c r="E525" s="389"/>
      <c r="F525" s="390"/>
      <c r="G525" s="391"/>
      <c r="H525" s="392"/>
      <c r="I525" s="625"/>
      <c r="J525" s="634"/>
      <c r="K525" s="101"/>
      <c r="L525" s="393"/>
      <c r="M525" s="393"/>
      <c r="N525" s="87" t="str">
        <f>IF(AND('331-CT'!$E$7=TH!H525,OR(L525="331",M525="331")),"x","")</f>
        <v/>
      </c>
      <c r="O525" s="87" t="str">
        <f>IF(AND($B525&gt;='111'!$N$11,$B525&lt;='111'!$O$11,OR($L525=$O$7,$M525=$O$7)),"x","")</f>
        <v/>
      </c>
      <c r="P525" s="87" t="str">
        <f>IF(AND($L525=$O$7,$B525&lt;'111'!$N$11),"x","")</f>
        <v/>
      </c>
      <c r="Q525" s="87" t="str">
        <f>IF(AND($M525=$O$7,$B525&lt;'111'!$N$11),"x","")</f>
        <v/>
      </c>
      <c r="R525" s="87" t="str">
        <f>IF(AND($B525&gt;='112'!$M$9,$B525&lt;='112'!$N$9,OR($L525='112'!$I$6,$M525='112'!$I$6)),"x","")</f>
        <v/>
      </c>
      <c r="S525" s="87" t="str">
        <f>IF(AND($L525='112'!$I$6,$B525&lt;'112'!$M$9),"x","")</f>
        <v/>
      </c>
      <c r="T525" s="87" t="str">
        <f>IF(AND($M525='112'!$I$6,$B525&lt;'112'!$M$9),"x","")</f>
        <v/>
      </c>
      <c r="U525" s="87" t="str">
        <f>IF(AND($B525&gt;='1331'!$I$9,$B525&lt;='1331'!$J$9,OR($L525=$U$7,$M525=$U$7)),"x","")</f>
        <v/>
      </c>
      <c r="V525" s="87" t="str">
        <f>IF(AND($L525=$U$7,$B525&lt;'1331'!$I$9),"x","")</f>
        <v/>
      </c>
      <c r="W525" s="87" t="str">
        <f>IF(AND($M525=$U$7,$B525&lt;'1331'!$I$9),"x","")</f>
        <v/>
      </c>
      <c r="X525" s="87" t="str">
        <f>IF(AND('CT-341'!$H$9=H525,OR(LEFT(L525,3)=$X$7,LEFT(M525,3)=$X$7)),"x","")</f>
        <v/>
      </c>
      <c r="Y525" s="87" t="str">
        <f>IF(OR(TH!L525=TH!$Y$7,M525=TH!$Y$7),"x","")</f>
        <v/>
      </c>
      <c r="Z525" s="87" t="str">
        <f t="shared" si="19"/>
        <v/>
      </c>
    </row>
    <row r="526" spans="1:26" ht="15.75" customHeight="1">
      <c r="A526" s="405" t="str">
        <f>IF(B526&lt;&gt;"",IF(AND(B526&gt;=_TM1,B526&lt;=_TM2,OR(TH!L526="1111",TH!M526="1111")),TH!D526,""),"")</f>
        <v/>
      </c>
      <c r="B526" s="82" t="str">
        <f t="shared" si="20"/>
        <v/>
      </c>
      <c r="C526" s="83"/>
      <c r="D526" s="83"/>
      <c r="E526" s="83"/>
      <c r="F526" s="84"/>
      <c r="G526" s="383"/>
      <c r="H526" s="372"/>
      <c r="I526" s="617"/>
      <c r="J526" s="626"/>
      <c r="K526" s="86"/>
      <c r="L526" s="87"/>
      <c r="M526" s="87"/>
      <c r="N526" s="87" t="str">
        <f>IF(AND('331-CT'!$E$7=TH!H526,OR(L526="331",M526="331")),"x","")</f>
        <v/>
      </c>
      <c r="O526" s="87" t="str">
        <f>IF(AND($B526&gt;='111'!$N$11,$B526&lt;='111'!$O$11,OR($L526=$O$7,$M526=$O$7)),"x","")</f>
        <v/>
      </c>
      <c r="P526" s="87" t="str">
        <f>IF(AND($L526=$O$7,$B526&lt;'111'!$N$11),"x","")</f>
        <v/>
      </c>
      <c r="Q526" s="87" t="str">
        <f>IF(AND($M526=$O$7,$B526&lt;'111'!$N$11),"x","")</f>
        <v/>
      </c>
      <c r="R526" s="87" t="str">
        <f>IF(AND($B526&gt;='112'!$M$9,$B526&lt;='112'!$N$9,OR($L526='112'!$I$6,$M526='112'!$I$6)),"x","")</f>
        <v/>
      </c>
      <c r="S526" s="87" t="str">
        <f>IF(AND($L526='112'!$I$6,$B526&lt;'112'!$M$9),"x","")</f>
        <v/>
      </c>
      <c r="T526" s="87" t="str">
        <f>IF(AND($M526='112'!$I$6,$B526&lt;'112'!$M$9),"x","")</f>
        <v/>
      </c>
      <c r="U526" s="87" t="str">
        <f>IF(AND($B526&gt;='1331'!$I$9,$B526&lt;='1331'!$J$9,OR($L526=$U$7,$M526=$U$7)),"x","")</f>
        <v/>
      </c>
      <c r="V526" s="87" t="str">
        <f>IF(AND($L526=$U$7,$B526&lt;'1331'!$I$9),"x","")</f>
        <v/>
      </c>
      <c r="W526" s="87" t="str">
        <f>IF(AND($M526=$U$7,$B526&lt;'1331'!$I$9),"x","")</f>
        <v/>
      </c>
      <c r="X526" s="87" t="str">
        <f>IF(AND('CT-341'!$H$9=H526,OR(LEFT(L526,3)=$X$7,LEFT(M526,3)=$X$7)),"x","")</f>
        <v/>
      </c>
      <c r="Y526" s="87" t="str">
        <f>IF(OR(TH!L526=TH!$Y$7,M526=TH!$Y$7),"x","")</f>
        <v/>
      </c>
      <c r="Z526" s="87" t="str">
        <f t="shared" si="19"/>
        <v/>
      </c>
    </row>
    <row r="527" spans="1:26" ht="15.75" customHeight="1">
      <c r="A527" s="405" t="str">
        <f>IF(B527&lt;&gt;"",IF(AND(B527&gt;=_TM1,B527&lt;=_TM2,OR(TH!L527="1111",TH!M527="1111")),TH!D527,""),"")</f>
        <v/>
      </c>
      <c r="B527" s="63" t="str">
        <f t="shared" si="20"/>
        <v/>
      </c>
      <c r="C527" s="64"/>
      <c r="D527" s="64"/>
      <c r="E527" s="64"/>
      <c r="F527" s="67"/>
      <c r="G527" s="367"/>
      <c r="H527" s="75"/>
      <c r="I527" s="619"/>
      <c r="J527" s="628"/>
      <c r="K527" s="65"/>
      <c r="L527" s="66"/>
      <c r="M527" s="66"/>
      <c r="N527" s="87" t="str">
        <f>IF(AND('331-CT'!$E$7=TH!H527,OR(L527="331",M527="331")),"x","")</f>
        <v/>
      </c>
      <c r="O527" s="87" t="str">
        <f>IF(AND($B527&gt;='111'!$N$11,$B527&lt;='111'!$O$11,OR($L527=$O$7,$M527=$O$7)),"x","")</f>
        <v/>
      </c>
      <c r="P527" s="87" t="str">
        <f>IF(AND($L527=$O$7,$B527&lt;'111'!$N$11),"x","")</f>
        <v/>
      </c>
      <c r="Q527" s="87" t="str">
        <f>IF(AND($M527=$O$7,$B527&lt;'111'!$N$11),"x","")</f>
        <v/>
      </c>
      <c r="R527" s="87" t="str">
        <f>IF(AND($B527&gt;='112'!$M$9,$B527&lt;='112'!$N$9,OR($L527='112'!$I$6,$M527='112'!$I$6)),"x","")</f>
        <v/>
      </c>
      <c r="S527" s="87" t="str">
        <f>IF(AND($L527='112'!$I$6,$B527&lt;'112'!$M$9),"x","")</f>
        <v/>
      </c>
      <c r="T527" s="87" t="str">
        <f>IF(AND($M527='112'!$I$6,$B527&lt;'112'!$M$9),"x","")</f>
        <v/>
      </c>
      <c r="U527" s="87" t="str">
        <f>IF(AND($B527&gt;='1331'!$I$9,$B527&lt;='1331'!$J$9,OR($L527=$U$7,$M527=$U$7)),"x","")</f>
        <v/>
      </c>
      <c r="V527" s="87" t="str">
        <f>IF(AND($L527=$U$7,$B527&lt;'1331'!$I$9),"x","")</f>
        <v/>
      </c>
      <c r="W527" s="87" t="str">
        <f>IF(AND($M527=$U$7,$B527&lt;'1331'!$I$9),"x","")</f>
        <v/>
      </c>
      <c r="X527" s="87" t="str">
        <f>IF(AND('CT-341'!$H$9=H527,OR(LEFT(L527,3)=$X$7,LEFT(M527,3)=$X$7)),"x","")</f>
        <v/>
      </c>
      <c r="Y527" s="87" t="str">
        <f>IF(OR(TH!L527=TH!$Y$7,M527=TH!$Y$7),"x","")</f>
        <v/>
      </c>
      <c r="Z527" s="87" t="str">
        <f t="shared" si="19"/>
        <v/>
      </c>
    </row>
    <row r="528" spans="1:26" ht="15.75" customHeight="1">
      <c r="A528" s="405" t="str">
        <f>IF(B528&lt;&gt;"",IF(AND(B528&gt;=_TM1,B528&lt;=_TM2,OR(TH!L528="1111",TH!M528="1111")),TH!D528,""),"")</f>
        <v/>
      </c>
      <c r="B528" s="63" t="str">
        <f t="shared" si="20"/>
        <v/>
      </c>
      <c r="C528" s="64"/>
      <c r="D528" s="64"/>
      <c r="E528" s="64"/>
      <c r="F528" s="67"/>
      <c r="G528" s="367"/>
      <c r="H528" s="75"/>
      <c r="I528" s="619"/>
      <c r="J528" s="628"/>
      <c r="K528" s="65"/>
      <c r="L528" s="66"/>
      <c r="M528" s="66"/>
      <c r="N528" s="87" t="str">
        <f>IF(AND('331-CT'!$E$7=TH!H528,OR(L528="331",M528="331")),"x","")</f>
        <v/>
      </c>
      <c r="O528" s="87" t="str">
        <f>IF(AND($B528&gt;='111'!$N$11,$B528&lt;='111'!$O$11,OR($L528=$O$7,$M528=$O$7)),"x","")</f>
        <v/>
      </c>
      <c r="P528" s="87" t="str">
        <f>IF(AND($L528=$O$7,$B528&lt;'111'!$N$11),"x","")</f>
        <v/>
      </c>
      <c r="Q528" s="87" t="str">
        <f>IF(AND($M528=$O$7,$B528&lt;'111'!$N$11),"x","")</f>
        <v/>
      </c>
      <c r="R528" s="87" t="str">
        <f>IF(AND($B528&gt;='112'!$M$9,$B528&lt;='112'!$N$9,OR($L528='112'!$I$6,$M528='112'!$I$6)),"x","")</f>
        <v/>
      </c>
      <c r="S528" s="87" t="str">
        <f>IF(AND($L528='112'!$I$6,$B528&lt;'112'!$M$9),"x","")</f>
        <v/>
      </c>
      <c r="T528" s="87" t="str">
        <f>IF(AND($M528='112'!$I$6,$B528&lt;'112'!$M$9),"x","")</f>
        <v/>
      </c>
      <c r="U528" s="87" t="str">
        <f>IF(AND($B528&gt;='1331'!$I$9,$B528&lt;='1331'!$J$9,OR($L528=$U$7,$M528=$U$7)),"x","")</f>
        <v/>
      </c>
      <c r="V528" s="87" t="str">
        <f>IF(AND($L528=$U$7,$B528&lt;'1331'!$I$9),"x","")</f>
        <v/>
      </c>
      <c r="W528" s="87" t="str">
        <f>IF(AND($M528=$U$7,$B528&lt;'1331'!$I$9),"x","")</f>
        <v/>
      </c>
      <c r="X528" s="87" t="str">
        <f>IF(AND('CT-341'!$H$9=H528,OR(LEFT(L528,3)=$X$7,LEFT(M528,3)=$X$7)),"x","")</f>
        <v/>
      </c>
      <c r="Y528" s="87" t="str">
        <f>IF(OR(TH!L528=TH!$Y$7,M528=TH!$Y$7),"x","")</f>
        <v/>
      </c>
      <c r="Z528" s="87" t="str">
        <f t="shared" si="19"/>
        <v/>
      </c>
    </row>
    <row r="529" spans="1:26" ht="15.75" customHeight="1">
      <c r="A529" s="405" t="str">
        <f>IF(B529&lt;&gt;"",IF(AND(B529&gt;=_TM1,B529&lt;=_TM2,OR(TH!L529="1111",TH!M529="1111")),TH!D529,""),"")</f>
        <v/>
      </c>
      <c r="B529" s="63" t="str">
        <f t="shared" si="20"/>
        <v/>
      </c>
      <c r="C529" s="64"/>
      <c r="D529" s="64"/>
      <c r="E529" s="64"/>
      <c r="F529" s="67"/>
      <c r="G529" s="367"/>
      <c r="H529" s="75"/>
      <c r="I529" s="619"/>
      <c r="J529" s="628"/>
      <c r="K529" s="65"/>
      <c r="L529" s="66"/>
      <c r="M529" s="66"/>
      <c r="N529" s="87" t="str">
        <f>IF(AND('331-CT'!$E$7=TH!H529,OR(L529="331",M529="331")),"x","")</f>
        <v/>
      </c>
      <c r="O529" s="87" t="str">
        <f>IF(AND($B529&gt;='111'!$N$11,$B529&lt;='111'!$O$11,OR($L529=$O$7,$M529=$O$7)),"x","")</f>
        <v/>
      </c>
      <c r="P529" s="87" t="str">
        <f>IF(AND($L529=$O$7,$B529&lt;'111'!$N$11),"x","")</f>
        <v/>
      </c>
      <c r="Q529" s="87" t="str">
        <f>IF(AND($M529=$O$7,$B529&lt;'111'!$N$11),"x","")</f>
        <v/>
      </c>
      <c r="R529" s="87" t="str">
        <f>IF(AND($B529&gt;='112'!$M$9,$B529&lt;='112'!$N$9,OR($L529='112'!$I$6,$M529='112'!$I$6)),"x","")</f>
        <v/>
      </c>
      <c r="S529" s="87" t="str">
        <f>IF(AND($L529='112'!$I$6,$B529&lt;'112'!$M$9),"x","")</f>
        <v/>
      </c>
      <c r="T529" s="87" t="str">
        <f>IF(AND($M529='112'!$I$6,$B529&lt;'112'!$M$9),"x","")</f>
        <v/>
      </c>
      <c r="U529" s="87" t="str">
        <f>IF(AND($B529&gt;='1331'!$I$9,$B529&lt;='1331'!$J$9,OR($L529=$U$7,$M529=$U$7)),"x","")</f>
        <v/>
      </c>
      <c r="V529" s="87" t="str">
        <f>IF(AND($L529=$U$7,$B529&lt;'1331'!$I$9),"x","")</f>
        <v/>
      </c>
      <c r="W529" s="87" t="str">
        <f>IF(AND($M529=$U$7,$B529&lt;'1331'!$I$9),"x","")</f>
        <v/>
      </c>
      <c r="X529" s="87" t="str">
        <f>IF(AND('CT-341'!$H$9=H529,OR(LEFT(L529,3)=$X$7,LEFT(M529,3)=$X$7)),"x","")</f>
        <v/>
      </c>
      <c r="Y529" s="87" t="str">
        <f>IF(OR(TH!L529=TH!$Y$7,M529=TH!$Y$7),"x","")</f>
        <v/>
      </c>
      <c r="Z529" s="87" t="str">
        <f t="shared" si="19"/>
        <v/>
      </c>
    </row>
    <row r="530" spans="1:26" ht="15.75" customHeight="1">
      <c r="A530" s="405" t="str">
        <f>IF(B530&lt;&gt;"",IF(AND(B530&gt;=_TM1,B530&lt;=_TM2,OR(TH!L530="1111",TH!M530="1111")),TH!D530,""),"")</f>
        <v/>
      </c>
      <c r="B530" s="63" t="str">
        <f t="shared" si="20"/>
        <v/>
      </c>
      <c r="C530" s="64"/>
      <c r="D530" s="64"/>
      <c r="E530" s="64"/>
      <c r="F530" s="67"/>
      <c r="G530" s="367"/>
      <c r="H530" s="75"/>
      <c r="I530" s="619"/>
      <c r="J530" s="628"/>
      <c r="K530" s="65"/>
      <c r="L530" s="66"/>
      <c r="M530" s="66"/>
      <c r="N530" s="87" t="str">
        <f>IF(AND('331-CT'!$E$7=TH!H530,OR(L530="331",M530="331")),"x","")</f>
        <v/>
      </c>
      <c r="O530" s="87" t="str">
        <f>IF(AND($B530&gt;='111'!$N$11,$B530&lt;='111'!$O$11,OR($L530=$O$7,$M530=$O$7)),"x","")</f>
        <v/>
      </c>
      <c r="P530" s="87" t="str">
        <f>IF(AND($L530=$O$7,$B530&lt;'111'!$N$11),"x","")</f>
        <v/>
      </c>
      <c r="Q530" s="87" t="str">
        <f>IF(AND($M530=$O$7,$B530&lt;'111'!$N$11),"x","")</f>
        <v/>
      </c>
      <c r="R530" s="87" t="str">
        <f>IF(AND($B530&gt;='112'!$M$9,$B530&lt;='112'!$N$9,OR($L530='112'!$I$6,$M530='112'!$I$6)),"x","")</f>
        <v/>
      </c>
      <c r="S530" s="87" t="str">
        <f>IF(AND($L530='112'!$I$6,$B530&lt;'112'!$M$9),"x","")</f>
        <v/>
      </c>
      <c r="T530" s="87" t="str">
        <f>IF(AND($M530='112'!$I$6,$B530&lt;'112'!$M$9),"x","")</f>
        <v/>
      </c>
      <c r="U530" s="87" t="str">
        <f>IF(AND($B530&gt;='1331'!$I$9,$B530&lt;='1331'!$J$9,OR($L530=$U$7,$M530=$U$7)),"x","")</f>
        <v/>
      </c>
      <c r="V530" s="87" t="str">
        <f>IF(AND($L530=$U$7,$B530&lt;'1331'!$I$9),"x","")</f>
        <v/>
      </c>
      <c r="W530" s="87" t="str">
        <f>IF(AND($M530=$U$7,$B530&lt;'1331'!$I$9),"x","")</f>
        <v/>
      </c>
      <c r="X530" s="87" t="str">
        <f>IF(AND('CT-341'!$H$9=H530,OR(LEFT(L530,3)=$X$7,LEFT(M530,3)=$X$7)),"x","")</f>
        <v/>
      </c>
      <c r="Y530" s="87" t="str">
        <f>IF(OR(TH!L530=TH!$Y$7,M530=TH!$Y$7),"x","")</f>
        <v/>
      </c>
      <c r="Z530" s="87" t="str">
        <f t="shared" si="19"/>
        <v/>
      </c>
    </row>
    <row r="531" spans="1:26" ht="15.75" customHeight="1">
      <c r="A531" s="405" t="str">
        <f>IF(B531&lt;&gt;"",IF(AND(B531&gt;=_TM1,B531&lt;=_TM2,OR(TH!L531="1111",TH!M531="1111")),TH!D531,""),"")</f>
        <v/>
      </c>
      <c r="B531" s="63" t="str">
        <f t="shared" si="20"/>
        <v/>
      </c>
      <c r="C531" s="64"/>
      <c r="D531" s="64"/>
      <c r="E531" s="64"/>
      <c r="F531" s="67"/>
      <c r="G531" s="367"/>
      <c r="H531" s="75"/>
      <c r="I531" s="619"/>
      <c r="J531" s="628"/>
      <c r="K531" s="65"/>
      <c r="L531" s="66"/>
      <c r="M531" s="66"/>
      <c r="N531" s="87" t="str">
        <f>IF(AND('331-CT'!$E$7=TH!H531,OR(L531="331",M531="331")),"x","")</f>
        <v/>
      </c>
      <c r="O531" s="87" t="str">
        <f>IF(AND($B531&gt;='111'!$N$11,$B531&lt;='111'!$O$11,OR($L531=$O$7,$M531=$O$7)),"x","")</f>
        <v/>
      </c>
      <c r="P531" s="87" t="str">
        <f>IF(AND($L531=$O$7,$B531&lt;'111'!$N$11),"x","")</f>
        <v/>
      </c>
      <c r="Q531" s="87" t="str">
        <f>IF(AND($M531=$O$7,$B531&lt;'111'!$N$11),"x","")</f>
        <v/>
      </c>
      <c r="R531" s="87" t="str">
        <f>IF(AND($B531&gt;='112'!$M$9,$B531&lt;='112'!$N$9,OR($L531='112'!$I$6,$M531='112'!$I$6)),"x","")</f>
        <v/>
      </c>
      <c r="S531" s="87" t="str">
        <f>IF(AND($L531='112'!$I$6,$B531&lt;'112'!$M$9),"x","")</f>
        <v/>
      </c>
      <c r="T531" s="87" t="str">
        <f>IF(AND($M531='112'!$I$6,$B531&lt;'112'!$M$9),"x","")</f>
        <v/>
      </c>
      <c r="U531" s="87" t="str">
        <f>IF(AND($B531&gt;='1331'!$I$9,$B531&lt;='1331'!$J$9,OR($L531=$U$7,$M531=$U$7)),"x","")</f>
        <v/>
      </c>
      <c r="V531" s="87" t="str">
        <f>IF(AND($L531=$U$7,$B531&lt;'1331'!$I$9),"x","")</f>
        <v/>
      </c>
      <c r="W531" s="87" t="str">
        <f>IF(AND($M531=$U$7,$B531&lt;'1331'!$I$9),"x","")</f>
        <v/>
      </c>
      <c r="X531" s="87" t="str">
        <f>IF(AND('CT-341'!$H$9=H531,OR(LEFT(L531,3)=$X$7,LEFT(M531,3)=$X$7)),"x","")</f>
        <v/>
      </c>
      <c r="Y531" s="87" t="str">
        <f>IF(OR(TH!L531=TH!$Y$7,M531=TH!$Y$7),"x","")</f>
        <v/>
      </c>
      <c r="Z531" s="87" t="str">
        <f t="shared" si="19"/>
        <v/>
      </c>
    </row>
    <row r="532" spans="1:26" ht="15.75" customHeight="1">
      <c r="A532" s="405" t="str">
        <f>IF(B532&lt;&gt;"",IF(AND(B532&gt;=_TM1,B532&lt;=_TM2,OR(TH!L532="1111",TH!M532="1111")),TH!D532,""),"")</f>
        <v/>
      </c>
      <c r="B532" s="63" t="str">
        <f t="shared" si="20"/>
        <v/>
      </c>
      <c r="C532" s="64"/>
      <c r="D532" s="64"/>
      <c r="E532" s="64"/>
      <c r="F532" s="67"/>
      <c r="G532" s="367"/>
      <c r="H532" s="75"/>
      <c r="I532" s="619"/>
      <c r="J532" s="628"/>
      <c r="K532" s="65"/>
      <c r="L532" s="66"/>
      <c r="M532" s="66"/>
      <c r="N532" s="87" t="str">
        <f>IF(AND('331-CT'!$E$7=TH!H532,OR(L532="331",M532="331")),"x","")</f>
        <v/>
      </c>
      <c r="O532" s="87" t="str">
        <f>IF(AND($B532&gt;='111'!$N$11,$B532&lt;='111'!$O$11,OR($L532=$O$7,$M532=$O$7)),"x","")</f>
        <v/>
      </c>
      <c r="P532" s="87" t="str">
        <f>IF(AND($L532=$O$7,$B532&lt;'111'!$N$11),"x","")</f>
        <v/>
      </c>
      <c r="Q532" s="87" t="str">
        <f>IF(AND($M532=$O$7,$B532&lt;'111'!$N$11),"x","")</f>
        <v/>
      </c>
      <c r="R532" s="87" t="str">
        <f>IF(AND($B532&gt;='112'!$M$9,$B532&lt;='112'!$N$9,OR($L532='112'!$I$6,$M532='112'!$I$6)),"x","")</f>
        <v/>
      </c>
      <c r="S532" s="87" t="str">
        <f>IF(AND($L532='112'!$I$6,$B532&lt;'112'!$M$9),"x","")</f>
        <v/>
      </c>
      <c r="T532" s="87" t="str">
        <f>IF(AND($M532='112'!$I$6,$B532&lt;'112'!$M$9),"x","")</f>
        <v/>
      </c>
      <c r="U532" s="87" t="str">
        <f>IF(AND($B532&gt;='1331'!$I$9,$B532&lt;='1331'!$J$9,OR($L532=$U$7,$M532=$U$7)),"x","")</f>
        <v/>
      </c>
      <c r="V532" s="87" t="str">
        <f>IF(AND($L532=$U$7,$B532&lt;'1331'!$I$9),"x","")</f>
        <v/>
      </c>
      <c r="W532" s="87" t="str">
        <f>IF(AND($M532=$U$7,$B532&lt;'1331'!$I$9),"x","")</f>
        <v/>
      </c>
      <c r="X532" s="87" t="str">
        <f>IF(AND('CT-341'!$H$9=H532,OR(LEFT(L532,3)=$X$7,LEFT(M532,3)=$X$7)),"x","")</f>
        <v/>
      </c>
      <c r="Y532" s="87" t="str">
        <f>IF(OR(TH!L532=TH!$Y$7,M532=TH!$Y$7),"x","")</f>
        <v/>
      </c>
      <c r="Z532" s="87" t="str">
        <f t="shared" si="19"/>
        <v/>
      </c>
    </row>
    <row r="533" spans="1:26" ht="15.75" customHeight="1">
      <c r="A533" s="405" t="str">
        <f>IF(B533&lt;&gt;"",IF(AND(B533&gt;=_TM1,B533&lt;=_TM2,OR(TH!L533="1111",TH!M533="1111")),TH!D533,""),"")</f>
        <v/>
      </c>
      <c r="B533" s="63" t="str">
        <f t="shared" si="20"/>
        <v/>
      </c>
      <c r="C533" s="64"/>
      <c r="D533" s="64"/>
      <c r="E533" s="64"/>
      <c r="F533" s="67"/>
      <c r="G533" s="367"/>
      <c r="H533" s="75"/>
      <c r="I533" s="619"/>
      <c r="J533" s="628"/>
      <c r="K533" s="65"/>
      <c r="L533" s="66"/>
      <c r="M533" s="66"/>
      <c r="N533" s="87" t="str">
        <f>IF(AND('331-CT'!$E$7=TH!H533,OR(L533="331",M533="331")),"x","")</f>
        <v/>
      </c>
      <c r="O533" s="87" t="str">
        <f>IF(AND($B533&gt;='111'!$N$11,$B533&lt;='111'!$O$11,OR($L533=$O$7,$M533=$O$7)),"x","")</f>
        <v/>
      </c>
      <c r="P533" s="87" t="str">
        <f>IF(AND($L533=$O$7,$B533&lt;'111'!$N$11),"x","")</f>
        <v/>
      </c>
      <c r="Q533" s="87" t="str">
        <f>IF(AND($M533=$O$7,$B533&lt;'111'!$N$11),"x","")</f>
        <v/>
      </c>
      <c r="R533" s="87" t="str">
        <f>IF(AND($B533&gt;='112'!$M$9,$B533&lt;='112'!$N$9,OR($L533='112'!$I$6,$M533='112'!$I$6)),"x","")</f>
        <v/>
      </c>
      <c r="S533" s="87" t="str">
        <f>IF(AND($L533='112'!$I$6,$B533&lt;'112'!$M$9),"x","")</f>
        <v/>
      </c>
      <c r="T533" s="87" t="str">
        <f>IF(AND($M533='112'!$I$6,$B533&lt;'112'!$M$9),"x","")</f>
        <v/>
      </c>
      <c r="U533" s="87" t="str">
        <f>IF(AND($B533&gt;='1331'!$I$9,$B533&lt;='1331'!$J$9,OR($L533=$U$7,$M533=$U$7)),"x","")</f>
        <v/>
      </c>
      <c r="V533" s="87" t="str">
        <f>IF(AND($L533=$U$7,$B533&lt;'1331'!$I$9),"x","")</f>
        <v/>
      </c>
      <c r="W533" s="87" t="str">
        <f>IF(AND($M533=$U$7,$B533&lt;'1331'!$I$9),"x","")</f>
        <v/>
      </c>
      <c r="X533" s="87" t="str">
        <f>IF(AND('CT-341'!$H$9=H533,OR(LEFT(L533,3)=$X$7,LEFT(M533,3)=$X$7)),"x","")</f>
        <v/>
      </c>
      <c r="Y533" s="87" t="str">
        <f>IF(OR(TH!L533=TH!$Y$7,M533=TH!$Y$7),"x","")</f>
        <v/>
      </c>
      <c r="Z533" s="87" t="str">
        <f t="shared" si="19"/>
        <v/>
      </c>
    </row>
    <row r="534" spans="1:26" ht="15.75" customHeight="1">
      <c r="A534" s="405" t="str">
        <f>IF(B534&lt;&gt;"",IF(AND(B534&gt;=_TM1,B534&lt;=_TM2,OR(TH!L534="1111",TH!M534="1111")),TH!D534,""),"")</f>
        <v/>
      </c>
      <c r="B534" s="63" t="str">
        <f t="shared" si="20"/>
        <v/>
      </c>
      <c r="C534" s="64"/>
      <c r="D534" s="64"/>
      <c r="E534" s="64"/>
      <c r="F534" s="67"/>
      <c r="G534" s="367"/>
      <c r="H534" s="75"/>
      <c r="I534" s="619"/>
      <c r="J534" s="628"/>
      <c r="K534" s="65"/>
      <c r="L534" s="66"/>
      <c r="M534" s="66"/>
      <c r="N534" s="87" t="str">
        <f>IF(AND('331-CT'!$E$7=TH!H534,OR(L534="331",M534="331")),"x","")</f>
        <v/>
      </c>
      <c r="O534" s="87" t="str">
        <f>IF(AND($B534&gt;='111'!$N$11,$B534&lt;='111'!$O$11,OR($L534=$O$7,$M534=$O$7)),"x","")</f>
        <v/>
      </c>
      <c r="P534" s="87" t="str">
        <f>IF(AND($L534=$O$7,$B534&lt;'111'!$N$11),"x","")</f>
        <v/>
      </c>
      <c r="Q534" s="87" t="str">
        <f>IF(AND($M534=$O$7,$B534&lt;'111'!$N$11),"x","")</f>
        <v/>
      </c>
      <c r="R534" s="87" t="str">
        <f>IF(AND($B534&gt;='112'!$M$9,$B534&lt;='112'!$N$9,OR($L534='112'!$I$6,$M534='112'!$I$6)),"x","")</f>
        <v/>
      </c>
      <c r="S534" s="87" t="str">
        <f>IF(AND($L534='112'!$I$6,$B534&lt;'112'!$M$9),"x","")</f>
        <v/>
      </c>
      <c r="T534" s="87" t="str">
        <f>IF(AND($M534='112'!$I$6,$B534&lt;'112'!$M$9),"x","")</f>
        <v/>
      </c>
      <c r="U534" s="87" t="str">
        <f>IF(AND($B534&gt;='1331'!$I$9,$B534&lt;='1331'!$J$9,OR($L534=$U$7,$M534=$U$7)),"x","")</f>
        <v/>
      </c>
      <c r="V534" s="87" t="str">
        <f>IF(AND($L534=$U$7,$B534&lt;'1331'!$I$9),"x","")</f>
        <v/>
      </c>
      <c r="W534" s="87" t="str">
        <f>IF(AND($M534=$U$7,$B534&lt;'1331'!$I$9),"x","")</f>
        <v/>
      </c>
      <c r="X534" s="87" t="str">
        <f>IF(AND('CT-341'!$H$9=H534,OR(LEFT(L534,3)=$X$7,LEFT(M534,3)=$X$7)),"x","")</f>
        <v/>
      </c>
      <c r="Y534" s="87" t="str">
        <f>IF(OR(TH!L534=TH!$Y$7,M534=TH!$Y$7),"x","")</f>
        <v/>
      </c>
      <c r="Z534" s="87" t="str">
        <f t="shared" ref="Z534:Z597" si="21">IF(AND(1&lt;=$B534,$B534&lt;=3),"1",IF(AND(4&lt;=$B534,$B534&lt;=6),"2",IF(AND(7&lt;=$B534,$B534&lt;=9),"3",IF(AND(10&lt;=$B534,$B534&lt;=12),"4",""))))</f>
        <v/>
      </c>
    </row>
    <row r="535" spans="1:26" ht="15.75" customHeight="1">
      <c r="A535" s="405" t="str">
        <f>IF(B535&lt;&gt;"",IF(AND(B535&gt;=_TM1,B535&lt;=_TM2,OR(TH!L535="1111",TH!M535="1111")),TH!D535,""),"")</f>
        <v/>
      </c>
      <c r="B535" s="63" t="str">
        <f t="shared" si="20"/>
        <v/>
      </c>
      <c r="C535" s="64"/>
      <c r="D535" s="64"/>
      <c r="E535" s="64"/>
      <c r="F535" s="67"/>
      <c r="G535" s="367"/>
      <c r="H535" s="75"/>
      <c r="I535" s="619"/>
      <c r="J535" s="628"/>
      <c r="K535" s="65"/>
      <c r="L535" s="66"/>
      <c r="M535" s="66"/>
      <c r="N535" s="87" t="str">
        <f>IF(AND('331-CT'!$E$7=TH!H535,OR(L535="331",M535="331")),"x","")</f>
        <v/>
      </c>
      <c r="O535" s="87" t="str">
        <f>IF(AND($B535&gt;='111'!$N$11,$B535&lt;='111'!$O$11,OR($L535=$O$7,$M535=$O$7)),"x","")</f>
        <v/>
      </c>
      <c r="P535" s="87" t="str">
        <f>IF(AND($L535=$O$7,$B535&lt;'111'!$N$11),"x","")</f>
        <v/>
      </c>
      <c r="Q535" s="87" t="str">
        <f>IF(AND($M535=$O$7,$B535&lt;'111'!$N$11),"x","")</f>
        <v/>
      </c>
      <c r="R535" s="87" t="str">
        <f>IF(AND($B535&gt;='112'!$M$9,$B535&lt;='112'!$N$9,OR($L535='112'!$I$6,$M535='112'!$I$6)),"x","")</f>
        <v/>
      </c>
      <c r="S535" s="87" t="str">
        <f>IF(AND($L535='112'!$I$6,$B535&lt;'112'!$M$9),"x","")</f>
        <v/>
      </c>
      <c r="T535" s="87" t="str">
        <f>IF(AND($M535='112'!$I$6,$B535&lt;'112'!$M$9),"x","")</f>
        <v/>
      </c>
      <c r="U535" s="87" t="str">
        <f>IF(AND($B535&gt;='1331'!$I$9,$B535&lt;='1331'!$J$9,OR($L535=$U$7,$M535=$U$7)),"x","")</f>
        <v/>
      </c>
      <c r="V535" s="87" t="str">
        <f>IF(AND($L535=$U$7,$B535&lt;'1331'!$I$9),"x","")</f>
        <v/>
      </c>
      <c r="W535" s="87" t="str">
        <f>IF(AND($M535=$U$7,$B535&lt;'1331'!$I$9),"x","")</f>
        <v/>
      </c>
      <c r="X535" s="87" t="str">
        <f>IF(AND('CT-341'!$H$9=H535,OR(LEFT(L535,3)=$X$7,LEFT(M535,3)=$X$7)),"x","")</f>
        <v/>
      </c>
      <c r="Y535" s="87" t="str">
        <f>IF(OR(TH!L535=TH!$Y$7,M535=TH!$Y$7),"x","")</f>
        <v/>
      </c>
      <c r="Z535" s="87" t="str">
        <f t="shared" si="21"/>
        <v/>
      </c>
    </row>
    <row r="536" spans="1:26" ht="15.75" customHeight="1">
      <c r="A536" s="405" t="str">
        <f>IF(B536&lt;&gt;"",IF(AND(B536&gt;=_TM1,B536&lt;=_TM2,OR(TH!L536="1111",TH!M536="1111")),TH!D536,""),"")</f>
        <v/>
      </c>
      <c r="B536" s="63" t="str">
        <f t="shared" si="20"/>
        <v/>
      </c>
      <c r="C536" s="64"/>
      <c r="D536" s="64"/>
      <c r="E536" s="64"/>
      <c r="F536" s="67"/>
      <c r="G536" s="367"/>
      <c r="H536" s="75"/>
      <c r="I536" s="619"/>
      <c r="J536" s="628"/>
      <c r="K536" s="65"/>
      <c r="L536" s="66"/>
      <c r="M536" s="66"/>
      <c r="N536" s="87" t="str">
        <f>IF(AND('331-CT'!$E$7=TH!H536,OR(L536="331",M536="331")),"x","")</f>
        <v/>
      </c>
      <c r="O536" s="87" t="str">
        <f>IF(AND($B536&gt;='111'!$N$11,$B536&lt;='111'!$O$11,OR($L536=$O$7,$M536=$O$7)),"x","")</f>
        <v/>
      </c>
      <c r="P536" s="87" t="str">
        <f>IF(AND($L536=$O$7,$B536&lt;'111'!$N$11),"x","")</f>
        <v/>
      </c>
      <c r="Q536" s="87" t="str">
        <f>IF(AND($M536=$O$7,$B536&lt;'111'!$N$11),"x","")</f>
        <v/>
      </c>
      <c r="R536" s="87" t="str">
        <f>IF(AND($B536&gt;='112'!$M$9,$B536&lt;='112'!$N$9,OR($L536='112'!$I$6,$M536='112'!$I$6)),"x","")</f>
        <v/>
      </c>
      <c r="S536" s="87" t="str">
        <f>IF(AND($L536='112'!$I$6,$B536&lt;'112'!$M$9),"x","")</f>
        <v/>
      </c>
      <c r="T536" s="87" t="str">
        <f>IF(AND($M536='112'!$I$6,$B536&lt;'112'!$M$9),"x","")</f>
        <v/>
      </c>
      <c r="U536" s="87" t="str">
        <f>IF(AND($B536&gt;='1331'!$I$9,$B536&lt;='1331'!$J$9,OR($L536=$U$7,$M536=$U$7)),"x","")</f>
        <v/>
      </c>
      <c r="V536" s="87" t="str">
        <f>IF(AND($L536=$U$7,$B536&lt;'1331'!$I$9),"x","")</f>
        <v/>
      </c>
      <c r="W536" s="87" t="str">
        <f>IF(AND($M536=$U$7,$B536&lt;'1331'!$I$9),"x","")</f>
        <v/>
      </c>
      <c r="X536" s="87" t="str">
        <f>IF(AND('CT-341'!$H$9=H536,OR(LEFT(L536,3)=$X$7,LEFT(M536,3)=$X$7)),"x","")</f>
        <v/>
      </c>
      <c r="Y536" s="87" t="str">
        <f>IF(OR(TH!L536=TH!$Y$7,M536=TH!$Y$7),"x","")</f>
        <v/>
      </c>
      <c r="Z536" s="87" t="str">
        <f t="shared" si="21"/>
        <v/>
      </c>
    </row>
    <row r="537" spans="1:26" ht="15.75" customHeight="1">
      <c r="A537" s="405" t="str">
        <f>IF(B537&lt;&gt;"",IF(AND(B537&gt;=_TM1,B537&lt;=_TM2,OR(TH!L537="1111",TH!M537="1111")),TH!D537,""),"")</f>
        <v/>
      </c>
      <c r="B537" s="63" t="str">
        <f t="shared" si="20"/>
        <v/>
      </c>
      <c r="C537" s="64"/>
      <c r="D537" s="64"/>
      <c r="E537" s="64"/>
      <c r="F537" s="67"/>
      <c r="G537" s="381"/>
      <c r="H537" s="75"/>
      <c r="I537" s="619"/>
      <c r="J537" s="628"/>
      <c r="K537" s="65"/>
      <c r="L537" s="66"/>
      <c r="M537" s="66"/>
      <c r="N537" s="87" t="str">
        <f>IF(AND('331-CT'!$E$7=TH!H537,OR(L537="331",M537="331")),"x","")</f>
        <v/>
      </c>
      <c r="O537" s="87" t="str">
        <f>IF(AND($B537&gt;='111'!$N$11,$B537&lt;='111'!$O$11,OR($L537=$O$7,$M537=$O$7)),"x","")</f>
        <v/>
      </c>
      <c r="P537" s="87" t="str">
        <f>IF(AND($L537=$O$7,$B537&lt;'111'!$N$11),"x","")</f>
        <v/>
      </c>
      <c r="Q537" s="87" t="str">
        <f>IF(AND($M537=$O$7,$B537&lt;'111'!$N$11),"x","")</f>
        <v/>
      </c>
      <c r="R537" s="87" t="str">
        <f>IF(AND($B537&gt;='112'!$M$9,$B537&lt;='112'!$N$9,OR($L537='112'!$I$6,$M537='112'!$I$6)),"x","")</f>
        <v/>
      </c>
      <c r="S537" s="87" t="str">
        <f>IF(AND($L537='112'!$I$6,$B537&lt;'112'!$M$9),"x","")</f>
        <v/>
      </c>
      <c r="T537" s="87" t="str">
        <f>IF(AND($M537='112'!$I$6,$B537&lt;'112'!$M$9),"x","")</f>
        <v/>
      </c>
      <c r="U537" s="87" t="str">
        <f>IF(AND($B537&gt;='1331'!$I$9,$B537&lt;='1331'!$J$9,OR($L537=$U$7,$M537=$U$7)),"x","")</f>
        <v/>
      </c>
      <c r="V537" s="87" t="str">
        <f>IF(AND($L537=$U$7,$B537&lt;'1331'!$I$9),"x","")</f>
        <v/>
      </c>
      <c r="W537" s="87" t="str">
        <f>IF(AND($M537=$U$7,$B537&lt;'1331'!$I$9),"x","")</f>
        <v/>
      </c>
      <c r="X537" s="87" t="str">
        <f>IF(AND('CT-341'!$H$9=H537,OR(LEFT(L537,3)=$X$7,LEFT(M537,3)=$X$7)),"x","")</f>
        <v/>
      </c>
      <c r="Y537" s="87" t="str">
        <f>IF(OR(TH!L537=TH!$Y$7,M537=TH!$Y$7),"x","")</f>
        <v/>
      </c>
      <c r="Z537" s="87" t="str">
        <f t="shared" si="21"/>
        <v/>
      </c>
    </row>
    <row r="538" spans="1:26" ht="15.75" customHeight="1">
      <c r="A538" s="405" t="str">
        <f>IF(B538&lt;&gt;"",IF(AND(B538&gt;=_TM1,B538&lt;=_TM2,OR(TH!L538="1111",TH!M538="1111")),TH!D538,""),"")</f>
        <v/>
      </c>
      <c r="B538" s="63" t="str">
        <f t="shared" si="20"/>
        <v/>
      </c>
      <c r="C538" s="64"/>
      <c r="D538" s="64"/>
      <c r="E538" s="64"/>
      <c r="F538" s="67"/>
      <c r="G538" s="381"/>
      <c r="H538" s="75"/>
      <c r="I538" s="619"/>
      <c r="J538" s="628"/>
      <c r="K538" s="65"/>
      <c r="L538" s="66"/>
      <c r="M538" s="66"/>
      <c r="N538" s="87" t="str">
        <f>IF(AND('331-CT'!$E$7=TH!H538,OR(L538="331",M538="331")),"x","")</f>
        <v/>
      </c>
      <c r="O538" s="87" t="str">
        <f>IF(AND($B538&gt;='111'!$N$11,$B538&lt;='111'!$O$11,OR($L538=$O$7,$M538=$O$7)),"x","")</f>
        <v/>
      </c>
      <c r="P538" s="87" t="str">
        <f>IF(AND($L538=$O$7,$B538&lt;'111'!$N$11),"x","")</f>
        <v/>
      </c>
      <c r="Q538" s="87" t="str">
        <f>IF(AND($M538=$O$7,$B538&lt;'111'!$N$11),"x","")</f>
        <v/>
      </c>
      <c r="R538" s="87" t="str">
        <f>IF(AND($B538&gt;='112'!$M$9,$B538&lt;='112'!$N$9,OR($L538='112'!$I$6,$M538='112'!$I$6)),"x","")</f>
        <v/>
      </c>
      <c r="S538" s="87" t="str">
        <f>IF(AND($L538='112'!$I$6,$B538&lt;'112'!$M$9),"x","")</f>
        <v/>
      </c>
      <c r="T538" s="87" t="str">
        <f>IF(AND($M538='112'!$I$6,$B538&lt;'112'!$M$9),"x","")</f>
        <v/>
      </c>
      <c r="U538" s="87" t="str">
        <f>IF(AND($B538&gt;='1331'!$I$9,$B538&lt;='1331'!$J$9,OR($L538=$U$7,$M538=$U$7)),"x","")</f>
        <v/>
      </c>
      <c r="V538" s="87" t="str">
        <f>IF(AND($L538=$U$7,$B538&lt;'1331'!$I$9),"x","")</f>
        <v/>
      </c>
      <c r="W538" s="87" t="str">
        <f>IF(AND($M538=$U$7,$B538&lt;'1331'!$I$9),"x","")</f>
        <v/>
      </c>
      <c r="X538" s="87" t="str">
        <f>IF(AND('CT-341'!$H$9=H538,OR(LEFT(L538,3)=$X$7,LEFT(M538,3)=$X$7)),"x","")</f>
        <v/>
      </c>
      <c r="Y538" s="87" t="str">
        <f>IF(OR(TH!L538=TH!$Y$7,M538=TH!$Y$7),"x","")</f>
        <v/>
      </c>
      <c r="Z538" s="87" t="str">
        <f t="shared" si="21"/>
        <v/>
      </c>
    </row>
    <row r="539" spans="1:26" ht="15.75" customHeight="1">
      <c r="A539" s="405" t="str">
        <f>IF(B539&lt;&gt;"",IF(AND(B539&gt;=_TM1,B539&lt;=_TM2,OR(TH!L539="1111",TH!M539="1111")),TH!D539,""),"")</f>
        <v/>
      </c>
      <c r="B539" s="63" t="str">
        <f t="shared" si="20"/>
        <v/>
      </c>
      <c r="C539" s="64"/>
      <c r="D539" s="64"/>
      <c r="E539" s="64"/>
      <c r="F539" s="67"/>
      <c r="G539" s="381"/>
      <c r="H539" s="75"/>
      <c r="I539" s="619"/>
      <c r="J539" s="628"/>
      <c r="K539" s="65"/>
      <c r="L539" s="393"/>
      <c r="M539" s="66"/>
      <c r="N539" s="87" t="str">
        <f>IF(AND('331-CT'!$E$7=TH!H539,OR(L539="331",M539="331")),"x","")</f>
        <v/>
      </c>
      <c r="O539" s="87" t="str">
        <f>IF(AND($B539&gt;='111'!$N$11,$B539&lt;='111'!$O$11,OR($L539=$O$7,$M539=$O$7)),"x","")</f>
        <v/>
      </c>
      <c r="P539" s="87" t="str">
        <f>IF(AND($L539=$O$7,$B539&lt;'111'!$N$11),"x","")</f>
        <v/>
      </c>
      <c r="Q539" s="87" t="str">
        <f>IF(AND($M539=$O$7,$B539&lt;'111'!$N$11),"x","")</f>
        <v/>
      </c>
      <c r="R539" s="87" t="str">
        <f>IF(AND($B539&gt;='112'!$M$9,$B539&lt;='112'!$N$9,OR($L539='112'!$I$6,$M539='112'!$I$6)),"x","")</f>
        <v/>
      </c>
      <c r="S539" s="87" t="str">
        <f>IF(AND($L539='112'!$I$6,$B539&lt;'112'!$M$9),"x","")</f>
        <v/>
      </c>
      <c r="T539" s="87" t="str">
        <f>IF(AND($M539='112'!$I$6,$B539&lt;'112'!$M$9),"x","")</f>
        <v/>
      </c>
      <c r="U539" s="87" t="str">
        <f>IF(AND($B539&gt;='1331'!$I$9,$B539&lt;='1331'!$J$9,OR($L539=$U$7,$M539=$U$7)),"x","")</f>
        <v/>
      </c>
      <c r="V539" s="87" t="str">
        <f>IF(AND($L539=$U$7,$B539&lt;'1331'!$I$9),"x","")</f>
        <v/>
      </c>
      <c r="W539" s="87" t="str">
        <f>IF(AND($M539=$U$7,$B539&lt;'1331'!$I$9),"x","")</f>
        <v/>
      </c>
      <c r="X539" s="87" t="str">
        <f>IF(AND('CT-341'!$H$9=H539,OR(LEFT(L539,3)=$X$7,LEFT(M539,3)=$X$7)),"x","")</f>
        <v/>
      </c>
      <c r="Y539" s="87" t="str">
        <f>IF(OR(TH!L539=TH!$Y$7,M539=TH!$Y$7),"x","")</f>
        <v/>
      </c>
      <c r="Z539" s="87" t="str">
        <f t="shared" si="21"/>
        <v/>
      </c>
    </row>
    <row r="540" spans="1:26" ht="15.75" customHeight="1">
      <c r="A540" s="405" t="str">
        <f>IF(B540&lt;&gt;"",IF(AND(B540&gt;=_TM1,B540&lt;=_TM2,OR(TH!L540="1111",TH!M540="1111")),TH!D540,""),"")</f>
        <v/>
      </c>
      <c r="B540" s="63" t="str">
        <f t="shared" si="20"/>
        <v/>
      </c>
      <c r="C540" s="64"/>
      <c r="D540" s="64"/>
      <c r="E540" s="64"/>
      <c r="F540" s="67"/>
      <c r="G540" s="381"/>
      <c r="H540" s="75"/>
      <c r="I540" s="619"/>
      <c r="J540" s="628"/>
      <c r="K540" s="65"/>
      <c r="L540" s="66"/>
      <c r="M540" s="66"/>
      <c r="N540" s="87" t="str">
        <f>IF(AND('331-CT'!$E$7=TH!H540,OR(L540="331",M540="331")),"x","")</f>
        <v/>
      </c>
      <c r="O540" s="87" t="str">
        <f>IF(AND($B540&gt;='111'!$N$11,$B540&lt;='111'!$O$11,OR($L540=$O$7,$M540=$O$7)),"x","")</f>
        <v/>
      </c>
      <c r="P540" s="87" t="str">
        <f>IF(AND($L540=$O$7,$B540&lt;'111'!$N$11),"x","")</f>
        <v/>
      </c>
      <c r="Q540" s="87" t="str">
        <f>IF(AND($M540=$O$7,$B540&lt;'111'!$N$11),"x","")</f>
        <v/>
      </c>
      <c r="R540" s="87" t="str">
        <f>IF(AND($B540&gt;='112'!$M$9,$B540&lt;='112'!$N$9,OR($L540='112'!$I$6,$M540='112'!$I$6)),"x","")</f>
        <v/>
      </c>
      <c r="S540" s="87" t="str">
        <f>IF(AND($L540='112'!$I$6,$B540&lt;'112'!$M$9),"x","")</f>
        <v/>
      </c>
      <c r="T540" s="87" t="str">
        <f>IF(AND($M540='112'!$I$6,$B540&lt;'112'!$M$9),"x","")</f>
        <v/>
      </c>
      <c r="U540" s="87" t="str">
        <f>IF(AND($B540&gt;='1331'!$I$9,$B540&lt;='1331'!$J$9,OR($L540=$U$7,$M540=$U$7)),"x","")</f>
        <v/>
      </c>
      <c r="V540" s="87" t="str">
        <f>IF(AND($L540=$U$7,$B540&lt;'1331'!$I$9),"x","")</f>
        <v/>
      </c>
      <c r="W540" s="87" t="str">
        <f>IF(AND($M540=$U$7,$B540&lt;'1331'!$I$9),"x","")</f>
        <v/>
      </c>
      <c r="X540" s="87" t="str">
        <f>IF(AND('CT-341'!$H$9=H540,OR(LEFT(L540,3)=$X$7,LEFT(M540,3)=$X$7)),"x","")</f>
        <v/>
      </c>
      <c r="Y540" s="87" t="str">
        <f>IF(OR(TH!L540=TH!$Y$7,M540=TH!$Y$7),"x","")</f>
        <v/>
      </c>
      <c r="Z540" s="87" t="str">
        <f t="shared" si="21"/>
        <v/>
      </c>
    </row>
    <row r="541" spans="1:26" ht="15.75" customHeight="1">
      <c r="A541" s="405" t="str">
        <f>IF(B541&lt;&gt;"",IF(AND(B541&gt;=_TM1,B541&lt;=_TM2,OR(TH!L541="1111",TH!M541="1111")),TH!D541,""),"")</f>
        <v/>
      </c>
      <c r="B541" s="63" t="str">
        <f t="shared" si="20"/>
        <v/>
      </c>
      <c r="C541" s="64"/>
      <c r="D541" s="64"/>
      <c r="E541" s="64"/>
      <c r="F541" s="67"/>
      <c r="G541" s="381"/>
      <c r="H541" s="372"/>
      <c r="I541" s="617"/>
      <c r="J541" s="626"/>
      <c r="K541" s="65"/>
      <c r="L541" s="66"/>
      <c r="M541" s="66"/>
      <c r="N541" s="87" t="str">
        <f>IF(AND('331-CT'!$E$7=TH!H541,OR(L541="331",M541="331")),"x","")</f>
        <v/>
      </c>
      <c r="O541" s="87" t="str">
        <f>IF(AND($B541&gt;='111'!$N$11,$B541&lt;='111'!$O$11,OR($L541=$O$7,$M541=$O$7)),"x","")</f>
        <v/>
      </c>
      <c r="P541" s="87" t="str">
        <f>IF(AND($L541=$O$7,$B541&lt;'111'!$N$11),"x","")</f>
        <v/>
      </c>
      <c r="Q541" s="87" t="str">
        <f>IF(AND($M541=$O$7,$B541&lt;'111'!$N$11),"x","")</f>
        <v/>
      </c>
      <c r="R541" s="87" t="str">
        <f>IF(AND($B541&gt;='112'!$M$9,$B541&lt;='112'!$N$9,OR($L541='112'!$I$6,$M541='112'!$I$6)),"x","")</f>
        <v/>
      </c>
      <c r="S541" s="87" t="str">
        <f>IF(AND($L541='112'!$I$6,$B541&lt;'112'!$M$9),"x","")</f>
        <v/>
      </c>
      <c r="T541" s="87" t="str">
        <f>IF(AND($M541='112'!$I$6,$B541&lt;'112'!$M$9),"x","")</f>
        <v/>
      </c>
      <c r="U541" s="87" t="str">
        <f>IF(AND($B541&gt;='1331'!$I$9,$B541&lt;='1331'!$J$9,OR($L541=$U$7,$M541=$U$7)),"x","")</f>
        <v/>
      </c>
      <c r="V541" s="87" t="str">
        <f>IF(AND($L541=$U$7,$B541&lt;'1331'!$I$9),"x","")</f>
        <v/>
      </c>
      <c r="W541" s="87" t="str">
        <f>IF(AND($M541=$U$7,$B541&lt;'1331'!$I$9),"x","")</f>
        <v/>
      </c>
      <c r="X541" s="87" t="str">
        <f>IF(AND('CT-341'!$H$9=H541,OR(LEFT(L541,3)=$X$7,LEFT(M541,3)=$X$7)),"x","")</f>
        <v/>
      </c>
      <c r="Y541" s="87" t="str">
        <f>IF(OR(TH!L541=TH!$Y$7,M541=TH!$Y$7),"x","")</f>
        <v/>
      </c>
      <c r="Z541" s="87" t="str">
        <f t="shared" si="21"/>
        <v/>
      </c>
    </row>
    <row r="542" spans="1:26" ht="15.75" customHeight="1">
      <c r="A542" s="405" t="str">
        <f>IF(B542&lt;&gt;"",IF(AND(B542&gt;=_TM1,B542&lt;=_TM2,OR(TH!L542="1111",TH!M542="1111")),TH!D542,""),"")</f>
        <v/>
      </c>
      <c r="B542" s="63" t="str">
        <f t="shared" si="20"/>
        <v/>
      </c>
      <c r="C542" s="64"/>
      <c r="D542" s="64"/>
      <c r="E542" s="64"/>
      <c r="F542" s="67"/>
      <c r="G542" s="381"/>
      <c r="H542" s="372"/>
      <c r="I542" s="617"/>
      <c r="J542" s="626"/>
      <c r="K542" s="65"/>
      <c r="L542" s="66"/>
      <c r="M542" s="66"/>
      <c r="N542" s="87" t="str">
        <f>IF(AND('331-CT'!$E$7=TH!H542,OR(L542="331",M542="331")),"x","")</f>
        <v/>
      </c>
      <c r="O542" s="87" t="str">
        <f>IF(AND($B542&gt;='111'!$N$11,$B542&lt;='111'!$O$11,OR($L542=$O$7,$M542=$O$7)),"x","")</f>
        <v/>
      </c>
      <c r="P542" s="87" t="str">
        <f>IF(AND($L542=$O$7,$B542&lt;'111'!$N$11),"x","")</f>
        <v/>
      </c>
      <c r="Q542" s="87" t="str">
        <f>IF(AND($M542=$O$7,$B542&lt;'111'!$N$11),"x","")</f>
        <v/>
      </c>
      <c r="R542" s="87" t="str">
        <f>IF(AND($B542&gt;='112'!$M$9,$B542&lt;='112'!$N$9,OR($L542='112'!$I$6,$M542='112'!$I$6)),"x","")</f>
        <v/>
      </c>
      <c r="S542" s="87" t="str">
        <f>IF(AND($L542='112'!$I$6,$B542&lt;'112'!$M$9),"x","")</f>
        <v/>
      </c>
      <c r="T542" s="87" t="str">
        <f>IF(AND($M542='112'!$I$6,$B542&lt;'112'!$M$9),"x","")</f>
        <v/>
      </c>
      <c r="U542" s="87" t="str">
        <f>IF(AND($B542&gt;='1331'!$I$9,$B542&lt;='1331'!$J$9,OR($L542=$U$7,$M542=$U$7)),"x","")</f>
        <v/>
      </c>
      <c r="V542" s="87" t="str">
        <f>IF(AND($L542=$U$7,$B542&lt;'1331'!$I$9),"x","")</f>
        <v/>
      </c>
      <c r="W542" s="87" t="str">
        <f>IF(AND($M542=$U$7,$B542&lt;'1331'!$I$9),"x","")</f>
        <v/>
      </c>
      <c r="X542" s="87" t="str">
        <f>IF(AND('CT-341'!$H$9=H542,OR(LEFT(L542,3)=$X$7,LEFT(M542,3)=$X$7)),"x","")</f>
        <v/>
      </c>
      <c r="Y542" s="87" t="str">
        <f>IF(OR(TH!L542=TH!$Y$7,M542=TH!$Y$7),"x","")</f>
        <v/>
      </c>
      <c r="Z542" s="87" t="str">
        <f t="shared" si="21"/>
        <v/>
      </c>
    </row>
    <row r="543" spans="1:26" ht="15.75" customHeight="1">
      <c r="A543" s="405" t="str">
        <f>IF(B543&lt;&gt;"",IF(AND(B543&gt;=_TM1,B543&lt;=_TM2,OR(TH!L543="1111",TH!M543="1111")),TH!D543,""),"")</f>
        <v/>
      </c>
      <c r="B543" s="63" t="str">
        <f t="shared" si="20"/>
        <v/>
      </c>
      <c r="C543" s="64"/>
      <c r="D543" s="64"/>
      <c r="E543" s="64"/>
      <c r="F543" s="67"/>
      <c r="G543" s="367"/>
      <c r="H543" s="75"/>
      <c r="I543" s="619"/>
      <c r="J543" s="628"/>
      <c r="K543" s="65"/>
      <c r="L543" s="66"/>
      <c r="M543" s="66"/>
      <c r="N543" s="87" t="str">
        <f>IF(AND('331-CT'!$E$7=TH!H543,OR(L543="331",M543="331")),"x","")</f>
        <v/>
      </c>
      <c r="O543" s="87" t="str">
        <f>IF(AND($B543&gt;='111'!$N$11,$B543&lt;='111'!$O$11,OR($L543=$O$7,$M543=$O$7)),"x","")</f>
        <v/>
      </c>
      <c r="P543" s="87" t="str">
        <f>IF(AND($L543=$O$7,$B543&lt;'111'!$N$11),"x","")</f>
        <v/>
      </c>
      <c r="Q543" s="87" t="str">
        <f>IF(AND($M543=$O$7,$B543&lt;'111'!$N$11),"x","")</f>
        <v/>
      </c>
      <c r="R543" s="87" t="str">
        <f>IF(AND($B543&gt;='112'!$M$9,$B543&lt;='112'!$N$9,OR($L543='112'!$I$6,$M543='112'!$I$6)),"x","")</f>
        <v/>
      </c>
      <c r="S543" s="87" t="str">
        <f>IF(AND($L543='112'!$I$6,$B543&lt;'112'!$M$9),"x","")</f>
        <v/>
      </c>
      <c r="T543" s="87" t="str">
        <f>IF(AND($M543='112'!$I$6,$B543&lt;'112'!$M$9),"x","")</f>
        <v/>
      </c>
      <c r="U543" s="87" t="str">
        <f>IF(AND($B543&gt;='1331'!$I$9,$B543&lt;='1331'!$J$9,OR($L543=$U$7,$M543=$U$7)),"x","")</f>
        <v/>
      </c>
      <c r="V543" s="87" t="str">
        <f>IF(AND($L543=$U$7,$B543&lt;'1331'!$I$9),"x","")</f>
        <v/>
      </c>
      <c r="W543" s="87" t="str">
        <f>IF(AND($M543=$U$7,$B543&lt;'1331'!$I$9),"x","")</f>
        <v/>
      </c>
      <c r="X543" s="87" t="str">
        <f>IF(AND('CT-341'!$H$9=H543,OR(LEFT(L543,3)=$X$7,LEFT(M543,3)=$X$7)),"x","")</f>
        <v/>
      </c>
      <c r="Y543" s="87" t="str">
        <f>IF(OR(TH!L543=TH!$Y$7,M543=TH!$Y$7),"x","")</f>
        <v/>
      </c>
      <c r="Z543" s="87" t="str">
        <f t="shared" si="21"/>
        <v/>
      </c>
    </row>
    <row r="544" spans="1:26" ht="15.75" customHeight="1">
      <c r="A544" s="405" t="str">
        <f>IF(B544&lt;&gt;"",IF(AND(B544&gt;=_TM1,B544&lt;=_TM2,OR(TH!L544="1111",TH!M544="1111")),TH!D544,""),"")</f>
        <v/>
      </c>
      <c r="B544" s="63" t="str">
        <f t="shared" si="20"/>
        <v/>
      </c>
      <c r="C544" s="64"/>
      <c r="D544" s="64"/>
      <c r="E544" s="64"/>
      <c r="F544" s="67"/>
      <c r="G544" s="367"/>
      <c r="H544" s="75"/>
      <c r="I544" s="619"/>
      <c r="J544" s="628"/>
      <c r="K544" s="65"/>
      <c r="L544" s="66"/>
      <c r="M544" s="66"/>
      <c r="N544" s="87" t="str">
        <f>IF(AND('331-CT'!$E$7=TH!H544,OR(L544="331",M544="331")),"x","")</f>
        <v/>
      </c>
      <c r="O544" s="87" t="str">
        <f>IF(AND($B544&gt;='111'!$N$11,$B544&lt;='111'!$O$11,OR($L544=$O$7,$M544=$O$7)),"x","")</f>
        <v/>
      </c>
      <c r="P544" s="87" t="str">
        <f>IF(AND($L544=$O$7,$B544&lt;'111'!$N$11),"x","")</f>
        <v/>
      </c>
      <c r="Q544" s="87" t="str">
        <f>IF(AND($M544=$O$7,$B544&lt;'111'!$N$11),"x","")</f>
        <v/>
      </c>
      <c r="R544" s="87" t="str">
        <f>IF(AND($B544&gt;='112'!$M$9,$B544&lt;='112'!$N$9,OR($L544='112'!$I$6,$M544='112'!$I$6)),"x","")</f>
        <v/>
      </c>
      <c r="S544" s="87" t="str">
        <f>IF(AND($L544='112'!$I$6,$B544&lt;'112'!$M$9),"x","")</f>
        <v/>
      </c>
      <c r="T544" s="87" t="str">
        <f>IF(AND($M544='112'!$I$6,$B544&lt;'112'!$M$9),"x","")</f>
        <v/>
      </c>
      <c r="U544" s="87" t="str">
        <f>IF(AND($B544&gt;='1331'!$I$9,$B544&lt;='1331'!$J$9,OR($L544=$U$7,$M544=$U$7)),"x","")</f>
        <v/>
      </c>
      <c r="V544" s="87" t="str">
        <f>IF(AND($L544=$U$7,$B544&lt;'1331'!$I$9),"x","")</f>
        <v/>
      </c>
      <c r="W544" s="87" t="str">
        <f>IF(AND($M544=$U$7,$B544&lt;'1331'!$I$9),"x","")</f>
        <v/>
      </c>
      <c r="X544" s="87" t="str">
        <f>IF(AND('CT-341'!$H$9=H544,OR(LEFT(L544,3)=$X$7,LEFT(M544,3)=$X$7)),"x","")</f>
        <v/>
      </c>
      <c r="Y544" s="87" t="str">
        <f>IF(OR(TH!L544=TH!$Y$7,M544=TH!$Y$7),"x","")</f>
        <v/>
      </c>
      <c r="Z544" s="87" t="str">
        <f t="shared" si="21"/>
        <v/>
      </c>
    </row>
    <row r="545" spans="1:26" ht="15.75" customHeight="1">
      <c r="A545" s="405" t="str">
        <f>IF(B545&lt;&gt;"",IF(AND(B545&gt;=_TM1,B545&lt;=_TM2,OR(TH!L545="1111",TH!M545="1111")),TH!D545,""),"")</f>
        <v/>
      </c>
      <c r="B545" s="63" t="str">
        <f t="shared" si="20"/>
        <v/>
      </c>
      <c r="C545" s="64"/>
      <c r="D545" s="64"/>
      <c r="E545" s="64"/>
      <c r="F545" s="67"/>
      <c r="G545" s="367"/>
      <c r="H545" s="75"/>
      <c r="I545" s="619"/>
      <c r="J545" s="628"/>
      <c r="K545" s="65"/>
      <c r="L545" s="66"/>
      <c r="M545" s="66"/>
      <c r="N545" s="87" t="str">
        <f>IF(AND('331-CT'!$E$7=TH!H545,OR(L545="331",M545="331")),"x","")</f>
        <v/>
      </c>
      <c r="O545" s="87" t="str">
        <f>IF(AND($B545&gt;='111'!$N$11,$B545&lt;='111'!$O$11,OR($L545=$O$7,$M545=$O$7)),"x","")</f>
        <v/>
      </c>
      <c r="P545" s="87" t="str">
        <f>IF(AND($L545=$O$7,$B545&lt;'111'!$N$11),"x","")</f>
        <v/>
      </c>
      <c r="Q545" s="87" t="str">
        <f>IF(AND($M545=$O$7,$B545&lt;'111'!$N$11),"x","")</f>
        <v/>
      </c>
      <c r="R545" s="87" t="str">
        <f>IF(AND($B545&gt;='112'!$M$9,$B545&lt;='112'!$N$9,OR($L545='112'!$I$6,$M545='112'!$I$6)),"x","")</f>
        <v/>
      </c>
      <c r="S545" s="87" t="str">
        <f>IF(AND($L545='112'!$I$6,$B545&lt;'112'!$M$9),"x","")</f>
        <v/>
      </c>
      <c r="T545" s="87" t="str">
        <f>IF(AND($M545='112'!$I$6,$B545&lt;'112'!$M$9),"x","")</f>
        <v/>
      </c>
      <c r="U545" s="87" t="str">
        <f>IF(AND($B545&gt;='1331'!$I$9,$B545&lt;='1331'!$J$9,OR($L545=$U$7,$M545=$U$7)),"x","")</f>
        <v/>
      </c>
      <c r="V545" s="87" t="str">
        <f>IF(AND($L545=$U$7,$B545&lt;'1331'!$I$9),"x","")</f>
        <v/>
      </c>
      <c r="W545" s="87" t="str">
        <f>IF(AND($M545=$U$7,$B545&lt;'1331'!$I$9),"x","")</f>
        <v/>
      </c>
      <c r="X545" s="87" t="str">
        <f>IF(AND('CT-341'!$H$9=H545,OR(LEFT(L545,3)=$X$7,LEFT(M545,3)=$X$7)),"x","")</f>
        <v/>
      </c>
      <c r="Y545" s="87" t="str">
        <f>IF(OR(TH!L545=TH!$Y$7,M545=TH!$Y$7),"x","")</f>
        <v/>
      </c>
      <c r="Z545" s="87" t="str">
        <f t="shared" si="21"/>
        <v/>
      </c>
    </row>
    <row r="546" spans="1:26" ht="15.75" customHeight="1">
      <c r="A546" s="405" t="str">
        <f>IF(B546&lt;&gt;"",IF(AND(B546&gt;=_TM1,B546&lt;=_TM2,OR(TH!L546="1111",TH!M546="1111")),TH!D546,""),"")</f>
        <v/>
      </c>
      <c r="B546" s="63" t="str">
        <f t="shared" si="20"/>
        <v/>
      </c>
      <c r="C546" s="64"/>
      <c r="D546" s="64"/>
      <c r="E546" s="64"/>
      <c r="F546" s="67"/>
      <c r="G546" s="367"/>
      <c r="H546" s="75"/>
      <c r="I546" s="619"/>
      <c r="J546" s="628"/>
      <c r="K546" s="65"/>
      <c r="L546" s="66"/>
      <c r="M546" s="66"/>
      <c r="N546" s="87" t="str">
        <f>IF(AND('331-CT'!$E$7=TH!H546,OR(L546="331",M546="331")),"x","")</f>
        <v/>
      </c>
      <c r="O546" s="87" t="str">
        <f>IF(AND($B546&gt;='111'!$N$11,$B546&lt;='111'!$O$11,OR($L546=$O$7,$M546=$O$7)),"x","")</f>
        <v/>
      </c>
      <c r="P546" s="87" t="str">
        <f>IF(AND($L546=$O$7,$B546&lt;'111'!$N$11),"x","")</f>
        <v/>
      </c>
      <c r="Q546" s="87" t="str">
        <f>IF(AND($M546=$O$7,$B546&lt;'111'!$N$11),"x","")</f>
        <v/>
      </c>
      <c r="R546" s="87" t="str">
        <f>IF(AND($B546&gt;='112'!$M$9,$B546&lt;='112'!$N$9,OR($L546='112'!$I$6,$M546='112'!$I$6)),"x","")</f>
        <v/>
      </c>
      <c r="S546" s="87" t="str">
        <f>IF(AND($L546='112'!$I$6,$B546&lt;'112'!$M$9),"x","")</f>
        <v/>
      </c>
      <c r="T546" s="87" t="str">
        <f>IF(AND($M546='112'!$I$6,$B546&lt;'112'!$M$9),"x","")</f>
        <v/>
      </c>
      <c r="U546" s="87" t="str">
        <f>IF(AND($B546&gt;='1331'!$I$9,$B546&lt;='1331'!$J$9,OR($L546=$U$7,$M546=$U$7)),"x","")</f>
        <v/>
      </c>
      <c r="V546" s="87" t="str">
        <f>IF(AND($L546=$U$7,$B546&lt;'1331'!$I$9),"x","")</f>
        <v/>
      </c>
      <c r="W546" s="87" t="str">
        <f>IF(AND($M546=$U$7,$B546&lt;'1331'!$I$9),"x","")</f>
        <v/>
      </c>
      <c r="X546" s="87" t="str">
        <f>IF(AND('CT-341'!$H$9=H546,OR(LEFT(L546,3)=$X$7,LEFT(M546,3)=$X$7)),"x","")</f>
        <v/>
      </c>
      <c r="Y546" s="87" t="str">
        <f>IF(OR(TH!L546=TH!$Y$7,M546=TH!$Y$7),"x","")</f>
        <v/>
      </c>
      <c r="Z546" s="87" t="str">
        <f t="shared" si="21"/>
        <v/>
      </c>
    </row>
    <row r="547" spans="1:26" ht="15.75" customHeight="1">
      <c r="A547" s="405" t="str">
        <f>IF(B547&lt;&gt;"",IF(AND(B547&gt;=_TM1,B547&lt;=_TM2,OR(TH!L547="1111",TH!M547="1111")),TH!D547,""),"")</f>
        <v/>
      </c>
      <c r="B547" s="63" t="str">
        <f t="shared" si="20"/>
        <v/>
      </c>
      <c r="C547" s="64"/>
      <c r="D547" s="64"/>
      <c r="E547" s="64"/>
      <c r="F547" s="67"/>
      <c r="G547" s="367"/>
      <c r="H547" s="75"/>
      <c r="I547" s="619"/>
      <c r="J547" s="628"/>
      <c r="K547" s="65"/>
      <c r="L547" s="66"/>
      <c r="M547" s="66"/>
      <c r="N547" s="87" t="str">
        <f>IF(AND('331-CT'!$E$7=TH!H547,OR(L547="331",M547="331")),"x","")</f>
        <v/>
      </c>
      <c r="O547" s="87" t="str">
        <f>IF(AND($B547&gt;='111'!$N$11,$B547&lt;='111'!$O$11,OR($L547=$O$7,$M547=$O$7)),"x","")</f>
        <v/>
      </c>
      <c r="P547" s="87" t="str">
        <f>IF(AND($L547=$O$7,$B547&lt;'111'!$N$11),"x","")</f>
        <v/>
      </c>
      <c r="Q547" s="87" t="str">
        <f>IF(AND($M547=$O$7,$B547&lt;'111'!$N$11),"x","")</f>
        <v/>
      </c>
      <c r="R547" s="87" t="str">
        <f>IF(AND($B547&gt;='112'!$M$9,$B547&lt;='112'!$N$9,OR($L547='112'!$I$6,$M547='112'!$I$6)),"x","")</f>
        <v/>
      </c>
      <c r="S547" s="87" t="str">
        <f>IF(AND($L547='112'!$I$6,$B547&lt;'112'!$M$9),"x","")</f>
        <v/>
      </c>
      <c r="T547" s="87" t="str">
        <f>IF(AND($M547='112'!$I$6,$B547&lt;'112'!$M$9),"x","")</f>
        <v/>
      </c>
      <c r="U547" s="87" t="str">
        <f>IF(AND($B547&gt;='1331'!$I$9,$B547&lt;='1331'!$J$9,OR($L547=$U$7,$M547=$U$7)),"x","")</f>
        <v/>
      </c>
      <c r="V547" s="87" t="str">
        <f>IF(AND($L547=$U$7,$B547&lt;'1331'!$I$9),"x","")</f>
        <v/>
      </c>
      <c r="W547" s="87" t="str">
        <f>IF(AND($M547=$U$7,$B547&lt;'1331'!$I$9),"x","")</f>
        <v/>
      </c>
      <c r="X547" s="87" t="str">
        <f>IF(AND('CT-341'!$H$9=H547,OR(LEFT(L547,3)=$X$7,LEFT(M547,3)=$X$7)),"x","")</f>
        <v/>
      </c>
      <c r="Y547" s="87" t="str">
        <f>IF(OR(TH!L547=TH!$Y$7,M547=TH!$Y$7),"x","")</f>
        <v/>
      </c>
      <c r="Z547" s="87" t="str">
        <f t="shared" si="21"/>
        <v/>
      </c>
    </row>
    <row r="548" spans="1:26" ht="15.75" customHeight="1">
      <c r="A548" s="405" t="str">
        <f>IF(B548&lt;&gt;"",IF(AND(B548&gt;=_TM1,B548&lt;=_TM2,OR(TH!L548="1111",TH!M548="1111")),TH!D548,""),"")</f>
        <v/>
      </c>
      <c r="B548" s="63" t="str">
        <f t="shared" si="20"/>
        <v/>
      </c>
      <c r="C548" s="64"/>
      <c r="D548" s="64"/>
      <c r="E548" s="64"/>
      <c r="F548" s="67"/>
      <c r="G548" s="367"/>
      <c r="H548" s="75"/>
      <c r="I548" s="619"/>
      <c r="J548" s="628"/>
      <c r="K548" s="65"/>
      <c r="L548" s="66"/>
      <c r="M548" s="66"/>
      <c r="N548" s="87" t="str">
        <f>IF(AND('331-CT'!$E$7=TH!H548,OR(L548="331",M548="331")),"x","")</f>
        <v/>
      </c>
      <c r="O548" s="87" t="str">
        <f>IF(AND($B548&gt;='111'!$N$11,$B548&lt;='111'!$O$11,OR($L548=$O$7,$M548=$O$7)),"x","")</f>
        <v/>
      </c>
      <c r="P548" s="87" t="str">
        <f>IF(AND($L548=$O$7,$B548&lt;'111'!$N$11),"x","")</f>
        <v/>
      </c>
      <c r="Q548" s="87" t="str">
        <f>IF(AND($M548=$O$7,$B548&lt;'111'!$N$11),"x","")</f>
        <v/>
      </c>
      <c r="R548" s="87" t="str">
        <f>IF(AND($B548&gt;='112'!$M$9,$B548&lt;='112'!$N$9,OR($L548='112'!$I$6,$M548='112'!$I$6)),"x","")</f>
        <v/>
      </c>
      <c r="S548" s="87" t="str">
        <f>IF(AND($L548='112'!$I$6,$B548&lt;'112'!$M$9),"x","")</f>
        <v/>
      </c>
      <c r="T548" s="87" t="str">
        <f>IF(AND($M548='112'!$I$6,$B548&lt;'112'!$M$9),"x","")</f>
        <v/>
      </c>
      <c r="U548" s="87" t="str">
        <f>IF(AND($B548&gt;='1331'!$I$9,$B548&lt;='1331'!$J$9,OR($L548=$U$7,$M548=$U$7)),"x","")</f>
        <v/>
      </c>
      <c r="V548" s="87" t="str">
        <f>IF(AND($L548=$U$7,$B548&lt;'1331'!$I$9),"x","")</f>
        <v/>
      </c>
      <c r="W548" s="87" t="str">
        <f>IF(AND($M548=$U$7,$B548&lt;'1331'!$I$9),"x","")</f>
        <v/>
      </c>
      <c r="X548" s="87" t="str">
        <f>IF(AND('CT-341'!$H$9=H548,OR(LEFT(L548,3)=$X$7,LEFT(M548,3)=$X$7)),"x","")</f>
        <v/>
      </c>
      <c r="Y548" s="87" t="str">
        <f>IF(OR(TH!L548=TH!$Y$7,M548=TH!$Y$7),"x","")</f>
        <v/>
      </c>
      <c r="Z548" s="87" t="str">
        <f t="shared" si="21"/>
        <v/>
      </c>
    </row>
    <row r="549" spans="1:26" ht="15.75" customHeight="1">
      <c r="A549" s="405" t="str">
        <f>IF(B549&lt;&gt;"",IF(AND(B549&gt;=_TM1,B549&lt;=_TM2,OR(TH!L549="1111",TH!M549="1111")),TH!D549,""),"")</f>
        <v/>
      </c>
      <c r="B549" s="63" t="str">
        <f t="shared" si="20"/>
        <v/>
      </c>
      <c r="C549" s="64"/>
      <c r="D549" s="64"/>
      <c r="E549" s="64"/>
      <c r="F549" s="67"/>
      <c r="G549" s="367"/>
      <c r="H549" s="75"/>
      <c r="I549" s="619"/>
      <c r="J549" s="628"/>
      <c r="K549" s="65"/>
      <c r="L549" s="66"/>
      <c r="M549" s="66"/>
      <c r="N549" s="87" t="str">
        <f>IF(AND('331-CT'!$E$7=TH!H549,OR(L549="331",M549="331")),"x","")</f>
        <v/>
      </c>
      <c r="O549" s="87" t="str">
        <f>IF(AND($B549&gt;='111'!$N$11,$B549&lt;='111'!$O$11,OR($L549=$O$7,$M549=$O$7)),"x","")</f>
        <v/>
      </c>
      <c r="P549" s="87" t="str">
        <f>IF(AND($L549=$O$7,$B549&lt;'111'!$N$11),"x","")</f>
        <v/>
      </c>
      <c r="Q549" s="87" t="str">
        <f>IF(AND($M549=$O$7,$B549&lt;'111'!$N$11),"x","")</f>
        <v/>
      </c>
      <c r="R549" s="87" t="str">
        <f>IF(AND($B549&gt;='112'!$M$9,$B549&lt;='112'!$N$9,OR($L549='112'!$I$6,$M549='112'!$I$6)),"x","")</f>
        <v/>
      </c>
      <c r="S549" s="87" t="str">
        <f>IF(AND($L549='112'!$I$6,$B549&lt;'112'!$M$9),"x","")</f>
        <v/>
      </c>
      <c r="T549" s="87" t="str">
        <f>IF(AND($M549='112'!$I$6,$B549&lt;'112'!$M$9),"x","")</f>
        <v/>
      </c>
      <c r="U549" s="87" t="str">
        <f>IF(AND($B549&gt;='1331'!$I$9,$B549&lt;='1331'!$J$9,OR($L549=$U$7,$M549=$U$7)),"x","")</f>
        <v/>
      </c>
      <c r="V549" s="87" t="str">
        <f>IF(AND($L549=$U$7,$B549&lt;'1331'!$I$9),"x","")</f>
        <v/>
      </c>
      <c r="W549" s="87" t="str">
        <f>IF(AND($M549=$U$7,$B549&lt;'1331'!$I$9),"x","")</f>
        <v/>
      </c>
      <c r="X549" s="87" t="str">
        <f>IF(AND('CT-341'!$H$9=H549,OR(LEFT(L549,3)=$X$7,LEFT(M549,3)=$X$7)),"x","")</f>
        <v/>
      </c>
      <c r="Y549" s="87" t="str">
        <f>IF(OR(TH!L549=TH!$Y$7,M549=TH!$Y$7),"x","")</f>
        <v/>
      </c>
      <c r="Z549" s="87" t="str">
        <f t="shared" si="21"/>
        <v/>
      </c>
    </row>
    <row r="550" spans="1:26" ht="15.75" customHeight="1">
      <c r="A550" s="405" t="str">
        <f>IF(B550&lt;&gt;"",IF(AND(B550&gt;=_TM1,B550&lt;=_TM2,OR(TH!L550="1111",TH!M550="1111")),TH!D550,""),"")</f>
        <v/>
      </c>
      <c r="B550" s="63" t="str">
        <f t="shared" si="20"/>
        <v/>
      </c>
      <c r="C550" s="64"/>
      <c r="D550" s="64"/>
      <c r="E550" s="64"/>
      <c r="F550" s="67"/>
      <c r="G550" s="367"/>
      <c r="H550" s="75"/>
      <c r="I550" s="619"/>
      <c r="J550" s="628"/>
      <c r="K550" s="65"/>
      <c r="L550" s="66"/>
      <c r="M550" s="66"/>
      <c r="N550" s="87" t="str">
        <f>IF(AND('331-CT'!$E$7=TH!H550,OR(L550="331",M550="331")),"x","")</f>
        <v/>
      </c>
      <c r="O550" s="87" t="str">
        <f>IF(AND($B550&gt;='111'!$N$11,$B550&lt;='111'!$O$11,OR($L550=$O$7,$M550=$O$7)),"x","")</f>
        <v/>
      </c>
      <c r="P550" s="87" t="str">
        <f>IF(AND($L550=$O$7,$B550&lt;'111'!$N$11),"x","")</f>
        <v/>
      </c>
      <c r="Q550" s="87" t="str">
        <f>IF(AND($M550=$O$7,$B550&lt;'111'!$N$11),"x","")</f>
        <v/>
      </c>
      <c r="R550" s="87" t="str">
        <f>IF(AND($B550&gt;='112'!$M$9,$B550&lt;='112'!$N$9,OR($L550='112'!$I$6,$M550='112'!$I$6)),"x","")</f>
        <v/>
      </c>
      <c r="S550" s="87" t="str">
        <f>IF(AND($L550='112'!$I$6,$B550&lt;'112'!$M$9),"x","")</f>
        <v/>
      </c>
      <c r="T550" s="87" t="str">
        <f>IF(AND($M550='112'!$I$6,$B550&lt;'112'!$M$9),"x","")</f>
        <v/>
      </c>
      <c r="U550" s="87" t="str">
        <f>IF(AND($B550&gt;='1331'!$I$9,$B550&lt;='1331'!$J$9,OR($L550=$U$7,$M550=$U$7)),"x","")</f>
        <v/>
      </c>
      <c r="V550" s="87" t="str">
        <f>IF(AND($L550=$U$7,$B550&lt;'1331'!$I$9),"x","")</f>
        <v/>
      </c>
      <c r="W550" s="87" t="str">
        <f>IF(AND($M550=$U$7,$B550&lt;'1331'!$I$9),"x","")</f>
        <v/>
      </c>
      <c r="X550" s="87" t="str">
        <f>IF(AND('CT-341'!$H$9=H550,OR(LEFT(L550,3)=$X$7,LEFT(M550,3)=$X$7)),"x","")</f>
        <v/>
      </c>
      <c r="Y550" s="87" t="str">
        <f>IF(OR(TH!L550=TH!$Y$7,M550=TH!$Y$7),"x","")</f>
        <v/>
      </c>
      <c r="Z550" s="87" t="str">
        <f t="shared" si="21"/>
        <v/>
      </c>
    </row>
    <row r="551" spans="1:26" ht="15.75" customHeight="1">
      <c r="A551" s="405" t="str">
        <f>IF(B551&lt;&gt;"",IF(AND(B551&gt;=_TM1,B551&lt;=_TM2,OR(TH!L551="1111",TH!M551="1111")),TH!D551,""),"")</f>
        <v/>
      </c>
      <c r="B551" s="63" t="str">
        <f t="shared" si="20"/>
        <v/>
      </c>
      <c r="C551" s="64"/>
      <c r="D551" s="64"/>
      <c r="E551" s="64"/>
      <c r="F551" s="67"/>
      <c r="G551" s="367"/>
      <c r="H551" s="75"/>
      <c r="I551" s="619"/>
      <c r="J551" s="628"/>
      <c r="K551" s="65"/>
      <c r="L551" s="66"/>
      <c r="M551" s="66"/>
      <c r="N551" s="87" t="str">
        <f>IF(AND('331-CT'!$E$7=TH!H551,OR(L551="331",M551="331")),"x","")</f>
        <v/>
      </c>
      <c r="O551" s="87" t="str">
        <f>IF(AND($B551&gt;='111'!$N$11,$B551&lt;='111'!$O$11,OR($L551=$O$7,$M551=$O$7)),"x","")</f>
        <v/>
      </c>
      <c r="P551" s="87" t="str">
        <f>IF(AND($L551=$O$7,$B551&lt;'111'!$N$11),"x","")</f>
        <v/>
      </c>
      <c r="Q551" s="87" t="str">
        <f>IF(AND($M551=$O$7,$B551&lt;'111'!$N$11),"x","")</f>
        <v/>
      </c>
      <c r="R551" s="87" t="str">
        <f>IF(AND($B551&gt;='112'!$M$9,$B551&lt;='112'!$N$9,OR($L551='112'!$I$6,$M551='112'!$I$6)),"x","")</f>
        <v/>
      </c>
      <c r="S551" s="87" t="str">
        <f>IF(AND($L551='112'!$I$6,$B551&lt;'112'!$M$9),"x","")</f>
        <v/>
      </c>
      <c r="T551" s="87" t="str">
        <f>IF(AND($M551='112'!$I$6,$B551&lt;'112'!$M$9),"x","")</f>
        <v/>
      </c>
      <c r="U551" s="87" t="str">
        <f>IF(AND($B551&gt;='1331'!$I$9,$B551&lt;='1331'!$J$9,OR($L551=$U$7,$M551=$U$7)),"x","")</f>
        <v/>
      </c>
      <c r="V551" s="87" t="str">
        <f>IF(AND($L551=$U$7,$B551&lt;'1331'!$I$9),"x","")</f>
        <v/>
      </c>
      <c r="W551" s="87" t="str">
        <f>IF(AND($M551=$U$7,$B551&lt;'1331'!$I$9),"x","")</f>
        <v/>
      </c>
      <c r="X551" s="87" t="str">
        <f>IF(AND('CT-341'!$H$9=H551,OR(LEFT(L551,3)=$X$7,LEFT(M551,3)=$X$7)),"x","")</f>
        <v/>
      </c>
      <c r="Y551" s="87" t="str">
        <f>IF(OR(TH!L551=TH!$Y$7,M551=TH!$Y$7),"x","")</f>
        <v/>
      </c>
      <c r="Z551" s="87" t="str">
        <f t="shared" si="21"/>
        <v/>
      </c>
    </row>
    <row r="552" spans="1:26" ht="15.75" customHeight="1">
      <c r="A552" s="405" t="str">
        <f>IF(B552&lt;&gt;"",IF(AND(B552&gt;=_TM1,B552&lt;=_TM2,OR(TH!L552="1111",TH!M552="1111")),TH!D552,""),"")</f>
        <v/>
      </c>
      <c r="B552" s="63" t="str">
        <f t="shared" si="20"/>
        <v/>
      </c>
      <c r="C552" s="64"/>
      <c r="D552" s="64"/>
      <c r="E552" s="64"/>
      <c r="F552" s="67"/>
      <c r="G552" s="367"/>
      <c r="H552" s="75"/>
      <c r="I552" s="619"/>
      <c r="J552" s="628"/>
      <c r="K552" s="65"/>
      <c r="L552" s="66"/>
      <c r="M552" s="66"/>
      <c r="N552" s="87" t="str">
        <f>IF(AND('331-CT'!$E$7=TH!H552,OR(L552="331",M552="331")),"x","")</f>
        <v/>
      </c>
      <c r="O552" s="87" t="str">
        <f>IF(AND($B552&gt;='111'!$N$11,$B552&lt;='111'!$O$11,OR($L552=$O$7,$M552=$O$7)),"x","")</f>
        <v/>
      </c>
      <c r="P552" s="87" t="str">
        <f>IF(AND($L552=$O$7,$B552&lt;'111'!$N$11),"x","")</f>
        <v/>
      </c>
      <c r="Q552" s="87" t="str">
        <f>IF(AND($M552=$O$7,$B552&lt;'111'!$N$11),"x","")</f>
        <v/>
      </c>
      <c r="R552" s="87" t="str">
        <f>IF(AND($B552&gt;='112'!$M$9,$B552&lt;='112'!$N$9,OR($L552='112'!$I$6,$M552='112'!$I$6)),"x","")</f>
        <v/>
      </c>
      <c r="S552" s="87" t="str">
        <f>IF(AND($L552='112'!$I$6,$B552&lt;'112'!$M$9),"x","")</f>
        <v/>
      </c>
      <c r="T552" s="87" t="str">
        <f>IF(AND($M552='112'!$I$6,$B552&lt;'112'!$M$9),"x","")</f>
        <v/>
      </c>
      <c r="U552" s="87" t="str">
        <f>IF(AND($B552&gt;='1331'!$I$9,$B552&lt;='1331'!$J$9,OR($L552=$U$7,$M552=$U$7)),"x","")</f>
        <v/>
      </c>
      <c r="V552" s="87" t="str">
        <f>IF(AND($L552=$U$7,$B552&lt;'1331'!$I$9),"x","")</f>
        <v/>
      </c>
      <c r="W552" s="87" t="str">
        <f>IF(AND($M552=$U$7,$B552&lt;'1331'!$I$9),"x","")</f>
        <v/>
      </c>
      <c r="X552" s="87" t="str">
        <f>IF(AND('CT-341'!$H$9=H552,OR(LEFT(L552,3)=$X$7,LEFT(M552,3)=$X$7)),"x","")</f>
        <v/>
      </c>
      <c r="Y552" s="87" t="str">
        <f>IF(OR(TH!L552=TH!$Y$7,M552=TH!$Y$7),"x","")</f>
        <v/>
      </c>
      <c r="Z552" s="87" t="str">
        <f t="shared" si="21"/>
        <v/>
      </c>
    </row>
    <row r="553" spans="1:26" ht="15.75" customHeight="1">
      <c r="A553" s="405" t="str">
        <f>IF(B553&lt;&gt;"",IF(AND(B553&gt;=_TM1,B553&lt;=_TM2,OR(TH!L553="1111",TH!M553="1111")),TH!D553,""),"")</f>
        <v/>
      </c>
      <c r="B553" s="63" t="str">
        <f t="shared" si="20"/>
        <v/>
      </c>
      <c r="C553" s="64"/>
      <c r="D553" s="64"/>
      <c r="E553" s="64"/>
      <c r="F553" s="67"/>
      <c r="G553" s="367"/>
      <c r="H553" s="75"/>
      <c r="I553" s="619"/>
      <c r="J553" s="628"/>
      <c r="K553" s="65"/>
      <c r="L553" s="66"/>
      <c r="M553" s="66"/>
      <c r="N553" s="87" t="str">
        <f>IF(AND('331-CT'!$E$7=TH!H553,OR(L553="331",M553="331")),"x","")</f>
        <v/>
      </c>
      <c r="O553" s="87" t="str">
        <f>IF(AND($B553&gt;='111'!$N$11,$B553&lt;='111'!$O$11,OR($L553=$O$7,$M553=$O$7)),"x","")</f>
        <v/>
      </c>
      <c r="P553" s="87" t="str">
        <f>IF(AND($L553=$O$7,$B553&lt;'111'!$N$11),"x","")</f>
        <v/>
      </c>
      <c r="Q553" s="87" t="str">
        <f>IF(AND($M553=$O$7,$B553&lt;'111'!$N$11),"x","")</f>
        <v/>
      </c>
      <c r="R553" s="87" t="str">
        <f>IF(AND($B553&gt;='112'!$M$9,$B553&lt;='112'!$N$9,OR($L553='112'!$I$6,$M553='112'!$I$6)),"x","")</f>
        <v/>
      </c>
      <c r="S553" s="87" t="str">
        <f>IF(AND($L553='112'!$I$6,$B553&lt;'112'!$M$9),"x","")</f>
        <v/>
      </c>
      <c r="T553" s="87" t="str">
        <f>IF(AND($M553='112'!$I$6,$B553&lt;'112'!$M$9),"x","")</f>
        <v/>
      </c>
      <c r="U553" s="87" t="str">
        <f>IF(AND($B553&gt;='1331'!$I$9,$B553&lt;='1331'!$J$9,OR($L553=$U$7,$M553=$U$7)),"x","")</f>
        <v/>
      </c>
      <c r="V553" s="87" t="str">
        <f>IF(AND($L553=$U$7,$B553&lt;'1331'!$I$9),"x","")</f>
        <v/>
      </c>
      <c r="W553" s="87" t="str">
        <f>IF(AND($M553=$U$7,$B553&lt;'1331'!$I$9),"x","")</f>
        <v/>
      </c>
      <c r="X553" s="87" t="str">
        <f>IF(AND('CT-341'!$H$9=H553,OR(LEFT(L553,3)=$X$7,LEFT(M553,3)=$X$7)),"x","")</f>
        <v/>
      </c>
      <c r="Y553" s="87" t="str">
        <f>IF(OR(TH!L553=TH!$Y$7,M553=TH!$Y$7),"x","")</f>
        <v/>
      </c>
      <c r="Z553" s="87" t="str">
        <f t="shared" si="21"/>
        <v/>
      </c>
    </row>
    <row r="554" spans="1:26" ht="15.75" customHeight="1">
      <c r="A554" s="405" t="str">
        <f>IF(B554&lt;&gt;"",IF(AND(B554&gt;=_TM1,B554&lt;=_TM2,OR(TH!L554="1111",TH!M554="1111")),TH!D554,""),"")</f>
        <v/>
      </c>
      <c r="B554" s="63" t="str">
        <f t="shared" si="20"/>
        <v/>
      </c>
      <c r="C554" s="64"/>
      <c r="D554" s="64"/>
      <c r="E554" s="64"/>
      <c r="F554" s="67"/>
      <c r="G554" s="367"/>
      <c r="H554" s="75"/>
      <c r="I554" s="619"/>
      <c r="J554" s="628"/>
      <c r="K554" s="65"/>
      <c r="L554" s="66"/>
      <c r="M554" s="66"/>
      <c r="N554" s="87" t="str">
        <f>IF(AND('331-CT'!$E$7=TH!H554,OR(L554="331",M554="331")),"x","")</f>
        <v/>
      </c>
      <c r="O554" s="87" t="str">
        <f>IF(AND($B554&gt;='111'!$N$11,$B554&lt;='111'!$O$11,OR($L554=$O$7,$M554=$O$7)),"x","")</f>
        <v/>
      </c>
      <c r="P554" s="87" t="str">
        <f>IF(AND($L554=$O$7,$B554&lt;'111'!$N$11),"x","")</f>
        <v/>
      </c>
      <c r="Q554" s="87" t="str">
        <f>IF(AND($M554=$O$7,$B554&lt;'111'!$N$11),"x","")</f>
        <v/>
      </c>
      <c r="R554" s="87" t="str">
        <f>IF(AND($B554&gt;='112'!$M$9,$B554&lt;='112'!$N$9,OR($L554='112'!$I$6,$M554='112'!$I$6)),"x","")</f>
        <v/>
      </c>
      <c r="S554" s="87" t="str">
        <f>IF(AND($L554='112'!$I$6,$B554&lt;'112'!$M$9),"x","")</f>
        <v/>
      </c>
      <c r="T554" s="87" t="str">
        <f>IF(AND($M554='112'!$I$6,$B554&lt;'112'!$M$9),"x","")</f>
        <v/>
      </c>
      <c r="U554" s="87" t="str">
        <f>IF(AND($B554&gt;='1331'!$I$9,$B554&lt;='1331'!$J$9,OR($L554=$U$7,$M554=$U$7)),"x","")</f>
        <v/>
      </c>
      <c r="V554" s="87" t="str">
        <f>IF(AND($L554=$U$7,$B554&lt;'1331'!$I$9),"x","")</f>
        <v/>
      </c>
      <c r="W554" s="87" t="str">
        <f>IF(AND($M554=$U$7,$B554&lt;'1331'!$I$9),"x","")</f>
        <v/>
      </c>
      <c r="X554" s="87" t="str">
        <f>IF(AND('CT-341'!$H$9=H554,OR(LEFT(L554,3)=$X$7,LEFT(M554,3)=$X$7)),"x","")</f>
        <v/>
      </c>
      <c r="Y554" s="87" t="str">
        <f>IF(OR(TH!L554=TH!$Y$7,M554=TH!$Y$7),"x","")</f>
        <v/>
      </c>
      <c r="Z554" s="87" t="str">
        <f t="shared" si="21"/>
        <v/>
      </c>
    </row>
    <row r="555" spans="1:26" ht="15.75" customHeight="1">
      <c r="A555" s="405" t="str">
        <f>IF(B555&lt;&gt;"",IF(AND(B555&gt;=_TM1,B555&lt;=_TM2,OR(TH!L555="1111",TH!M555="1111")),TH!D555,""),"")</f>
        <v/>
      </c>
      <c r="B555" s="63" t="str">
        <f t="shared" si="20"/>
        <v/>
      </c>
      <c r="C555" s="64"/>
      <c r="D555" s="64"/>
      <c r="E555" s="64"/>
      <c r="F555" s="67"/>
      <c r="G555" s="367"/>
      <c r="H555" s="75"/>
      <c r="I555" s="619"/>
      <c r="J555" s="628"/>
      <c r="K555" s="65"/>
      <c r="L555" s="66"/>
      <c r="M555" s="66"/>
      <c r="N555" s="87" t="str">
        <f>IF(AND('331-CT'!$E$7=TH!H555,OR(L555="331",M555="331")),"x","")</f>
        <v/>
      </c>
      <c r="O555" s="87" t="str">
        <f>IF(AND($B555&gt;='111'!$N$11,$B555&lt;='111'!$O$11,OR($L555=$O$7,$M555=$O$7)),"x","")</f>
        <v/>
      </c>
      <c r="P555" s="87" t="str">
        <f>IF(AND($L555=$O$7,$B555&lt;'111'!$N$11),"x","")</f>
        <v/>
      </c>
      <c r="Q555" s="87" t="str">
        <f>IF(AND($M555=$O$7,$B555&lt;'111'!$N$11),"x","")</f>
        <v/>
      </c>
      <c r="R555" s="87" t="str">
        <f>IF(AND($B555&gt;='112'!$M$9,$B555&lt;='112'!$N$9,OR($L555='112'!$I$6,$M555='112'!$I$6)),"x","")</f>
        <v/>
      </c>
      <c r="S555" s="87" t="str">
        <f>IF(AND($L555='112'!$I$6,$B555&lt;'112'!$M$9),"x","")</f>
        <v/>
      </c>
      <c r="T555" s="87" t="str">
        <f>IF(AND($M555='112'!$I$6,$B555&lt;'112'!$M$9),"x","")</f>
        <v/>
      </c>
      <c r="U555" s="87" t="str">
        <f>IF(AND($B555&gt;='1331'!$I$9,$B555&lt;='1331'!$J$9,OR($L555=$U$7,$M555=$U$7)),"x","")</f>
        <v/>
      </c>
      <c r="V555" s="87" t="str">
        <f>IF(AND($L555=$U$7,$B555&lt;'1331'!$I$9),"x","")</f>
        <v/>
      </c>
      <c r="W555" s="87" t="str">
        <f>IF(AND($M555=$U$7,$B555&lt;'1331'!$I$9),"x","")</f>
        <v/>
      </c>
      <c r="X555" s="87" t="str">
        <f>IF(AND('CT-341'!$H$9=H555,OR(LEFT(L555,3)=$X$7,LEFT(M555,3)=$X$7)),"x","")</f>
        <v/>
      </c>
      <c r="Y555" s="87" t="str">
        <f>IF(OR(TH!L555=TH!$Y$7,M555=TH!$Y$7),"x","")</f>
        <v/>
      </c>
      <c r="Z555" s="87" t="str">
        <f t="shared" si="21"/>
        <v/>
      </c>
    </row>
    <row r="556" spans="1:26" ht="15.75" customHeight="1">
      <c r="A556" s="405" t="str">
        <f>IF(B556&lt;&gt;"",IF(AND(B556&gt;=_TM1,B556&lt;=_TM2,OR(TH!L556="1111",TH!M556="1111")),TH!D556,""),"")</f>
        <v/>
      </c>
      <c r="B556" s="63" t="str">
        <f t="shared" si="20"/>
        <v/>
      </c>
      <c r="C556" s="64"/>
      <c r="D556" s="64"/>
      <c r="E556" s="64"/>
      <c r="F556" s="67"/>
      <c r="G556" s="367"/>
      <c r="H556" s="75"/>
      <c r="I556" s="619"/>
      <c r="J556" s="628"/>
      <c r="K556" s="65"/>
      <c r="L556" s="66"/>
      <c r="M556" s="66"/>
      <c r="N556" s="87" t="str">
        <f>IF(AND('331-CT'!$E$7=TH!H556,OR(L556="331",M556="331")),"x","")</f>
        <v/>
      </c>
      <c r="O556" s="87" t="str">
        <f>IF(AND($B556&gt;='111'!$N$11,$B556&lt;='111'!$O$11,OR($L556=$O$7,$M556=$O$7)),"x","")</f>
        <v/>
      </c>
      <c r="P556" s="87" t="str">
        <f>IF(AND($L556=$O$7,$B556&lt;'111'!$N$11),"x","")</f>
        <v/>
      </c>
      <c r="Q556" s="87" t="str">
        <f>IF(AND($M556=$O$7,$B556&lt;'111'!$N$11),"x","")</f>
        <v/>
      </c>
      <c r="R556" s="87" t="str">
        <f>IF(AND($B556&gt;='112'!$M$9,$B556&lt;='112'!$N$9,OR($L556='112'!$I$6,$M556='112'!$I$6)),"x","")</f>
        <v/>
      </c>
      <c r="S556" s="87" t="str">
        <f>IF(AND($L556='112'!$I$6,$B556&lt;'112'!$M$9),"x","")</f>
        <v/>
      </c>
      <c r="T556" s="87" t="str">
        <f>IF(AND($M556='112'!$I$6,$B556&lt;'112'!$M$9),"x","")</f>
        <v/>
      </c>
      <c r="U556" s="87" t="str">
        <f>IF(AND($B556&gt;='1331'!$I$9,$B556&lt;='1331'!$J$9,OR($L556=$U$7,$M556=$U$7)),"x","")</f>
        <v/>
      </c>
      <c r="V556" s="87" t="str">
        <f>IF(AND($L556=$U$7,$B556&lt;'1331'!$I$9),"x","")</f>
        <v/>
      </c>
      <c r="W556" s="87" t="str">
        <f>IF(AND($M556=$U$7,$B556&lt;'1331'!$I$9),"x","")</f>
        <v/>
      </c>
      <c r="X556" s="87" t="str">
        <f>IF(AND('CT-341'!$H$9=H556,OR(LEFT(L556,3)=$X$7,LEFT(M556,3)=$X$7)),"x","")</f>
        <v/>
      </c>
      <c r="Y556" s="87" t="str">
        <f>IF(OR(TH!L556=TH!$Y$7,M556=TH!$Y$7),"x","")</f>
        <v/>
      </c>
      <c r="Z556" s="87" t="str">
        <f t="shared" si="21"/>
        <v/>
      </c>
    </row>
    <row r="557" spans="1:26" s="421" customFormat="1" ht="15.75" customHeight="1">
      <c r="A557" s="405" t="str">
        <f>IF(B557&lt;&gt;"",IF(AND(B557&gt;=_TM1,B557&lt;=_TM2,OR(TH!L557="1111",TH!M557="1111")),TH!D557,""),"")</f>
        <v/>
      </c>
      <c r="B557" s="63" t="str">
        <f t="shared" si="20"/>
        <v/>
      </c>
      <c r="C557" s="64"/>
      <c r="D557" s="64"/>
      <c r="E557" s="64"/>
      <c r="F557" s="67"/>
      <c r="G557" s="381"/>
      <c r="H557" s="75"/>
      <c r="I557" s="619"/>
      <c r="J557" s="628"/>
      <c r="K557" s="65"/>
      <c r="L557" s="66"/>
      <c r="M557" s="66"/>
      <c r="N557" s="87" t="str">
        <f>IF(AND('331-CT'!$E$7=TH!H557,OR(L557="331",M557="331")),"x","")</f>
        <v/>
      </c>
      <c r="O557" s="87" t="str">
        <f>IF(AND($B557&gt;='111'!$N$11,$B557&lt;='111'!$O$11,OR($L557=$O$7,$M557=$O$7)),"x","")</f>
        <v/>
      </c>
      <c r="P557" s="87" t="str">
        <f>IF(AND($L557=$O$7,$B557&lt;'111'!$N$11),"x","")</f>
        <v/>
      </c>
      <c r="Q557" s="87" t="str">
        <f>IF(AND($M557=$O$7,$B557&lt;'111'!$N$11),"x","")</f>
        <v/>
      </c>
      <c r="R557" s="87" t="str">
        <f>IF(AND($B557&gt;='112'!$M$9,$B557&lt;='112'!$N$9,OR($L557='112'!$I$6,$M557='112'!$I$6)),"x","")</f>
        <v/>
      </c>
      <c r="S557" s="87" t="str">
        <f>IF(AND($L557='112'!$I$6,$B557&lt;'112'!$M$9),"x","")</f>
        <v/>
      </c>
      <c r="T557" s="87" t="str">
        <f>IF(AND($M557='112'!$I$6,$B557&lt;'112'!$M$9),"x","")</f>
        <v/>
      </c>
      <c r="U557" s="87" t="str">
        <f>IF(AND($B557&gt;='1331'!$I$9,$B557&lt;='1331'!$J$9,OR($L557=$U$7,$M557=$U$7)),"x","")</f>
        <v/>
      </c>
      <c r="V557" s="87" t="str">
        <f>IF(AND($L557=$U$7,$B557&lt;'1331'!$I$9),"x","")</f>
        <v/>
      </c>
      <c r="W557" s="87" t="str">
        <f>IF(AND($M557=$U$7,$B557&lt;'1331'!$I$9),"x","")</f>
        <v/>
      </c>
      <c r="X557" s="87" t="str">
        <f>IF(AND('CT-341'!$H$9=H557,OR(LEFT(L557,3)=$X$7,LEFT(M557,3)=$X$7)),"x","")</f>
        <v/>
      </c>
      <c r="Y557" s="87" t="str">
        <f>IF(OR(TH!L557=TH!$Y$7,M557=TH!$Y$7),"x","")</f>
        <v/>
      </c>
      <c r="Z557" s="87" t="str">
        <f t="shared" si="21"/>
        <v/>
      </c>
    </row>
    <row r="558" spans="1:26" ht="15.75" customHeight="1">
      <c r="A558" s="405" t="str">
        <f>IF(B558&lt;&gt;"",IF(AND(B558&gt;=_TM1,B558&lt;=_TM2,OR(TH!L558="1111",TH!M558="1111")),TH!D558,""),"")</f>
        <v/>
      </c>
      <c r="B558" s="63" t="str">
        <f t="shared" si="20"/>
        <v/>
      </c>
      <c r="C558" s="64"/>
      <c r="D558" s="64"/>
      <c r="E558" s="64"/>
      <c r="F558" s="67"/>
      <c r="G558" s="381"/>
      <c r="H558" s="75"/>
      <c r="I558" s="619"/>
      <c r="J558" s="628"/>
      <c r="K558" s="65"/>
      <c r="L558" s="66"/>
      <c r="M558" s="66"/>
      <c r="N558" s="87" t="str">
        <f>IF(AND('331-CT'!$E$7=TH!H558,OR(L558="331",M558="331")),"x","")</f>
        <v/>
      </c>
      <c r="O558" s="87" t="str">
        <f>IF(AND($B558&gt;='111'!$N$11,$B558&lt;='111'!$O$11,OR($L558=$O$7,$M558=$O$7)),"x","")</f>
        <v/>
      </c>
      <c r="P558" s="87" t="str">
        <f>IF(AND($L558=$O$7,$B558&lt;'111'!$N$11),"x","")</f>
        <v/>
      </c>
      <c r="Q558" s="87" t="str">
        <f>IF(AND($M558=$O$7,$B558&lt;'111'!$N$11),"x","")</f>
        <v/>
      </c>
      <c r="R558" s="87" t="str">
        <f>IF(AND($B558&gt;='112'!$M$9,$B558&lt;='112'!$N$9,OR($L558='112'!$I$6,$M558='112'!$I$6)),"x","")</f>
        <v/>
      </c>
      <c r="S558" s="87" t="str">
        <f>IF(AND($L558='112'!$I$6,$B558&lt;'112'!$M$9),"x","")</f>
        <v/>
      </c>
      <c r="T558" s="87" t="str">
        <f>IF(AND($M558='112'!$I$6,$B558&lt;'112'!$M$9),"x","")</f>
        <v/>
      </c>
      <c r="U558" s="87" t="str">
        <f>IF(AND($B558&gt;='1331'!$I$9,$B558&lt;='1331'!$J$9,OR($L558=$U$7,$M558=$U$7)),"x","")</f>
        <v/>
      </c>
      <c r="V558" s="87" t="str">
        <f>IF(AND($L558=$U$7,$B558&lt;'1331'!$I$9),"x","")</f>
        <v/>
      </c>
      <c r="W558" s="87" t="str">
        <f>IF(AND($M558=$U$7,$B558&lt;'1331'!$I$9),"x","")</f>
        <v/>
      </c>
      <c r="X558" s="87" t="str">
        <f>IF(AND('CT-341'!$H$9=H558,OR(LEFT(L558,3)=$X$7,LEFT(M558,3)=$X$7)),"x","")</f>
        <v/>
      </c>
      <c r="Y558" s="87" t="str">
        <f>IF(OR(TH!L558=TH!$Y$7,M558=TH!$Y$7),"x","")</f>
        <v/>
      </c>
      <c r="Z558" s="87" t="str">
        <f t="shared" si="21"/>
        <v/>
      </c>
    </row>
    <row r="559" spans="1:26" ht="15.75" customHeight="1">
      <c r="A559" s="405" t="str">
        <f>IF(B559&lt;&gt;"",IF(AND(B559&gt;=_TM1,B559&lt;=_TM2,OR(TH!L559="1111",TH!M559="1111")),TH!D559,""),"")</f>
        <v/>
      </c>
      <c r="B559" s="63" t="str">
        <f t="shared" si="20"/>
        <v/>
      </c>
      <c r="C559" s="64"/>
      <c r="D559" s="64"/>
      <c r="E559" s="64"/>
      <c r="F559" s="67"/>
      <c r="G559" s="367"/>
      <c r="H559" s="75"/>
      <c r="I559" s="619"/>
      <c r="J559" s="628"/>
      <c r="K559" s="65"/>
      <c r="L559" s="66"/>
      <c r="M559" s="66"/>
      <c r="N559" s="87" t="str">
        <f>IF(AND('331-CT'!$E$7=TH!H559,OR(L559="331",M559="331")),"x","")</f>
        <v/>
      </c>
      <c r="O559" s="87" t="str">
        <f>IF(AND($B559&gt;='111'!$N$11,$B559&lt;='111'!$O$11,OR($L559=$O$7,$M559=$O$7)),"x","")</f>
        <v/>
      </c>
      <c r="P559" s="87" t="str">
        <f>IF(AND($L559=$O$7,$B559&lt;'111'!$N$11),"x","")</f>
        <v/>
      </c>
      <c r="Q559" s="87" t="str">
        <f>IF(AND($M559=$O$7,$B559&lt;'111'!$N$11),"x","")</f>
        <v/>
      </c>
      <c r="R559" s="87" t="str">
        <f>IF(AND($B559&gt;='112'!$M$9,$B559&lt;='112'!$N$9,OR($L559='112'!$I$6,$M559='112'!$I$6)),"x","")</f>
        <v/>
      </c>
      <c r="S559" s="87" t="str">
        <f>IF(AND($L559='112'!$I$6,$B559&lt;'112'!$M$9),"x","")</f>
        <v/>
      </c>
      <c r="T559" s="87" t="str">
        <f>IF(AND($M559='112'!$I$6,$B559&lt;'112'!$M$9),"x","")</f>
        <v/>
      </c>
      <c r="U559" s="87" t="str">
        <f>IF(AND($B559&gt;='1331'!$I$9,$B559&lt;='1331'!$J$9,OR($L559=$U$7,$M559=$U$7)),"x","")</f>
        <v/>
      </c>
      <c r="V559" s="87" t="str">
        <f>IF(AND($L559=$U$7,$B559&lt;'1331'!$I$9),"x","")</f>
        <v/>
      </c>
      <c r="W559" s="87" t="str">
        <f>IF(AND($M559=$U$7,$B559&lt;'1331'!$I$9),"x","")</f>
        <v/>
      </c>
      <c r="X559" s="87" t="str">
        <f>IF(AND('CT-341'!$H$9=H559,OR(LEFT(L559,3)=$X$7,LEFT(M559,3)=$X$7)),"x","")</f>
        <v/>
      </c>
      <c r="Y559" s="87" t="str">
        <f>IF(OR(TH!L559=TH!$Y$7,M559=TH!$Y$7),"x","")</f>
        <v/>
      </c>
      <c r="Z559" s="87" t="str">
        <f t="shared" si="21"/>
        <v/>
      </c>
    </row>
    <row r="560" spans="1:26" ht="15.75" customHeight="1">
      <c r="A560" s="405" t="str">
        <f>IF(B560&lt;&gt;"",IF(AND(B560&gt;=_TM1,B560&lt;=_TM2,OR(TH!L560="1111",TH!M560="1111")),TH!D560,""),"")</f>
        <v/>
      </c>
      <c r="B560" s="63" t="str">
        <f t="shared" si="20"/>
        <v/>
      </c>
      <c r="C560" s="64"/>
      <c r="D560" s="64"/>
      <c r="E560" s="64"/>
      <c r="F560" s="67"/>
      <c r="G560" s="367"/>
      <c r="H560" s="75"/>
      <c r="I560" s="619"/>
      <c r="J560" s="628"/>
      <c r="K560" s="65"/>
      <c r="L560" s="66"/>
      <c r="M560" s="66"/>
      <c r="N560" s="87" t="str">
        <f>IF(AND('331-CT'!$E$7=TH!H560,OR(L560="331",M560="331")),"x","")</f>
        <v/>
      </c>
      <c r="O560" s="87" t="str">
        <f>IF(AND($B560&gt;='111'!$N$11,$B560&lt;='111'!$O$11,OR($L560=$O$7,$M560=$O$7)),"x","")</f>
        <v/>
      </c>
      <c r="P560" s="87" t="str">
        <f>IF(AND($L560=$O$7,$B560&lt;'111'!$N$11),"x","")</f>
        <v/>
      </c>
      <c r="Q560" s="87" t="str">
        <f>IF(AND($M560=$O$7,$B560&lt;'111'!$N$11),"x","")</f>
        <v/>
      </c>
      <c r="R560" s="87" t="str">
        <f>IF(AND($B560&gt;='112'!$M$9,$B560&lt;='112'!$N$9,OR($L560='112'!$I$6,$M560='112'!$I$6)),"x","")</f>
        <v/>
      </c>
      <c r="S560" s="87" t="str">
        <f>IF(AND($L560='112'!$I$6,$B560&lt;'112'!$M$9),"x","")</f>
        <v/>
      </c>
      <c r="T560" s="87" t="str">
        <f>IF(AND($M560='112'!$I$6,$B560&lt;'112'!$M$9),"x","")</f>
        <v/>
      </c>
      <c r="U560" s="87" t="str">
        <f>IF(AND($B560&gt;='1331'!$I$9,$B560&lt;='1331'!$J$9,OR($L560=$U$7,$M560=$U$7)),"x","")</f>
        <v/>
      </c>
      <c r="V560" s="87" t="str">
        <f>IF(AND($L560=$U$7,$B560&lt;'1331'!$I$9),"x","")</f>
        <v/>
      </c>
      <c r="W560" s="87" t="str">
        <f>IF(AND($M560=$U$7,$B560&lt;'1331'!$I$9),"x","")</f>
        <v/>
      </c>
      <c r="X560" s="87" t="str">
        <f>IF(AND('CT-341'!$H$9=H560,OR(LEFT(L560,3)=$X$7,LEFT(M560,3)=$X$7)),"x","")</f>
        <v/>
      </c>
      <c r="Y560" s="87" t="str">
        <f>IF(OR(TH!L560=TH!$Y$7,M560=TH!$Y$7),"x","")</f>
        <v/>
      </c>
      <c r="Z560" s="87" t="str">
        <f t="shared" si="21"/>
        <v/>
      </c>
    </row>
    <row r="561" spans="1:26" ht="15.75" customHeight="1">
      <c r="A561" s="405" t="str">
        <f>IF(B561&lt;&gt;"",IF(AND(B561&gt;=_TM1,B561&lt;=_TM2,OR(TH!L561="1111",TH!M561="1111")),TH!D561,""),"")</f>
        <v/>
      </c>
      <c r="B561" s="63" t="str">
        <f t="shared" si="20"/>
        <v/>
      </c>
      <c r="C561" s="64"/>
      <c r="D561" s="64"/>
      <c r="E561" s="64"/>
      <c r="F561" s="67"/>
      <c r="G561" s="367"/>
      <c r="H561" s="75"/>
      <c r="I561" s="619"/>
      <c r="J561" s="628"/>
      <c r="K561" s="65"/>
      <c r="L561" s="66"/>
      <c r="M561" s="66"/>
      <c r="N561" s="87" t="str">
        <f>IF(AND('331-CT'!$E$7=TH!H561,OR(L561="331",M561="331")),"x","")</f>
        <v/>
      </c>
      <c r="O561" s="87" t="str">
        <f>IF(AND($B561&gt;='111'!$N$11,$B561&lt;='111'!$O$11,OR($L561=$O$7,$M561=$O$7)),"x","")</f>
        <v/>
      </c>
      <c r="P561" s="87" t="str">
        <f>IF(AND($L561=$O$7,$B561&lt;'111'!$N$11),"x","")</f>
        <v/>
      </c>
      <c r="Q561" s="87" t="str">
        <f>IF(AND($M561=$O$7,$B561&lt;'111'!$N$11),"x","")</f>
        <v/>
      </c>
      <c r="R561" s="87" t="str">
        <f>IF(AND($B561&gt;='112'!$M$9,$B561&lt;='112'!$N$9,OR($L561='112'!$I$6,$M561='112'!$I$6)),"x","")</f>
        <v/>
      </c>
      <c r="S561" s="87" t="str">
        <f>IF(AND($L561='112'!$I$6,$B561&lt;'112'!$M$9),"x","")</f>
        <v/>
      </c>
      <c r="T561" s="87" t="str">
        <f>IF(AND($M561='112'!$I$6,$B561&lt;'112'!$M$9),"x","")</f>
        <v/>
      </c>
      <c r="U561" s="87" t="str">
        <f>IF(AND($B561&gt;='1331'!$I$9,$B561&lt;='1331'!$J$9,OR($L561=$U$7,$M561=$U$7)),"x","")</f>
        <v/>
      </c>
      <c r="V561" s="87" t="str">
        <f>IF(AND($L561=$U$7,$B561&lt;'1331'!$I$9),"x","")</f>
        <v/>
      </c>
      <c r="W561" s="87" t="str">
        <f>IF(AND($M561=$U$7,$B561&lt;'1331'!$I$9),"x","")</f>
        <v/>
      </c>
      <c r="X561" s="87" t="str">
        <f>IF(AND('CT-341'!$H$9=H561,OR(LEFT(L561,3)=$X$7,LEFT(M561,3)=$X$7)),"x","")</f>
        <v/>
      </c>
      <c r="Y561" s="87" t="str">
        <f>IF(OR(TH!L561=TH!$Y$7,M561=TH!$Y$7),"x","")</f>
        <v/>
      </c>
      <c r="Z561" s="87" t="str">
        <f t="shared" si="21"/>
        <v/>
      </c>
    </row>
    <row r="562" spans="1:26" ht="15.75" customHeight="1">
      <c r="A562" s="405" t="str">
        <f>IF(B562&lt;&gt;"",IF(AND(B562&gt;=_TM1,B562&lt;=_TM2,OR(TH!L562="1111",TH!M562="1111")),TH!D562,""),"")</f>
        <v/>
      </c>
      <c r="B562" s="63" t="str">
        <f t="shared" si="20"/>
        <v/>
      </c>
      <c r="C562" s="64"/>
      <c r="D562" s="64"/>
      <c r="E562" s="64"/>
      <c r="F562" s="67"/>
      <c r="G562" s="381"/>
      <c r="H562" s="75"/>
      <c r="I562" s="619"/>
      <c r="J562" s="628"/>
      <c r="K562" s="65"/>
      <c r="L562" s="66"/>
      <c r="M562" s="66"/>
      <c r="N562" s="87" t="str">
        <f>IF(AND('331-CT'!$E$7=TH!H562,OR(L562="331",M562="331")),"x","")</f>
        <v/>
      </c>
      <c r="O562" s="87" t="str">
        <f>IF(AND($B562&gt;='111'!$N$11,$B562&lt;='111'!$O$11,OR($L562=$O$7,$M562=$O$7)),"x","")</f>
        <v/>
      </c>
      <c r="P562" s="87" t="str">
        <f>IF(AND($L562=$O$7,$B562&lt;'111'!$N$11),"x","")</f>
        <v/>
      </c>
      <c r="Q562" s="87" t="str">
        <f>IF(AND($M562=$O$7,$B562&lt;'111'!$N$11),"x","")</f>
        <v/>
      </c>
      <c r="R562" s="87" t="str">
        <f>IF(AND($B562&gt;='112'!$M$9,$B562&lt;='112'!$N$9,OR($L562='112'!$I$6,$M562='112'!$I$6)),"x","")</f>
        <v/>
      </c>
      <c r="S562" s="87" t="str">
        <f>IF(AND($L562='112'!$I$6,$B562&lt;'112'!$M$9),"x","")</f>
        <v/>
      </c>
      <c r="T562" s="87" t="str">
        <f>IF(AND($M562='112'!$I$6,$B562&lt;'112'!$M$9),"x","")</f>
        <v/>
      </c>
      <c r="U562" s="87" t="str">
        <f>IF(AND($B562&gt;='1331'!$I$9,$B562&lt;='1331'!$J$9,OR($L562=$U$7,$M562=$U$7)),"x","")</f>
        <v/>
      </c>
      <c r="V562" s="87" t="str">
        <f>IF(AND($L562=$U$7,$B562&lt;'1331'!$I$9),"x","")</f>
        <v/>
      </c>
      <c r="W562" s="87" t="str">
        <f>IF(AND($M562=$U$7,$B562&lt;'1331'!$I$9),"x","")</f>
        <v/>
      </c>
      <c r="X562" s="87" t="str">
        <f>IF(AND('CT-341'!$H$9=H562,OR(LEFT(L562,3)=$X$7,LEFT(M562,3)=$X$7)),"x","")</f>
        <v/>
      </c>
      <c r="Y562" s="87" t="str">
        <f>IF(OR(TH!L562=TH!$Y$7,M562=TH!$Y$7),"x","")</f>
        <v/>
      </c>
      <c r="Z562" s="87" t="str">
        <f t="shared" si="21"/>
        <v/>
      </c>
    </row>
    <row r="563" spans="1:26" ht="15.75" customHeight="1">
      <c r="A563" s="405" t="str">
        <f>IF(B563&lt;&gt;"",IF(AND(B563&gt;=_TM1,B563&lt;=_TM2,OR(TH!L563="1111",TH!M563="1111")),TH!D563,""),"")</f>
        <v/>
      </c>
      <c r="B563" s="63" t="str">
        <f t="shared" si="20"/>
        <v/>
      </c>
      <c r="C563" s="64"/>
      <c r="D563" s="64"/>
      <c r="E563" s="64"/>
      <c r="F563" s="67"/>
      <c r="G563" s="381"/>
      <c r="H563" s="75"/>
      <c r="I563" s="619"/>
      <c r="J563" s="628"/>
      <c r="K563" s="65"/>
      <c r="L563" s="66"/>
      <c r="M563" s="66"/>
      <c r="N563" s="87" t="str">
        <f>IF(AND('331-CT'!$E$7=TH!H563,OR(L563="331",M563="331")),"x","")</f>
        <v/>
      </c>
      <c r="O563" s="87" t="str">
        <f>IF(AND($B563&gt;='111'!$N$11,$B563&lt;='111'!$O$11,OR($L563=$O$7,$M563=$O$7)),"x","")</f>
        <v/>
      </c>
      <c r="P563" s="87" t="str">
        <f>IF(AND($L563=$O$7,$B563&lt;'111'!$N$11),"x","")</f>
        <v/>
      </c>
      <c r="Q563" s="87" t="str">
        <f>IF(AND($M563=$O$7,$B563&lt;'111'!$N$11),"x","")</f>
        <v/>
      </c>
      <c r="R563" s="87" t="str">
        <f>IF(AND($B563&gt;='112'!$M$9,$B563&lt;='112'!$N$9,OR($L563='112'!$I$6,$M563='112'!$I$6)),"x","")</f>
        <v/>
      </c>
      <c r="S563" s="87" t="str">
        <f>IF(AND($L563='112'!$I$6,$B563&lt;'112'!$M$9),"x","")</f>
        <v/>
      </c>
      <c r="T563" s="87" t="str">
        <f>IF(AND($M563='112'!$I$6,$B563&lt;'112'!$M$9),"x","")</f>
        <v/>
      </c>
      <c r="U563" s="87" t="str">
        <f>IF(AND($B563&gt;='1331'!$I$9,$B563&lt;='1331'!$J$9,OR($L563=$U$7,$M563=$U$7)),"x","")</f>
        <v/>
      </c>
      <c r="V563" s="87" t="str">
        <f>IF(AND($L563=$U$7,$B563&lt;'1331'!$I$9),"x","")</f>
        <v/>
      </c>
      <c r="W563" s="87" t="str">
        <f>IF(AND($M563=$U$7,$B563&lt;'1331'!$I$9),"x","")</f>
        <v/>
      </c>
      <c r="X563" s="87" t="str">
        <f>IF(AND('CT-341'!$H$9=H563,OR(LEFT(L563,3)=$X$7,LEFT(M563,3)=$X$7)),"x","")</f>
        <v/>
      </c>
      <c r="Y563" s="87" t="str">
        <f>IF(OR(TH!L563=TH!$Y$7,M563=TH!$Y$7),"x","")</f>
        <v/>
      </c>
      <c r="Z563" s="87" t="str">
        <f t="shared" si="21"/>
        <v/>
      </c>
    </row>
    <row r="564" spans="1:26" ht="15.75" customHeight="1">
      <c r="A564" s="405" t="str">
        <f>IF(B564&lt;&gt;"",IF(AND(B564&gt;=_TM1,B564&lt;=_TM2,OR(TH!L564="1111",TH!M564="1111")),TH!D564,""),"")</f>
        <v/>
      </c>
      <c r="B564" s="63" t="str">
        <f t="shared" si="20"/>
        <v/>
      </c>
      <c r="C564" s="64"/>
      <c r="D564" s="64"/>
      <c r="E564" s="64"/>
      <c r="F564" s="67"/>
      <c r="G564" s="381"/>
      <c r="H564" s="75"/>
      <c r="I564" s="619"/>
      <c r="J564" s="628"/>
      <c r="K564" s="65"/>
      <c r="L564" s="66"/>
      <c r="M564" s="66"/>
      <c r="N564" s="87" t="str">
        <f>IF(AND('331-CT'!$E$7=TH!H564,OR(L564="331",M564="331")),"x","")</f>
        <v/>
      </c>
      <c r="O564" s="87" t="str">
        <f>IF(AND($B564&gt;='111'!$N$11,$B564&lt;='111'!$O$11,OR($L564=$O$7,$M564=$O$7)),"x","")</f>
        <v/>
      </c>
      <c r="P564" s="87" t="str">
        <f>IF(AND($L564=$O$7,$B564&lt;'111'!$N$11),"x","")</f>
        <v/>
      </c>
      <c r="Q564" s="87" t="str">
        <f>IF(AND($M564=$O$7,$B564&lt;'111'!$N$11),"x","")</f>
        <v/>
      </c>
      <c r="R564" s="87" t="str">
        <f>IF(AND($B564&gt;='112'!$M$9,$B564&lt;='112'!$N$9,OR($L564='112'!$I$6,$M564='112'!$I$6)),"x","")</f>
        <v/>
      </c>
      <c r="S564" s="87" t="str">
        <f>IF(AND($L564='112'!$I$6,$B564&lt;'112'!$M$9),"x","")</f>
        <v/>
      </c>
      <c r="T564" s="87" t="str">
        <f>IF(AND($M564='112'!$I$6,$B564&lt;'112'!$M$9),"x","")</f>
        <v/>
      </c>
      <c r="U564" s="87" t="str">
        <f>IF(AND($B564&gt;='1331'!$I$9,$B564&lt;='1331'!$J$9,OR($L564=$U$7,$M564=$U$7)),"x","")</f>
        <v/>
      </c>
      <c r="V564" s="87" t="str">
        <f>IF(AND($L564=$U$7,$B564&lt;'1331'!$I$9),"x","")</f>
        <v/>
      </c>
      <c r="W564" s="87" t="str">
        <f>IF(AND($M564=$U$7,$B564&lt;'1331'!$I$9),"x","")</f>
        <v/>
      </c>
      <c r="X564" s="87" t="str">
        <f>IF(AND('CT-341'!$H$9=H564,OR(LEFT(L564,3)=$X$7,LEFT(M564,3)=$X$7)),"x","")</f>
        <v/>
      </c>
      <c r="Y564" s="87" t="str">
        <f>IF(OR(TH!L564=TH!$Y$7,M564=TH!$Y$7),"x","")</f>
        <v/>
      </c>
      <c r="Z564" s="87" t="str">
        <f t="shared" si="21"/>
        <v/>
      </c>
    </row>
    <row r="565" spans="1:26" ht="15.75" customHeight="1">
      <c r="A565" s="405" t="str">
        <f>IF(B565&lt;&gt;"",IF(AND(B565&gt;=_TM1,B565&lt;=_TM2,OR(TH!L565="1111",TH!M565="1111")),TH!D565,""),"")</f>
        <v/>
      </c>
      <c r="B565" s="63" t="str">
        <f t="shared" ref="B565:B628" si="22">IF(C565&lt;&gt;"",MONTH(C565),"")</f>
        <v/>
      </c>
      <c r="C565" s="64"/>
      <c r="D565" s="64"/>
      <c r="E565" s="64"/>
      <c r="F565" s="67"/>
      <c r="G565" s="381"/>
      <c r="H565" s="75"/>
      <c r="I565" s="619"/>
      <c r="J565" s="628"/>
      <c r="K565" s="65"/>
      <c r="L565" s="66"/>
      <c r="M565" s="66"/>
      <c r="N565" s="87" t="str">
        <f>IF(AND('331-CT'!$E$7=TH!H565,OR(L565="331",M565="331")),"x","")</f>
        <v/>
      </c>
      <c r="O565" s="87" t="str">
        <f>IF(AND($B565&gt;='111'!$N$11,$B565&lt;='111'!$O$11,OR($L565=$O$7,$M565=$O$7)),"x","")</f>
        <v/>
      </c>
      <c r="P565" s="87" t="str">
        <f>IF(AND($L565=$O$7,$B565&lt;'111'!$N$11),"x","")</f>
        <v/>
      </c>
      <c r="Q565" s="87" t="str">
        <f>IF(AND($M565=$O$7,$B565&lt;'111'!$N$11),"x","")</f>
        <v/>
      </c>
      <c r="R565" s="87" t="str">
        <f>IF(AND($B565&gt;='112'!$M$9,$B565&lt;='112'!$N$9,OR($L565='112'!$I$6,$M565='112'!$I$6)),"x","")</f>
        <v/>
      </c>
      <c r="S565" s="87" t="str">
        <f>IF(AND($L565='112'!$I$6,$B565&lt;'112'!$M$9),"x","")</f>
        <v/>
      </c>
      <c r="T565" s="87" t="str">
        <f>IF(AND($M565='112'!$I$6,$B565&lt;'112'!$M$9),"x","")</f>
        <v/>
      </c>
      <c r="U565" s="87" t="str">
        <f>IF(AND($B565&gt;='1331'!$I$9,$B565&lt;='1331'!$J$9,OR($L565=$U$7,$M565=$U$7)),"x","")</f>
        <v/>
      </c>
      <c r="V565" s="87" t="str">
        <f>IF(AND($L565=$U$7,$B565&lt;'1331'!$I$9),"x","")</f>
        <v/>
      </c>
      <c r="W565" s="87" t="str">
        <f>IF(AND($M565=$U$7,$B565&lt;'1331'!$I$9),"x","")</f>
        <v/>
      </c>
      <c r="X565" s="87" t="str">
        <f>IF(AND('CT-341'!$H$9=H565,OR(LEFT(L565,3)=$X$7,LEFT(M565,3)=$X$7)),"x","")</f>
        <v/>
      </c>
      <c r="Y565" s="87" t="str">
        <f>IF(OR(TH!L565=TH!$Y$7,M565=TH!$Y$7),"x","")</f>
        <v/>
      </c>
      <c r="Z565" s="87" t="str">
        <f t="shared" si="21"/>
        <v/>
      </c>
    </row>
    <row r="566" spans="1:26" ht="15.75" customHeight="1">
      <c r="A566" s="405" t="str">
        <f>IF(B566&lt;&gt;"",IF(AND(B566&gt;=_TM1,B566&lt;=_TM2,OR(TH!L566="1111",TH!M566="1111")),TH!D566,""),"")</f>
        <v/>
      </c>
      <c r="B566" s="63" t="str">
        <f t="shared" si="22"/>
        <v/>
      </c>
      <c r="C566" s="64"/>
      <c r="D566" s="64"/>
      <c r="E566" s="64"/>
      <c r="F566" s="67"/>
      <c r="G566" s="367"/>
      <c r="H566" s="75"/>
      <c r="I566" s="619"/>
      <c r="J566" s="628"/>
      <c r="K566" s="65"/>
      <c r="L566" s="66"/>
      <c r="M566" s="66"/>
      <c r="N566" s="87" t="str">
        <f>IF(AND('331-CT'!$E$7=TH!H566,OR(L566="331",M566="331")),"x","")</f>
        <v/>
      </c>
      <c r="O566" s="87" t="str">
        <f>IF(AND($B566&gt;='111'!$N$11,$B566&lt;='111'!$O$11,OR($L566=$O$7,$M566=$O$7)),"x","")</f>
        <v/>
      </c>
      <c r="P566" s="87" t="str">
        <f>IF(AND($L566=$O$7,$B566&lt;'111'!$N$11),"x","")</f>
        <v/>
      </c>
      <c r="Q566" s="87" t="str">
        <f>IF(AND($M566=$O$7,$B566&lt;'111'!$N$11),"x","")</f>
        <v/>
      </c>
      <c r="R566" s="87" t="str">
        <f>IF(AND($B566&gt;='112'!$M$9,$B566&lt;='112'!$N$9,OR($L566='112'!$I$6,$M566='112'!$I$6)),"x","")</f>
        <v/>
      </c>
      <c r="S566" s="87" t="str">
        <f>IF(AND($L566='112'!$I$6,$B566&lt;'112'!$M$9),"x","")</f>
        <v/>
      </c>
      <c r="T566" s="87" t="str">
        <f>IF(AND($M566='112'!$I$6,$B566&lt;'112'!$M$9),"x","")</f>
        <v/>
      </c>
      <c r="U566" s="87" t="str">
        <f>IF(AND($B566&gt;='1331'!$I$9,$B566&lt;='1331'!$J$9,OR($L566=$U$7,$M566=$U$7)),"x","")</f>
        <v/>
      </c>
      <c r="V566" s="87" t="str">
        <f>IF(AND($L566=$U$7,$B566&lt;'1331'!$I$9),"x","")</f>
        <v/>
      </c>
      <c r="W566" s="87" t="str">
        <f>IF(AND($M566=$U$7,$B566&lt;'1331'!$I$9),"x","")</f>
        <v/>
      </c>
      <c r="X566" s="87" t="str">
        <f>IF(AND('CT-341'!$H$9=H566,OR(LEFT(L566,3)=$X$7,LEFT(M566,3)=$X$7)),"x","")</f>
        <v/>
      </c>
      <c r="Y566" s="87" t="str">
        <f>IF(OR(TH!L566=TH!$Y$7,M566=TH!$Y$7),"x","")</f>
        <v/>
      </c>
      <c r="Z566" s="87" t="str">
        <f t="shared" si="21"/>
        <v/>
      </c>
    </row>
    <row r="567" spans="1:26" ht="15.75" customHeight="1">
      <c r="A567" s="405" t="str">
        <f>IF(B567&lt;&gt;"",IF(AND(B567&gt;=_TM1,B567&lt;=_TM2,OR(TH!L567="1111",TH!M567="1111")),TH!D567,""),"")</f>
        <v/>
      </c>
      <c r="B567" s="63" t="str">
        <f t="shared" si="22"/>
        <v/>
      </c>
      <c r="C567" s="64"/>
      <c r="D567" s="64"/>
      <c r="E567" s="64"/>
      <c r="F567" s="67"/>
      <c r="G567" s="367"/>
      <c r="H567" s="75"/>
      <c r="I567" s="619"/>
      <c r="J567" s="628"/>
      <c r="K567" s="65"/>
      <c r="L567" s="66"/>
      <c r="M567" s="66"/>
      <c r="N567" s="87" t="str">
        <f>IF(AND('331-CT'!$E$7=TH!H567,OR(L567="331",M567="331")),"x","")</f>
        <v/>
      </c>
      <c r="O567" s="87" t="str">
        <f>IF(AND($B567&gt;='111'!$N$11,$B567&lt;='111'!$O$11,OR($L567=$O$7,$M567=$O$7)),"x","")</f>
        <v/>
      </c>
      <c r="P567" s="87" t="str">
        <f>IF(AND($L567=$O$7,$B567&lt;'111'!$N$11),"x","")</f>
        <v/>
      </c>
      <c r="Q567" s="87" t="str">
        <f>IF(AND($M567=$O$7,$B567&lt;'111'!$N$11),"x","")</f>
        <v/>
      </c>
      <c r="R567" s="87" t="str">
        <f>IF(AND($B567&gt;='112'!$M$9,$B567&lt;='112'!$N$9,OR($L567='112'!$I$6,$M567='112'!$I$6)),"x","")</f>
        <v/>
      </c>
      <c r="S567" s="87" t="str">
        <f>IF(AND($L567='112'!$I$6,$B567&lt;'112'!$M$9),"x","")</f>
        <v/>
      </c>
      <c r="T567" s="87" t="str">
        <f>IF(AND($M567='112'!$I$6,$B567&lt;'112'!$M$9),"x","")</f>
        <v/>
      </c>
      <c r="U567" s="87" t="str">
        <f>IF(AND($B567&gt;='1331'!$I$9,$B567&lt;='1331'!$J$9,OR($L567=$U$7,$M567=$U$7)),"x","")</f>
        <v/>
      </c>
      <c r="V567" s="87" t="str">
        <f>IF(AND($L567=$U$7,$B567&lt;'1331'!$I$9),"x","")</f>
        <v/>
      </c>
      <c r="W567" s="87" t="str">
        <f>IF(AND($M567=$U$7,$B567&lt;'1331'!$I$9),"x","")</f>
        <v/>
      </c>
      <c r="X567" s="87" t="str">
        <f>IF(AND('CT-341'!$H$9=H567,OR(LEFT(L567,3)=$X$7,LEFT(M567,3)=$X$7)),"x","")</f>
        <v/>
      </c>
      <c r="Y567" s="87" t="str">
        <f>IF(OR(TH!L567=TH!$Y$7,M567=TH!$Y$7),"x","")</f>
        <v/>
      </c>
      <c r="Z567" s="87" t="str">
        <f t="shared" si="21"/>
        <v/>
      </c>
    </row>
    <row r="568" spans="1:26" ht="15.75" customHeight="1">
      <c r="A568" s="405" t="str">
        <f>IF(B568&lt;&gt;"",IF(AND(B568&gt;=_TM1,B568&lt;=_TM2,OR(TH!L568="1111",TH!M568="1111")),TH!D568,""),"")</f>
        <v/>
      </c>
      <c r="B568" s="63" t="str">
        <f t="shared" si="22"/>
        <v/>
      </c>
      <c r="C568" s="64"/>
      <c r="D568" s="64"/>
      <c r="E568" s="64"/>
      <c r="F568" s="67"/>
      <c r="G568" s="367"/>
      <c r="H568" s="75"/>
      <c r="I568" s="619"/>
      <c r="J568" s="628"/>
      <c r="K568" s="65"/>
      <c r="L568" s="66"/>
      <c r="M568" s="66"/>
      <c r="N568" s="87" t="str">
        <f>IF(AND('331-CT'!$E$7=TH!H568,OR(L568="331",M568="331")),"x","")</f>
        <v/>
      </c>
      <c r="O568" s="87" t="str">
        <f>IF(AND($B568&gt;='111'!$N$11,$B568&lt;='111'!$O$11,OR($L568=$O$7,$M568=$O$7)),"x","")</f>
        <v/>
      </c>
      <c r="P568" s="87" t="str">
        <f>IF(AND($L568=$O$7,$B568&lt;'111'!$N$11),"x","")</f>
        <v/>
      </c>
      <c r="Q568" s="87" t="str">
        <f>IF(AND($M568=$O$7,$B568&lt;'111'!$N$11),"x","")</f>
        <v/>
      </c>
      <c r="R568" s="87" t="str">
        <f>IF(AND($B568&gt;='112'!$M$9,$B568&lt;='112'!$N$9,OR($L568='112'!$I$6,$M568='112'!$I$6)),"x","")</f>
        <v/>
      </c>
      <c r="S568" s="87" t="str">
        <f>IF(AND($L568='112'!$I$6,$B568&lt;'112'!$M$9),"x","")</f>
        <v/>
      </c>
      <c r="T568" s="87" t="str">
        <f>IF(AND($M568='112'!$I$6,$B568&lt;'112'!$M$9),"x","")</f>
        <v/>
      </c>
      <c r="U568" s="87" t="str">
        <f>IF(AND($B568&gt;='1331'!$I$9,$B568&lt;='1331'!$J$9,OR($L568=$U$7,$M568=$U$7)),"x","")</f>
        <v/>
      </c>
      <c r="V568" s="87" t="str">
        <f>IF(AND($L568=$U$7,$B568&lt;'1331'!$I$9),"x","")</f>
        <v/>
      </c>
      <c r="W568" s="87" t="str">
        <f>IF(AND($M568=$U$7,$B568&lt;'1331'!$I$9),"x","")</f>
        <v/>
      </c>
      <c r="X568" s="87" t="str">
        <f>IF(AND('CT-341'!$H$9=H568,OR(LEFT(L568,3)=$X$7,LEFT(M568,3)=$X$7)),"x","")</f>
        <v/>
      </c>
      <c r="Y568" s="87" t="str">
        <f>IF(OR(TH!L568=TH!$Y$7,M568=TH!$Y$7),"x","")</f>
        <v/>
      </c>
      <c r="Z568" s="87" t="str">
        <f t="shared" si="21"/>
        <v/>
      </c>
    </row>
    <row r="569" spans="1:26" ht="15.75" customHeight="1">
      <c r="A569" s="405" t="str">
        <f>IF(B569&lt;&gt;"",IF(AND(B569&gt;=_TM1,B569&lt;=_TM2,OR(TH!L569="1111",TH!M569="1111")),TH!D569,""),"")</f>
        <v/>
      </c>
      <c r="B569" s="63" t="str">
        <f t="shared" si="22"/>
        <v/>
      </c>
      <c r="C569" s="64"/>
      <c r="D569" s="64"/>
      <c r="E569" s="64"/>
      <c r="F569" s="67"/>
      <c r="G569" s="381"/>
      <c r="H569" s="75"/>
      <c r="I569" s="619"/>
      <c r="J569" s="628"/>
      <c r="K569" s="65"/>
      <c r="L569" s="66"/>
      <c r="M569" s="66"/>
      <c r="N569" s="87" t="str">
        <f>IF(AND('331-CT'!$E$7=TH!H569,OR(L569="331",M569="331")),"x","")</f>
        <v/>
      </c>
      <c r="O569" s="87" t="str">
        <f>IF(AND($B569&gt;='111'!$N$11,$B569&lt;='111'!$O$11,OR($L569=$O$7,$M569=$O$7)),"x","")</f>
        <v/>
      </c>
      <c r="P569" s="87" t="str">
        <f>IF(AND($L569=$O$7,$B569&lt;'111'!$N$11),"x","")</f>
        <v/>
      </c>
      <c r="Q569" s="87" t="str">
        <f>IF(AND($M569=$O$7,$B569&lt;'111'!$N$11),"x","")</f>
        <v/>
      </c>
      <c r="R569" s="87" t="str">
        <f>IF(AND($B569&gt;='112'!$M$9,$B569&lt;='112'!$N$9,OR($L569='112'!$I$6,$M569='112'!$I$6)),"x","")</f>
        <v/>
      </c>
      <c r="S569" s="87" t="str">
        <f>IF(AND($L569='112'!$I$6,$B569&lt;'112'!$M$9),"x","")</f>
        <v/>
      </c>
      <c r="T569" s="87" t="str">
        <f>IF(AND($M569='112'!$I$6,$B569&lt;'112'!$M$9),"x","")</f>
        <v/>
      </c>
      <c r="U569" s="87" t="str">
        <f>IF(AND($B569&gt;='1331'!$I$9,$B569&lt;='1331'!$J$9,OR($L569=$U$7,$M569=$U$7)),"x","")</f>
        <v/>
      </c>
      <c r="V569" s="87" t="str">
        <f>IF(AND($L569=$U$7,$B569&lt;'1331'!$I$9),"x","")</f>
        <v/>
      </c>
      <c r="W569" s="87" t="str">
        <f>IF(AND($M569=$U$7,$B569&lt;'1331'!$I$9),"x","")</f>
        <v/>
      </c>
      <c r="X569" s="87" t="str">
        <f>IF(AND('CT-341'!$H$9=H569,OR(LEFT(L569,3)=$X$7,LEFT(M569,3)=$X$7)),"x","")</f>
        <v/>
      </c>
      <c r="Y569" s="87" t="str">
        <f>IF(OR(TH!L569=TH!$Y$7,M569=TH!$Y$7),"x","")</f>
        <v/>
      </c>
      <c r="Z569" s="87" t="str">
        <f t="shared" si="21"/>
        <v/>
      </c>
    </row>
    <row r="570" spans="1:26" ht="15.75" customHeight="1">
      <c r="A570" s="405" t="str">
        <f>IF(B570&lt;&gt;"",IF(AND(B570&gt;=_TM1,B570&lt;=_TM2,OR(TH!L570="1111",TH!M570="1111")),TH!D570,""),"")</f>
        <v/>
      </c>
      <c r="B570" s="63" t="str">
        <f t="shared" si="22"/>
        <v/>
      </c>
      <c r="C570" s="64"/>
      <c r="D570" s="64"/>
      <c r="E570" s="64"/>
      <c r="F570" s="67"/>
      <c r="G570" s="381"/>
      <c r="H570" s="75"/>
      <c r="I570" s="619"/>
      <c r="J570" s="628"/>
      <c r="K570" s="65"/>
      <c r="L570" s="66"/>
      <c r="M570" s="66"/>
      <c r="N570" s="87" t="str">
        <f>IF(AND('331-CT'!$E$7=TH!H570,OR(L570="331",M570="331")),"x","")</f>
        <v/>
      </c>
      <c r="O570" s="87" t="str">
        <f>IF(AND($B570&gt;='111'!$N$11,$B570&lt;='111'!$O$11,OR($L570=$O$7,$M570=$O$7)),"x","")</f>
        <v/>
      </c>
      <c r="P570" s="87" t="str">
        <f>IF(AND($L570=$O$7,$B570&lt;'111'!$N$11),"x","")</f>
        <v/>
      </c>
      <c r="Q570" s="87" t="str">
        <f>IF(AND($M570=$O$7,$B570&lt;'111'!$N$11),"x","")</f>
        <v/>
      </c>
      <c r="R570" s="87" t="str">
        <f>IF(AND($B570&gt;='112'!$M$9,$B570&lt;='112'!$N$9,OR($L570='112'!$I$6,$M570='112'!$I$6)),"x","")</f>
        <v/>
      </c>
      <c r="S570" s="87" t="str">
        <f>IF(AND($L570='112'!$I$6,$B570&lt;'112'!$M$9),"x","")</f>
        <v/>
      </c>
      <c r="T570" s="87" t="str">
        <f>IF(AND($M570='112'!$I$6,$B570&lt;'112'!$M$9),"x","")</f>
        <v/>
      </c>
      <c r="U570" s="87" t="str">
        <f>IF(AND($B570&gt;='1331'!$I$9,$B570&lt;='1331'!$J$9,OR($L570=$U$7,$M570=$U$7)),"x","")</f>
        <v/>
      </c>
      <c r="V570" s="87" t="str">
        <f>IF(AND($L570=$U$7,$B570&lt;'1331'!$I$9),"x","")</f>
        <v/>
      </c>
      <c r="W570" s="87" t="str">
        <f>IF(AND($M570=$U$7,$B570&lt;'1331'!$I$9),"x","")</f>
        <v/>
      </c>
      <c r="X570" s="87" t="str">
        <f>IF(AND('CT-341'!$H$9=H570,OR(LEFT(L570,3)=$X$7,LEFT(M570,3)=$X$7)),"x","")</f>
        <v/>
      </c>
      <c r="Y570" s="87" t="str">
        <f>IF(OR(TH!L570=TH!$Y$7,M570=TH!$Y$7),"x","")</f>
        <v/>
      </c>
      <c r="Z570" s="87" t="str">
        <f t="shared" si="21"/>
        <v/>
      </c>
    </row>
    <row r="571" spans="1:26" ht="15.75" customHeight="1">
      <c r="A571" s="405" t="str">
        <f>IF(B571&lt;&gt;"",IF(AND(B571&gt;=_TM1,B571&lt;=_TM2,OR(TH!L571="1111",TH!M571="1111")),TH!D571,""),"")</f>
        <v/>
      </c>
      <c r="B571" s="63" t="str">
        <f t="shared" si="22"/>
        <v/>
      </c>
      <c r="C571" s="64"/>
      <c r="D571" s="64"/>
      <c r="E571" s="64"/>
      <c r="F571" s="67"/>
      <c r="G571" s="381"/>
      <c r="H571" s="75"/>
      <c r="I571" s="619"/>
      <c r="J571" s="628"/>
      <c r="K571" s="65"/>
      <c r="L571" s="66"/>
      <c r="M571" s="66"/>
      <c r="N571" s="87" t="str">
        <f>IF(AND('331-CT'!$E$7=TH!H571,OR(L571="331",M571="331")),"x","")</f>
        <v/>
      </c>
      <c r="O571" s="87" t="str">
        <f>IF(AND($B571&gt;='111'!$N$11,$B571&lt;='111'!$O$11,OR($L571=$O$7,$M571=$O$7)),"x","")</f>
        <v/>
      </c>
      <c r="P571" s="87" t="str">
        <f>IF(AND($L571=$O$7,$B571&lt;'111'!$N$11),"x","")</f>
        <v/>
      </c>
      <c r="Q571" s="87" t="str">
        <f>IF(AND($M571=$O$7,$B571&lt;'111'!$N$11),"x","")</f>
        <v/>
      </c>
      <c r="R571" s="87" t="str">
        <f>IF(AND($B571&gt;='112'!$M$9,$B571&lt;='112'!$N$9,OR($L571='112'!$I$6,$M571='112'!$I$6)),"x","")</f>
        <v/>
      </c>
      <c r="S571" s="87" t="str">
        <f>IF(AND($L571='112'!$I$6,$B571&lt;'112'!$M$9),"x","")</f>
        <v/>
      </c>
      <c r="T571" s="87" t="str">
        <f>IF(AND($M571='112'!$I$6,$B571&lt;'112'!$M$9),"x","")</f>
        <v/>
      </c>
      <c r="U571" s="87" t="str">
        <f>IF(AND($B571&gt;='1331'!$I$9,$B571&lt;='1331'!$J$9,OR($L571=$U$7,$M571=$U$7)),"x","")</f>
        <v/>
      </c>
      <c r="V571" s="87" t="str">
        <f>IF(AND($L571=$U$7,$B571&lt;'1331'!$I$9),"x","")</f>
        <v/>
      </c>
      <c r="W571" s="87" t="str">
        <f>IF(AND($M571=$U$7,$B571&lt;'1331'!$I$9),"x","")</f>
        <v/>
      </c>
      <c r="X571" s="87" t="str">
        <f>IF(AND('CT-341'!$H$9=H571,OR(LEFT(L571,3)=$X$7,LEFT(M571,3)=$X$7)),"x","")</f>
        <v/>
      </c>
      <c r="Y571" s="87" t="str">
        <f>IF(OR(TH!L571=TH!$Y$7,M571=TH!$Y$7),"x","")</f>
        <v/>
      </c>
      <c r="Z571" s="87" t="str">
        <f t="shared" si="21"/>
        <v/>
      </c>
    </row>
    <row r="572" spans="1:26" ht="15.75" customHeight="1">
      <c r="A572" s="405" t="str">
        <f>IF(B572&lt;&gt;"",IF(AND(B572&gt;=_TM1,B572&lt;=_TM2,OR(TH!L572="1111",TH!M572="1111")),TH!D572,""),"")</f>
        <v/>
      </c>
      <c r="B572" s="63" t="str">
        <f t="shared" si="22"/>
        <v/>
      </c>
      <c r="C572" s="64"/>
      <c r="D572" s="64"/>
      <c r="E572" s="64"/>
      <c r="F572" s="67"/>
      <c r="G572" s="381"/>
      <c r="H572" s="75"/>
      <c r="I572" s="619"/>
      <c r="J572" s="628"/>
      <c r="K572" s="65"/>
      <c r="L572" s="66"/>
      <c r="M572" s="66"/>
      <c r="N572" s="87" t="str">
        <f>IF(AND('331-CT'!$E$7=TH!H572,OR(L572="331",M572="331")),"x","")</f>
        <v/>
      </c>
      <c r="O572" s="87" t="str">
        <f>IF(AND($B572&gt;='111'!$N$11,$B572&lt;='111'!$O$11,OR($L572=$O$7,$M572=$O$7)),"x","")</f>
        <v/>
      </c>
      <c r="P572" s="87" t="str">
        <f>IF(AND($L572=$O$7,$B572&lt;'111'!$N$11),"x","")</f>
        <v/>
      </c>
      <c r="Q572" s="87" t="str">
        <f>IF(AND($M572=$O$7,$B572&lt;'111'!$N$11),"x","")</f>
        <v/>
      </c>
      <c r="R572" s="87" t="str">
        <f>IF(AND($B572&gt;='112'!$M$9,$B572&lt;='112'!$N$9,OR($L572='112'!$I$6,$M572='112'!$I$6)),"x","")</f>
        <v/>
      </c>
      <c r="S572" s="87" t="str">
        <f>IF(AND($L572='112'!$I$6,$B572&lt;'112'!$M$9),"x","")</f>
        <v/>
      </c>
      <c r="T572" s="87" t="str">
        <f>IF(AND($M572='112'!$I$6,$B572&lt;'112'!$M$9),"x","")</f>
        <v/>
      </c>
      <c r="U572" s="87" t="str">
        <f>IF(AND($B572&gt;='1331'!$I$9,$B572&lt;='1331'!$J$9,OR($L572=$U$7,$M572=$U$7)),"x","")</f>
        <v/>
      </c>
      <c r="V572" s="87" t="str">
        <f>IF(AND($L572=$U$7,$B572&lt;'1331'!$I$9),"x","")</f>
        <v/>
      </c>
      <c r="W572" s="87" t="str">
        <f>IF(AND($M572=$U$7,$B572&lt;'1331'!$I$9),"x","")</f>
        <v/>
      </c>
      <c r="X572" s="87" t="str">
        <f>IF(AND('CT-341'!$H$9=H572,OR(LEFT(L572,3)=$X$7,LEFT(M572,3)=$X$7)),"x","")</f>
        <v/>
      </c>
      <c r="Y572" s="87" t="str">
        <f>IF(OR(TH!L572=TH!$Y$7,M572=TH!$Y$7),"x","")</f>
        <v/>
      </c>
      <c r="Z572" s="87" t="str">
        <f t="shared" si="21"/>
        <v/>
      </c>
    </row>
    <row r="573" spans="1:26" ht="15.75" customHeight="1">
      <c r="A573" s="405" t="str">
        <f>IF(B573&lt;&gt;"",IF(AND(B573&gt;=_TM1,B573&lt;=_TM2,OR(TH!L573="1111",TH!M573="1111")),TH!D573,""),"")</f>
        <v/>
      </c>
      <c r="B573" s="63" t="str">
        <f t="shared" si="22"/>
        <v/>
      </c>
      <c r="C573" s="64"/>
      <c r="D573" s="64"/>
      <c r="E573" s="64"/>
      <c r="F573" s="67"/>
      <c r="G573" s="367"/>
      <c r="H573" s="75"/>
      <c r="I573" s="619"/>
      <c r="J573" s="628"/>
      <c r="K573" s="65"/>
      <c r="L573" s="66"/>
      <c r="M573" s="66"/>
      <c r="N573" s="87" t="str">
        <f>IF(AND('331-CT'!$E$7=TH!H573,OR(L573="331",M573="331")),"x","")</f>
        <v/>
      </c>
      <c r="O573" s="87" t="str">
        <f>IF(AND($B573&gt;='111'!$N$11,$B573&lt;='111'!$O$11,OR($L573=$O$7,$M573=$O$7)),"x","")</f>
        <v/>
      </c>
      <c r="P573" s="87" t="str">
        <f>IF(AND($L573=$O$7,$B573&lt;'111'!$N$11),"x","")</f>
        <v/>
      </c>
      <c r="Q573" s="87" t="str">
        <f>IF(AND($M573=$O$7,$B573&lt;'111'!$N$11),"x","")</f>
        <v/>
      </c>
      <c r="R573" s="87" t="str">
        <f>IF(AND($B573&gt;='112'!$M$9,$B573&lt;='112'!$N$9,OR($L573='112'!$I$6,$M573='112'!$I$6)),"x","")</f>
        <v/>
      </c>
      <c r="S573" s="87" t="str">
        <f>IF(AND($L573='112'!$I$6,$B573&lt;'112'!$M$9),"x","")</f>
        <v/>
      </c>
      <c r="T573" s="87" t="str">
        <f>IF(AND($M573='112'!$I$6,$B573&lt;'112'!$M$9),"x","")</f>
        <v/>
      </c>
      <c r="U573" s="87" t="str">
        <f>IF(AND($B573&gt;='1331'!$I$9,$B573&lt;='1331'!$J$9,OR($L573=$U$7,$M573=$U$7)),"x","")</f>
        <v/>
      </c>
      <c r="V573" s="87" t="str">
        <f>IF(AND($L573=$U$7,$B573&lt;'1331'!$I$9),"x","")</f>
        <v/>
      </c>
      <c r="W573" s="87" t="str">
        <f>IF(AND($M573=$U$7,$B573&lt;'1331'!$I$9),"x","")</f>
        <v/>
      </c>
      <c r="X573" s="87" t="str">
        <f>IF(AND('CT-341'!$H$9=H573,OR(LEFT(L573,3)=$X$7,LEFT(M573,3)=$X$7)),"x","")</f>
        <v/>
      </c>
      <c r="Y573" s="87" t="str">
        <f>IF(OR(TH!L573=TH!$Y$7,M573=TH!$Y$7),"x","")</f>
        <v/>
      </c>
      <c r="Z573" s="87" t="str">
        <f t="shared" si="21"/>
        <v/>
      </c>
    </row>
    <row r="574" spans="1:26" ht="15.75" customHeight="1">
      <c r="A574" s="405" t="str">
        <f>IF(B574&lt;&gt;"",IF(AND(B574&gt;=_TM1,B574&lt;=_TM2,OR(TH!L574="1111",TH!M574="1111")),TH!D574,""),"")</f>
        <v/>
      </c>
      <c r="B574" s="63" t="str">
        <f t="shared" si="22"/>
        <v/>
      </c>
      <c r="C574" s="64"/>
      <c r="D574" s="64"/>
      <c r="E574" s="64"/>
      <c r="F574" s="67"/>
      <c r="G574" s="367"/>
      <c r="H574" s="75"/>
      <c r="I574" s="619"/>
      <c r="J574" s="628"/>
      <c r="K574" s="65"/>
      <c r="L574" s="66"/>
      <c r="M574" s="66"/>
      <c r="N574" s="87" t="str">
        <f>IF(AND('331-CT'!$E$7=TH!H574,OR(L574="331",M574="331")),"x","")</f>
        <v/>
      </c>
      <c r="O574" s="87" t="str">
        <f>IF(AND($B574&gt;='111'!$N$11,$B574&lt;='111'!$O$11,OR($L574=$O$7,$M574=$O$7)),"x","")</f>
        <v/>
      </c>
      <c r="P574" s="87" t="str">
        <f>IF(AND($L574=$O$7,$B574&lt;'111'!$N$11),"x","")</f>
        <v/>
      </c>
      <c r="Q574" s="87" t="str">
        <f>IF(AND($M574=$O$7,$B574&lt;'111'!$N$11),"x","")</f>
        <v/>
      </c>
      <c r="R574" s="87" t="str">
        <f>IF(AND($B574&gt;='112'!$M$9,$B574&lt;='112'!$N$9,OR($L574='112'!$I$6,$M574='112'!$I$6)),"x","")</f>
        <v/>
      </c>
      <c r="S574" s="87" t="str">
        <f>IF(AND($L574='112'!$I$6,$B574&lt;'112'!$M$9),"x","")</f>
        <v/>
      </c>
      <c r="T574" s="87" t="str">
        <f>IF(AND($M574='112'!$I$6,$B574&lt;'112'!$M$9),"x","")</f>
        <v/>
      </c>
      <c r="U574" s="87" t="str">
        <f>IF(AND($B574&gt;='1331'!$I$9,$B574&lt;='1331'!$J$9,OR($L574=$U$7,$M574=$U$7)),"x","")</f>
        <v/>
      </c>
      <c r="V574" s="87" t="str">
        <f>IF(AND($L574=$U$7,$B574&lt;'1331'!$I$9),"x","")</f>
        <v/>
      </c>
      <c r="W574" s="87" t="str">
        <f>IF(AND($M574=$U$7,$B574&lt;'1331'!$I$9),"x","")</f>
        <v/>
      </c>
      <c r="X574" s="87" t="str">
        <f>IF(AND('CT-341'!$H$9=H574,OR(LEFT(L574,3)=$X$7,LEFT(M574,3)=$X$7)),"x","")</f>
        <v/>
      </c>
      <c r="Y574" s="87" t="str">
        <f>IF(OR(TH!L574=TH!$Y$7,M574=TH!$Y$7),"x","")</f>
        <v/>
      </c>
      <c r="Z574" s="87" t="str">
        <f t="shared" si="21"/>
        <v/>
      </c>
    </row>
    <row r="575" spans="1:26" ht="15.75" customHeight="1">
      <c r="A575" s="405" t="str">
        <f>IF(B575&lt;&gt;"",IF(AND(B575&gt;=_TM1,B575&lt;=_TM2,OR(TH!L575="1111",TH!M575="1111")),TH!D575,""),"")</f>
        <v/>
      </c>
      <c r="B575" s="63" t="str">
        <f t="shared" si="22"/>
        <v/>
      </c>
      <c r="C575" s="64"/>
      <c r="D575" s="64"/>
      <c r="E575" s="64"/>
      <c r="F575" s="67"/>
      <c r="G575" s="367"/>
      <c r="H575" s="75"/>
      <c r="I575" s="619"/>
      <c r="J575" s="628"/>
      <c r="K575" s="65"/>
      <c r="L575" s="66"/>
      <c r="M575" s="66"/>
      <c r="N575" s="87" t="str">
        <f>IF(AND('331-CT'!$E$7=TH!H575,OR(L575="331",M575="331")),"x","")</f>
        <v/>
      </c>
      <c r="O575" s="87" t="str">
        <f>IF(AND($B575&gt;='111'!$N$11,$B575&lt;='111'!$O$11,OR($L575=$O$7,$M575=$O$7)),"x","")</f>
        <v/>
      </c>
      <c r="P575" s="87" t="str">
        <f>IF(AND($L575=$O$7,$B575&lt;'111'!$N$11),"x","")</f>
        <v/>
      </c>
      <c r="Q575" s="87" t="str">
        <f>IF(AND($M575=$O$7,$B575&lt;'111'!$N$11),"x","")</f>
        <v/>
      </c>
      <c r="R575" s="87" t="str">
        <f>IF(AND($B575&gt;='112'!$M$9,$B575&lt;='112'!$N$9,OR($L575='112'!$I$6,$M575='112'!$I$6)),"x","")</f>
        <v/>
      </c>
      <c r="S575" s="87" t="str">
        <f>IF(AND($L575='112'!$I$6,$B575&lt;'112'!$M$9),"x","")</f>
        <v/>
      </c>
      <c r="T575" s="87" t="str">
        <f>IF(AND($M575='112'!$I$6,$B575&lt;'112'!$M$9),"x","")</f>
        <v/>
      </c>
      <c r="U575" s="87" t="str">
        <f>IF(AND($B575&gt;='1331'!$I$9,$B575&lt;='1331'!$J$9,OR($L575=$U$7,$M575=$U$7)),"x","")</f>
        <v/>
      </c>
      <c r="V575" s="87" t="str">
        <f>IF(AND($L575=$U$7,$B575&lt;'1331'!$I$9),"x","")</f>
        <v/>
      </c>
      <c r="W575" s="87" t="str">
        <f>IF(AND($M575=$U$7,$B575&lt;'1331'!$I$9),"x","")</f>
        <v/>
      </c>
      <c r="X575" s="87" t="str">
        <f>IF(AND('CT-341'!$H$9=H575,OR(LEFT(L575,3)=$X$7,LEFT(M575,3)=$X$7)),"x","")</f>
        <v/>
      </c>
      <c r="Y575" s="87" t="str">
        <f>IF(OR(TH!L575=TH!$Y$7,M575=TH!$Y$7),"x","")</f>
        <v/>
      </c>
      <c r="Z575" s="87" t="str">
        <f t="shared" si="21"/>
        <v/>
      </c>
    </row>
    <row r="576" spans="1:26" ht="15.75" customHeight="1">
      <c r="A576" s="405" t="str">
        <f>IF(B576&lt;&gt;"",IF(AND(B576&gt;=_TM1,B576&lt;=_TM2,OR(TH!L576="1111",TH!M576="1111")),TH!D576,""),"")</f>
        <v/>
      </c>
      <c r="B576" s="63" t="str">
        <f t="shared" si="22"/>
        <v/>
      </c>
      <c r="C576" s="64"/>
      <c r="D576" s="64"/>
      <c r="E576" s="64"/>
      <c r="F576" s="67"/>
      <c r="G576" s="367"/>
      <c r="H576" s="75"/>
      <c r="I576" s="619"/>
      <c r="J576" s="628"/>
      <c r="K576" s="65"/>
      <c r="L576" s="66"/>
      <c r="M576" s="66"/>
      <c r="N576" s="87" t="str">
        <f>IF(AND('331-CT'!$E$7=TH!H576,OR(L576="331",M576="331")),"x","")</f>
        <v/>
      </c>
      <c r="O576" s="87" t="str">
        <f>IF(AND($B576&gt;='111'!$N$11,$B576&lt;='111'!$O$11,OR($L576=$O$7,$M576=$O$7)),"x","")</f>
        <v/>
      </c>
      <c r="P576" s="87" t="str">
        <f>IF(AND($L576=$O$7,$B576&lt;'111'!$N$11),"x","")</f>
        <v/>
      </c>
      <c r="Q576" s="87" t="str">
        <f>IF(AND($M576=$O$7,$B576&lt;'111'!$N$11),"x","")</f>
        <v/>
      </c>
      <c r="R576" s="87" t="str">
        <f>IF(AND($B576&gt;='112'!$M$9,$B576&lt;='112'!$N$9,OR($L576='112'!$I$6,$M576='112'!$I$6)),"x","")</f>
        <v/>
      </c>
      <c r="S576" s="87" t="str">
        <f>IF(AND($L576='112'!$I$6,$B576&lt;'112'!$M$9),"x","")</f>
        <v/>
      </c>
      <c r="T576" s="87" t="str">
        <f>IF(AND($M576='112'!$I$6,$B576&lt;'112'!$M$9),"x","")</f>
        <v/>
      </c>
      <c r="U576" s="87" t="str">
        <f>IF(AND($B576&gt;='1331'!$I$9,$B576&lt;='1331'!$J$9,OR($L576=$U$7,$M576=$U$7)),"x","")</f>
        <v/>
      </c>
      <c r="V576" s="87" t="str">
        <f>IF(AND($L576=$U$7,$B576&lt;'1331'!$I$9),"x","")</f>
        <v/>
      </c>
      <c r="W576" s="87" t="str">
        <f>IF(AND($M576=$U$7,$B576&lt;'1331'!$I$9),"x","")</f>
        <v/>
      </c>
      <c r="X576" s="87" t="str">
        <f>IF(AND('CT-341'!$H$9=H576,OR(LEFT(L576,3)=$X$7,LEFT(M576,3)=$X$7)),"x","")</f>
        <v/>
      </c>
      <c r="Y576" s="87" t="str">
        <f>IF(OR(TH!L576=TH!$Y$7,M576=TH!$Y$7),"x","")</f>
        <v/>
      </c>
      <c r="Z576" s="87" t="str">
        <f t="shared" si="21"/>
        <v/>
      </c>
    </row>
    <row r="577" spans="1:26" ht="15.75" customHeight="1">
      <c r="A577" s="405" t="str">
        <f>IF(B577&lt;&gt;"",IF(AND(B577&gt;=_TM1,B577&lt;=_TM2,OR(TH!L577="1111",TH!M577="1111")),TH!D577,""),"")</f>
        <v/>
      </c>
      <c r="B577" s="63" t="str">
        <f t="shared" si="22"/>
        <v/>
      </c>
      <c r="C577" s="64"/>
      <c r="D577" s="64"/>
      <c r="E577" s="64"/>
      <c r="F577" s="67"/>
      <c r="G577" s="381"/>
      <c r="H577" s="75"/>
      <c r="I577" s="619"/>
      <c r="J577" s="628"/>
      <c r="K577" s="65"/>
      <c r="L577" s="66"/>
      <c r="M577" s="66"/>
      <c r="N577" s="87" t="str">
        <f>IF(AND('331-CT'!$E$7=TH!H577,OR(L577="331",M577="331")),"x","")</f>
        <v/>
      </c>
      <c r="O577" s="87" t="str">
        <f>IF(AND($B577&gt;='111'!$N$11,$B577&lt;='111'!$O$11,OR($L577=$O$7,$M577=$O$7)),"x","")</f>
        <v/>
      </c>
      <c r="P577" s="87" t="str">
        <f>IF(AND($L577=$O$7,$B577&lt;'111'!$N$11),"x","")</f>
        <v/>
      </c>
      <c r="Q577" s="87" t="str">
        <f>IF(AND($M577=$O$7,$B577&lt;'111'!$N$11),"x","")</f>
        <v/>
      </c>
      <c r="R577" s="87" t="str">
        <f>IF(AND($B577&gt;='112'!$M$9,$B577&lt;='112'!$N$9,OR($L577='112'!$I$6,$M577='112'!$I$6)),"x","")</f>
        <v/>
      </c>
      <c r="S577" s="87" t="str">
        <f>IF(AND($L577='112'!$I$6,$B577&lt;'112'!$M$9),"x","")</f>
        <v/>
      </c>
      <c r="T577" s="87" t="str">
        <f>IF(AND($M577='112'!$I$6,$B577&lt;'112'!$M$9),"x","")</f>
        <v/>
      </c>
      <c r="U577" s="87" t="str">
        <f>IF(AND($B577&gt;='1331'!$I$9,$B577&lt;='1331'!$J$9,OR($L577=$U$7,$M577=$U$7)),"x","")</f>
        <v/>
      </c>
      <c r="V577" s="87" t="str">
        <f>IF(AND($L577=$U$7,$B577&lt;'1331'!$I$9),"x","")</f>
        <v/>
      </c>
      <c r="W577" s="87" t="str">
        <f>IF(AND($M577=$U$7,$B577&lt;'1331'!$I$9),"x","")</f>
        <v/>
      </c>
      <c r="X577" s="87" t="str">
        <f>IF(AND('CT-341'!$H$9=H577,OR(LEFT(L577,3)=$X$7,LEFT(M577,3)=$X$7)),"x","")</f>
        <v/>
      </c>
      <c r="Y577" s="87" t="str">
        <f>IF(OR(TH!L577=TH!$Y$7,M577=TH!$Y$7),"x","")</f>
        <v/>
      </c>
      <c r="Z577" s="87" t="str">
        <f t="shared" si="21"/>
        <v/>
      </c>
    </row>
    <row r="578" spans="1:26" ht="15.75" customHeight="1">
      <c r="A578" s="405" t="str">
        <f>IF(B578&lt;&gt;"",IF(AND(B578&gt;=_TM1,B578&lt;=_TM2,OR(TH!L578="1111",TH!M578="1111")),TH!D578,""),"")</f>
        <v/>
      </c>
      <c r="B578" s="63" t="str">
        <f t="shared" si="22"/>
        <v/>
      </c>
      <c r="C578" s="64"/>
      <c r="D578" s="64"/>
      <c r="E578" s="64"/>
      <c r="F578" s="67"/>
      <c r="G578" s="381"/>
      <c r="H578" s="75"/>
      <c r="I578" s="619"/>
      <c r="J578" s="628"/>
      <c r="K578" s="65"/>
      <c r="L578" s="66"/>
      <c r="M578" s="66"/>
      <c r="N578" s="87" t="str">
        <f>IF(AND('331-CT'!$E$7=TH!H578,OR(L578="331",M578="331")),"x","")</f>
        <v/>
      </c>
      <c r="O578" s="87" t="str">
        <f>IF(AND($B578&gt;='111'!$N$11,$B578&lt;='111'!$O$11,OR($L578=$O$7,$M578=$O$7)),"x","")</f>
        <v/>
      </c>
      <c r="P578" s="87" t="str">
        <f>IF(AND($L578=$O$7,$B578&lt;'111'!$N$11),"x","")</f>
        <v/>
      </c>
      <c r="Q578" s="87" t="str">
        <f>IF(AND($M578=$O$7,$B578&lt;'111'!$N$11),"x","")</f>
        <v/>
      </c>
      <c r="R578" s="87" t="str">
        <f>IF(AND($B578&gt;='112'!$M$9,$B578&lt;='112'!$N$9,OR($L578='112'!$I$6,$M578='112'!$I$6)),"x","")</f>
        <v/>
      </c>
      <c r="S578" s="87" t="str">
        <f>IF(AND($L578='112'!$I$6,$B578&lt;'112'!$M$9),"x","")</f>
        <v/>
      </c>
      <c r="T578" s="87" t="str">
        <f>IF(AND($M578='112'!$I$6,$B578&lt;'112'!$M$9),"x","")</f>
        <v/>
      </c>
      <c r="U578" s="87" t="str">
        <f>IF(AND($B578&gt;='1331'!$I$9,$B578&lt;='1331'!$J$9,OR($L578=$U$7,$M578=$U$7)),"x","")</f>
        <v/>
      </c>
      <c r="V578" s="87" t="str">
        <f>IF(AND($L578=$U$7,$B578&lt;'1331'!$I$9),"x","")</f>
        <v/>
      </c>
      <c r="W578" s="87" t="str">
        <f>IF(AND($M578=$U$7,$B578&lt;'1331'!$I$9),"x","")</f>
        <v/>
      </c>
      <c r="X578" s="87" t="str">
        <f>IF(AND('CT-341'!$H$9=H578,OR(LEFT(L578,3)=$X$7,LEFT(M578,3)=$X$7)),"x","")</f>
        <v/>
      </c>
      <c r="Y578" s="87" t="str">
        <f>IF(OR(TH!L578=TH!$Y$7,M578=TH!$Y$7),"x","")</f>
        <v/>
      </c>
      <c r="Z578" s="87" t="str">
        <f t="shared" si="21"/>
        <v/>
      </c>
    </row>
    <row r="579" spans="1:26" ht="15.75" customHeight="1">
      <c r="A579" s="405" t="str">
        <f>IF(B579&lt;&gt;"",IF(AND(B579&gt;=_TM1,B579&lt;=_TM2,OR(TH!L579="1111",TH!M579="1111")),TH!D579,""),"")</f>
        <v/>
      </c>
      <c r="B579" s="63" t="str">
        <f t="shared" si="22"/>
        <v/>
      </c>
      <c r="C579" s="64"/>
      <c r="D579" s="64"/>
      <c r="E579" s="64"/>
      <c r="F579" s="67"/>
      <c r="G579" s="367"/>
      <c r="H579" s="75"/>
      <c r="I579" s="619"/>
      <c r="J579" s="628"/>
      <c r="K579" s="65"/>
      <c r="L579" s="66"/>
      <c r="M579" s="66"/>
      <c r="N579" s="87" t="str">
        <f>IF(AND('331-CT'!$E$7=TH!H579,OR(L579="331",M579="331")),"x","")</f>
        <v/>
      </c>
      <c r="O579" s="87" t="str">
        <f>IF(AND($B579&gt;='111'!$N$11,$B579&lt;='111'!$O$11,OR($L579=$O$7,$M579=$O$7)),"x","")</f>
        <v/>
      </c>
      <c r="P579" s="87" t="str">
        <f>IF(AND($L579=$O$7,$B579&lt;'111'!$N$11),"x","")</f>
        <v/>
      </c>
      <c r="Q579" s="87" t="str">
        <f>IF(AND($M579=$O$7,$B579&lt;'111'!$N$11),"x","")</f>
        <v/>
      </c>
      <c r="R579" s="87" t="str">
        <f>IF(AND($B579&gt;='112'!$M$9,$B579&lt;='112'!$N$9,OR($L579='112'!$I$6,$M579='112'!$I$6)),"x","")</f>
        <v/>
      </c>
      <c r="S579" s="87" t="str">
        <f>IF(AND($L579='112'!$I$6,$B579&lt;'112'!$M$9),"x","")</f>
        <v/>
      </c>
      <c r="T579" s="87" t="str">
        <f>IF(AND($M579='112'!$I$6,$B579&lt;'112'!$M$9),"x","")</f>
        <v/>
      </c>
      <c r="U579" s="87" t="str">
        <f>IF(AND($B579&gt;='1331'!$I$9,$B579&lt;='1331'!$J$9,OR($L579=$U$7,$M579=$U$7)),"x","")</f>
        <v/>
      </c>
      <c r="V579" s="87" t="str">
        <f>IF(AND($L579=$U$7,$B579&lt;'1331'!$I$9),"x","")</f>
        <v/>
      </c>
      <c r="W579" s="87" t="str">
        <f>IF(AND($M579=$U$7,$B579&lt;'1331'!$I$9),"x","")</f>
        <v/>
      </c>
      <c r="X579" s="87" t="str">
        <f>IF(AND('CT-341'!$H$9=H579,OR(LEFT(L579,3)=$X$7,LEFT(M579,3)=$X$7)),"x","")</f>
        <v/>
      </c>
      <c r="Y579" s="87" t="str">
        <f>IF(OR(TH!L579=TH!$Y$7,M579=TH!$Y$7),"x","")</f>
        <v/>
      </c>
      <c r="Z579" s="87" t="str">
        <f t="shared" si="21"/>
        <v/>
      </c>
    </row>
    <row r="580" spans="1:26" ht="15.75" customHeight="1">
      <c r="A580" s="405" t="str">
        <f>IF(B580&lt;&gt;"",IF(AND(B580&gt;=_TM1,B580&lt;=_TM2,OR(TH!L580="1111",TH!M580="1111")),TH!D580,""),"")</f>
        <v/>
      </c>
      <c r="B580" s="63" t="str">
        <f t="shared" si="22"/>
        <v/>
      </c>
      <c r="C580" s="64"/>
      <c r="D580" s="64"/>
      <c r="E580" s="64"/>
      <c r="F580" s="67"/>
      <c r="G580" s="367"/>
      <c r="H580" s="75"/>
      <c r="I580" s="619"/>
      <c r="J580" s="628"/>
      <c r="K580" s="65"/>
      <c r="L580" s="66"/>
      <c r="M580" s="66"/>
      <c r="N580" s="87" t="str">
        <f>IF(AND('331-CT'!$E$7=TH!H580,OR(L580="331",M580="331")),"x","")</f>
        <v/>
      </c>
      <c r="O580" s="87" t="str">
        <f>IF(AND($B580&gt;='111'!$N$11,$B580&lt;='111'!$O$11,OR($L580=$O$7,$M580=$O$7)),"x","")</f>
        <v/>
      </c>
      <c r="P580" s="87" t="str">
        <f>IF(AND($L580=$O$7,$B580&lt;'111'!$N$11),"x","")</f>
        <v/>
      </c>
      <c r="Q580" s="87" t="str">
        <f>IF(AND($M580=$O$7,$B580&lt;'111'!$N$11),"x","")</f>
        <v/>
      </c>
      <c r="R580" s="87" t="str">
        <f>IF(AND($B580&gt;='112'!$M$9,$B580&lt;='112'!$N$9,OR($L580='112'!$I$6,$M580='112'!$I$6)),"x","")</f>
        <v/>
      </c>
      <c r="S580" s="87" t="str">
        <f>IF(AND($L580='112'!$I$6,$B580&lt;'112'!$M$9),"x","")</f>
        <v/>
      </c>
      <c r="T580" s="87" t="str">
        <f>IF(AND($M580='112'!$I$6,$B580&lt;'112'!$M$9),"x","")</f>
        <v/>
      </c>
      <c r="U580" s="87" t="str">
        <f>IF(AND($B580&gt;='1331'!$I$9,$B580&lt;='1331'!$J$9,OR($L580=$U$7,$M580=$U$7)),"x","")</f>
        <v/>
      </c>
      <c r="V580" s="87" t="str">
        <f>IF(AND($L580=$U$7,$B580&lt;'1331'!$I$9),"x","")</f>
        <v/>
      </c>
      <c r="W580" s="87" t="str">
        <f>IF(AND($M580=$U$7,$B580&lt;'1331'!$I$9),"x","")</f>
        <v/>
      </c>
      <c r="X580" s="87" t="str">
        <f>IF(AND('CT-341'!$H$9=H580,OR(LEFT(L580,3)=$X$7,LEFT(M580,3)=$X$7)),"x","")</f>
        <v/>
      </c>
      <c r="Y580" s="87" t="str">
        <f>IF(OR(TH!L580=TH!$Y$7,M580=TH!$Y$7),"x","")</f>
        <v/>
      </c>
      <c r="Z580" s="87" t="str">
        <f t="shared" si="21"/>
        <v/>
      </c>
    </row>
    <row r="581" spans="1:26" ht="15.75" customHeight="1">
      <c r="A581" s="405" t="str">
        <f>IF(B581&lt;&gt;"",IF(AND(B581&gt;=_TM1,B581&lt;=_TM2,OR(TH!L581="1111",TH!M581="1111")),TH!D581,""),"")</f>
        <v/>
      </c>
      <c r="B581" s="63" t="str">
        <f t="shared" si="22"/>
        <v/>
      </c>
      <c r="C581" s="64"/>
      <c r="D581" s="64"/>
      <c r="E581" s="64"/>
      <c r="F581" s="67"/>
      <c r="G581" s="367"/>
      <c r="H581" s="75"/>
      <c r="I581" s="619"/>
      <c r="J581" s="628"/>
      <c r="K581" s="65"/>
      <c r="L581" s="66"/>
      <c r="M581" s="66"/>
      <c r="N581" s="87" t="str">
        <f>IF(AND('331-CT'!$E$7=TH!H581,OR(L581="331",M581="331")),"x","")</f>
        <v/>
      </c>
      <c r="O581" s="87" t="str">
        <f>IF(AND($B581&gt;='111'!$N$11,$B581&lt;='111'!$O$11,OR($L581=$O$7,$M581=$O$7)),"x","")</f>
        <v/>
      </c>
      <c r="P581" s="87" t="str">
        <f>IF(AND($L581=$O$7,$B581&lt;'111'!$N$11),"x","")</f>
        <v/>
      </c>
      <c r="Q581" s="87" t="str">
        <f>IF(AND($M581=$O$7,$B581&lt;'111'!$N$11),"x","")</f>
        <v/>
      </c>
      <c r="R581" s="87" t="str">
        <f>IF(AND($B581&gt;='112'!$M$9,$B581&lt;='112'!$N$9,OR($L581='112'!$I$6,$M581='112'!$I$6)),"x","")</f>
        <v/>
      </c>
      <c r="S581" s="87" t="str">
        <f>IF(AND($L581='112'!$I$6,$B581&lt;'112'!$M$9),"x","")</f>
        <v/>
      </c>
      <c r="T581" s="87" t="str">
        <f>IF(AND($M581='112'!$I$6,$B581&lt;'112'!$M$9),"x","")</f>
        <v/>
      </c>
      <c r="U581" s="87" t="str">
        <f>IF(AND($B581&gt;='1331'!$I$9,$B581&lt;='1331'!$J$9,OR($L581=$U$7,$M581=$U$7)),"x","")</f>
        <v/>
      </c>
      <c r="V581" s="87" t="str">
        <f>IF(AND($L581=$U$7,$B581&lt;'1331'!$I$9),"x","")</f>
        <v/>
      </c>
      <c r="W581" s="87" t="str">
        <f>IF(AND($M581=$U$7,$B581&lt;'1331'!$I$9),"x","")</f>
        <v/>
      </c>
      <c r="X581" s="87" t="str">
        <f>IF(AND('CT-341'!$H$9=H581,OR(LEFT(L581,3)=$X$7,LEFT(M581,3)=$X$7)),"x","")</f>
        <v/>
      </c>
      <c r="Y581" s="87" t="str">
        <f>IF(OR(TH!L581=TH!$Y$7,M581=TH!$Y$7),"x","")</f>
        <v/>
      </c>
      <c r="Z581" s="87" t="str">
        <f t="shared" si="21"/>
        <v/>
      </c>
    </row>
    <row r="582" spans="1:26" ht="15.75" customHeight="1">
      <c r="A582" s="405" t="str">
        <f>IF(B582&lt;&gt;"",IF(AND(B582&gt;=_TM1,B582&lt;=_TM2,OR(TH!L582="1111",TH!M582="1111")),TH!D582,""),"")</f>
        <v/>
      </c>
      <c r="B582" s="63" t="str">
        <f t="shared" si="22"/>
        <v/>
      </c>
      <c r="C582" s="64"/>
      <c r="D582" s="64"/>
      <c r="E582" s="64"/>
      <c r="F582" s="67"/>
      <c r="G582" s="381"/>
      <c r="H582" s="75"/>
      <c r="I582" s="619"/>
      <c r="J582" s="628"/>
      <c r="K582" s="65"/>
      <c r="L582" s="66"/>
      <c r="M582" s="66"/>
      <c r="N582" s="87" t="str">
        <f>IF(AND('331-CT'!$E$7=TH!H582,OR(L582="331",M582="331")),"x","")</f>
        <v/>
      </c>
      <c r="O582" s="87" t="str">
        <f>IF(AND($B582&gt;='111'!$N$11,$B582&lt;='111'!$O$11,OR($L582=$O$7,$M582=$O$7)),"x","")</f>
        <v/>
      </c>
      <c r="P582" s="87" t="str">
        <f>IF(AND($L582=$O$7,$B582&lt;'111'!$N$11),"x","")</f>
        <v/>
      </c>
      <c r="Q582" s="87" t="str">
        <f>IF(AND($M582=$O$7,$B582&lt;'111'!$N$11),"x","")</f>
        <v/>
      </c>
      <c r="R582" s="87" t="str">
        <f>IF(AND($B582&gt;='112'!$M$9,$B582&lt;='112'!$N$9,OR($L582='112'!$I$6,$M582='112'!$I$6)),"x","")</f>
        <v/>
      </c>
      <c r="S582" s="87" t="str">
        <f>IF(AND($L582='112'!$I$6,$B582&lt;'112'!$M$9),"x","")</f>
        <v/>
      </c>
      <c r="T582" s="87" t="str">
        <f>IF(AND($M582='112'!$I$6,$B582&lt;'112'!$M$9),"x","")</f>
        <v/>
      </c>
      <c r="U582" s="87" t="str">
        <f>IF(AND($B582&gt;='1331'!$I$9,$B582&lt;='1331'!$J$9,OR($L582=$U$7,$M582=$U$7)),"x","")</f>
        <v/>
      </c>
      <c r="V582" s="87" t="str">
        <f>IF(AND($L582=$U$7,$B582&lt;'1331'!$I$9),"x","")</f>
        <v/>
      </c>
      <c r="W582" s="87" t="str">
        <f>IF(AND($M582=$U$7,$B582&lt;'1331'!$I$9),"x","")</f>
        <v/>
      </c>
      <c r="X582" s="87" t="str">
        <f>IF(AND('CT-341'!$H$9=H582,OR(LEFT(L582,3)=$X$7,LEFT(M582,3)=$X$7)),"x","")</f>
        <v/>
      </c>
      <c r="Y582" s="87" t="str">
        <f>IF(OR(TH!L582=TH!$Y$7,M582=TH!$Y$7),"x","")</f>
        <v/>
      </c>
      <c r="Z582" s="87" t="str">
        <f t="shared" si="21"/>
        <v/>
      </c>
    </row>
    <row r="583" spans="1:26" ht="15.75" customHeight="1">
      <c r="A583" s="405" t="str">
        <f>IF(B583&lt;&gt;"",IF(AND(B583&gt;=_TM1,B583&lt;=_TM2,OR(TH!L583="1111",TH!M583="1111")),TH!D583,""),"")</f>
        <v/>
      </c>
      <c r="B583" s="63" t="str">
        <f t="shared" si="22"/>
        <v/>
      </c>
      <c r="C583" s="64"/>
      <c r="D583" s="64"/>
      <c r="E583" s="64"/>
      <c r="F583" s="67"/>
      <c r="G583" s="381"/>
      <c r="H583" s="75"/>
      <c r="I583" s="619"/>
      <c r="J583" s="628"/>
      <c r="K583" s="65"/>
      <c r="L583" s="66"/>
      <c r="M583" s="66"/>
      <c r="N583" s="87" t="str">
        <f>IF(AND('331-CT'!$E$7=TH!H583,OR(L583="331",M583="331")),"x","")</f>
        <v/>
      </c>
      <c r="O583" s="87" t="str">
        <f>IF(AND($B583&gt;='111'!$N$11,$B583&lt;='111'!$O$11,OR($L583=$O$7,$M583=$O$7)),"x","")</f>
        <v/>
      </c>
      <c r="P583" s="87" t="str">
        <f>IF(AND($L583=$O$7,$B583&lt;'111'!$N$11),"x","")</f>
        <v/>
      </c>
      <c r="Q583" s="87" t="str">
        <f>IF(AND($M583=$O$7,$B583&lt;'111'!$N$11),"x","")</f>
        <v/>
      </c>
      <c r="R583" s="87" t="str">
        <f>IF(AND($B583&gt;='112'!$M$9,$B583&lt;='112'!$N$9,OR($L583='112'!$I$6,$M583='112'!$I$6)),"x","")</f>
        <v/>
      </c>
      <c r="S583" s="87" t="str">
        <f>IF(AND($L583='112'!$I$6,$B583&lt;'112'!$M$9),"x","")</f>
        <v/>
      </c>
      <c r="T583" s="87" t="str">
        <f>IF(AND($M583='112'!$I$6,$B583&lt;'112'!$M$9),"x","")</f>
        <v/>
      </c>
      <c r="U583" s="87" t="str">
        <f>IF(AND($B583&gt;='1331'!$I$9,$B583&lt;='1331'!$J$9,OR($L583=$U$7,$M583=$U$7)),"x","")</f>
        <v/>
      </c>
      <c r="V583" s="87" t="str">
        <f>IF(AND($L583=$U$7,$B583&lt;'1331'!$I$9),"x","")</f>
        <v/>
      </c>
      <c r="W583" s="87" t="str">
        <f>IF(AND($M583=$U$7,$B583&lt;'1331'!$I$9),"x","")</f>
        <v/>
      </c>
      <c r="X583" s="87" t="str">
        <f>IF(AND('CT-341'!$H$9=H583,OR(LEFT(L583,3)=$X$7,LEFT(M583,3)=$X$7)),"x","")</f>
        <v/>
      </c>
      <c r="Y583" s="87" t="str">
        <f>IF(OR(TH!L583=TH!$Y$7,M583=TH!$Y$7),"x","")</f>
        <v/>
      </c>
      <c r="Z583" s="87" t="str">
        <f t="shared" si="21"/>
        <v/>
      </c>
    </row>
    <row r="584" spans="1:26" ht="15.75" customHeight="1">
      <c r="A584" s="405" t="str">
        <f>IF(B584&lt;&gt;"",IF(AND(B584&gt;=_TM1,B584&lt;=_TM2,OR(TH!L584="1111",TH!M584="1111")),TH!D584,""),"")</f>
        <v/>
      </c>
      <c r="B584" s="63" t="str">
        <f t="shared" si="22"/>
        <v/>
      </c>
      <c r="C584" s="64"/>
      <c r="D584" s="64"/>
      <c r="E584" s="64"/>
      <c r="F584" s="67"/>
      <c r="G584" s="381"/>
      <c r="H584" s="75"/>
      <c r="I584" s="619"/>
      <c r="J584" s="628"/>
      <c r="K584" s="65"/>
      <c r="L584" s="66"/>
      <c r="M584" s="66"/>
      <c r="N584" s="87" t="str">
        <f>IF(AND('331-CT'!$E$7=TH!H584,OR(L584="331",M584="331")),"x","")</f>
        <v/>
      </c>
      <c r="O584" s="87" t="str">
        <f>IF(AND($B584&gt;='111'!$N$11,$B584&lt;='111'!$O$11,OR($L584=$O$7,$M584=$O$7)),"x","")</f>
        <v/>
      </c>
      <c r="P584" s="87" t="str">
        <f>IF(AND($L584=$O$7,$B584&lt;'111'!$N$11),"x","")</f>
        <v/>
      </c>
      <c r="Q584" s="87" t="str">
        <f>IF(AND($M584=$O$7,$B584&lt;'111'!$N$11),"x","")</f>
        <v/>
      </c>
      <c r="R584" s="87" t="str">
        <f>IF(AND($B584&gt;='112'!$M$9,$B584&lt;='112'!$N$9,OR($L584='112'!$I$6,$M584='112'!$I$6)),"x","")</f>
        <v/>
      </c>
      <c r="S584" s="87" t="str">
        <f>IF(AND($L584='112'!$I$6,$B584&lt;'112'!$M$9),"x","")</f>
        <v/>
      </c>
      <c r="T584" s="87" t="str">
        <f>IF(AND($M584='112'!$I$6,$B584&lt;'112'!$M$9),"x","")</f>
        <v/>
      </c>
      <c r="U584" s="87" t="str">
        <f>IF(AND($B584&gt;='1331'!$I$9,$B584&lt;='1331'!$J$9,OR($L584=$U$7,$M584=$U$7)),"x","")</f>
        <v/>
      </c>
      <c r="V584" s="87" t="str">
        <f>IF(AND($L584=$U$7,$B584&lt;'1331'!$I$9),"x","")</f>
        <v/>
      </c>
      <c r="W584" s="87" t="str">
        <f>IF(AND($M584=$U$7,$B584&lt;'1331'!$I$9),"x","")</f>
        <v/>
      </c>
      <c r="X584" s="87" t="str">
        <f>IF(AND('CT-341'!$H$9=H584,OR(LEFT(L584,3)=$X$7,LEFT(M584,3)=$X$7)),"x","")</f>
        <v/>
      </c>
      <c r="Y584" s="87" t="str">
        <f>IF(OR(TH!L584=TH!$Y$7,M584=TH!$Y$7),"x","")</f>
        <v/>
      </c>
      <c r="Z584" s="87" t="str">
        <f t="shared" si="21"/>
        <v/>
      </c>
    </row>
    <row r="585" spans="1:26" ht="15.75" customHeight="1">
      <c r="A585" s="405" t="str">
        <f>IF(B585&lt;&gt;"",IF(AND(B585&gt;=_TM1,B585&lt;=_TM2,OR(TH!L585="1111",TH!M585="1111")),TH!D585,""),"")</f>
        <v/>
      </c>
      <c r="B585" s="63" t="str">
        <f t="shared" si="22"/>
        <v/>
      </c>
      <c r="C585" s="64"/>
      <c r="D585" s="64"/>
      <c r="E585" s="64"/>
      <c r="F585" s="67"/>
      <c r="G585" s="381"/>
      <c r="H585" s="75"/>
      <c r="I585" s="619"/>
      <c r="J585" s="628"/>
      <c r="K585" s="65"/>
      <c r="L585" s="66"/>
      <c r="M585" s="66"/>
      <c r="N585" s="87" t="str">
        <f>IF(AND('331-CT'!$E$7=TH!H585,OR(L585="331",M585="331")),"x","")</f>
        <v/>
      </c>
      <c r="O585" s="87" t="str">
        <f>IF(AND($B585&gt;='111'!$N$11,$B585&lt;='111'!$O$11,OR($L585=$O$7,$M585=$O$7)),"x","")</f>
        <v/>
      </c>
      <c r="P585" s="87" t="str">
        <f>IF(AND($L585=$O$7,$B585&lt;'111'!$N$11),"x","")</f>
        <v/>
      </c>
      <c r="Q585" s="87" t="str">
        <f>IF(AND($M585=$O$7,$B585&lt;'111'!$N$11),"x","")</f>
        <v/>
      </c>
      <c r="R585" s="87" t="str">
        <f>IF(AND($B585&gt;='112'!$M$9,$B585&lt;='112'!$N$9,OR($L585='112'!$I$6,$M585='112'!$I$6)),"x","")</f>
        <v/>
      </c>
      <c r="S585" s="87" t="str">
        <f>IF(AND($L585='112'!$I$6,$B585&lt;'112'!$M$9),"x","")</f>
        <v/>
      </c>
      <c r="T585" s="87" t="str">
        <f>IF(AND($M585='112'!$I$6,$B585&lt;'112'!$M$9),"x","")</f>
        <v/>
      </c>
      <c r="U585" s="87" t="str">
        <f>IF(AND($B585&gt;='1331'!$I$9,$B585&lt;='1331'!$J$9,OR($L585=$U$7,$M585=$U$7)),"x","")</f>
        <v/>
      </c>
      <c r="V585" s="87" t="str">
        <f>IF(AND($L585=$U$7,$B585&lt;'1331'!$I$9),"x","")</f>
        <v/>
      </c>
      <c r="W585" s="87" t="str">
        <f>IF(AND($M585=$U$7,$B585&lt;'1331'!$I$9),"x","")</f>
        <v/>
      </c>
      <c r="X585" s="87" t="str">
        <f>IF(AND('CT-341'!$H$9=H585,OR(LEFT(L585,3)=$X$7,LEFT(M585,3)=$X$7)),"x","")</f>
        <v/>
      </c>
      <c r="Y585" s="87" t="str">
        <f>IF(OR(TH!L585=TH!$Y$7,M585=TH!$Y$7),"x","")</f>
        <v/>
      </c>
      <c r="Z585" s="87" t="str">
        <f t="shared" si="21"/>
        <v/>
      </c>
    </row>
    <row r="586" spans="1:26" ht="15.75" customHeight="1">
      <c r="A586" s="405" t="str">
        <f>IF(B586&lt;&gt;"",IF(AND(B586&gt;=_TM1,B586&lt;=_TM2,OR(TH!L586="1111",TH!M586="1111")),TH!D586,""),"")</f>
        <v/>
      </c>
      <c r="B586" s="63" t="str">
        <f t="shared" si="22"/>
        <v/>
      </c>
      <c r="C586" s="64"/>
      <c r="D586" s="64"/>
      <c r="E586" s="64"/>
      <c r="F586" s="67"/>
      <c r="G586" s="381"/>
      <c r="H586" s="75"/>
      <c r="I586" s="619"/>
      <c r="J586" s="628"/>
      <c r="K586" s="65"/>
      <c r="L586" s="66"/>
      <c r="M586" s="66"/>
      <c r="N586" s="87" t="str">
        <f>IF(AND('331-CT'!$E$7=TH!H586,OR(L586="331",M586="331")),"x","")</f>
        <v/>
      </c>
      <c r="O586" s="87" t="str">
        <f>IF(AND($B586&gt;='111'!$N$11,$B586&lt;='111'!$O$11,OR($L586=$O$7,$M586=$O$7)),"x","")</f>
        <v/>
      </c>
      <c r="P586" s="87" t="str">
        <f>IF(AND($L586=$O$7,$B586&lt;'111'!$N$11),"x","")</f>
        <v/>
      </c>
      <c r="Q586" s="87" t="str">
        <f>IF(AND($M586=$O$7,$B586&lt;'111'!$N$11),"x","")</f>
        <v/>
      </c>
      <c r="R586" s="87" t="str">
        <f>IF(AND($B586&gt;='112'!$M$9,$B586&lt;='112'!$N$9,OR($L586='112'!$I$6,$M586='112'!$I$6)),"x","")</f>
        <v/>
      </c>
      <c r="S586" s="87" t="str">
        <f>IF(AND($L586='112'!$I$6,$B586&lt;'112'!$M$9),"x","")</f>
        <v/>
      </c>
      <c r="T586" s="87" t="str">
        <f>IF(AND($M586='112'!$I$6,$B586&lt;'112'!$M$9),"x","")</f>
        <v/>
      </c>
      <c r="U586" s="87" t="str">
        <f>IF(AND($B586&gt;='1331'!$I$9,$B586&lt;='1331'!$J$9,OR($L586=$U$7,$M586=$U$7)),"x","")</f>
        <v/>
      </c>
      <c r="V586" s="87" t="str">
        <f>IF(AND($L586=$U$7,$B586&lt;'1331'!$I$9),"x","")</f>
        <v/>
      </c>
      <c r="W586" s="87" t="str">
        <f>IF(AND($M586=$U$7,$B586&lt;'1331'!$I$9),"x","")</f>
        <v/>
      </c>
      <c r="X586" s="87" t="str">
        <f>IF(AND('CT-341'!$H$9=H586,OR(LEFT(L586,3)=$X$7,LEFT(M586,3)=$X$7)),"x","")</f>
        <v/>
      </c>
      <c r="Y586" s="87" t="str">
        <f>IF(OR(TH!L586=TH!$Y$7,M586=TH!$Y$7),"x","")</f>
        <v/>
      </c>
      <c r="Z586" s="87" t="str">
        <f t="shared" si="21"/>
        <v/>
      </c>
    </row>
    <row r="587" spans="1:26" ht="15.75" customHeight="1">
      <c r="A587" s="405" t="str">
        <f>IF(B587&lt;&gt;"",IF(AND(B587&gt;=_TM1,B587&lt;=_TM2,OR(TH!L587="1111",TH!M587="1111")),TH!D587,""),"")</f>
        <v/>
      </c>
      <c r="B587" s="63" t="str">
        <f t="shared" si="22"/>
        <v/>
      </c>
      <c r="C587" s="64"/>
      <c r="D587" s="64"/>
      <c r="E587" s="64"/>
      <c r="F587" s="67"/>
      <c r="G587" s="381"/>
      <c r="H587" s="75"/>
      <c r="I587" s="619"/>
      <c r="J587" s="628"/>
      <c r="K587" s="65"/>
      <c r="L587" s="66"/>
      <c r="M587" s="66"/>
      <c r="N587" s="87" t="str">
        <f>IF(AND('331-CT'!$E$7=TH!H587,OR(L587="331",M587="331")),"x","")</f>
        <v/>
      </c>
      <c r="O587" s="87" t="str">
        <f>IF(AND($B587&gt;='111'!$N$11,$B587&lt;='111'!$O$11,OR($L587=$O$7,$M587=$O$7)),"x","")</f>
        <v/>
      </c>
      <c r="P587" s="87" t="str">
        <f>IF(AND($L587=$O$7,$B587&lt;'111'!$N$11),"x","")</f>
        <v/>
      </c>
      <c r="Q587" s="87" t="str">
        <f>IF(AND($M587=$O$7,$B587&lt;'111'!$N$11),"x","")</f>
        <v/>
      </c>
      <c r="R587" s="87" t="str">
        <f>IF(AND($B587&gt;='112'!$M$9,$B587&lt;='112'!$N$9,OR($L587='112'!$I$6,$M587='112'!$I$6)),"x","")</f>
        <v/>
      </c>
      <c r="S587" s="87" t="str">
        <f>IF(AND($L587='112'!$I$6,$B587&lt;'112'!$M$9),"x","")</f>
        <v/>
      </c>
      <c r="T587" s="87" t="str">
        <f>IF(AND($M587='112'!$I$6,$B587&lt;'112'!$M$9),"x","")</f>
        <v/>
      </c>
      <c r="U587" s="87" t="str">
        <f>IF(AND($B587&gt;='1331'!$I$9,$B587&lt;='1331'!$J$9,OR($L587=$U$7,$M587=$U$7)),"x","")</f>
        <v/>
      </c>
      <c r="V587" s="87" t="str">
        <f>IF(AND($L587=$U$7,$B587&lt;'1331'!$I$9),"x","")</f>
        <v/>
      </c>
      <c r="W587" s="87" t="str">
        <f>IF(AND($M587=$U$7,$B587&lt;'1331'!$I$9),"x","")</f>
        <v/>
      </c>
      <c r="X587" s="87" t="str">
        <f>IF(AND('CT-341'!$H$9=H587,OR(LEFT(L587,3)=$X$7,LEFT(M587,3)=$X$7)),"x","")</f>
        <v/>
      </c>
      <c r="Y587" s="87" t="str">
        <f>IF(OR(TH!L587=TH!$Y$7,M587=TH!$Y$7),"x","")</f>
        <v/>
      </c>
      <c r="Z587" s="87" t="str">
        <f t="shared" si="21"/>
        <v/>
      </c>
    </row>
    <row r="588" spans="1:26" ht="15.75" customHeight="1">
      <c r="A588" s="405" t="str">
        <f>IF(B588&lt;&gt;"",IF(AND(B588&gt;=_TM1,B588&lt;=_TM2,OR(TH!L588="1111",TH!M588="1111")),TH!D588,""),"")</f>
        <v/>
      </c>
      <c r="B588" s="63" t="str">
        <f t="shared" si="22"/>
        <v/>
      </c>
      <c r="C588" s="64"/>
      <c r="D588" s="64"/>
      <c r="E588" s="64"/>
      <c r="F588" s="67"/>
      <c r="G588" s="381"/>
      <c r="H588" s="75"/>
      <c r="I588" s="619"/>
      <c r="J588" s="628"/>
      <c r="K588" s="65"/>
      <c r="L588" s="66"/>
      <c r="M588" s="66"/>
      <c r="N588" s="87" t="str">
        <f>IF(AND('331-CT'!$E$7=TH!H588,OR(L588="331",M588="331")),"x","")</f>
        <v/>
      </c>
      <c r="O588" s="87" t="str">
        <f>IF(AND($B588&gt;='111'!$N$11,$B588&lt;='111'!$O$11,OR($L588=$O$7,$M588=$O$7)),"x","")</f>
        <v/>
      </c>
      <c r="P588" s="87" t="str">
        <f>IF(AND($L588=$O$7,$B588&lt;'111'!$N$11),"x","")</f>
        <v/>
      </c>
      <c r="Q588" s="87" t="str">
        <f>IF(AND($M588=$O$7,$B588&lt;'111'!$N$11),"x","")</f>
        <v/>
      </c>
      <c r="R588" s="87" t="str">
        <f>IF(AND($B588&gt;='112'!$M$9,$B588&lt;='112'!$N$9,OR($L588='112'!$I$6,$M588='112'!$I$6)),"x","")</f>
        <v/>
      </c>
      <c r="S588" s="87" t="str">
        <f>IF(AND($L588='112'!$I$6,$B588&lt;'112'!$M$9),"x","")</f>
        <v/>
      </c>
      <c r="T588" s="87" t="str">
        <f>IF(AND($M588='112'!$I$6,$B588&lt;'112'!$M$9),"x","")</f>
        <v/>
      </c>
      <c r="U588" s="87" t="str">
        <f>IF(AND($B588&gt;='1331'!$I$9,$B588&lt;='1331'!$J$9,OR($L588=$U$7,$M588=$U$7)),"x","")</f>
        <v/>
      </c>
      <c r="V588" s="87" t="str">
        <f>IF(AND($L588=$U$7,$B588&lt;'1331'!$I$9),"x","")</f>
        <v/>
      </c>
      <c r="W588" s="87" t="str">
        <f>IF(AND($M588=$U$7,$B588&lt;'1331'!$I$9),"x","")</f>
        <v/>
      </c>
      <c r="X588" s="87" t="str">
        <f>IF(AND('CT-341'!$H$9=H588,OR(LEFT(L588,3)=$X$7,LEFT(M588,3)=$X$7)),"x","")</f>
        <v/>
      </c>
      <c r="Y588" s="87" t="str">
        <f>IF(OR(TH!L588=TH!$Y$7,M588=TH!$Y$7),"x","")</f>
        <v/>
      </c>
      <c r="Z588" s="87" t="str">
        <f t="shared" si="21"/>
        <v/>
      </c>
    </row>
    <row r="589" spans="1:26" ht="15.75" customHeight="1">
      <c r="A589" s="405" t="str">
        <f>IF(B589&lt;&gt;"",IF(AND(B589&gt;=_TM1,B589&lt;=_TM2,OR(TH!L589="1111",TH!M589="1111")),TH!D589,""),"")</f>
        <v/>
      </c>
      <c r="B589" s="63" t="str">
        <f t="shared" si="22"/>
        <v/>
      </c>
      <c r="C589" s="64"/>
      <c r="D589" s="64"/>
      <c r="E589" s="64"/>
      <c r="F589" s="67"/>
      <c r="G589" s="381"/>
      <c r="H589" s="75"/>
      <c r="I589" s="619"/>
      <c r="J589" s="628"/>
      <c r="K589" s="65"/>
      <c r="L589" s="66"/>
      <c r="M589" s="66"/>
      <c r="N589" s="87" t="str">
        <f>IF(AND('331-CT'!$E$7=TH!H589,OR(L589="331",M589="331")),"x","")</f>
        <v/>
      </c>
      <c r="O589" s="87" t="str">
        <f>IF(AND($B589&gt;='111'!$N$11,$B589&lt;='111'!$O$11,OR($L589=$O$7,$M589=$O$7)),"x","")</f>
        <v/>
      </c>
      <c r="P589" s="87" t="str">
        <f>IF(AND($L589=$O$7,$B589&lt;'111'!$N$11),"x","")</f>
        <v/>
      </c>
      <c r="Q589" s="87" t="str">
        <f>IF(AND($M589=$O$7,$B589&lt;'111'!$N$11),"x","")</f>
        <v/>
      </c>
      <c r="R589" s="87" t="str">
        <f>IF(AND($B589&gt;='112'!$M$9,$B589&lt;='112'!$N$9,OR($L589='112'!$I$6,$M589='112'!$I$6)),"x","")</f>
        <v/>
      </c>
      <c r="S589" s="87" t="str">
        <f>IF(AND($L589='112'!$I$6,$B589&lt;'112'!$M$9),"x","")</f>
        <v/>
      </c>
      <c r="T589" s="87" t="str">
        <f>IF(AND($M589='112'!$I$6,$B589&lt;'112'!$M$9),"x","")</f>
        <v/>
      </c>
      <c r="U589" s="87" t="str">
        <f>IF(AND($B589&gt;='1331'!$I$9,$B589&lt;='1331'!$J$9,OR($L589=$U$7,$M589=$U$7)),"x","")</f>
        <v/>
      </c>
      <c r="V589" s="87" t="str">
        <f>IF(AND($L589=$U$7,$B589&lt;'1331'!$I$9),"x","")</f>
        <v/>
      </c>
      <c r="W589" s="87" t="str">
        <f>IF(AND($M589=$U$7,$B589&lt;'1331'!$I$9),"x","")</f>
        <v/>
      </c>
      <c r="X589" s="87" t="str">
        <f>IF(AND('CT-341'!$H$9=H589,OR(LEFT(L589,3)=$X$7,LEFT(M589,3)=$X$7)),"x","")</f>
        <v/>
      </c>
      <c r="Y589" s="87" t="str">
        <f>IF(OR(TH!L589=TH!$Y$7,M589=TH!$Y$7),"x","")</f>
        <v/>
      </c>
      <c r="Z589" s="87" t="str">
        <f t="shared" si="21"/>
        <v/>
      </c>
    </row>
    <row r="590" spans="1:26" ht="15.75" customHeight="1">
      <c r="A590" s="405" t="str">
        <f>IF(B590&lt;&gt;"",IF(AND(B590&gt;=_TM1,B590&lt;=_TM2,OR(TH!L590="1111",TH!M590="1111")),TH!D590,""),"")</f>
        <v/>
      </c>
      <c r="B590" s="63" t="str">
        <f t="shared" si="22"/>
        <v/>
      </c>
      <c r="C590" s="64"/>
      <c r="D590" s="64"/>
      <c r="E590" s="64"/>
      <c r="F590" s="67"/>
      <c r="G590" s="381"/>
      <c r="H590" s="75"/>
      <c r="I590" s="619"/>
      <c r="J590" s="628"/>
      <c r="K590" s="65"/>
      <c r="L590" s="66"/>
      <c r="M590" s="66"/>
      <c r="N590" s="87" t="str">
        <f>IF(AND('331-CT'!$E$7=TH!H590,OR(L590="331",M590="331")),"x","")</f>
        <v/>
      </c>
      <c r="O590" s="87" t="str">
        <f>IF(AND($B590&gt;='111'!$N$11,$B590&lt;='111'!$O$11,OR($L590=$O$7,$M590=$O$7)),"x","")</f>
        <v/>
      </c>
      <c r="P590" s="87" t="str">
        <f>IF(AND($L590=$O$7,$B590&lt;'111'!$N$11),"x","")</f>
        <v/>
      </c>
      <c r="Q590" s="87" t="str">
        <f>IF(AND($M590=$O$7,$B590&lt;'111'!$N$11),"x","")</f>
        <v/>
      </c>
      <c r="R590" s="87" t="str">
        <f>IF(AND($B590&gt;='112'!$M$9,$B590&lt;='112'!$N$9,OR($L590='112'!$I$6,$M590='112'!$I$6)),"x","")</f>
        <v/>
      </c>
      <c r="S590" s="87" t="str">
        <f>IF(AND($L590='112'!$I$6,$B590&lt;'112'!$M$9),"x","")</f>
        <v/>
      </c>
      <c r="T590" s="87" t="str">
        <f>IF(AND($M590='112'!$I$6,$B590&lt;'112'!$M$9),"x","")</f>
        <v/>
      </c>
      <c r="U590" s="87" t="str">
        <f>IF(AND($B590&gt;='1331'!$I$9,$B590&lt;='1331'!$J$9,OR($L590=$U$7,$M590=$U$7)),"x","")</f>
        <v/>
      </c>
      <c r="V590" s="87" t="str">
        <f>IF(AND($L590=$U$7,$B590&lt;'1331'!$I$9),"x","")</f>
        <v/>
      </c>
      <c r="W590" s="87" t="str">
        <f>IF(AND($M590=$U$7,$B590&lt;'1331'!$I$9),"x","")</f>
        <v/>
      </c>
      <c r="X590" s="87" t="str">
        <f>IF(AND('CT-341'!$H$9=H590,OR(LEFT(L590,3)=$X$7,LEFT(M590,3)=$X$7)),"x","")</f>
        <v/>
      </c>
      <c r="Y590" s="87" t="str">
        <f>IF(OR(TH!L590=TH!$Y$7,M590=TH!$Y$7),"x","")</f>
        <v/>
      </c>
      <c r="Z590" s="87" t="str">
        <f t="shared" si="21"/>
        <v/>
      </c>
    </row>
    <row r="591" spans="1:26" ht="15.75" customHeight="1">
      <c r="A591" s="405" t="str">
        <f>IF(B591&lt;&gt;"",IF(AND(B591&gt;=_TM1,B591&lt;=_TM2,OR(TH!L591="1111",TH!M591="1111")),TH!D591,""),"")</f>
        <v/>
      </c>
      <c r="B591" s="63" t="str">
        <f t="shared" si="22"/>
        <v/>
      </c>
      <c r="C591" s="64"/>
      <c r="D591" s="64"/>
      <c r="E591" s="64"/>
      <c r="F591" s="67"/>
      <c r="G591" s="381"/>
      <c r="H591" s="75"/>
      <c r="I591" s="619"/>
      <c r="J591" s="628"/>
      <c r="K591" s="65"/>
      <c r="L591" s="66"/>
      <c r="M591" s="66"/>
      <c r="N591" s="87" t="str">
        <f>IF(AND('331-CT'!$E$7=TH!H591,OR(L591="331",M591="331")),"x","")</f>
        <v/>
      </c>
      <c r="O591" s="87" t="str">
        <f>IF(AND($B591&gt;='111'!$N$11,$B591&lt;='111'!$O$11,OR($L591=$O$7,$M591=$O$7)),"x","")</f>
        <v/>
      </c>
      <c r="P591" s="87" t="str">
        <f>IF(AND($L591=$O$7,$B591&lt;'111'!$N$11),"x","")</f>
        <v/>
      </c>
      <c r="Q591" s="87" t="str">
        <f>IF(AND($M591=$O$7,$B591&lt;'111'!$N$11),"x","")</f>
        <v/>
      </c>
      <c r="R591" s="87" t="str">
        <f>IF(AND($B591&gt;='112'!$M$9,$B591&lt;='112'!$N$9,OR($L591='112'!$I$6,$M591='112'!$I$6)),"x","")</f>
        <v/>
      </c>
      <c r="S591" s="87" t="str">
        <f>IF(AND($L591='112'!$I$6,$B591&lt;'112'!$M$9),"x","")</f>
        <v/>
      </c>
      <c r="T591" s="87" t="str">
        <f>IF(AND($M591='112'!$I$6,$B591&lt;'112'!$M$9),"x","")</f>
        <v/>
      </c>
      <c r="U591" s="87" t="str">
        <f>IF(AND($B591&gt;='1331'!$I$9,$B591&lt;='1331'!$J$9,OR($L591=$U$7,$M591=$U$7)),"x","")</f>
        <v/>
      </c>
      <c r="V591" s="87" t="str">
        <f>IF(AND($L591=$U$7,$B591&lt;'1331'!$I$9),"x","")</f>
        <v/>
      </c>
      <c r="W591" s="87" t="str">
        <f>IF(AND($M591=$U$7,$B591&lt;'1331'!$I$9),"x","")</f>
        <v/>
      </c>
      <c r="X591" s="87" t="str">
        <f>IF(AND('CT-341'!$H$9=H591,OR(LEFT(L591,3)=$X$7,LEFT(M591,3)=$X$7)),"x","")</f>
        <v/>
      </c>
      <c r="Y591" s="87" t="str">
        <f>IF(OR(TH!L591=TH!$Y$7,M591=TH!$Y$7),"x","")</f>
        <v/>
      </c>
      <c r="Z591" s="87" t="str">
        <f t="shared" si="21"/>
        <v/>
      </c>
    </row>
    <row r="592" spans="1:26" ht="15.75" customHeight="1">
      <c r="A592" s="405" t="str">
        <f>IF(B592&lt;&gt;"",IF(AND(B592&gt;=_TM1,B592&lt;=_TM2,OR(TH!L592="1111",TH!M592="1111")),TH!D592,""),"")</f>
        <v/>
      </c>
      <c r="B592" s="63" t="str">
        <f t="shared" si="22"/>
        <v/>
      </c>
      <c r="C592" s="64"/>
      <c r="D592" s="64"/>
      <c r="E592" s="64"/>
      <c r="F592" s="67"/>
      <c r="G592" s="381"/>
      <c r="H592" s="75"/>
      <c r="I592" s="619"/>
      <c r="J592" s="628"/>
      <c r="K592" s="65"/>
      <c r="L592" s="66"/>
      <c r="M592" s="66"/>
      <c r="N592" s="87" t="str">
        <f>IF(AND('331-CT'!$E$7=TH!H592,OR(L592="331",M592="331")),"x","")</f>
        <v/>
      </c>
      <c r="O592" s="87" t="str">
        <f>IF(AND($B592&gt;='111'!$N$11,$B592&lt;='111'!$O$11,OR($L592=$O$7,$M592=$O$7)),"x","")</f>
        <v/>
      </c>
      <c r="P592" s="87" t="str">
        <f>IF(AND($L592=$O$7,$B592&lt;'111'!$N$11),"x","")</f>
        <v/>
      </c>
      <c r="Q592" s="87" t="str">
        <f>IF(AND($M592=$O$7,$B592&lt;'111'!$N$11),"x","")</f>
        <v/>
      </c>
      <c r="R592" s="87" t="str">
        <f>IF(AND($B592&gt;='112'!$M$9,$B592&lt;='112'!$N$9,OR($L592='112'!$I$6,$M592='112'!$I$6)),"x","")</f>
        <v/>
      </c>
      <c r="S592" s="87" t="str">
        <f>IF(AND($L592='112'!$I$6,$B592&lt;'112'!$M$9),"x","")</f>
        <v/>
      </c>
      <c r="T592" s="87" t="str">
        <f>IF(AND($M592='112'!$I$6,$B592&lt;'112'!$M$9),"x","")</f>
        <v/>
      </c>
      <c r="U592" s="87" t="str">
        <f>IF(AND($B592&gt;='1331'!$I$9,$B592&lt;='1331'!$J$9,OR($L592=$U$7,$M592=$U$7)),"x","")</f>
        <v/>
      </c>
      <c r="V592" s="87" t="str">
        <f>IF(AND($L592=$U$7,$B592&lt;'1331'!$I$9),"x","")</f>
        <v/>
      </c>
      <c r="W592" s="87" t="str">
        <f>IF(AND($M592=$U$7,$B592&lt;'1331'!$I$9),"x","")</f>
        <v/>
      </c>
      <c r="X592" s="87" t="str">
        <f>IF(AND('CT-341'!$H$9=H592,OR(LEFT(L592,3)=$X$7,LEFT(M592,3)=$X$7)),"x","")</f>
        <v/>
      </c>
      <c r="Y592" s="87" t="str">
        <f>IF(OR(TH!L592=TH!$Y$7,M592=TH!$Y$7),"x","")</f>
        <v/>
      </c>
      <c r="Z592" s="87" t="str">
        <f t="shared" si="21"/>
        <v/>
      </c>
    </row>
    <row r="593" spans="1:27" ht="15.75" customHeight="1">
      <c r="A593" s="405" t="str">
        <f>IF(B593&lt;&gt;"",IF(AND(B593&gt;=_TM1,B593&lt;=_TM2,OR(TH!L593="1111",TH!M593="1111")),TH!D593,""),"")</f>
        <v/>
      </c>
      <c r="B593" s="63" t="str">
        <f t="shared" si="22"/>
        <v/>
      </c>
      <c r="C593" s="64"/>
      <c r="D593" s="64"/>
      <c r="E593" s="64"/>
      <c r="F593" s="67"/>
      <c r="G593" s="381"/>
      <c r="H593" s="75"/>
      <c r="I593" s="619"/>
      <c r="J593" s="628"/>
      <c r="K593" s="65"/>
      <c r="L593" s="66"/>
      <c r="M593" s="66"/>
      <c r="N593" s="87" t="str">
        <f>IF(AND('331-CT'!$E$7=TH!H593,OR(L593="331",M593="331")),"x","")</f>
        <v/>
      </c>
      <c r="O593" s="87" t="str">
        <f>IF(AND($B593&gt;='111'!$N$11,$B593&lt;='111'!$O$11,OR($L593=$O$7,$M593=$O$7)),"x","")</f>
        <v/>
      </c>
      <c r="P593" s="87" t="str">
        <f>IF(AND($L593=$O$7,$B593&lt;'111'!$N$11),"x","")</f>
        <v/>
      </c>
      <c r="Q593" s="87" t="str">
        <f>IF(AND($M593=$O$7,$B593&lt;'111'!$N$11),"x","")</f>
        <v/>
      </c>
      <c r="R593" s="87" t="str">
        <f>IF(AND($B593&gt;='112'!$M$9,$B593&lt;='112'!$N$9,OR($L593='112'!$I$6,$M593='112'!$I$6)),"x","")</f>
        <v/>
      </c>
      <c r="S593" s="87" t="str">
        <f>IF(AND($L593='112'!$I$6,$B593&lt;'112'!$M$9),"x","")</f>
        <v/>
      </c>
      <c r="T593" s="87" t="str">
        <f>IF(AND($M593='112'!$I$6,$B593&lt;'112'!$M$9),"x","")</f>
        <v/>
      </c>
      <c r="U593" s="87" t="str">
        <f>IF(AND($B593&gt;='1331'!$I$9,$B593&lt;='1331'!$J$9,OR($L593=$U$7,$M593=$U$7)),"x","")</f>
        <v/>
      </c>
      <c r="V593" s="87" t="str">
        <f>IF(AND($L593=$U$7,$B593&lt;'1331'!$I$9),"x","")</f>
        <v/>
      </c>
      <c r="W593" s="87" t="str">
        <f>IF(AND($M593=$U$7,$B593&lt;'1331'!$I$9),"x","")</f>
        <v/>
      </c>
      <c r="X593" s="87" t="str">
        <f>IF(AND('CT-341'!$H$9=H593,OR(LEFT(L593,3)=$X$7,LEFT(M593,3)=$X$7)),"x","")</f>
        <v/>
      </c>
      <c r="Y593" s="87" t="str">
        <f>IF(OR(TH!L593=TH!$Y$7,M593=TH!$Y$7),"x","")</f>
        <v/>
      </c>
      <c r="Z593" s="87" t="str">
        <f t="shared" si="21"/>
        <v/>
      </c>
    </row>
    <row r="594" spans="1:27" ht="15.75" customHeight="1">
      <c r="A594" s="405" t="str">
        <f>IF(B594&lt;&gt;"",IF(AND(B594&gt;=_TM1,B594&lt;=_TM2,OR(TH!L594="1111",TH!M594="1111")),TH!D594,""),"")</f>
        <v/>
      </c>
      <c r="B594" s="63" t="str">
        <f t="shared" si="22"/>
        <v/>
      </c>
      <c r="C594" s="64"/>
      <c r="D594" s="64"/>
      <c r="E594" s="64"/>
      <c r="F594" s="67"/>
      <c r="G594" s="381"/>
      <c r="H594" s="75"/>
      <c r="I594" s="619"/>
      <c r="J594" s="628"/>
      <c r="K594" s="65"/>
      <c r="L594" s="393"/>
      <c r="M594" s="66"/>
      <c r="N594" s="87" t="str">
        <f>IF(AND('331-CT'!$E$7=TH!H594,OR(L594="331",M594="331")),"x","")</f>
        <v/>
      </c>
      <c r="O594" s="87" t="str">
        <f>IF(AND($B594&gt;='111'!$N$11,$B594&lt;='111'!$O$11,OR($L594=$O$7,$M594=$O$7)),"x","")</f>
        <v/>
      </c>
      <c r="P594" s="87" t="str">
        <f>IF(AND($L594=$O$7,$B594&lt;'111'!$N$11),"x","")</f>
        <v/>
      </c>
      <c r="Q594" s="87" t="str">
        <f>IF(AND($M594=$O$7,$B594&lt;'111'!$N$11),"x","")</f>
        <v/>
      </c>
      <c r="R594" s="87" t="str">
        <f>IF(AND($B594&gt;='112'!$M$9,$B594&lt;='112'!$N$9,OR($L594='112'!$I$6,$M594='112'!$I$6)),"x","")</f>
        <v/>
      </c>
      <c r="S594" s="87" t="str">
        <f>IF(AND($L594='112'!$I$6,$B594&lt;'112'!$M$9),"x","")</f>
        <v/>
      </c>
      <c r="T594" s="87" t="str">
        <f>IF(AND($M594='112'!$I$6,$B594&lt;'112'!$M$9),"x","")</f>
        <v/>
      </c>
      <c r="U594" s="87" t="str">
        <f>IF(AND($B594&gt;='1331'!$I$9,$B594&lt;='1331'!$J$9,OR($L594=$U$7,$M594=$U$7)),"x","")</f>
        <v/>
      </c>
      <c r="V594" s="87" t="str">
        <f>IF(AND($L594=$U$7,$B594&lt;'1331'!$I$9),"x","")</f>
        <v/>
      </c>
      <c r="W594" s="87" t="str">
        <f>IF(AND($M594=$U$7,$B594&lt;'1331'!$I$9),"x","")</f>
        <v/>
      </c>
      <c r="X594" s="87" t="str">
        <f>IF(AND('CT-341'!$H$9=H594,OR(LEFT(L594,3)=$X$7,LEFT(M594,3)=$X$7)),"x","")</f>
        <v/>
      </c>
      <c r="Y594" s="87" t="str">
        <f>IF(OR(TH!L594=TH!$Y$7,M594=TH!$Y$7),"x","")</f>
        <v/>
      </c>
      <c r="Z594" s="87" t="str">
        <f t="shared" si="21"/>
        <v/>
      </c>
      <c r="AA594" s="394">
        <v>1</v>
      </c>
    </row>
    <row r="595" spans="1:27" ht="15.75" customHeight="1">
      <c r="A595" s="405" t="str">
        <f>IF(B595&lt;&gt;"",IF(AND(B595&gt;=_TM1,B595&lt;=_TM2,OR(TH!L595="1111",TH!M595="1111")),TH!D595,""),"")</f>
        <v/>
      </c>
      <c r="B595" s="63" t="str">
        <f t="shared" si="22"/>
        <v/>
      </c>
      <c r="C595" s="64"/>
      <c r="D595" s="64"/>
      <c r="E595" s="64"/>
      <c r="F595" s="67"/>
      <c r="G595" s="381"/>
      <c r="H595" s="75"/>
      <c r="I595" s="619"/>
      <c r="J595" s="628"/>
      <c r="K595" s="65"/>
      <c r="L595" s="66"/>
      <c r="M595" s="66"/>
      <c r="N595" s="87" t="str">
        <f>IF(AND('331-CT'!$E$7=TH!H595,OR(L595="331",M595="331")),"x","")</f>
        <v/>
      </c>
      <c r="O595" s="87" t="str">
        <f>IF(AND($B595&gt;='111'!$N$11,$B595&lt;='111'!$O$11,OR($L595=$O$7,$M595=$O$7)),"x","")</f>
        <v/>
      </c>
      <c r="P595" s="87" t="str">
        <f>IF(AND($L595=$O$7,$B595&lt;'111'!$N$11),"x","")</f>
        <v/>
      </c>
      <c r="Q595" s="87" t="str">
        <f>IF(AND($M595=$O$7,$B595&lt;'111'!$N$11),"x","")</f>
        <v/>
      </c>
      <c r="R595" s="87" t="str">
        <f>IF(AND($B595&gt;='112'!$M$9,$B595&lt;='112'!$N$9,OR($L595='112'!$I$6,$M595='112'!$I$6)),"x","")</f>
        <v/>
      </c>
      <c r="S595" s="87" t="str">
        <f>IF(AND($L595='112'!$I$6,$B595&lt;'112'!$M$9),"x","")</f>
        <v/>
      </c>
      <c r="T595" s="87" t="str">
        <f>IF(AND($M595='112'!$I$6,$B595&lt;'112'!$M$9),"x","")</f>
        <v/>
      </c>
      <c r="U595" s="87" t="str">
        <f>IF(AND($B595&gt;='1331'!$I$9,$B595&lt;='1331'!$J$9,OR($L595=$U$7,$M595=$U$7)),"x","")</f>
        <v/>
      </c>
      <c r="V595" s="87" t="str">
        <f>IF(AND($L595=$U$7,$B595&lt;'1331'!$I$9),"x","")</f>
        <v/>
      </c>
      <c r="W595" s="87" t="str">
        <f>IF(AND($M595=$U$7,$B595&lt;'1331'!$I$9),"x","")</f>
        <v/>
      </c>
      <c r="X595" s="87" t="str">
        <f>IF(AND('CT-341'!$H$9=H595,OR(LEFT(L595,3)=$X$7,LEFT(M595,3)=$X$7)),"x","")</f>
        <v/>
      </c>
      <c r="Y595" s="87" t="str">
        <f>IF(OR(TH!L595=TH!$Y$7,M595=TH!$Y$7),"x","")</f>
        <v/>
      </c>
      <c r="Z595" s="87" t="str">
        <f t="shared" si="21"/>
        <v/>
      </c>
    </row>
    <row r="596" spans="1:27" ht="15.75" customHeight="1">
      <c r="A596" s="405" t="str">
        <f>IF(B596&lt;&gt;"",IF(AND(B596&gt;=_TM1,B596&lt;=_TM2,OR(TH!L596="1111",TH!M596="1111")),TH!D596,""),"")</f>
        <v/>
      </c>
      <c r="B596" s="63" t="str">
        <f t="shared" si="22"/>
        <v/>
      </c>
      <c r="C596" s="64"/>
      <c r="D596" s="64"/>
      <c r="E596" s="64"/>
      <c r="F596" s="67"/>
      <c r="G596" s="381"/>
      <c r="H596" s="75"/>
      <c r="I596" s="619"/>
      <c r="J596" s="628"/>
      <c r="K596" s="65"/>
      <c r="L596" s="66"/>
      <c r="M596" s="66"/>
      <c r="N596" s="87" t="str">
        <f>IF(AND('331-CT'!$E$7=TH!H596,OR(L596="331",M596="331")),"x","")</f>
        <v/>
      </c>
      <c r="O596" s="87" t="str">
        <f>IF(AND($B596&gt;='111'!$N$11,$B596&lt;='111'!$O$11,OR($L596=$O$7,$M596=$O$7)),"x","")</f>
        <v/>
      </c>
      <c r="P596" s="87" t="str">
        <f>IF(AND($L596=$O$7,$B596&lt;'111'!$N$11),"x","")</f>
        <v/>
      </c>
      <c r="Q596" s="87" t="str">
        <f>IF(AND($M596=$O$7,$B596&lt;'111'!$N$11),"x","")</f>
        <v/>
      </c>
      <c r="R596" s="87" t="str">
        <f>IF(AND($B596&gt;='112'!$M$9,$B596&lt;='112'!$N$9,OR($L596='112'!$I$6,$M596='112'!$I$6)),"x","")</f>
        <v/>
      </c>
      <c r="S596" s="87" t="str">
        <f>IF(AND($L596='112'!$I$6,$B596&lt;'112'!$M$9),"x","")</f>
        <v/>
      </c>
      <c r="T596" s="87" t="str">
        <f>IF(AND($M596='112'!$I$6,$B596&lt;'112'!$M$9),"x","")</f>
        <v/>
      </c>
      <c r="U596" s="87" t="str">
        <f>IF(AND($B596&gt;='1331'!$I$9,$B596&lt;='1331'!$J$9,OR($L596=$U$7,$M596=$U$7)),"x","")</f>
        <v/>
      </c>
      <c r="V596" s="87" t="str">
        <f>IF(AND($L596=$U$7,$B596&lt;'1331'!$I$9),"x","")</f>
        <v/>
      </c>
      <c r="W596" s="87" t="str">
        <f>IF(AND($M596=$U$7,$B596&lt;'1331'!$I$9),"x","")</f>
        <v/>
      </c>
      <c r="X596" s="87" t="str">
        <f>IF(AND('CT-341'!$H$9=H596,OR(LEFT(L596,3)=$X$7,LEFT(M596,3)=$X$7)),"x","")</f>
        <v/>
      </c>
      <c r="Y596" s="87" t="str">
        <f>IF(OR(TH!L596=TH!$Y$7,M596=TH!$Y$7),"x","")</f>
        <v/>
      </c>
      <c r="Z596" s="87" t="str">
        <f t="shared" si="21"/>
        <v/>
      </c>
    </row>
    <row r="597" spans="1:27" ht="15.75" customHeight="1">
      <c r="A597" s="405" t="str">
        <f>IF(B597&lt;&gt;"",IF(AND(B597&gt;=_TM1,B597&lt;=_TM2,OR(TH!L597="1111",TH!M597="1111")),TH!D597,""),"")</f>
        <v/>
      </c>
      <c r="B597" s="63" t="str">
        <f t="shared" si="22"/>
        <v/>
      </c>
      <c r="C597" s="64"/>
      <c r="D597" s="64"/>
      <c r="E597" s="64"/>
      <c r="F597" s="67"/>
      <c r="G597" s="381"/>
      <c r="H597" s="75"/>
      <c r="I597" s="619"/>
      <c r="J597" s="628"/>
      <c r="K597" s="65"/>
      <c r="L597" s="66"/>
      <c r="M597" s="66"/>
      <c r="N597" s="87" t="str">
        <f>IF(AND('331-CT'!$E$7=TH!H597,OR(L597="331",M597="331")),"x","")</f>
        <v/>
      </c>
      <c r="O597" s="87" t="str">
        <f>IF(AND($B597&gt;='111'!$N$11,$B597&lt;='111'!$O$11,OR($L597=$O$7,$M597=$O$7)),"x","")</f>
        <v/>
      </c>
      <c r="P597" s="87" t="str">
        <f>IF(AND($L597=$O$7,$B597&lt;'111'!$N$11),"x","")</f>
        <v/>
      </c>
      <c r="Q597" s="87" t="str">
        <f>IF(AND($M597=$O$7,$B597&lt;'111'!$N$11),"x","")</f>
        <v/>
      </c>
      <c r="R597" s="87" t="str">
        <f>IF(AND($B597&gt;='112'!$M$9,$B597&lt;='112'!$N$9,OR($L597='112'!$I$6,$M597='112'!$I$6)),"x","")</f>
        <v/>
      </c>
      <c r="S597" s="87" t="str">
        <f>IF(AND($L597='112'!$I$6,$B597&lt;'112'!$M$9),"x","")</f>
        <v/>
      </c>
      <c r="T597" s="87" t="str">
        <f>IF(AND($M597='112'!$I$6,$B597&lt;'112'!$M$9),"x","")</f>
        <v/>
      </c>
      <c r="U597" s="87" t="str">
        <f>IF(AND($B597&gt;='1331'!$I$9,$B597&lt;='1331'!$J$9,OR($L597=$U$7,$M597=$U$7)),"x","")</f>
        <v/>
      </c>
      <c r="V597" s="87" t="str">
        <f>IF(AND($L597=$U$7,$B597&lt;'1331'!$I$9),"x","")</f>
        <v/>
      </c>
      <c r="W597" s="87" t="str">
        <f>IF(AND($M597=$U$7,$B597&lt;'1331'!$I$9),"x","")</f>
        <v/>
      </c>
      <c r="X597" s="87" t="str">
        <f>IF(AND('CT-341'!$H$9=H597,OR(LEFT(L597,3)=$X$7,LEFT(M597,3)=$X$7)),"x","")</f>
        <v/>
      </c>
      <c r="Y597" s="87" t="str">
        <f>IF(OR(TH!L597=TH!$Y$7,M597=TH!$Y$7),"x","")</f>
        <v/>
      </c>
      <c r="Z597" s="87" t="str">
        <f t="shared" si="21"/>
        <v/>
      </c>
    </row>
    <row r="598" spans="1:27" ht="15.75" customHeight="1">
      <c r="A598" s="405" t="str">
        <f>IF(B598&lt;&gt;"",IF(AND(B598&gt;=_TM1,B598&lt;=_TM2,OR(TH!L598="1111",TH!M598="1111")),TH!D598,""),"")</f>
        <v/>
      </c>
      <c r="B598" s="63" t="str">
        <f t="shared" si="22"/>
        <v/>
      </c>
      <c r="C598" s="64"/>
      <c r="D598" s="64"/>
      <c r="E598" s="64"/>
      <c r="F598" s="67"/>
      <c r="G598" s="381"/>
      <c r="H598" s="75"/>
      <c r="I598" s="619"/>
      <c r="J598" s="628"/>
      <c r="K598" s="65"/>
      <c r="L598" s="66"/>
      <c r="M598" s="66"/>
      <c r="N598" s="87" t="str">
        <f>IF(AND('331-CT'!$E$7=TH!H598,OR(L598="331",M598="331")),"x","")</f>
        <v/>
      </c>
      <c r="O598" s="87" t="str">
        <f>IF(AND($B598&gt;='111'!$N$11,$B598&lt;='111'!$O$11,OR($L598=$O$7,$M598=$O$7)),"x","")</f>
        <v/>
      </c>
      <c r="P598" s="87" t="str">
        <f>IF(AND($L598=$O$7,$B598&lt;'111'!$N$11),"x","")</f>
        <v/>
      </c>
      <c r="Q598" s="87" t="str">
        <f>IF(AND($M598=$O$7,$B598&lt;'111'!$N$11),"x","")</f>
        <v/>
      </c>
      <c r="R598" s="87" t="str">
        <f>IF(AND($B598&gt;='112'!$M$9,$B598&lt;='112'!$N$9,OR($L598='112'!$I$6,$M598='112'!$I$6)),"x","")</f>
        <v/>
      </c>
      <c r="S598" s="87" t="str">
        <f>IF(AND($L598='112'!$I$6,$B598&lt;'112'!$M$9),"x","")</f>
        <v/>
      </c>
      <c r="T598" s="87" t="str">
        <f>IF(AND($M598='112'!$I$6,$B598&lt;'112'!$M$9),"x","")</f>
        <v/>
      </c>
      <c r="U598" s="87" t="str">
        <f>IF(AND($B598&gt;='1331'!$I$9,$B598&lt;='1331'!$J$9,OR($L598=$U$7,$M598=$U$7)),"x","")</f>
        <v/>
      </c>
      <c r="V598" s="87" t="str">
        <f>IF(AND($L598=$U$7,$B598&lt;'1331'!$I$9),"x","")</f>
        <v/>
      </c>
      <c r="W598" s="87" t="str">
        <f>IF(AND($M598=$U$7,$B598&lt;'1331'!$I$9),"x","")</f>
        <v/>
      </c>
      <c r="X598" s="87" t="str">
        <f>IF(AND('CT-341'!$H$9=H598,OR(LEFT(L598,3)=$X$7,LEFT(M598,3)=$X$7)),"x","")</f>
        <v/>
      </c>
      <c r="Y598" s="87" t="str">
        <f>IF(OR(TH!L598=TH!$Y$7,M598=TH!$Y$7),"x","")</f>
        <v/>
      </c>
      <c r="Z598" s="87" t="str">
        <f t="shared" ref="Z598:Z661" si="23">IF(AND(1&lt;=$B598,$B598&lt;=3),"1",IF(AND(4&lt;=$B598,$B598&lt;=6),"2",IF(AND(7&lt;=$B598,$B598&lt;=9),"3",IF(AND(10&lt;=$B598,$B598&lt;=12),"4",""))))</f>
        <v/>
      </c>
    </row>
    <row r="599" spans="1:27" ht="15.75" customHeight="1">
      <c r="A599" s="405" t="str">
        <f>IF(B599&lt;&gt;"",IF(AND(B599&gt;=_TM1,B599&lt;=_TM2,OR(TH!L599="1111",TH!M599="1111")),TH!D599,""),"")</f>
        <v/>
      </c>
      <c r="B599" s="63" t="str">
        <f t="shared" si="22"/>
        <v/>
      </c>
      <c r="C599" s="64"/>
      <c r="D599" s="64"/>
      <c r="E599" s="64"/>
      <c r="F599" s="67"/>
      <c r="G599" s="381"/>
      <c r="H599" s="75"/>
      <c r="I599" s="619"/>
      <c r="J599" s="628"/>
      <c r="K599" s="65"/>
      <c r="L599" s="66"/>
      <c r="M599" s="66"/>
      <c r="N599" s="87" t="str">
        <f>IF(AND('331-CT'!$E$7=TH!H599,OR(L599="331",M599="331")),"x","")</f>
        <v/>
      </c>
      <c r="O599" s="87" t="str">
        <f>IF(AND($B599&gt;='111'!$N$11,$B599&lt;='111'!$O$11,OR($L599=$O$7,$M599=$O$7)),"x","")</f>
        <v/>
      </c>
      <c r="P599" s="87" t="str">
        <f>IF(AND($L599=$O$7,$B599&lt;'111'!$N$11),"x","")</f>
        <v/>
      </c>
      <c r="Q599" s="87" t="str">
        <f>IF(AND($M599=$O$7,$B599&lt;'111'!$N$11),"x","")</f>
        <v/>
      </c>
      <c r="R599" s="87" t="str">
        <f>IF(AND($B599&gt;='112'!$M$9,$B599&lt;='112'!$N$9,OR($L599='112'!$I$6,$M599='112'!$I$6)),"x","")</f>
        <v/>
      </c>
      <c r="S599" s="87" t="str">
        <f>IF(AND($L599='112'!$I$6,$B599&lt;'112'!$M$9),"x","")</f>
        <v/>
      </c>
      <c r="T599" s="87" t="str">
        <f>IF(AND($M599='112'!$I$6,$B599&lt;'112'!$M$9),"x","")</f>
        <v/>
      </c>
      <c r="U599" s="87" t="str">
        <f>IF(AND($B599&gt;='1331'!$I$9,$B599&lt;='1331'!$J$9,OR($L599=$U$7,$M599=$U$7)),"x","")</f>
        <v/>
      </c>
      <c r="V599" s="87" t="str">
        <f>IF(AND($L599=$U$7,$B599&lt;'1331'!$I$9),"x","")</f>
        <v/>
      </c>
      <c r="W599" s="87" t="str">
        <f>IF(AND($M599=$U$7,$B599&lt;'1331'!$I$9),"x","")</f>
        <v/>
      </c>
      <c r="X599" s="87" t="str">
        <f>IF(AND('CT-341'!$H$9=H599,OR(LEFT(L599,3)=$X$7,LEFT(M599,3)=$X$7)),"x","")</f>
        <v/>
      </c>
      <c r="Y599" s="87" t="str">
        <f>IF(OR(TH!L599=TH!$Y$7,M599=TH!$Y$7),"x","")</f>
        <v/>
      </c>
      <c r="Z599" s="87" t="str">
        <f t="shared" si="23"/>
        <v/>
      </c>
    </row>
    <row r="600" spans="1:27" ht="15.75" customHeight="1">
      <c r="A600" s="405" t="str">
        <f>IF(B600&lt;&gt;"",IF(AND(B600&gt;=_TM1,B600&lt;=_TM2,OR(TH!L600="1111",TH!M600="1111")),TH!D600,""),"")</f>
        <v/>
      </c>
      <c r="B600" s="63" t="str">
        <f t="shared" si="22"/>
        <v/>
      </c>
      <c r="C600" s="64"/>
      <c r="D600" s="64"/>
      <c r="E600" s="64"/>
      <c r="F600" s="67"/>
      <c r="G600" s="381"/>
      <c r="H600" s="75"/>
      <c r="I600" s="619"/>
      <c r="J600" s="628"/>
      <c r="K600" s="65"/>
      <c r="L600" s="66"/>
      <c r="M600" s="66"/>
      <c r="N600" s="87" t="str">
        <f>IF(AND('331-CT'!$E$7=TH!H600,OR(L600="331",M600="331")),"x","")</f>
        <v/>
      </c>
      <c r="O600" s="87" t="str">
        <f>IF(AND($B600&gt;='111'!$N$11,$B600&lt;='111'!$O$11,OR($L600=$O$7,$M600=$O$7)),"x","")</f>
        <v/>
      </c>
      <c r="P600" s="87" t="str">
        <f>IF(AND($L600=$O$7,$B600&lt;'111'!$N$11),"x","")</f>
        <v/>
      </c>
      <c r="Q600" s="87" t="str">
        <f>IF(AND($M600=$O$7,$B600&lt;'111'!$N$11),"x","")</f>
        <v/>
      </c>
      <c r="R600" s="87" t="str">
        <f>IF(AND($B600&gt;='112'!$M$9,$B600&lt;='112'!$N$9,OR($L600='112'!$I$6,$M600='112'!$I$6)),"x","")</f>
        <v/>
      </c>
      <c r="S600" s="87" t="str">
        <f>IF(AND($L600='112'!$I$6,$B600&lt;'112'!$M$9),"x","")</f>
        <v/>
      </c>
      <c r="T600" s="87" t="str">
        <f>IF(AND($M600='112'!$I$6,$B600&lt;'112'!$M$9),"x","")</f>
        <v/>
      </c>
      <c r="U600" s="87" t="str">
        <f>IF(AND($B600&gt;='1331'!$I$9,$B600&lt;='1331'!$J$9,OR($L600=$U$7,$M600=$U$7)),"x","")</f>
        <v/>
      </c>
      <c r="V600" s="87" t="str">
        <f>IF(AND($L600=$U$7,$B600&lt;'1331'!$I$9),"x","")</f>
        <v/>
      </c>
      <c r="W600" s="87" t="str">
        <f>IF(AND($M600=$U$7,$B600&lt;'1331'!$I$9),"x","")</f>
        <v/>
      </c>
      <c r="X600" s="87" t="str">
        <f>IF(AND('CT-341'!$H$9=H600,OR(LEFT(L600,3)=$X$7,LEFT(M600,3)=$X$7)),"x","")</f>
        <v/>
      </c>
      <c r="Y600" s="87" t="str">
        <f>IF(OR(TH!L600=TH!$Y$7,M600=TH!$Y$7),"x","")</f>
        <v/>
      </c>
      <c r="Z600" s="87" t="str">
        <f t="shared" si="23"/>
        <v/>
      </c>
    </row>
    <row r="601" spans="1:27" ht="15.75" customHeight="1">
      <c r="A601" s="405" t="str">
        <f>IF(B601&lt;&gt;"",IF(AND(B601&gt;=_TM1,B601&lt;=_TM2,OR(TH!L601="1111",TH!M601="1111")),TH!D601,""),"")</f>
        <v/>
      </c>
      <c r="B601" s="63" t="str">
        <f t="shared" si="22"/>
        <v/>
      </c>
      <c r="C601" s="64"/>
      <c r="D601" s="64"/>
      <c r="E601" s="64"/>
      <c r="F601" s="67"/>
      <c r="G601" s="381"/>
      <c r="H601" s="75"/>
      <c r="I601" s="619"/>
      <c r="J601" s="628"/>
      <c r="K601" s="65"/>
      <c r="L601" s="66"/>
      <c r="M601" s="66"/>
      <c r="N601" s="87" t="str">
        <f>IF(AND('331-CT'!$E$7=TH!H601,OR(L601="331",M601="331")),"x","")</f>
        <v/>
      </c>
      <c r="O601" s="87" t="str">
        <f>IF(AND($B601&gt;='111'!$N$11,$B601&lt;='111'!$O$11,OR($L601=$O$7,$M601=$O$7)),"x","")</f>
        <v/>
      </c>
      <c r="P601" s="87" t="str">
        <f>IF(AND($L601=$O$7,$B601&lt;'111'!$N$11),"x","")</f>
        <v/>
      </c>
      <c r="Q601" s="87" t="str">
        <f>IF(AND($M601=$O$7,$B601&lt;'111'!$N$11),"x","")</f>
        <v/>
      </c>
      <c r="R601" s="87" t="str">
        <f>IF(AND($B601&gt;='112'!$M$9,$B601&lt;='112'!$N$9,OR($L601='112'!$I$6,$M601='112'!$I$6)),"x","")</f>
        <v/>
      </c>
      <c r="S601" s="87" t="str">
        <f>IF(AND($L601='112'!$I$6,$B601&lt;'112'!$M$9),"x","")</f>
        <v/>
      </c>
      <c r="T601" s="87" t="str">
        <f>IF(AND($M601='112'!$I$6,$B601&lt;'112'!$M$9),"x","")</f>
        <v/>
      </c>
      <c r="U601" s="87" t="str">
        <f>IF(AND($B601&gt;='1331'!$I$9,$B601&lt;='1331'!$J$9,OR($L601=$U$7,$M601=$U$7)),"x","")</f>
        <v/>
      </c>
      <c r="V601" s="87" t="str">
        <f>IF(AND($L601=$U$7,$B601&lt;'1331'!$I$9),"x","")</f>
        <v/>
      </c>
      <c r="W601" s="87" t="str">
        <f>IF(AND($M601=$U$7,$B601&lt;'1331'!$I$9),"x","")</f>
        <v/>
      </c>
      <c r="X601" s="87" t="str">
        <f>IF(AND('CT-341'!$H$9=H601,OR(LEFT(L601,3)=$X$7,LEFT(M601,3)=$X$7)),"x","")</f>
        <v/>
      </c>
      <c r="Y601" s="87" t="str">
        <f>IF(OR(TH!L601=TH!$Y$7,M601=TH!$Y$7),"x","")</f>
        <v/>
      </c>
      <c r="Z601" s="87" t="str">
        <f t="shared" si="23"/>
        <v/>
      </c>
    </row>
    <row r="602" spans="1:27" ht="15.75" customHeight="1">
      <c r="A602" s="405" t="str">
        <f>IF(B602&lt;&gt;"",IF(AND(B602&gt;=_TM1,B602&lt;=_TM2,OR(TH!L602="1111",TH!M602="1111")),TH!D602,""),"")</f>
        <v/>
      </c>
      <c r="B602" s="63" t="str">
        <f t="shared" si="22"/>
        <v/>
      </c>
      <c r="C602" s="64"/>
      <c r="D602" s="64"/>
      <c r="E602" s="64"/>
      <c r="F602" s="67"/>
      <c r="G602" s="367"/>
      <c r="H602" s="413"/>
      <c r="I602" s="621"/>
      <c r="J602" s="630"/>
      <c r="K602" s="65"/>
      <c r="L602" s="66"/>
      <c r="M602" s="66"/>
      <c r="N602" s="87" t="str">
        <f>IF(AND('331-CT'!$E$7=TH!H602,OR(L602="331",M602="331")),"x","")</f>
        <v/>
      </c>
      <c r="O602" s="87" t="str">
        <f>IF(AND($B602&gt;='111'!$N$11,$B602&lt;='111'!$O$11,OR($L602=$O$7,$M602=$O$7)),"x","")</f>
        <v/>
      </c>
      <c r="P602" s="87" t="str">
        <f>IF(AND($L602=$O$7,$B602&lt;'111'!$N$11),"x","")</f>
        <v/>
      </c>
      <c r="Q602" s="87" t="str">
        <f>IF(AND($M602=$O$7,$B602&lt;'111'!$N$11),"x","")</f>
        <v/>
      </c>
      <c r="R602" s="87" t="str">
        <f>IF(AND($B602&gt;='112'!$M$9,$B602&lt;='112'!$N$9,OR($L602='112'!$I$6,$M602='112'!$I$6)),"x","")</f>
        <v/>
      </c>
      <c r="S602" s="87" t="str">
        <f>IF(AND($L602='112'!$I$6,$B602&lt;'112'!$M$9),"x","")</f>
        <v/>
      </c>
      <c r="T602" s="87" t="str">
        <f>IF(AND($M602='112'!$I$6,$B602&lt;'112'!$M$9),"x","")</f>
        <v/>
      </c>
      <c r="U602" s="87" t="str">
        <f>IF(AND($B602&gt;='1331'!$I$9,$B602&lt;='1331'!$J$9,OR($L602=$U$7,$M602=$U$7)),"x","")</f>
        <v/>
      </c>
      <c r="V602" s="87" t="str">
        <f>IF(AND($L602=$U$7,$B602&lt;'1331'!$I$9),"x","")</f>
        <v/>
      </c>
      <c r="W602" s="87" t="str">
        <f>IF(AND($M602=$U$7,$B602&lt;'1331'!$I$9),"x","")</f>
        <v/>
      </c>
      <c r="X602" s="87" t="str">
        <f>IF(AND('CT-341'!$H$9=H602,OR(LEFT(L602,3)=$X$7,LEFT(M602,3)=$X$7)),"x","")</f>
        <v/>
      </c>
      <c r="Y602" s="87" t="str">
        <f>IF(OR(TH!L602=TH!$Y$7,M602=TH!$Y$7),"x","")</f>
        <v/>
      </c>
      <c r="Z602" s="87" t="str">
        <f t="shared" si="23"/>
        <v/>
      </c>
    </row>
    <row r="603" spans="1:27" ht="15.75" customHeight="1">
      <c r="A603" s="405" t="str">
        <f>IF(B603&lt;&gt;"",IF(AND(B603&gt;=_TM1,B603&lt;=_TM2,OR(TH!L603="1111",TH!M603="1111")),TH!D603,""),"")</f>
        <v/>
      </c>
      <c r="B603" s="63" t="str">
        <f t="shared" si="22"/>
        <v/>
      </c>
      <c r="C603" s="64"/>
      <c r="D603" s="64"/>
      <c r="E603" s="64"/>
      <c r="F603" s="67"/>
      <c r="G603" s="367"/>
      <c r="H603" s="75"/>
      <c r="I603" s="619"/>
      <c r="J603" s="628"/>
      <c r="K603" s="65"/>
      <c r="L603" s="66"/>
      <c r="M603" s="66"/>
      <c r="N603" s="87" t="str">
        <f>IF(AND('331-CT'!$E$7=TH!H603,OR(L603="331",M603="331")),"x","")</f>
        <v/>
      </c>
      <c r="O603" s="87" t="str">
        <f>IF(AND($B603&gt;='111'!$N$11,$B603&lt;='111'!$O$11,OR($L603=$O$7,$M603=$O$7)),"x","")</f>
        <v/>
      </c>
      <c r="P603" s="87" t="str">
        <f>IF(AND($L603=$O$7,$B603&lt;'111'!$N$11),"x","")</f>
        <v/>
      </c>
      <c r="Q603" s="87" t="str">
        <f>IF(AND($M603=$O$7,$B603&lt;'111'!$N$11),"x","")</f>
        <v/>
      </c>
      <c r="R603" s="87" t="str">
        <f>IF(AND($B603&gt;='112'!$M$9,$B603&lt;='112'!$N$9,OR($L603='112'!$I$6,$M603='112'!$I$6)),"x","")</f>
        <v/>
      </c>
      <c r="S603" s="87" t="str">
        <f>IF(AND($L603='112'!$I$6,$B603&lt;'112'!$M$9),"x","")</f>
        <v/>
      </c>
      <c r="T603" s="87" t="str">
        <f>IF(AND($M603='112'!$I$6,$B603&lt;'112'!$M$9),"x","")</f>
        <v/>
      </c>
      <c r="U603" s="87" t="str">
        <f>IF(AND($B603&gt;='1331'!$I$9,$B603&lt;='1331'!$J$9,OR($L603=$U$7,$M603=$U$7)),"x","")</f>
        <v/>
      </c>
      <c r="V603" s="87" t="str">
        <f>IF(AND($L603=$U$7,$B603&lt;'1331'!$I$9),"x","")</f>
        <v/>
      </c>
      <c r="W603" s="87" t="str">
        <f>IF(AND($M603=$U$7,$B603&lt;'1331'!$I$9),"x","")</f>
        <v/>
      </c>
      <c r="X603" s="87" t="str">
        <f>IF(AND('CT-341'!$H$9=H603,OR(LEFT(L603,3)=$X$7,LEFT(M603,3)=$X$7)),"x","")</f>
        <v/>
      </c>
      <c r="Y603" s="87" t="str">
        <f>IF(OR(TH!L603=TH!$Y$7,M603=TH!$Y$7),"x","")</f>
        <v/>
      </c>
      <c r="Z603" s="87" t="str">
        <f t="shared" si="23"/>
        <v/>
      </c>
    </row>
    <row r="604" spans="1:27" ht="15.75" customHeight="1">
      <c r="A604" s="405" t="str">
        <f>IF(B604&lt;&gt;"",IF(AND(B604&gt;=_TM1,B604&lt;=_TM2,OR(TH!L604="1111",TH!M604="1111")),TH!D604,""),"")</f>
        <v/>
      </c>
      <c r="B604" s="63" t="str">
        <f t="shared" si="22"/>
        <v/>
      </c>
      <c r="C604" s="64"/>
      <c r="D604" s="64"/>
      <c r="E604" s="64"/>
      <c r="F604" s="67"/>
      <c r="G604" s="367"/>
      <c r="H604" s="75"/>
      <c r="I604" s="619"/>
      <c r="J604" s="628"/>
      <c r="K604" s="65"/>
      <c r="L604" s="66"/>
      <c r="M604" s="66"/>
      <c r="N604" s="87" t="str">
        <f>IF(AND('331-CT'!$E$7=TH!H604,OR(L604="331",M604="331")),"x","")</f>
        <v/>
      </c>
      <c r="O604" s="87" t="str">
        <f>IF(AND($B604&gt;='111'!$N$11,$B604&lt;='111'!$O$11,OR($L604=$O$7,$M604=$O$7)),"x","")</f>
        <v/>
      </c>
      <c r="P604" s="87" t="str">
        <f>IF(AND($L604=$O$7,$B604&lt;'111'!$N$11),"x","")</f>
        <v/>
      </c>
      <c r="Q604" s="87" t="str">
        <f>IF(AND($M604=$O$7,$B604&lt;'111'!$N$11),"x","")</f>
        <v/>
      </c>
      <c r="R604" s="87" t="str">
        <f>IF(AND($B604&gt;='112'!$M$9,$B604&lt;='112'!$N$9,OR($L604='112'!$I$6,$M604='112'!$I$6)),"x","")</f>
        <v/>
      </c>
      <c r="S604" s="87" t="str">
        <f>IF(AND($L604='112'!$I$6,$B604&lt;'112'!$M$9),"x","")</f>
        <v/>
      </c>
      <c r="T604" s="87" t="str">
        <f>IF(AND($M604='112'!$I$6,$B604&lt;'112'!$M$9),"x","")</f>
        <v/>
      </c>
      <c r="U604" s="87" t="str">
        <f>IF(AND($B604&gt;='1331'!$I$9,$B604&lt;='1331'!$J$9,OR($L604=$U$7,$M604=$U$7)),"x","")</f>
        <v/>
      </c>
      <c r="V604" s="87" t="str">
        <f>IF(AND($L604=$U$7,$B604&lt;'1331'!$I$9),"x","")</f>
        <v/>
      </c>
      <c r="W604" s="87" t="str">
        <f>IF(AND($M604=$U$7,$B604&lt;'1331'!$I$9),"x","")</f>
        <v/>
      </c>
      <c r="X604" s="87" t="str">
        <f>IF(AND('CT-341'!$H$9=H604,OR(LEFT(L604,3)=$X$7,LEFT(M604,3)=$X$7)),"x","")</f>
        <v/>
      </c>
      <c r="Y604" s="87" t="str">
        <f>IF(OR(TH!L604=TH!$Y$7,M604=TH!$Y$7),"x","")</f>
        <v/>
      </c>
      <c r="Z604" s="87" t="str">
        <f t="shared" si="23"/>
        <v/>
      </c>
    </row>
    <row r="605" spans="1:27" ht="15.75" customHeight="1">
      <c r="A605" s="405" t="str">
        <f>IF(B605&lt;&gt;"",IF(AND(B605&gt;=_TM1,B605&lt;=_TM2,OR(TH!L605="1111",TH!M605="1111")),TH!D605,""),"")</f>
        <v/>
      </c>
      <c r="B605" s="63" t="str">
        <f t="shared" si="22"/>
        <v/>
      </c>
      <c r="C605" s="64"/>
      <c r="D605" s="64"/>
      <c r="E605" s="64"/>
      <c r="F605" s="67"/>
      <c r="G605" s="381"/>
      <c r="H605" s="370"/>
      <c r="I605" s="619"/>
      <c r="J605" s="628"/>
      <c r="K605" s="65"/>
      <c r="L605" s="66"/>
      <c r="M605" s="66"/>
      <c r="N605" s="87" t="str">
        <f>IF(AND('331-CT'!$E$7=TH!H605,OR(L605="331",M605="331")),"x","")</f>
        <v/>
      </c>
      <c r="O605" s="87" t="str">
        <f>IF(AND($B605&gt;='111'!$N$11,$B605&lt;='111'!$O$11,OR($L605=$O$7,$M605=$O$7)),"x","")</f>
        <v/>
      </c>
      <c r="P605" s="87" t="str">
        <f>IF(AND($L605=$O$7,$B605&lt;'111'!$N$11),"x","")</f>
        <v/>
      </c>
      <c r="Q605" s="87" t="str">
        <f>IF(AND($M605=$O$7,$B605&lt;'111'!$N$11),"x","")</f>
        <v/>
      </c>
      <c r="R605" s="87" t="str">
        <f>IF(AND($B605&gt;='112'!$M$9,$B605&lt;='112'!$N$9,OR($L605='112'!$I$6,$M605='112'!$I$6)),"x","")</f>
        <v/>
      </c>
      <c r="S605" s="87" t="str">
        <f>IF(AND($L605='112'!$I$6,$B605&lt;'112'!$M$9),"x","")</f>
        <v/>
      </c>
      <c r="T605" s="87" t="str">
        <f>IF(AND($M605='112'!$I$6,$B605&lt;'112'!$M$9),"x","")</f>
        <v/>
      </c>
      <c r="U605" s="87" t="str">
        <f>IF(AND($B605&gt;='1331'!$I$9,$B605&lt;='1331'!$J$9,OR($L605=$U$7,$M605=$U$7)),"x","")</f>
        <v/>
      </c>
      <c r="V605" s="87" t="str">
        <f>IF(AND($L605=$U$7,$B605&lt;'1331'!$I$9),"x","")</f>
        <v/>
      </c>
      <c r="W605" s="87" t="str">
        <f>IF(AND($M605=$U$7,$B605&lt;'1331'!$I$9),"x","")</f>
        <v/>
      </c>
      <c r="X605" s="87" t="str">
        <f>IF(AND('CT-341'!$H$9=H605,OR(LEFT(L605,3)=$X$7,LEFT(M605,3)=$X$7)),"x","")</f>
        <v/>
      </c>
      <c r="Y605" s="87" t="str">
        <f>IF(OR(TH!L605=TH!$Y$7,M605=TH!$Y$7),"x","")</f>
        <v/>
      </c>
      <c r="Z605" s="87" t="str">
        <f t="shared" si="23"/>
        <v/>
      </c>
    </row>
    <row r="606" spans="1:27" ht="15.75" customHeight="1">
      <c r="A606" s="405" t="str">
        <f>IF(B606&lt;&gt;"",IF(AND(B606&gt;=_TM1,B606&lt;=_TM2,OR(TH!L606="1111",TH!M606="1111")),TH!D606,""),"")</f>
        <v/>
      </c>
      <c r="B606" s="63" t="str">
        <f t="shared" si="22"/>
        <v/>
      </c>
      <c r="C606" s="64"/>
      <c r="D606" s="64"/>
      <c r="E606" s="64"/>
      <c r="F606" s="67"/>
      <c r="G606" s="381"/>
      <c r="H606" s="370"/>
      <c r="I606" s="619"/>
      <c r="J606" s="628"/>
      <c r="K606" s="65"/>
      <c r="L606" s="66"/>
      <c r="M606" s="66"/>
      <c r="N606" s="87" t="str">
        <f>IF(AND('331-CT'!$E$7=TH!H606,OR(L606="331",M606="331")),"x","")</f>
        <v/>
      </c>
      <c r="O606" s="87" t="str">
        <f>IF(AND($B606&gt;='111'!$N$11,$B606&lt;='111'!$O$11,OR($L606=$O$7,$M606=$O$7)),"x","")</f>
        <v/>
      </c>
      <c r="P606" s="87" t="str">
        <f>IF(AND($L606=$O$7,$B606&lt;'111'!$N$11),"x","")</f>
        <v/>
      </c>
      <c r="Q606" s="87" t="str">
        <f>IF(AND($M606=$O$7,$B606&lt;'111'!$N$11),"x","")</f>
        <v/>
      </c>
      <c r="R606" s="87" t="str">
        <f>IF(AND($B606&gt;='112'!$M$9,$B606&lt;='112'!$N$9,OR($L606='112'!$I$6,$M606='112'!$I$6)),"x","")</f>
        <v/>
      </c>
      <c r="S606" s="87" t="str">
        <f>IF(AND($L606='112'!$I$6,$B606&lt;'112'!$M$9),"x","")</f>
        <v/>
      </c>
      <c r="T606" s="87" t="str">
        <f>IF(AND($M606='112'!$I$6,$B606&lt;'112'!$M$9),"x","")</f>
        <v/>
      </c>
      <c r="U606" s="87" t="str">
        <f>IF(AND($B606&gt;='1331'!$I$9,$B606&lt;='1331'!$J$9,OR($L606=$U$7,$M606=$U$7)),"x","")</f>
        <v/>
      </c>
      <c r="V606" s="87" t="str">
        <f>IF(AND($L606=$U$7,$B606&lt;'1331'!$I$9),"x","")</f>
        <v/>
      </c>
      <c r="W606" s="87" t="str">
        <f>IF(AND($M606=$U$7,$B606&lt;'1331'!$I$9),"x","")</f>
        <v/>
      </c>
      <c r="X606" s="87" t="str">
        <f>IF(AND('CT-341'!$H$9=H606,OR(LEFT(L606,3)=$X$7,LEFT(M606,3)=$X$7)),"x","")</f>
        <v/>
      </c>
      <c r="Y606" s="87" t="str">
        <f>IF(OR(TH!L606=TH!$Y$7,M606=TH!$Y$7),"x","")</f>
        <v/>
      </c>
      <c r="Z606" s="87" t="str">
        <f t="shared" si="23"/>
        <v/>
      </c>
    </row>
    <row r="607" spans="1:27" ht="15.75" customHeight="1">
      <c r="A607" s="405" t="str">
        <f>IF(B607&lt;&gt;"",IF(AND(B607&gt;=_TM1,B607&lt;=_TM2,OR(TH!L607="1111",TH!M607="1111")),TH!D607,""),"")</f>
        <v/>
      </c>
      <c r="B607" s="63" t="str">
        <f t="shared" si="22"/>
        <v/>
      </c>
      <c r="C607" s="64"/>
      <c r="D607" s="64"/>
      <c r="E607" s="64"/>
      <c r="F607" s="67"/>
      <c r="G607" s="381"/>
      <c r="H607" s="75"/>
      <c r="I607" s="619"/>
      <c r="J607" s="628"/>
      <c r="K607" s="65"/>
      <c r="L607" s="66"/>
      <c r="M607" s="66"/>
      <c r="N607" s="87" t="str">
        <f>IF(AND('331-CT'!$E$7=TH!H607,OR(L607="331",M607="331")),"x","")</f>
        <v/>
      </c>
      <c r="O607" s="87" t="str">
        <f>IF(AND($B607&gt;='111'!$N$11,$B607&lt;='111'!$O$11,OR($L607=$O$7,$M607=$O$7)),"x","")</f>
        <v/>
      </c>
      <c r="P607" s="87" t="str">
        <f>IF(AND($L607=$O$7,$B607&lt;'111'!$N$11),"x","")</f>
        <v/>
      </c>
      <c r="Q607" s="87" t="str">
        <f>IF(AND($M607=$O$7,$B607&lt;'111'!$N$11),"x","")</f>
        <v/>
      </c>
      <c r="R607" s="87" t="str">
        <f>IF(AND($B607&gt;='112'!$M$9,$B607&lt;='112'!$N$9,OR($L607='112'!$I$6,$M607='112'!$I$6)),"x","")</f>
        <v/>
      </c>
      <c r="S607" s="87" t="str">
        <f>IF(AND($L607='112'!$I$6,$B607&lt;'112'!$M$9),"x","")</f>
        <v/>
      </c>
      <c r="T607" s="87" t="str">
        <f>IF(AND($M607='112'!$I$6,$B607&lt;'112'!$M$9),"x","")</f>
        <v/>
      </c>
      <c r="U607" s="87" t="str">
        <f>IF(AND($B607&gt;='1331'!$I$9,$B607&lt;='1331'!$J$9,OR($L607=$U$7,$M607=$U$7)),"x","")</f>
        <v/>
      </c>
      <c r="V607" s="87" t="str">
        <f>IF(AND($L607=$U$7,$B607&lt;'1331'!$I$9),"x","")</f>
        <v/>
      </c>
      <c r="W607" s="87" t="str">
        <f>IF(AND($M607=$U$7,$B607&lt;'1331'!$I$9),"x","")</f>
        <v/>
      </c>
      <c r="X607" s="87" t="str">
        <f>IF(AND('CT-341'!$H$9=H607,OR(LEFT(L607,3)=$X$7,LEFT(M607,3)=$X$7)),"x","")</f>
        <v/>
      </c>
      <c r="Y607" s="87" t="str">
        <f>IF(OR(TH!L607=TH!$Y$7,M607=TH!$Y$7),"x","")</f>
        <v/>
      </c>
      <c r="Z607" s="87" t="str">
        <f t="shared" si="23"/>
        <v/>
      </c>
    </row>
    <row r="608" spans="1:27" ht="15.75" customHeight="1">
      <c r="A608" s="405" t="str">
        <f>IF(B608&lt;&gt;"",IF(AND(B608&gt;=_TM1,B608&lt;=_TM2,OR(TH!L608="1111",TH!M608="1111")),TH!D608,""),"")</f>
        <v/>
      </c>
      <c r="B608" s="63" t="str">
        <f t="shared" si="22"/>
        <v/>
      </c>
      <c r="C608" s="64"/>
      <c r="D608" s="64"/>
      <c r="E608" s="64"/>
      <c r="F608" s="67"/>
      <c r="G608" s="367"/>
      <c r="H608" s="75"/>
      <c r="I608" s="619"/>
      <c r="J608" s="628"/>
      <c r="K608" s="65"/>
      <c r="L608" s="66"/>
      <c r="M608" s="66"/>
      <c r="N608" s="87" t="str">
        <f>IF(AND('331-CT'!$E$7=TH!H608,OR(L608="331",M608="331")),"x","")</f>
        <v/>
      </c>
      <c r="O608" s="87" t="str">
        <f>IF(AND($B608&gt;='111'!$N$11,$B608&lt;='111'!$O$11,OR($L608=$O$7,$M608=$O$7)),"x","")</f>
        <v/>
      </c>
      <c r="P608" s="87" t="str">
        <f>IF(AND($L608=$O$7,$B608&lt;'111'!$N$11),"x","")</f>
        <v/>
      </c>
      <c r="Q608" s="87" t="str">
        <f>IF(AND($M608=$O$7,$B608&lt;'111'!$N$11),"x","")</f>
        <v/>
      </c>
      <c r="R608" s="87" t="str">
        <f>IF(AND($B608&gt;='112'!$M$9,$B608&lt;='112'!$N$9,OR($L608='112'!$I$6,$M608='112'!$I$6)),"x","")</f>
        <v/>
      </c>
      <c r="S608" s="87" t="str">
        <f>IF(AND($L608='112'!$I$6,$B608&lt;'112'!$M$9),"x","")</f>
        <v/>
      </c>
      <c r="T608" s="87" t="str">
        <f>IF(AND($M608='112'!$I$6,$B608&lt;'112'!$M$9),"x","")</f>
        <v/>
      </c>
      <c r="U608" s="87" t="str">
        <f>IF(AND($B608&gt;='1331'!$I$9,$B608&lt;='1331'!$J$9,OR($L608=$U$7,$M608=$U$7)),"x","")</f>
        <v/>
      </c>
      <c r="V608" s="87" t="str">
        <f>IF(AND($L608=$U$7,$B608&lt;'1331'!$I$9),"x","")</f>
        <v/>
      </c>
      <c r="W608" s="87" t="str">
        <f>IF(AND($M608=$U$7,$B608&lt;'1331'!$I$9),"x","")</f>
        <v/>
      </c>
      <c r="X608" s="87" t="str">
        <f>IF(AND('CT-341'!$H$9=H608,OR(LEFT(L608,3)=$X$7,LEFT(M608,3)=$X$7)),"x","")</f>
        <v/>
      </c>
      <c r="Y608" s="87" t="str">
        <f>IF(OR(TH!L608=TH!$Y$7,M608=TH!$Y$7),"x","")</f>
        <v/>
      </c>
      <c r="Z608" s="87" t="str">
        <f t="shared" si="23"/>
        <v/>
      </c>
    </row>
    <row r="609" spans="1:26" ht="15.75" customHeight="1">
      <c r="A609" s="405" t="str">
        <f>IF(B609&lt;&gt;"",IF(AND(B609&gt;=_TM1,B609&lt;=_TM2,OR(TH!L609="1111",TH!M609="1111")),TH!D609,""),"")</f>
        <v/>
      </c>
      <c r="B609" s="63" t="str">
        <f t="shared" si="22"/>
        <v/>
      </c>
      <c r="C609" s="64"/>
      <c r="D609" s="64"/>
      <c r="E609" s="64"/>
      <c r="F609" s="67"/>
      <c r="G609" s="367"/>
      <c r="H609" s="75"/>
      <c r="I609" s="619"/>
      <c r="J609" s="628"/>
      <c r="K609" s="65"/>
      <c r="L609" s="66"/>
      <c r="M609" s="66"/>
      <c r="N609" s="87" t="str">
        <f>IF(AND('331-CT'!$E$7=TH!H609,OR(L609="331",M609="331")),"x","")</f>
        <v/>
      </c>
      <c r="O609" s="87" t="str">
        <f>IF(AND($B609&gt;='111'!$N$11,$B609&lt;='111'!$O$11,OR($L609=$O$7,$M609=$O$7)),"x","")</f>
        <v/>
      </c>
      <c r="P609" s="87" t="str">
        <f>IF(AND($L609=$O$7,$B609&lt;'111'!$N$11),"x","")</f>
        <v/>
      </c>
      <c r="Q609" s="87" t="str">
        <f>IF(AND($M609=$O$7,$B609&lt;'111'!$N$11),"x","")</f>
        <v/>
      </c>
      <c r="R609" s="87" t="str">
        <f>IF(AND($B609&gt;='112'!$M$9,$B609&lt;='112'!$N$9,OR($L609='112'!$I$6,$M609='112'!$I$6)),"x","")</f>
        <v/>
      </c>
      <c r="S609" s="87" t="str">
        <f>IF(AND($L609='112'!$I$6,$B609&lt;'112'!$M$9),"x","")</f>
        <v/>
      </c>
      <c r="T609" s="87" t="str">
        <f>IF(AND($M609='112'!$I$6,$B609&lt;'112'!$M$9),"x","")</f>
        <v/>
      </c>
      <c r="U609" s="87" t="str">
        <f>IF(AND($B609&gt;='1331'!$I$9,$B609&lt;='1331'!$J$9,OR($L609=$U$7,$M609=$U$7)),"x","")</f>
        <v/>
      </c>
      <c r="V609" s="87" t="str">
        <f>IF(AND($L609=$U$7,$B609&lt;'1331'!$I$9),"x","")</f>
        <v/>
      </c>
      <c r="W609" s="87" t="str">
        <f>IF(AND($M609=$U$7,$B609&lt;'1331'!$I$9),"x","")</f>
        <v/>
      </c>
      <c r="X609" s="87" t="str">
        <f>IF(AND('CT-341'!$H$9=H609,OR(LEFT(L609,3)=$X$7,LEFT(M609,3)=$X$7)),"x","")</f>
        <v/>
      </c>
      <c r="Y609" s="87" t="str">
        <f>IF(OR(TH!L609=TH!$Y$7,M609=TH!$Y$7),"x","")</f>
        <v/>
      </c>
      <c r="Z609" s="87" t="str">
        <f t="shared" si="23"/>
        <v/>
      </c>
    </row>
    <row r="610" spans="1:26" ht="15.75" customHeight="1">
      <c r="A610" s="405" t="str">
        <f>IF(B610&lt;&gt;"",IF(AND(B610&gt;=_TM1,B610&lt;=_TM2,OR(TH!L610="1111",TH!M610="1111")),TH!D610,""),"")</f>
        <v/>
      </c>
      <c r="B610" s="63" t="str">
        <f t="shared" si="22"/>
        <v/>
      </c>
      <c r="C610" s="64"/>
      <c r="D610" s="64"/>
      <c r="E610" s="64"/>
      <c r="F610" s="67"/>
      <c r="G610" s="367"/>
      <c r="H610" s="75"/>
      <c r="I610" s="619"/>
      <c r="J610" s="628"/>
      <c r="K610" s="65"/>
      <c r="L610" s="66"/>
      <c r="M610" s="66"/>
      <c r="N610" s="87" t="str">
        <f>IF(AND('331-CT'!$E$7=TH!H610,OR(L610="331",M610="331")),"x","")</f>
        <v/>
      </c>
      <c r="O610" s="87" t="str">
        <f>IF(AND($B610&gt;='111'!$N$11,$B610&lt;='111'!$O$11,OR($L610=$O$7,$M610=$O$7)),"x","")</f>
        <v/>
      </c>
      <c r="P610" s="87" t="str">
        <f>IF(AND($L610=$O$7,$B610&lt;'111'!$N$11),"x","")</f>
        <v/>
      </c>
      <c r="Q610" s="87" t="str">
        <f>IF(AND($M610=$O$7,$B610&lt;'111'!$N$11),"x","")</f>
        <v/>
      </c>
      <c r="R610" s="87" t="str">
        <f>IF(AND($B610&gt;='112'!$M$9,$B610&lt;='112'!$N$9,OR($L610='112'!$I$6,$M610='112'!$I$6)),"x","")</f>
        <v/>
      </c>
      <c r="S610" s="87" t="str">
        <f>IF(AND($L610='112'!$I$6,$B610&lt;'112'!$M$9),"x","")</f>
        <v/>
      </c>
      <c r="T610" s="87" t="str">
        <f>IF(AND($M610='112'!$I$6,$B610&lt;'112'!$M$9),"x","")</f>
        <v/>
      </c>
      <c r="U610" s="87" t="str">
        <f>IF(AND($B610&gt;='1331'!$I$9,$B610&lt;='1331'!$J$9,OR($L610=$U$7,$M610=$U$7)),"x","")</f>
        <v/>
      </c>
      <c r="V610" s="87" t="str">
        <f>IF(AND($L610=$U$7,$B610&lt;'1331'!$I$9),"x","")</f>
        <v/>
      </c>
      <c r="W610" s="87" t="str">
        <f>IF(AND($M610=$U$7,$B610&lt;'1331'!$I$9),"x","")</f>
        <v/>
      </c>
      <c r="X610" s="87" t="str">
        <f>IF(AND('CT-341'!$H$9=H610,OR(LEFT(L610,3)=$X$7,LEFT(M610,3)=$X$7)),"x","")</f>
        <v/>
      </c>
      <c r="Y610" s="87" t="str">
        <f>IF(OR(TH!L610=TH!$Y$7,M610=TH!$Y$7),"x","")</f>
        <v/>
      </c>
      <c r="Z610" s="87" t="str">
        <f t="shared" si="23"/>
        <v/>
      </c>
    </row>
    <row r="611" spans="1:26" ht="15.75" customHeight="1">
      <c r="A611" s="405" t="str">
        <f>IF(B611&lt;&gt;"",IF(AND(B611&gt;=_TM1,B611&lt;=_TM2,OR(TH!L611="1111",TH!M611="1111")),TH!D611,""),"")</f>
        <v/>
      </c>
      <c r="B611" s="63" t="str">
        <f t="shared" si="22"/>
        <v/>
      </c>
      <c r="C611" s="64"/>
      <c r="D611" s="64"/>
      <c r="E611" s="64"/>
      <c r="F611" s="67"/>
      <c r="G611" s="367"/>
      <c r="H611" s="75"/>
      <c r="I611" s="619"/>
      <c r="J611" s="628"/>
      <c r="K611" s="65"/>
      <c r="L611" s="66"/>
      <c r="M611" s="66"/>
      <c r="N611" s="87" t="str">
        <f>IF(AND('331-CT'!$E$7=TH!H611,OR(L611="331",M611="331")),"x","")</f>
        <v/>
      </c>
      <c r="O611" s="87" t="str">
        <f>IF(AND($B611&gt;='111'!$N$11,$B611&lt;='111'!$O$11,OR($L611=$O$7,$M611=$O$7)),"x","")</f>
        <v/>
      </c>
      <c r="P611" s="87" t="str">
        <f>IF(AND($L611=$O$7,$B611&lt;'111'!$N$11),"x","")</f>
        <v/>
      </c>
      <c r="Q611" s="87" t="str">
        <f>IF(AND($M611=$O$7,$B611&lt;'111'!$N$11),"x","")</f>
        <v/>
      </c>
      <c r="R611" s="87" t="str">
        <f>IF(AND($B611&gt;='112'!$M$9,$B611&lt;='112'!$N$9,OR($L611='112'!$I$6,$M611='112'!$I$6)),"x","")</f>
        <v/>
      </c>
      <c r="S611" s="87" t="str">
        <f>IF(AND($L611='112'!$I$6,$B611&lt;'112'!$M$9),"x","")</f>
        <v/>
      </c>
      <c r="T611" s="87" t="str">
        <f>IF(AND($M611='112'!$I$6,$B611&lt;'112'!$M$9),"x","")</f>
        <v/>
      </c>
      <c r="U611" s="87" t="str">
        <f>IF(AND($B611&gt;='1331'!$I$9,$B611&lt;='1331'!$J$9,OR($L611=$U$7,$M611=$U$7)),"x","")</f>
        <v/>
      </c>
      <c r="V611" s="87" t="str">
        <f>IF(AND($L611=$U$7,$B611&lt;'1331'!$I$9),"x","")</f>
        <v/>
      </c>
      <c r="W611" s="87" t="str">
        <f>IF(AND($M611=$U$7,$B611&lt;'1331'!$I$9),"x","")</f>
        <v/>
      </c>
      <c r="X611" s="87" t="str">
        <f>IF(AND('CT-341'!$H$9=H611,OR(LEFT(L611,3)=$X$7,LEFT(M611,3)=$X$7)),"x","")</f>
        <v/>
      </c>
      <c r="Y611" s="87" t="str">
        <f>IF(OR(TH!L611=TH!$Y$7,M611=TH!$Y$7),"x","")</f>
        <v/>
      </c>
      <c r="Z611" s="87" t="str">
        <f t="shared" si="23"/>
        <v/>
      </c>
    </row>
    <row r="612" spans="1:26" ht="15.75" customHeight="1">
      <c r="A612" s="405" t="str">
        <f>IF(B612&lt;&gt;"",IF(AND(B612&gt;=_TM1,B612&lt;=_TM2,OR(TH!L612="1111",TH!M612="1111")),TH!D612,""),"")</f>
        <v/>
      </c>
      <c r="B612" s="63" t="str">
        <f t="shared" si="22"/>
        <v/>
      </c>
      <c r="C612" s="64"/>
      <c r="D612" s="64"/>
      <c r="E612" s="64"/>
      <c r="F612" s="67"/>
      <c r="G612" s="367"/>
      <c r="H612" s="75"/>
      <c r="I612" s="619"/>
      <c r="J612" s="628"/>
      <c r="K612" s="65"/>
      <c r="L612" s="66"/>
      <c r="M612" s="66"/>
      <c r="N612" s="87" t="str">
        <f>IF(AND('331-CT'!$E$7=TH!H612,OR(L612="331",M612="331")),"x","")</f>
        <v/>
      </c>
      <c r="O612" s="87" t="str">
        <f>IF(AND($B612&gt;='111'!$N$11,$B612&lt;='111'!$O$11,OR($L612=$O$7,$M612=$O$7)),"x","")</f>
        <v/>
      </c>
      <c r="P612" s="87" t="str">
        <f>IF(AND($L612=$O$7,$B612&lt;'111'!$N$11),"x","")</f>
        <v/>
      </c>
      <c r="Q612" s="87" t="str">
        <f>IF(AND($M612=$O$7,$B612&lt;'111'!$N$11),"x","")</f>
        <v/>
      </c>
      <c r="R612" s="87" t="str">
        <f>IF(AND($B612&gt;='112'!$M$9,$B612&lt;='112'!$N$9,OR($L612='112'!$I$6,$M612='112'!$I$6)),"x","")</f>
        <v/>
      </c>
      <c r="S612" s="87" t="str">
        <f>IF(AND($L612='112'!$I$6,$B612&lt;'112'!$M$9),"x","")</f>
        <v/>
      </c>
      <c r="T612" s="87" t="str">
        <f>IF(AND($M612='112'!$I$6,$B612&lt;'112'!$M$9),"x","")</f>
        <v/>
      </c>
      <c r="U612" s="87" t="str">
        <f>IF(AND($B612&gt;='1331'!$I$9,$B612&lt;='1331'!$J$9,OR($L612=$U$7,$M612=$U$7)),"x","")</f>
        <v/>
      </c>
      <c r="V612" s="87" t="str">
        <f>IF(AND($L612=$U$7,$B612&lt;'1331'!$I$9),"x","")</f>
        <v/>
      </c>
      <c r="W612" s="87" t="str">
        <f>IF(AND($M612=$U$7,$B612&lt;'1331'!$I$9),"x","")</f>
        <v/>
      </c>
      <c r="X612" s="87" t="str">
        <f>IF(AND('CT-341'!$H$9=H612,OR(LEFT(L612,3)=$X$7,LEFT(M612,3)=$X$7)),"x","")</f>
        <v/>
      </c>
      <c r="Y612" s="87" t="str">
        <f>IF(OR(TH!L612=TH!$Y$7,M612=TH!$Y$7),"x","")</f>
        <v/>
      </c>
      <c r="Z612" s="87" t="str">
        <f t="shared" si="23"/>
        <v/>
      </c>
    </row>
    <row r="613" spans="1:26" ht="15.75" customHeight="1">
      <c r="A613" s="405" t="str">
        <f>IF(B613&lt;&gt;"",IF(AND(B613&gt;=_TM1,B613&lt;=_TM2,OR(TH!L613="1111",TH!M613="1111")),TH!D613,""),"")</f>
        <v/>
      </c>
      <c r="B613" s="63" t="str">
        <f t="shared" si="22"/>
        <v/>
      </c>
      <c r="C613" s="64"/>
      <c r="D613" s="64"/>
      <c r="E613" s="64"/>
      <c r="F613" s="67"/>
      <c r="G613" s="367"/>
      <c r="H613" s="75"/>
      <c r="I613" s="619"/>
      <c r="J613" s="628"/>
      <c r="K613" s="65"/>
      <c r="L613" s="66"/>
      <c r="M613" s="66"/>
      <c r="N613" s="87" t="str">
        <f>IF(AND('331-CT'!$E$7=TH!H613,OR(L613="331",M613="331")),"x","")</f>
        <v/>
      </c>
      <c r="O613" s="87" t="str">
        <f>IF(AND($B613&gt;='111'!$N$11,$B613&lt;='111'!$O$11,OR($L613=$O$7,$M613=$O$7)),"x","")</f>
        <v/>
      </c>
      <c r="P613" s="87" t="str">
        <f>IF(AND($L613=$O$7,$B613&lt;'111'!$N$11),"x","")</f>
        <v/>
      </c>
      <c r="Q613" s="87" t="str">
        <f>IF(AND($M613=$O$7,$B613&lt;'111'!$N$11),"x","")</f>
        <v/>
      </c>
      <c r="R613" s="87" t="str">
        <f>IF(AND($B613&gt;='112'!$M$9,$B613&lt;='112'!$N$9,OR($L613='112'!$I$6,$M613='112'!$I$6)),"x","")</f>
        <v/>
      </c>
      <c r="S613" s="87" t="str">
        <f>IF(AND($L613='112'!$I$6,$B613&lt;'112'!$M$9),"x","")</f>
        <v/>
      </c>
      <c r="T613" s="87" t="str">
        <f>IF(AND($M613='112'!$I$6,$B613&lt;'112'!$M$9),"x","")</f>
        <v/>
      </c>
      <c r="U613" s="87" t="str">
        <f>IF(AND($B613&gt;='1331'!$I$9,$B613&lt;='1331'!$J$9,OR($L613=$U$7,$M613=$U$7)),"x","")</f>
        <v/>
      </c>
      <c r="V613" s="87" t="str">
        <f>IF(AND($L613=$U$7,$B613&lt;'1331'!$I$9),"x","")</f>
        <v/>
      </c>
      <c r="W613" s="87" t="str">
        <f>IF(AND($M613=$U$7,$B613&lt;'1331'!$I$9),"x","")</f>
        <v/>
      </c>
      <c r="X613" s="87" t="str">
        <f>IF(AND('CT-341'!$H$9=H613,OR(LEFT(L613,3)=$X$7,LEFT(M613,3)=$X$7)),"x","")</f>
        <v/>
      </c>
      <c r="Y613" s="87" t="str">
        <f>IF(OR(TH!L613=TH!$Y$7,M613=TH!$Y$7),"x","")</f>
        <v/>
      </c>
      <c r="Z613" s="87" t="str">
        <f t="shared" si="23"/>
        <v/>
      </c>
    </row>
    <row r="614" spans="1:26" ht="15.75" customHeight="1">
      <c r="A614" s="405" t="str">
        <f>IF(B614&lt;&gt;"",IF(AND(B614&gt;=_TM1,B614&lt;=_TM2,OR(TH!L614="1111",TH!M614="1111")),TH!D614,""),"")</f>
        <v/>
      </c>
      <c r="B614" s="63" t="str">
        <f t="shared" si="22"/>
        <v/>
      </c>
      <c r="C614" s="64"/>
      <c r="D614" s="64"/>
      <c r="E614" s="64"/>
      <c r="F614" s="67"/>
      <c r="G614" s="381"/>
      <c r="H614" s="75"/>
      <c r="I614" s="619"/>
      <c r="J614" s="628"/>
      <c r="K614" s="65"/>
      <c r="L614" s="66"/>
      <c r="M614" s="66"/>
      <c r="N614" s="87" t="str">
        <f>IF(AND('331-CT'!$E$7=TH!H614,OR(L614="331",M614="331")),"x","")</f>
        <v/>
      </c>
      <c r="O614" s="87" t="str">
        <f>IF(AND($B614&gt;='111'!$N$11,$B614&lt;='111'!$O$11,OR($L614=$O$7,$M614=$O$7)),"x","")</f>
        <v/>
      </c>
      <c r="P614" s="87" t="str">
        <f>IF(AND($L614=$O$7,$B614&lt;'111'!$N$11),"x","")</f>
        <v/>
      </c>
      <c r="Q614" s="87" t="str">
        <f>IF(AND($M614=$O$7,$B614&lt;'111'!$N$11),"x","")</f>
        <v/>
      </c>
      <c r="R614" s="87" t="str">
        <f>IF(AND($B614&gt;='112'!$M$9,$B614&lt;='112'!$N$9,OR($L614='112'!$I$6,$M614='112'!$I$6)),"x","")</f>
        <v/>
      </c>
      <c r="S614" s="87" t="str">
        <f>IF(AND($L614='112'!$I$6,$B614&lt;'112'!$M$9),"x","")</f>
        <v/>
      </c>
      <c r="T614" s="87" t="str">
        <f>IF(AND($M614='112'!$I$6,$B614&lt;'112'!$M$9),"x","")</f>
        <v/>
      </c>
      <c r="U614" s="87" t="str">
        <f>IF(AND($B614&gt;='1331'!$I$9,$B614&lt;='1331'!$J$9,OR($L614=$U$7,$M614=$U$7)),"x","")</f>
        <v/>
      </c>
      <c r="V614" s="87" t="str">
        <f>IF(AND($L614=$U$7,$B614&lt;'1331'!$I$9),"x","")</f>
        <v/>
      </c>
      <c r="W614" s="87" t="str">
        <f>IF(AND($M614=$U$7,$B614&lt;'1331'!$I$9),"x","")</f>
        <v/>
      </c>
      <c r="X614" s="87" t="str">
        <f>IF(AND('CT-341'!$H$9=H614,OR(LEFT(L614,3)=$X$7,LEFT(M614,3)=$X$7)),"x","")</f>
        <v/>
      </c>
      <c r="Y614" s="87" t="str">
        <f>IF(OR(TH!L614=TH!$Y$7,M614=TH!$Y$7),"x","")</f>
        <v/>
      </c>
      <c r="Z614" s="87" t="str">
        <f t="shared" si="23"/>
        <v/>
      </c>
    </row>
    <row r="615" spans="1:26" ht="15.75" customHeight="1">
      <c r="A615" s="405" t="str">
        <f>IF(B615&lt;&gt;"",IF(AND(B615&gt;=_TM1,B615&lt;=_TM2,OR(TH!L615="1111",TH!M615="1111")),TH!D615,""),"")</f>
        <v/>
      </c>
      <c r="B615" s="63" t="str">
        <f t="shared" si="22"/>
        <v/>
      </c>
      <c r="C615" s="64"/>
      <c r="D615" s="64"/>
      <c r="E615" s="64"/>
      <c r="F615" s="67"/>
      <c r="G615" s="381"/>
      <c r="H615" s="75"/>
      <c r="I615" s="619"/>
      <c r="J615" s="628"/>
      <c r="K615" s="65"/>
      <c r="L615" s="66"/>
      <c r="M615" s="66"/>
      <c r="N615" s="87" t="str">
        <f>IF(AND('331-CT'!$E$7=TH!H615,OR(L615="331",M615="331")),"x","")</f>
        <v/>
      </c>
      <c r="O615" s="87" t="str">
        <f>IF(AND($B615&gt;='111'!$N$11,$B615&lt;='111'!$O$11,OR($L615=$O$7,$M615=$O$7)),"x","")</f>
        <v/>
      </c>
      <c r="P615" s="87" t="str">
        <f>IF(AND($L615=$O$7,$B615&lt;'111'!$N$11),"x","")</f>
        <v/>
      </c>
      <c r="Q615" s="87" t="str">
        <f>IF(AND($M615=$O$7,$B615&lt;'111'!$N$11),"x","")</f>
        <v/>
      </c>
      <c r="R615" s="87" t="str">
        <f>IF(AND($B615&gt;='112'!$M$9,$B615&lt;='112'!$N$9,OR($L615='112'!$I$6,$M615='112'!$I$6)),"x","")</f>
        <v/>
      </c>
      <c r="S615" s="87" t="str">
        <f>IF(AND($L615='112'!$I$6,$B615&lt;'112'!$M$9),"x","")</f>
        <v/>
      </c>
      <c r="T615" s="87" t="str">
        <f>IF(AND($M615='112'!$I$6,$B615&lt;'112'!$M$9),"x","")</f>
        <v/>
      </c>
      <c r="U615" s="87" t="str">
        <f>IF(AND($B615&gt;='1331'!$I$9,$B615&lt;='1331'!$J$9,OR($L615=$U$7,$M615=$U$7)),"x","")</f>
        <v/>
      </c>
      <c r="V615" s="87" t="str">
        <f>IF(AND($L615=$U$7,$B615&lt;'1331'!$I$9),"x","")</f>
        <v/>
      </c>
      <c r="W615" s="87" t="str">
        <f>IF(AND($M615=$U$7,$B615&lt;'1331'!$I$9),"x","")</f>
        <v/>
      </c>
      <c r="X615" s="87" t="str">
        <f>IF(AND('CT-341'!$H$9=H615,OR(LEFT(L615,3)=$X$7,LEFT(M615,3)=$X$7)),"x","")</f>
        <v/>
      </c>
      <c r="Y615" s="87" t="str">
        <f>IF(OR(TH!L615=TH!$Y$7,M615=TH!$Y$7),"x","")</f>
        <v/>
      </c>
      <c r="Z615" s="87" t="str">
        <f t="shared" si="23"/>
        <v/>
      </c>
    </row>
    <row r="616" spans="1:26" ht="15.75" customHeight="1">
      <c r="A616" s="405" t="str">
        <f>IF(B616&lt;&gt;"",IF(AND(B616&gt;=_TM1,B616&lt;=_TM2,OR(TH!L616="1111",TH!M616="1111")),TH!D616,""),"")</f>
        <v/>
      </c>
      <c r="B616" s="63" t="str">
        <f t="shared" si="22"/>
        <v/>
      </c>
      <c r="C616" s="64"/>
      <c r="D616" s="64"/>
      <c r="E616" s="64"/>
      <c r="F616" s="67"/>
      <c r="G616" s="381"/>
      <c r="H616" s="75"/>
      <c r="I616" s="619"/>
      <c r="J616" s="628"/>
      <c r="K616" s="65"/>
      <c r="L616" s="371"/>
      <c r="M616" s="66"/>
      <c r="N616" s="87" t="str">
        <f>IF(AND('331-CT'!$E$7=TH!H616,OR(L616="331",M616="331")),"x","")</f>
        <v/>
      </c>
      <c r="O616" s="87" t="str">
        <f>IF(AND($B616&gt;='111'!$N$11,$B616&lt;='111'!$O$11,OR($L616=$O$7,$M616=$O$7)),"x","")</f>
        <v/>
      </c>
      <c r="P616" s="87" t="str">
        <f>IF(AND($L616=$O$7,$B616&lt;'111'!$N$11),"x","")</f>
        <v/>
      </c>
      <c r="Q616" s="87" t="str">
        <f>IF(AND($M616=$O$7,$B616&lt;'111'!$N$11),"x","")</f>
        <v/>
      </c>
      <c r="R616" s="87" t="str">
        <f>IF(AND($B616&gt;='112'!$M$9,$B616&lt;='112'!$N$9,OR($L616='112'!$I$6,$M616='112'!$I$6)),"x","")</f>
        <v/>
      </c>
      <c r="S616" s="87" t="str">
        <f>IF(AND($L616='112'!$I$6,$B616&lt;'112'!$M$9),"x","")</f>
        <v/>
      </c>
      <c r="T616" s="87" t="str">
        <f>IF(AND($M616='112'!$I$6,$B616&lt;'112'!$M$9),"x","")</f>
        <v/>
      </c>
      <c r="U616" s="87" t="str">
        <f>IF(AND($B616&gt;='1331'!$I$9,$B616&lt;='1331'!$J$9,OR($L616=$U$7,$M616=$U$7)),"x","")</f>
        <v/>
      </c>
      <c r="V616" s="87" t="str">
        <f>IF(AND($L616=$U$7,$B616&lt;'1331'!$I$9),"x","")</f>
        <v/>
      </c>
      <c r="W616" s="87" t="str">
        <f>IF(AND($M616=$U$7,$B616&lt;'1331'!$I$9),"x","")</f>
        <v/>
      </c>
      <c r="X616" s="87" t="str">
        <f>IF(AND('CT-341'!$H$9=H616,OR(LEFT(L616,3)=$X$7,LEFT(M616,3)=$X$7)),"x","")</f>
        <v/>
      </c>
      <c r="Y616" s="87" t="str">
        <f>IF(OR(TH!L616=TH!$Y$7,M616=TH!$Y$7),"x","")</f>
        <v/>
      </c>
      <c r="Z616" s="87" t="str">
        <f t="shared" si="23"/>
        <v/>
      </c>
    </row>
    <row r="617" spans="1:26" ht="15.75" customHeight="1">
      <c r="A617" s="405" t="str">
        <f>IF(B617&lt;&gt;"",IF(AND(B617&gt;=_TM1,B617&lt;=_TM2,OR(TH!L617="1111",TH!M617="1111")),TH!D617,""),"")</f>
        <v/>
      </c>
      <c r="B617" s="63" t="str">
        <f t="shared" si="22"/>
        <v/>
      </c>
      <c r="C617" s="64"/>
      <c r="D617" s="64"/>
      <c r="E617" s="64"/>
      <c r="F617" s="67"/>
      <c r="G617" s="381"/>
      <c r="H617" s="75"/>
      <c r="I617" s="619"/>
      <c r="J617" s="628"/>
      <c r="K617" s="65"/>
      <c r="L617" s="371"/>
      <c r="M617" s="66"/>
      <c r="N617" s="87" t="str">
        <f>IF(AND('331-CT'!$E$7=TH!H617,OR(L617="331",M617="331")),"x","")</f>
        <v/>
      </c>
      <c r="O617" s="87" t="str">
        <f>IF(AND($B617&gt;='111'!$N$11,$B617&lt;='111'!$O$11,OR($L617=$O$7,$M617=$O$7)),"x","")</f>
        <v/>
      </c>
      <c r="P617" s="87" t="str">
        <f>IF(AND($L617=$O$7,$B617&lt;'111'!$N$11),"x","")</f>
        <v/>
      </c>
      <c r="Q617" s="87" t="str">
        <f>IF(AND($M617=$O$7,$B617&lt;'111'!$N$11),"x","")</f>
        <v/>
      </c>
      <c r="R617" s="87" t="str">
        <f>IF(AND($B617&gt;='112'!$M$9,$B617&lt;='112'!$N$9,OR($L617='112'!$I$6,$M617='112'!$I$6)),"x","")</f>
        <v/>
      </c>
      <c r="S617" s="87" t="str">
        <f>IF(AND($L617='112'!$I$6,$B617&lt;'112'!$M$9),"x","")</f>
        <v/>
      </c>
      <c r="T617" s="87" t="str">
        <f>IF(AND($M617='112'!$I$6,$B617&lt;'112'!$M$9),"x","")</f>
        <v/>
      </c>
      <c r="U617" s="87" t="str">
        <f>IF(AND($B617&gt;='1331'!$I$9,$B617&lt;='1331'!$J$9,OR($L617=$U$7,$M617=$U$7)),"x","")</f>
        <v/>
      </c>
      <c r="V617" s="87" t="str">
        <f>IF(AND($L617=$U$7,$B617&lt;'1331'!$I$9),"x","")</f>
        <v/>
      </c>
      <c r="W617" s="87" t="str">
        <f>IF(AND($M617=$U$7,$B617&lt;'1331'!$I$9),"x","")</f>
        <v/>
      </c>
      <c r="X617" s="87" t="str">
        <f>IF(AND('CT-341'!$H$9=H617,OR(LEFT(L617,3)=$X$7,LEFT(M617,3)=$X$7)),"x","")</f>
        <v/>
      </c>
      <c r="Y617" s="87" t="str">
        <f>IF(OR(TH!L617=TH!$Y$7,M617=TH!$Y$7),"x","")</f>
        <v/>
      </c>
      <c r="Z617" s="87" t="str">
        <f t="shared" si="23"/>
        <v/>
      </c>
    </row>
    <row r="618" spans="1:26" ht="15.75" customHeight="1">
      <c r="A618" s="405" t="str">
        <f>IF(B618&lt;&gt;"",IF(AND(B618&gt;=_TM1,B618&lt;=_TM2,OR(TH!L618="1111",TH!M618="1111")),TH!D618,""),"")</f>
        <v/>
      </c>
      <c r="B618" s="63" t="str">
        <f t="shared" si="22"/>
        <v/>
      </c>
      <c r="C618" s="64"/>
      <c r="D618" s="64"/>
      <c r="E618" s="64"/>
      <c r="F618" s="67"/>
      <c r="G618" s="381"/>
      <c r="H618" s="75"/>
      <c r="I618" s="619"/>
      <c r="J618" s="628"/>
      <c r="K618" s="65"/>
      <c r="L618" s="66"/>
      <c r="M618" s="66"/>
      <c r="N618" s="87" t="str">
        <f>IF(AND('331-CT'!$E$7=TH!H618,OR(L618="331",M618="331")),"x","")</f>
        <v/>
      </c>
      <c r="O618" s="87" t="str">
        <f>IF(AND($B618&gt;='111'!$N$11,$B618&lt;='111'!$O$11,OR($L618=$O$7,$M618=$O$7)),"x","")</f>
        <v/>
      </c>
      <c r="P618" s="87" t="str">
        <f>IF(AND($L618=$O$7,$B618&lt;'111'!$N$11),"x","")</f>
        <v/>
      </c>
      <c r="Q618" s="87" t="str">
        <f>IF(AND($M618=$O$7,$B618&lt;'111'!$N$11),"x","")</f>
        <v/>
      </c>
      <c r="R618" s="87" t="str">
        <f>IF(AND($B618&gt;='112'!$M$9,$B618&lt;='112'!$N$9,OR($L618='112'!$I$6,$M618='112'!$I$6)),"x","")</f>
        <v/>
      </c>
      <c r="S618" s="87" t="str">
        <f>IF(AND($L618='112'!$I$6,$B618&lt;'112'!$M$9),"x","")</f>
        <v/>
      </c>
      <c r="T618" s="87" t="str">
        <f>IF(AND($M618='112'!$I$6,$B618&lt;'112'!$M$9),"x","")</f>
        <v/>
      </c>
      <c r="U618" s="87" t="str">
        <f>IF(AND($B618&gt;='1331'!$I$9,$B618&lt;='1331'!$J$9,OR($L618=$U$7,$M618=$U$7)),"x","")</f>
        <v/>
      </c>
      <c r="V618" s="87" t="str">
        <f>IF(AND($L618=$U$7,$B618&lt;'1331'!$I$9),"x","")</f>
        <v/>
      </c>
      <c r="W618" s="87" t="str">
        <f>IF(AND($M618=$U$7,$B618&lt;'1331'!$I$9),"x","")</f>
        <v/>
      </c>
      <c r="X618" s="87" t="str">
        <f>IF(AND('CT-341'!$H$9=H618,OR(LEFT(L618,3)=$X$7,LEFT(M618,3)=$X$7)),"x","")</f>
        <v/>
      </c>
      <c r="Y618" s="87" t="str">
        <f>IF(OR(TH!L618=TH!$Y$7,M618=TH!$Y$7),"x","")</f>
        <v/>
      </c>
      <c r="Z618" s="87" t="str">
        <f t="shared" si="23"/>
        <v/>
      </c>
    </row>
    <row r="619" spans="1:26" ht="15.75" customHeight="1">
      <c r="A619" s="405" t="str">
        <f>IF(B619&lt;&gt;"",IF(AND(B619&gt;=_TM1,B619&lt;=_TM2,OR(TH!L619="1111",TH!M619="1111")),TH!D619,""),"")</f>
        <v/>
      </c>
      <c r="B619" s="63" t="str">
        <f t="shared" si="22"/>
        <v/>
      </c>
      <c r="C619" s="64"/>
      <c r="D619" s="64"/>
      <c r="E619" s="64"/>
      <c r="F619" s="67"/>
      <c r="G619" s="381"/>
      <c r="H619" s="75"/>
      <c r="I619" s="619"/>
      <c r="J619" s="628"/>
      <c r="K619" s="65"/>
      <c r="L619" s="66"/>
      <c r="M619" s="66"/>
      <c r="N619" s="87" t="str">
        <f>IF(AND('331-CT'!$E$7=TH!H619,OR(L619="331",M619="331")),"x","")</f>
        <v/>
      </c>
      <c r="O619" s="87" t="str">
        <f>IF(AND($B619&gt;='111'!$N$11,$B619&lt;='111'!$O$11,OR($L619=$O$7,$M619=$O$7)),"x","")</f>
        <v/>
      </c>
      <c r="P619" s="87" t="str">
        <f>IF(AND($L619=$O$7,$B619&lt;'111'!$N$11),"x","")</f>
        <v/>
      </c>
      <c r="Q619" s="87" t="str">
        <f>IF(AND($M619=$O$7,$B619&lt;'111'!$N$11),"x","")</f>
        <v/>
      </c>
      <c r="R619" s="87" t="str">
        <f>IF(AND($B619&gt;='112'!$M$9,$B619&lt;='112'!$N$9,OR($L619='112'!$I$6,$M619='112'!$I$6)),"x","")</f>
        <v/>
      </c>
      <c r="S619" s="87" t="str">
        <f>IF(AND($L619='112'!$I$6,$B619&lt;'112'!$M$9),"x","")</f>
        <v/>
      </c>
      <c r="T619" s="87" t="str">
        <f>IF(AND($M619='112'!$I$6,$B619&lt;'112'!$M$9),"x","")</f>
        <v/>
      </c>
      <c r="U619" s="87" t="str">
        <f>IF(AND($B619&gt;='1331'!$I$9,$B619&lt;='1331'!$J$9,OR($L619=$U$7,$M619=$U$7)),"x","")</f>
        <v/>
      </c>
      <c r="V619" s="87" t="str">
        <f>IF(AND($L619=$U$7,$B619&lt;'1331'!$I$9),"x","")</f>
        <v/>
      </c>
      <c r="W619" s="87" t="str">
        <f>IF(AND($M619=$U$7,$B619&lt;'1331'!$I$9),"x","")</f>
        <v/>
      </c>
      <c r="X619" s="87" t="str">
        <f>IF(AND('CT-341'!$H$9=H619,OR(LEFT(L619,3)=$X$7,LEFT(M619,3)=$X$7)),"x","")</f>
        <v/>
      </c>
      <c r="Y619" s="87" t="str">
        <f>IF(OR(TH!L619=TH!$Y$7,M619=TH!$Y$7),"x","")</f>
        <v/>
      </c>
      <c r="Z619" s="87" t="str">
        <f t="shared" si="23"/>
        <v/>
      </c>
    </row>
    <row r="620" spans="1:26" ht="15.75" customHeight="1">
      <c r="A620" s="405" t="str">
        <f>IF(B620&lt;&gt;"",IF(AND(B620&gt;=_TM1,B620&lt;=_TM2,OR(TH!L620="1111",TH!M620="1111")),TH!D620,""),"")</f>
        <v/>
      </c>
      <c r="B620" s="63" t="str">
        <f t="shared" si="22"/>
        <v/>
      </c>
      <c r="C620" s="64"/>
      <c r="D620" s="64"/>
      <c r="E620" s="64"/>
      <c r="F620" s="67"/>
      <c r="G620" s="381"/>
      <c r="H620" s="75"/>
      <c r="I620" s="619"/>
      <c r="J620" s="628"/>
      <c r="K620" s="65"/>
      <c r="L620" s="66"/>
      <c r="M620" s="66"/>
      <c r="N620" s="87" t="str">
        <f>IF(AND('331-CT'!$E$7=TH!H620,OR(L620="331",M620="331")),"x","")</f>
        <v/>
      </c>
      <c r="O620" s="87" t="str">
        <f>IF(AND($B620&gt;='111'!$N$11,$B620&lt;='111'!$O$11,OR($L620=$O$7,$M620=$O$7)),"x","")</f>
        <v/>
      </c>
      <c r="P620" s="87" t="str">
        <f>IF(AND($L620=$O$7,$B620&lt;'111'!$N$11),"x","")</f>
        <v/>
      </c>
      <c r="Q620" s="87" t="str">
        <f>IF(AND($M620=$O$7,$B620&lt;'111'!$N$11),"x","")</f>
        <v/>
      </c>
      <c r="R620" s="87" t="str">
        <f>IF(AND($B620&gt;='112'!$M$9,$B620&lt;='112'!$N$9,OR($L620='112'!$I$6,$M620='112'!$I$6)),"x","")</f>
        <v/>
      </c>
      <c r="S620" s="87" t="str">
        <f>IF(AND($L620='112'!$I$6,$B620&lt;'112'!$M$9),"x","")</f>
        <v/>
      </c>
      <c r="T620" s="87" t="str">
        <f>IF(AND($M620='112'!$I$6,$B620&lt;'112'!$M$9),"x","")</f>
        <v/>
      </c>
      <c r="U620" s="87" t="str">
        <f>IF(AND($B620&gt;='1331'!$I$9,$B620&lt;='1331'!$J$9,OR($L620=$U$7,$M620=$U$7)),"x","")</f>
        <v/>
      </c>
      <c r="V620" s="87" t="str">
        <f>IF(AND($L620=$U$7,$B620&lt;'1331'!$I$9),"x","")</f>
        <v/>
      </c>
      <c r="W620" s="87" t="str">
        <f>IF(AND($M620=$U$7,$B620&lt;'1331'!$I$9),"x","")</f>
        <v/>
      </c>
      <c r="X620" s="87" t="str">
        <f>IF(AND('CT-341'!$H$9=H620,OR(LEFT(L620,3)=$X$7,LEFT(M620,3)=$X$7)),"x","")</f>
        <v/>
      </c>
      <c r="Y620" s="87" t="str">
        <f>IF(OR(TH!L620=TH!$Y$7,M620=TH!$Y$7),"x","")</f>
        <v/>
      </c>
      <c r="Z620" s="87" t="str">
        <f t="shared" si="23"/>
        <v/>
      </c>
    </row>
    <row r="621" spans="1:26" ht="15.75" customHeight="1">
      <c r="A621" s="405" t="str">
        <f>IF(B621&lt;&gt;"",IF(AND(B621&gt;=_TM1,B621&lt;=_TM2,OR(TH!L621="1111",TH!M621="1111")),TH!D621,""),"")</f>
        <v/>
      </c>
      <c r="B621" s="63" t="str">
        <f t="shared" si="22"/>
        <v/>
      </c>
      <c r="C621" s="64"/>
      <c r="D621" s="64"/>
      <c r="E621" s="64"/>
      <c r="F621" s="67"/>
      <c r="G621" s="381"/>
      <c r="H621" s="75"/>
      <c r="I621" s="619"/>
      <c r="J621" s="628"/>
      <c r="K621" s="65"/>
      <c r="L621" s="66"/>
      <c r="M621" s="66"/>
      <c r="N621" s="87" t="str">
        <f>IF(AND('331-CT'!$E$7=TH!H621,OR(L621="331",M621="331")),"x","")</f>
        <v/>
      </c>
      <c r="O621" s="87" t="str">
        <f>IF(AND($B621&gt;='111'!$N$11,$B621&lt;='111'!$O$11,OR($L621=$O$7,$M621=$O$7)),"x","")</f>
        <v/>
      </c>
      <c r="P621" s="87" t="str">
        <f>IF(AND($L621=$O$7,$B621&lt;'111'!$N$11),"x","")</f>
        <v/>
      </c>
      <c r="Q621" s="87" t="str">
        <f>IF(AND($M621=$O$7,$B621&lt;'111'!$N$11),"x","")</f>
        <v/>
      </c>
      <c r="R621" s="87" t="str">
        <f>IF(AND($B621&gt;='112'!$M$9,$B621&lt;='112'!$N$9,OR($L621='112'!$I$6,$M621='112'!$I$6)),"x","")</f>
        <v/>
      </c>
      <c r="S621" s="87" t="str">
        <f>IF(AND($L621='112'!$I$6,$B621&lt;'112'!$M$9),"x","")</f>
        <v/>
      </c>
      <c r="T621" s="87" t="str">
        <f>IF(AND($M621='112'!$I$6,$B621&lt;'112'!$M$9),"x","")</f>
        <v/>
      </c>
      <c r="U621" s="87" t="str">
        <f>IF(AND($B621&gt;='1331'!$I$9,$B621&lt;='1331'!$J$9,OR($L621=$U$7,$M621=$U$7)),"x","")</f>
        <v/>
      </c>
      <c r="V621" s="87" t="str">
        <f>IF(AND($L621=$U$7,$B621&lt;'1331'!$I$9),"x","")</f>
        <v/>
      </c>
      <c r="W621" s="87" t="str">
        <f>IF(AND($M621=$U$7,$B621&lt;'1331'!$I$9),"x","")</f>
        <v/>
      </c>
      <c r="X621" s="87" t="str">
        <f>IF(AND('CT-341'!$H$9=H621,OR(LEFT(L621,3)=$X$7,LEFT(M621,3)=$X$7)),"x","")</f>
        <v/>
      </c>
      <c r="Y621" s="87" t="str">
        <f>IF(OR(TH!L621=TH!$Y$7,M621=TH!$Y$7),"x","")</f>
        <v/>
      </c>
      <c r="Z621" s="87" t="str">
        <f t="shared" si="23"/>
        <v/>
      </c>
    </row>
    <row r="622" spans="1:26" ht="15.75" customHeight="1">
      <c r="A622" s="405" t="str">
        <f>IF(B622&lt;&gt;"",IF(AND(B622&gt;=_TM1,B622&lt;=_TM2,OR(TH!L622="1111",TH!M622="1111")),TH!D622,""),"")</f>
        <v/>
      </c>
      <c r="B622" s="63" t="str">
        <f t="shared" si="22"/>
        <v/>
      </c>
      <c r="C622" s="64"/>
      <c r="D622" s="64"/>
      <c r="E622" s="64"/>
      <c r="F622" s="67"/>
      <c r="G622" s="381"/>
      <c r="H622" s="75"/>
      <c r="I622" s="619"/>
      <c r="J622" s="628"/>
      <c r="K622" s="65"/>
      <c r="L622" s="66"/>
      <c r="M622" s="66"/>
      <c r="N622" s="87" t="str">
        <f>IF(AND('331-CT'!$E$7=TH!H622,OR(L622="331",M622="331")),"x","")</f>
        <v/>
      </c>
      <c r="O622" s="87" t="str">
        <f>IF(AND($B622&gt;='111'!$N$11,$B622&lt;='111'!$O$11,OR($L622=$O$7,$M622=$O$7)),"x","")</f>
        <v/>
      </c>
      <c r="P622" s="87" t="str">
        <f>IF(AND($L622=$O$7,$B622&lt;'111'!$N$11),"x","")</f>
        <v/>
      </c>
      <c r="Q622" s="87" t="str">
        <f>IF(AND($M622=$O$7,$B622&lt;'111'!$N$11),"x","")</f>
        <v/>
      </c>
      <c r="R622" s="87" t="str">
        <f>IF(AND($B622&gt;='112'!$M$9,$B622&lt;='112'!$N$9,OR($L622='112'!$I$6,$M622='112'!$I$6)),"x","")</f>
        <v/>
      </c>
      <c r="S622" s="87" t="str">
        <f>IF(AND($L622='112'!$I$6,$B622&lt;'112'!$M$9),"x","")</f>
        <v/>
      </c>
      <c r="T622" s="87" t="str">
        <f>IF(AND($M622='112'!$I$6,$B622&lt;'112'!$M$9),"x","")</f>
        <v/>
      </c>
      <c r="U622" s="87" t="str">
        <f>IF(AND($B622&gt;='1331'!$I$9,$B622&lt;='1331'!$J$9,OR($L622=$U$7,$M622=$U$7)),"x","")</f>
        <v/>
      </c>
      <c r="V622" s="87" t="str">
        <f>IF(AND($L622=$U$7,$B622&lt;'1331'!$I$9),"x","")</f>
        <v/>
      </c>
      <c r="W622" s="87" t="str">
        <f>IF(AND($M622=$U$7,$B622&lt;'1331'!$I$9),"x","")</f>
        <v/>
      </c>
      <c r="X622" s="87" t="str">
        <f>IF(AND('CT-341'!$H$9=H622,OR(LEFT(L622,3)=$X$7,LEFT(M622,3)=$X$7)),"x","")</f>
        <v/>
      </c>
      <c r="Y622" s="87" t="str">
        <f>IF(OR(TH!L622=TH!$Y$7,M622=TH!$Y$7),"x","")</f>
        <v/>
      </c>
      <c r="Z622" s="87" t="str">
        <f t="shared" si="23"/>
        <v/>
      </c>
    </row>
    <row r="623" spans="1:26" ht="15.75" customHeight="1">
      <c r="A623" s="405" t="str">
        <f>IF(B623&lt;&gt;"",IF(AND(B623&gt;=_TM1,B623&lt;=_TM2,OR(TH!L623="1111",TH!M623="1111")),TH!D623,""),"")</f>
        <v/>
      </c>
      <c r="B623" s="63" t="str">
        <f t="shared" si="22"/>
        <v/>
      </c>
      <c r="C623" s="64"/>
      <c r="D623" s="64"/>
      <c r="E623" s="64"/>
      <c r="F623" s="67"/>
      <c r="G623" s="381"/>
      <c r="H623" s="75"/>
      <c r="I623" s="619"/>
      <c r="J623" s="628"/>
      <c r="K623" s="65"/>
      <c r="L623" s="66"/>
      <c r="M623" s="66"/>
      <c r="N623" s="87" t="str">
        <f>IF(AND('331-CT'!$E$7=TH!H623,OR(L623="331",M623="331")),"x","")</f>
        <v/>
      </c>
      <c r="O623" s="87" t="str">
        <f>IF(AND($B623&gt;='111'!$N$11,$B623&lt;='111'!$O$11,OR($L623=$O$7,$M623=$O$7)),"x","")</f>
        <v/>
      </c>
      <c r="P623" s="87" t="str">
        <f>IF(AND($L623=$O$7,$B623&lt;'111'!$N$11),"x","")</f>
        <v/>
      </c>
      <c r="Q623" s="87" t="str">
        <f>IF(AND($M623=$O$7,$B623&lt;'111'!$N$11),"x","")</f>
        <v/>
      </c>
      <c r="R623" s="87" t="str">
        <f>IF(AND($B623&gt;='112'!$M$9,$B623&lt;='112'!$N$9,OR($L623='112'!$I$6,$M623='112'!$I$6)),"x","")</f>
        <v/>
      </c>
      <c r="S623" s="87" t="str">
        <f>IF(AND($L623='112'!$I$6,$B623&lt;'112'!$M$9),"x","")</f>
        <v/>
      </c>
      <c r="T623" s="87" t="str">
        <f>IF(AND($M623='112'!$I$6,$B623&lt;'112'!$M$9),"x","")</f>
        <v/>
      </c>
      <c r="U623" s="87" t="str">
        <f>IF(AND($B623&gt;='1331'!$I$9,$B623&lt;='1331'!$J$9,OR($L623=$U$7,$M623=$U$7)),"x","")</f>
        <v/>
      </c>
      <c r="V623" s="87" t="str">
        <f>IF(AND($L623=$U$7,$B623&lt;'1331'!$I$9),"x","")</f>
        <v/>
      </c>
      <c r="W623" s="87" t="str">
        <f>IF(AND($M623=$U$7,$B623&lt;'1331'!$I$9),"x","")</f>
        <v/>
      </c>
      <c r="X623" s="87" t="str">
        <f>IF(AND('CT-341'!$H$9=H623,OR(LEFT(L623,3)=$X$7,LEFT(M623,3)=$X$7)),"x","")</f>
        <v/>
      </c>
      <c r="Y623" s="87" t="str">
        <f>IF(OR(TH!L623=TH!$Y$7,M623=TH!$Y$7),"x","")</f>
        <v/>
      </c>
      <c r="Z623" s="87" t="str">
        <f t="shared" si="23"/>
        <v/>
      </c>
    </row>
    <row r="624" spans="1:26" ht="15.75" customHeight="1">
      <c r="A624" s="405" t="str">
        <f>IF(B624&lt;&gt;"",IF(AND(B624&gt;=_TM1,B624&lt;=_TM2,OR(TH!L624="1111",TH!M624="1111")),TH!D624,""),"")</f>
        <v/>
      </c>
      <c r="B624" s="63" t="str">
        <f t="shared" si="22"/>
        <v/>
      </c>
      <c r="C624" s="64"/>
      <c r="D624" s="64"/>
      <c r="E624" s="64"/>
      <c r="F624" s="67"/>
      <c r="G624" s="381"/>
      <c r="H624" s="75"/>
      <c r="I624" s="619"/>
      <c r="J624" s="628"/>
      <c r="K624" s="65"/>
      <c r="L624" s="66"/>
      <c r="M624" s="66"/>
      <c r="N624" s="87" t="str">
        <f>IF(AND('331-CT'!$E$7=TH!H624,OR(L624="331",M624="331")),"x","")</f>
        <v/>
      </c>
      <c r="O624" s="87" t="str">
        <f>IF(AND($B624&gt;='111'!$N$11,$B624&lt;='111'!$O$11,OR($L624=$O$7,$M624=$O$7)),"x","")</f>
        <v/>
      </c>
      <c r="P624" s="87" t="str">
        <f>IF(AND($L624=$O$7,$B624&lt;'111'!$N$11),"x","")</f>
        <v/>
      </c>
      <c r="Q624" s="87" t="str">
        <f>IF(AND($M624=$O$7,$B624&lt;'111'!$N$11),"x","")</f>
        <v/>
      </c>
      <c r="R624" s="87" t="str">
        <f>IF(AND($B624&gt;='112'!$M$9,$B624&lt;='112'!$N$9,OR($L624='112'!$I$6,$M624='112'!$I$6)),"x","")</f>
        <v/>
      </c>
      <c r="S624" s="87" t="str">
        <f>IF(AND($L624='112'!$I$6,$B624&lt;'112'!$M$9),"x","")</f>
        <v/>
      </c>
      <c r="T624" s="87" t="str">
        <f>IF(AND($M624='112'!$I$6,$B624&lt;'112'!$M$9),"x","")</f>
        <v/>
      </c>
      <c r="U624" s="87" t="str">
        <f>IF(AND($B624&gt;='1331'!$I$9,$B624&lt;='1331'!$J$9,OR($L624=$U$7,$M624=$U$7)),"x","")</f>
        <v/>
      </c>
      <c r="V624" s="87" t="str">
        <f>IF(AND($L624=$U$7,$B624&lt;'1331'!$I$9),"x","")</f>
        <v/>
      </c>
      <c r="W624" s="87" t="str">
        <f>IF(AND($M624=$U$7,$B624&lt;'1331'!$I$9),"x","")</f>
        <v/>
      </c>
      <c r="X624" s="87" t="str">
        <f>IF(AND('CT-341'!$H$9=H624,OR(LEFT(L624,3)=$X$7,LEFT(M624,3)=$X$7)),"x","")</f>
        <v/>
      </c>
      <c r="Y624" s="87" t="str">
        <f>IF(OR(TH!L624=TH!$Y$7,M624=TH!$Y$7),"x","")</f>
        <v/>
      </c>
      <c r="Z624" s="87" t="str">
        <f t="shared" si="23"/>
        <v/>
      </c>
    </row>
    <row r="625" spans="1:26" ht="15.75" customHeight="1">
      <c r="A625" s="405" t="str">
        <f>IF(B625&lt;&gt;"",IF(AND(B625&gt;=_TM1,B625&lt;=_TM2,OR(TH!L625="1111",TH!M625="1111")),TH!D625,""),"")</f>
        <v/>
      </c>
      <c r="B625" s="63" t="str">
        <f t="shared" si="22"/>
        <v/>
      </c>
      <c r="C625" s="64"/>
      <c r="D625" s="64"/>
      <c r="E625" s="64"/>
      <c r="F625" s="67"/>
      <c r="G625" s="381"/>
      <c r="H625" s="75"/>
      <c r="I625" s="619"/>
      <c r="J625" s="628"/>
      <c r="K625" s="65"/>
      <c r="L625" s="66"/>
      <c r="M625" s="66"/>
      <c r="N625" s="87" t="str">
        <f>IF(AND('331-CT'!$E$7=TH!H625,OR(L625="331",M625="331")),"x","")</f>
        <v/>
      </c>
      <c r="O625" s="87" t="str">
        <f>IF(AND($B625&gt;='111'!$N$11,$B625&lt;='111'!$O$11,OR($L625=$O$7,$M625=$O$7)),"x","")</f>
        <v/>
      </c>
      <c r="P625" s="87" t="str">
        <f>IF(AND($L625=$O$7,$B625&lt;'111'!$N$11),"x","")</f>
        <v/>
      </c>
      <c r="Q625" s="87" t="str">
        <f>IF(AND($M625=$O$7,$B625&lt;'111'!$N$11),"x","")</f>
        <v/>
      </c>
      <c r="R625" s="87" t="str">
        <f>IF(AND($B625&gt;='112'!$M$9,$B625&lt;='112'!$N$9,OR($L625='112'!$I$6,$M625='112'!$I$6)),"x","")</f>
        <v/>
      </c>
      <c r="S625" s="87" t="str">
        <f>IF(AND($L625='112'!$I$6,$B625&lt;'112'!$M$9),"x","")</f>
        <v/>
      </c>
      <c r="T625" s="87" t="str">
        <f>IF(AND($M625='112'!$I$6,$B625&lt;'112'!$M$9),"x","")</f>
        <v/>
      </c>
      <c r="U625" s="87" t="str">
        <f>IF(AND($B625&gt;='1331'!$I$9,$B625&lt;='1331'!$J$9,OR($L625=$U$7,$M625=$U$7)),"x","")</f>
        <v/>
      </c>
      <c r="V625" s="87" t="str">
        <f>IF(AND($L625=$U$7,$B625&lt;'1331'!$I$9),"x","")</f>
        <v/>
      </c>
      <c r="W625" s="87" t="str">
        <f>IF(AND($M625=$U$7,$B625&lt;'1331'!$I$9),"x","")</f>
        <v/>
      </c>
      <c r="X625" s="87" t="str">
        <f>IF(AND('CT-341'!$H$9=H625,OR(LEFT(L625,3)=$X$7,LEFT(M625,3)=$X$7)),"x","")</f>
        <v/>
      </c>
      <c r="Y625" s="87" t="str">
        <f>IF(OR(TH!L625=TH!$Y$7,M625=TH!$Y$7),"x","")</f>
        <v/>
      </c>
      <c r="Z625" s="87" t="str">
        <f t="shared" si="23"/>
        <v/>
      </c>
    </row>
    <row r="626" spans="1:26" ht="15.75" customHeight="1">
      <c r="A626" s="405" t="str">
        <f>IF(B626&lt;&gt;"",IF(AND(B626&gt;=_TM1,B626&lt;=_TM2,OR(TH!L626="1111",TH!M626="1111")),TH!D626,""),"")</f>
        <v/>
      </c>
      <c r="B626" s="63" t="str">
        <f t="shared" si="22"/>
        <v/>
      </c>
      <c r="C626" s="64"/>
      <c r="D626" s="64"/>
      <c r="E626" s="64"/>
      <c r="F626" s="67"/>
      <c r="G626" s="381"/>
      <c r="H626" s="75"/>
      <c r="I626" s="619"/>
      <c r="J626" s="628"/>
      <c r="K626" s="65"/>
      <c r="L626" s="66"/>
      <c r="M626" s="66"/>
      <c r="N626" s="87" t="str">
        <f>IF(AND('331-CT'!$E$7=TH!H626,OR(L626="331",M626="331")),"x","")</f>
        <v/>
      </c>
      <c r="O626" s="87" t="str">
        <f>IF(AND($B626&gt;='111'!$N$11,$B626&lt;='111'!$O$11,OR($L626=$O$7,$M626=$O$7)),"x","")</f>
        <v/>
      </c>
      <c r="P626" s="87" t="str">
        <f>IF(AND($L626=$O$7,$B626&lt;'111'!$N$11),"x","")</f>
        <v/>
      </c>
      <c r="Q626" s="87" t="str">
        <f>IF(AND($M626=$O$7,$B626&lt;'111'!$N$11),"x","")</f>
        <v/>
      </c>
      <c r="R626" s="87" t="str">
        <f>IF(AND($B626&gt;='112'!$M$9,$B626&lt;='112'!$N$9,OR($L626='112'!$I$6,$M626='112'!$I$6)),"x","")</f>
        <v/>
      </c>
      <c r="S626" s="87" t="str">
        <f>IF(AND($L626='112'!$I$6,$B626&lt;'112'!$M$9),"x","")</f>
        <v/>
      </c>
      <c r="T626" s="87" t="str">
        <f>IF(AND($M626='112'!$I$6,$B626&lt;'112'!$M$9),"x","")</f>
        <v/>
      </c>
      <c r="U626" s="87" t="str">
        <f>IF(AND($B626&gt;='1331'!$I$9,$B626&lt;='1331'!$J$9,OR($L626=$U$7,$M626=$U$7)),"x","")</f>
        <v/>
      </c>
      <c r="V626" s="87" t="str">
        <f>IF(AND($L626=$U$7,$B626&lt;'1331'!$I$9),"x","")</f>
        <v/>
      </c>
      <c r="W626" s="87" t="str">
        <f>IF(AND($M626=$U$7,$B626&lt;'1331'!$I$9),"x","")</f>
        <v/>
      </c>
      <c r="X626" s="87" t="str">
        <f>IF(AND('CT-341'!$H$9=H626,OR(LEFT(L626,3)=$X$7,LEFT(M626,3)=$X$7)),"x","")</f>
        <v/>
      </c>
      <c r="Y626" s="87" t="str">
        <f>IF(OR(TH!L626=TH!$Y$7,M626=TH!$Y$7),"x","")</f>
        <v/>
      </c>
      <c r="Z626" s="87" t="str">
        <f t="shared" si="23"/>
        <v/>
      </c>
    </row>
    <row r="627" spans="1:26" ht="15.75" customHeight="1">
      <c r="A627" s="405" t="str">
        <f>IF(B627&lt;&gt;"",IF(AND(B627&gt;=_TM1,B627&lt;=_TM2,OR(TH!L627="1111",TH!M627="1111")),TH!D627,""),"")</f>
        <v/>
      </c>
      <c r="B627" s="63" t="str">
        <f t="shared" si="22"/>
        <v/>
      </c>
      <c r="C627" s="64"/>
      <c r="D627" s="64"/>
      <c r="E627" s="64"/>
      <c r="F627" s="67"/>
      <c r="G627" s="381"/>
      <c r="H627" s="75"/>
      <c r="I627" s="619"/>
      <c r="J627" s="628"/>
      <c r="K627" s="65"/>
      <c r="L627" s="66"/>
      <c r="M627" s="66"/>
      <c r="N627" s="87" t="str">
        <f>IF(AND('331-CT'!$E$7=TH!H627,OR(L627="331",M627="331")),"x","")</f>
        <v/>
      </c>
      <c r="O627" s="87" t="str">
        <f>IF(AND($B627&gt;='111'!$N$11,$B627&lt;='111'!$O$11,OR($L627=$O$7,$M627=$O$7)),"x","")</f>
        <v/>
      </c>
      <c r="P627" s="87" t="str">
        <f>IF(AND($L627=$O$7,$B627&lt;'111'!$N$11),"x","")</f>
        <v/>
      </c>
      <c r="Q627" s="87" t="str">
        <f>IF(AND($M627=$O$7,$B627&lt;'111'!$N$11),"x","")</f>
        <v/>
      </c>
      <c r="R627" s="87" t="str">
        <f>IF(AND($B627&gt;='112'!$M$9,$B627&lt;='112'!$N$9,OR($L627='112'!$I$6,$M627='112'!$I$6)),"x","")</f>
        <v/>
      </c>
      <c r="S627" s="87" t="str">
        <f>IF(AND($L627='112'!$I$6,$B627&lt;'112'!$M$9),"x","")</f>
        <v/>
      </c>
      <c r="T627" s="87" t="str">
        <f>IF(AND($M627='112'!$I$6,$B627&lt;'112'!$M$9),"x","")</f>
        <v/>
      </c>
      <c r="U627" s="87" t="str">
        <f>IF(AND($B627&gt;='1331'!$I$9,$B627&lt;='1331'!$J$9,OR($L627=$U$7,$M627=$U$7)),"x","")</f>
        <v/>
      </c>
      <c r="V627" s="87" t="str">
        <f>IF(AND($L627=$U$7,$B627&lt;'1331'!$I$9),"x","")</f>
        <v/>
      </c>
      <c r="W627" s="87" t="str">
        <f>IF(AND($M627=$U$7,$B627&lt;'1331'!$I$9),"x","")</f>
        <v/>
      </c>
      <c r="X627" s="87" t="str">
        <f>IF(AND('CT-341'!$H$9=H627,OR(LEFT(L627,3)=$X$7,LEFT(M627,3)=$X$7)),"x","")</f>
        <v/>
      </c>
      <c r="Y627" s="87" t="str">
        <f>IF(OR(TH!L627=TH!$Y$7,M627=TH!$Y$7),"x","")</f>
        <v/>
      </c>
      <c r="Z627" s="87" t="str">
        <f t="shared" si="23"/>
        <v/>
      </c>
    </row>
    <row r="628" spans="1:26" ht="15.75" customHeight="1">
      <c r="A628" s="405" t="str">
        <f>IF(B628&lt;&gt;"",IF(AND(B628&gt;=_TM1,B628&lt;=_TM2,OR(TH!L628="1111",TH!M628="1111")),TH!D628,""),"")</f>
        <v/>
      </c>
      <c r="B628" s="63" t="str">
        <f t="shared" si="22"/>
        <v/>
      </c>
      <c r="C628" s="64"/>
      <c r="D628" s="64"/>
      <c r="E628" s="64"/>
      <c r="F628" s="67"/>
      <c r="G628" s="381"/>
      <c r="H628" s="75"/>
      <c r="I628" s="619"/>
      <c r="J628" s="628"/>
      <c r="K628" s="65"/>
      <c r="L628" s="66"/>
      <c r="M628" s="66"/>
      <c r="N628" s="87" t="str">
        <f>IF(AND('331-CT'!$E$7=TH!H628,OR(L628="331",M628="331")),"x","")</f>
        <v/>
      </c>
      <c r="O628" s="87" t="str">
        <f>IF(AND($B628&gt;='111'!$N$11,$B628&lt;='111'!$O$11,OR($L628=$O$7,$M628=$O$7)),"x","")</f>
        <v/>
      </c>
      <c r="P628" s="87" t="str">
        <f>IF(AND($L628=$O$7,$B628&lt;'111'!$N$11),"x","")</f>
        <v/>
      </c>
      <c r="Q628" s="87" t="str">
        <f>IF(AND($M628=$O$7,$B628&lt;'111'!$N$11),"x","")</f>
        <v/>
      </c>
      <c r="R628" s="87" t="str">
        <f>IF(AND($B628&gt;='112'!$M$9,$B628&lt;='112'!$N$9,OR($L628='112'!$I$6,$M628='112'!$I$6)),"x","")</f>
        <v/>
      </c>
      <c r="S628" s="87" t="str">
        <f>IF(AND($L628='112'!$I$6,$B628&lt;'112'!$M$9),"x","")</f>
        <v/>
      </c>
      <c r="T628" s="87" t="str">
        <f>IF(AND($M628='112'!$I$6,$B628&lt;'112'!$M$9),"x","")</f>
        <v/>
      </c>
      <c r="U628" s="87" t="str">
        <f>IF(AND($B628&gt;='1331'!$I$9,$B628&lt;='1331'!$J$9,OR($L628=$U$7,$M628=$U$7)),"x","")</f>
        <v/>
      </c>
      <c r="V628" s="87" t="str">
        <f>IF(AND($L628=$U$7,$B628&lt;'1331'!$I$9),"x","")</f>
        <v/>
      </c>
      <c r="W628" s="87" t="str">
        <f>IF(AND($M628=$U$7,$B628&lt;'1331'!$I$9),"x","")</f>
        <v/>
      </c>
      <c r="X628" s="87" t="str">
        <f>IF(AND('CT-341'!$H$9=H628,OR(LEFT(L628,3)=$X$7,LEFT(M628,3)=$X$7)),"x","")</f>
        <v/>
      </c>
      <c r="Y628" s="87" t="str">
        <f>IF(OR(TH!L628=TH!$Y$7,M628=TH!$Y$7),"x","")</f>
        <v/>
      </c>
      <c r="Z628" s="87" t="str">
        <f t="shared" si="23"/>
        <v/>
      </c>
    </row>
    <row r="629" spans="1:26" ht="15.75" customHeight="1">
      <c r="A629" s="405" t="str">
        <f>IF(B629&lt;&gt;"",IF(AND(B629&gt;=_TM1,B629&lt;=_TM2,OR(TH!L629="1111",TH!M629="1111")),TH!D629,""),"")</f>
        <v/>
      </c>
      <c r="B629" s="63" t="str">
        <f t="shared" ref="B629:B692" si="24">IF(C629&lt;&gt;"",MONTH(C629),"")</f>
        <v/>
      </c>
      <c r="C629" s="64"/>
      <c r="D629" s="64"/>
      <c r="E629" s="64"/>
      <c r="F629" s="67"/>
      <c r="G629" s="381"/>
      <c r="H629" s="75"/>
      <c r="I629" s="619"/>
      <c r="J629" s="628"/>
      <c r="K629" s="65"/>
      <c r="L629" s="66"/>
      <c r="M629" s="66"/>
      <c r="N629" s="87" t="str">
        <f>IF(AND('331-CT'!$E$7=TH!H629,OR(L629="331",M629="331")),"x","")</f>
        <v/>
      </c>
      <c r="O629" s="87" t="str">
        <f>IF(AND($B629&gt;='111'!$N$11,$B629&lt;='111'!$O$11,OR($L629=$O$7,$M629=$O$7)),"x","")</f>
        <v/>
      </c>
      <c r="P629" s="87" t="str">
        <f>IF(AND($L629=$O$7,$B629&lt;'111'!$N$11),"x","")</f>
        <v/>
      </c>
      <c r="Q629" s="87" t="str">
        <f>IF(AND($M629=$O$7,$B629&lt;'111'!$N$11),"x","")</f>
        <v/>
      </c>
      <c r="R629" s="87" t="str">
        <f>IF(AND($B629&gt;='112'!$M$9,$B629&lt;='112'!$N$9,OR($L629='112'!$I$6,$M629='112'!$I$6)),"x","")</f>
        <v/>
      </c>
      <c r="S629" s="87" t="str">
        <f>IF(AND($L629='112'!$I$6,$B629&lt;'112'!$M$9),"x","")</f>
        <v/>
      </c>
      <c r="T629" s="87" t="str">
        <f>IF(AND($M629='112'!$I$6,$B629&lt;'112'!$M$9),"x","")</f>
        <v/>
      </c>
      <c r="U629" s="87" t="str">
        <f>IF(AND($B629&gt;='1331'!$I$9,$B629&lt;='1331'!$J$9,OR($L629=$U$7,$M629=$U$7)),"x","")</f>
        <v/>
      </c>
      <c r="V629" s="87" t="str">
        <f>IF(AND($L629=$U$7,$B629&lt;'1331'!$I$9),"x","")</f>
        <v/>
      </c>
      <c r="W629" s="87" t="str">
        <f>IF(AND($M629=$U$7,$B629&lt;'1331'!$I$9),"x","")</f>
        <v/>
      </c>
      <c r="X629" s="87" t="str">
        <f>IF(AND('CT-341'!$H$9=H629,OR(LEFT(L629,3)=$X$7,LEFT(M629,3)=$X$7)),"x","")</f>
        <v/>
      </c>
      <c r="Y629" s="87" t="str">
        <f>IF(OR(TH!L629=TH!$Y$7,M629=TH!$Y$7),"x","")</f>
        <v/>
      </c>
      <c r="Z629" s="87" t="str">
        <f t="shared" si="23"/>
        <v/>
      </c>
    </row>
    <row r="630" spans="1:26" ht="15.75" customHeight="1">
      <c r="A630" s="405" t="str">
        <f>IF(B630&lt;&gt;"",IF(AND(B630&gt;=_TM1,B630&lt;=_TM2,OR(TH!L630="1111",TH!M630="1111")),TH!D630,""),"")</f>
        <v/>
      </c>
      <c r="B630" s="63" t="str">
        <f t="shared" si="24"/>
        <v/>
      </c>
      <c r="C630" s="64"/>
      <c r="D630" s="64"/>
      <c r="E630" s="64"/>
      <c r="F630" s="67"/>
      <c r="G630" s="367"/>
      <c r="H630" s="75"/>
      <c r="I630" s="619"/>
      <c r="J630" s="628"/>
      <c r="K630" s="65"/>
      <c r="L630" s="66"/>
      <c r="M630" s="66"/>
      <c r="N630" s="87" t="str">
        <f>IF(AND('331-CT'!$E$7=TH!H630,OR(L630="331",M630="331")),"x","")</f>
        <v/>
      </c>
      <c r="O630" s="87" t="str">
        <f>IF(AND($B630&gt;='111'!$N$11,$B630&lt;='111'!$O$11,OR($L630=$O$7,$M630=$O$7)),"x","")</f>
        <v/>
      </c>
      <c r="P630" s="87" t="str">
        <f>IF(AND($L630=$O$7,$B630&lt;'111'!$N$11),"x","")</f>
        <v/>
      </c>
      <c r="Q630" s="87" t="str">
        <f>IF(AND($M630=$O$7,$B630&lt;'111'!$N$11),"x","")</f>
        <v/>
      </c>
      <c r="R630" s="87" t="str">
        <f>IF(AND($B630&gt;='112'!$M$9,$B630&lt;='112'!$N$9,OR($L630='112'!$I$6,$M630='112'!$I$6)),"x","")</f>
        <v/>
      </c>
      <c r="S630" s="87" t="str">
        <f>IF(AND($L630='112'!$I$6,$B630&lt;'112'!$M$9),"x","")</f>
        <v/>
      </c>
      <c r="T630" s="87" t="str">
        <f>IF(AND($M630='112'!$I$6,$B630&lt;'112'!$M$9),"x","")</f>
        <v/>
      </c>
      <c r="U630" s="87" t="str">
        <f>IF(AND($B630&gt;='1331'!$I$9,$B630&lt;='1331'!$J$9,OR($L630=$U$7,$M630=$U$7)),"x","")</f>
        <v/>
      </c>
      <c r="V630" s="87" t="str">
        <f>IF(AND($L630=$U$7,$B630&lt;'1331'!$I$9),"x","")</f>
        <v/>
      </c>
      <c r="W630" s="87" t="str">
        <f>IF(AND($M630=$U$7,$B630&lt;'1331'!$I$9),"x","")</f>
        <v/>
      </c>
      <c r="X630" s="87" t="str">
        <f>IF(AND('CT-341'!$H$9=H630,OR(LEFT(L630,3)=$X$7,LEFT(M630,3)=$X$7)),"x","")</f>
        <v/>
      </c>
      <c r="Y630" s="87" t="str">
        <f>IF(OR(TH!L630=TH!$Y$7,M630=TH!$Y$7),"x","")</f>
        <v/>
      </c>
      <c r="Z630" s="87" t="str">
        <f t="shared" si="23"/>
        <v/>
      </c>
    </row>
    <row r="631" spans="1:26" ht="15.75" customHeight="1">
      <c r="A631" s="405" t="str">
        <f>IF(B631&lt;&gt;"",IF(AND(B631&gt;=_TM1,B631&lt;=_TM2,OR(TH!L631="1111",TH!M631="1111")),TH!D631,""),"")</f>
        <v/>
      </c>
      <c r="B631" s="63" t="str">
        <f t="shared" si="24"/>
        <v/>
      </c>
      <c r="C631" s="64"/>
      <c r="D631" s="64"/>
      <c r="E631" s="64"/>
      <c r="F631" s="67"/>
      <c r="G631" s="381"/>
      <c r="H631" s="75"/>
      <c r="I631" s="619"/>
      <c r="J631" s="628"/>
      <c r="K631" s="65"/>
      <c r="L631" s="66"/>
      <c r="M631" s="66"/>
      <c r="N631" s="87" t="str">
        <f>IF(AND('331-CT'!$E$7=TH!H631,OR(L631="331",M631="331")),"x","")</f>
        <v/>
      </c>
      <c r="O631" s="87" t="str">
        <f>IF(AND($B631&gt;='111'!$N$11,$B631&lt;='111'!$O$11,OR($L631=$O$7,$M631=$O$7)),"x","")</f>
        <v/>
      </c>
      <c r="P631" s="87" t="str">
        <f>IF(AND($L631=$O$7,$B631&lt;'111'!$N$11),"x","")</f>
        <v/>
      </c>
      <c r="Q631" s="87" t="str">
        <f>IF(AND($M631=$O$7,$B631&lt;'111'!$N$11),"x","")</f>
        <v/>
      </c>
      <c r="R631" s="87" t="str">
        <f>IF(AND($B631&gt;='112'!$M$9,$B631&lt;='112'!$N$9,OR($L631='112'!$I$6,$M631='112'!$I$6)),"x","")</f>
        <v/>
      </c>
      <c r="S631" s="87" t="str">
        <f>IF(AND($L631='112'!$I$6,$B631&lt;'112'!$M$9),"x","")</f>
        <v/>
      </c>
      <c r="T631" s="87" t="str">
        <f>IF(AND($M631='112'!$I$6,$B631&lt;'112'!$M$9),"x","")</f>
        <v/>
      </c>
      <c r="U631" s="87" t="str">
        <f>IF(AND($B631&gt;='1331'!$I$9,$B631&lt;='1331'!$J$9,OR($L631=$U$7,$M631=$U$7)),"x","")</f>
        <v/>
      </c>
      <c r="V631" s="87" t="str">
        <f>IF(AND($L631=$U$7,$B631&lt;'1331'!$I$9),"x","")</f>
        <v/>
      </c>
      <c r="W631" s="87" t="str">
        <f>IF(AND($M631=$U$7,$B631&lt;'1331'!$I$9),"x","")</f>
        <v/>
      </c>
      <c r="X631" s="87" t="str">
        <f>IF(AND('CT-341'!$H$9=H631,OR(LEFT(L631,3)=$X$7,LEFT(M631,3)=$X$7)),"x","")</f>
        <v/>
      </c>
      <c r="Y631" s="87" t="str">
        <f>IF(OR(TH!L631=TH!$Y$7,M631=TH!$Y$7),"x","")</f>
        <v/>
      </c>
      <c r="Z631" s="87" t="str">
        <f t="shared" si="23"/>
        <v/>
      </c>
    </row>
    <row r="632" spans="1:26" ht="15.75" customHeight="1">
      <c r="A632" s="405" t="str">
        <f>IF(B632&lt;&gt;"",IF(AND(B632&gt;=_TM1,B632&lt;=_TM2,OR(TH!L632="1111",TH!M632="1111")),TH!D632,""),"")</f>
        <v/>
      </c>
      <c r="B632" s="63" t="str">
        <f t="shared" si="24"/>
        <v/>
      </c>
      <c r="C632" s="64"/>
      <c r="D632" s="64"/>
      <c r="E632" s="64"/>
      <c r="F632" s="67"/>
      <c r="G632" s="381"/>
      <c r="H632" s="372"/>
      <c r="I632" s="617"/>
      <c r="J632" s="626"/>
      <c r="K632" s="65"/>
      <c r="L632" s="66"/>
      <c r="M632" s="66"/>
      <c r="N632" s="87" t="str">
        <f>IF(AND('331-CT'!$E$7=TH!H632,OR(L632="331",M632="331")),"x","")</f>
        <v/>
      </c>
      <c r="O632" s="87" t="str">
        <f>IF(AND($B632&gt;='111'!$N$11,$B632&lt;='111'!$O$11,OR($L632=$O$7,$M632=$O$7)),"x","")</f>
        <v/>
      </c>
      <c r="P632" s="87" t="str">
        <f>IF(AND($L632=$O$7,$B632&lt;'111'!$N$11),"x","")</f>
        <v/>
      </c>
      <c r="Q632" s="87" t="str">
        <f>IF(AND($M632=$O$7,$B632&lt;'111'!$N$11),"x","")</f>
        <v/>
      </c>
      <c r="R632" s="87" t="str">
        <f>IF(AND($B632&gt;='112'!$M$9,$B632&lt;='112'!$N$9,OR($L632='112'!$I$6,$M632='112'!$I$6)),"x","")</f>
        <v/>
      </c>
      <c r="S632" s="87" t="str">
        <f>IF(AND($L632='112'!$I$6,$B632&lt;'112'!$M$9),"x","")</f>
        <v/>
      </c>
      <c r="T632" s="87" t="str">
        <f>IF(AND($M632='112'!$I$6,$B632&lt;'112'!$M$9),"x","")</f>
        <v/>
      </c>
      <c r="U632" s="87" t="str">
        <f>IF(AND($B632&gt;='1331'!$I$9,$B632&lt;='1331'!$J$9,OR($L632=$U$7,$M632=$U$7)),"x","")</f>
        <v/>
      </c>
      <c r="V632" s="87" t="str">
        <f>IF(AND($L632=$U$7,$B632&lt;'1331'!$I$9),"x","")</f>
        <v/>
      </c>
      <c r="W632" s="87" t="str">
        <f>IF(AND($M632=$U$7,$B632&lt;'1331'!$I$9),"x","")</f>
        <v/>
      </c>
      <c r="X632" s="87" t="str">
        <f>IF(AND('CT-341'!$H$9=H632,OR(LEFT(L632,3)=$X$7,LEFT(M632,3)=$X$7)),"x","")</f>
        <v/>
      </c>
      <c r="Y632" s="87" t="str">
        <f>IF(OR(TH!L632=TH!$Y$7,M632=TH!$Y$7),"x","")</f>
        <v/>
      </c>
      <c r="Z632" s="87" t="str">
        <f t="shared" si="23"/>
        <v/>
      </c>
    </row>
    <row r="633" spans="1:26" ht="15.75" customHeight="1">
      <c r="A633" s="405" t="str">
        <f>IF(B633&lt;&gt;"",IF(AND(B633&gt;=_TM1,B633&lt;=_TM2,OR(TH!L633="1111",TH!M633="1111")),TH!D633,""),"")</f>
        <v/>
      </c>
      <c r="B633" s="63" t="str">
        <f t="shared" si="24"/>
        <v/>
      </c>
      <c r="C633" s="64"/>
      <c r="D633" s="64"/>
      <c r="E633" s="64"/>
      <c r="F633" s="67"/>
      <c r="G633" s="381"/>
      <c r="H633" s="372"/>
      <c r="I633" s="617"/>
      <c r="J633" s="626"/>
      <c r="K633" s="65"/>
      <c r="L633" s="66"/>
      <c r="M633" s="66"/>
      <c r="N633" s="87" t="str">
        <f>IF(AND('331-CT'!$E$7=TH!H633,OR(L633="331",M633="331")),"x","")</f>
        <v/>
      </c>
      <c r="O633" s="87" t="str">
        <f>IF(AND($B633&gt;='111'!$N$11,$B633&lt;='111'!$O$11,OR($L633=$O$7,$M633=$O$7)),"x","")</f>
        <v/>
      </c>
      <c r="P633" s="87" t="str">
        <f>IF(AND($L633=$O$7,$B633&lt;'111'!$N$11),"x","")</f>
        <v/>
      </c>
      <c r="Q633" s="87" t="str">
        <f>IF(AND($M633=$O$7,$B633&lt;'111'!$N$11),"x","")</f>
        <v/>
      </c>
      <c r="R633" s="87" t="str">
        <f>IF(AND($B633&gt;='112'!$M$9,$B633&lt;='112'!$N$9,OR($L633='112'!$I$6,$M633='112'!$I$6)),"x","")</f>
        <v/>
      </c>
      <c r="S633" s="87" t="str">
        <f>IF(AND($L633='112'!$I$6,$B633&lt;'112'!$M$9),"x","")</f>
        <v/>
      </c>
      <c r="T633" s="87" t="str">
        <f>IF(AND($M633='112'!$I$6,$B633&lt;'112'!$M$9),"x","")</f>
        <v/>
      </c>
      <c r="U633" s="87" t="str">
        <f>IF(AND($B633&gt;='1331'!$I$9,$B633&lt;='1331'!$J$9,OR($L633=$U$7,$M633=$U$7)),"x","")</f>
        <v/>
      </c>
      <c r="V633" s="87" t="str">
        <f>IF(AND($L633=$U$7,$B633&lt;'1331'!$I$9),"x","")</f>
        <v/>
      </c>
      <c r="W633" s="87" t="str">
        <f>IF(AND($M633=$U$7,$B633&lt;'1331'!$I$9),"x","")</f>
        <v/>
      </c>
      <c r="X633" s="87" t="str">
        <f>IF(AND('CT-341'!$H$9=H633,OR(LEFT(L633,3)=$X$7,LEFT(M633,3)=$X$7)),"x","")</f>
        <v/>
      </c>
      <c r="Y633" s="87" t="str">
        <f>IF(OR(TH!L633=TH!$Y$7,M633=TH!$Y$7),"x","")</f>
        <v/>
      </c>
      <c r="Z633" s="87" t="str">
        <f t="shared" si="23"/>
        <v/>
      </c>
    </row>
    <row r="634" spans="1:26" ht="15.75" customHeight="1">
      <c r="A634" s="405" t="str">
        <f>IF(B634&lt;&gt;"",IF(AND(B634&gt;=_TM1,B634&lt;=_TM2,OR(TH!L634="1111",TH!M634="1111")),TH!D634,""),"")</f>
        <v/>
      </c>
      <c r="B634" s="63" t="str">
        <f t="shared" si="24"/>
        <v/>
      </c>
      <c r="C634" s="64"/>
      <c r="D634" s="64"/>
      <c r="E634" s="64"/>
      <c r="F634" s="67"/>
      <c r="G634" s="381"/>
      <c r="H634" s="75"/>
      <c r="I634" s="619"/>
      <c r="J634" s="628"/>
      <c r="K634" s="65"/>
      <c r="L634" s="66"/>
      <c r="M634" s="66"/>
      <c r="N634" s="87" t="str">
        <f>IF(AND('331-CT'!$E$7=TH!H634,OR(L634="331",M634="331")),"x","")</f>
        <v/>
      </c>
      <c r="O634" s="87" t="str">
        <f>IF(AND($B634&gt;='111'!$N$11,$B634&lt;='111'!$O$11,OR($L634=$O$7,$M634=$O$7)),"x","")</f>
        <v/>
      </c>
      <c r="P634" s="87" t="str">
        <f>IF(AND($L634=$O$7,$B634&lt;'111'!$N$11),"x","")</f>
        <v/>
      </c>
      <c r="Q634" s="87" t="str">
        <f>IF(AND($M634=$O$7,$B634&lt;'111'!$N$11),"x","")</f>
        <v/>
      </c>
      <c r="R634" s="87" t="str">
        <f>IF(AND($B634&gt;='112'!$M$9,$B634&lt;='112'!$N$9,OR($L634='112'!$I$6,$M634='112'!$I$6)),"x","")</f>
        <v/>
      </c>
      <c r="S634" s="87" t="str">
        <f>IF(AND($L634='112'!$I$6,$B634&lt;'112'!$M$9),"x","")</f>
        <v/>
      </c>
      <c r="T634" s="87" t="str">
        <f>IF(AND($M634='112'!$I$6,$B634&lt;'112'!$M$9),"x","")</f>
        <v/>
      </c>
      <c r="U634" s="87" t="str">
        <f>IF(AND($B634&gt;='1331'!$I$9,$B634&lt;='1331'!$J$9,OR($L634=$U$7,$M634=$U$7)),"x","")</f>
        <v/>
      </c>
      <c r="V634" s="87" t="str">
        <f>IF(AND($L634=$U$7,$B634&lt;'1331'!$I$9),"x","")</f>
        <v/>
      </c>
      <c r="W634" s="87" t="str">
        <f>IF(AND($M634=$U$7,$B634&lt;'1331'!$I$9),"x","")</f>
        <v/>
      </c>
      <c r="X634" s="87" t="str">
        <f>IF(AND('CT-341'!$H$9=H634,OR(LEFT(L634,3)=$X$7,LEFT(M634,3)=$X$7)),"x","")</f>
        <v/>
      </c>
      <c r="Y634" s="87" t="str">
        <f>IF(OR(TH!L634=TH!$Y$7,M634=TH!$Y$7),"x","")</f>
        <v/>
      </c>
      <c r="Z634" s="87" t="str">
        <f t="shared" si="23"/>
        <v/>
      </c>
    </row>
    <row r="635" spans="1:26" ht="15.75" customHeight="1">
      <c r="A635" s="405" t="str">
        <f>IF(B635&lt;&gt;"",IF(AND(B635&gt;=_TM1,B635&lt;=_TM2,OR(TH!L635="1111",TH!M635="1111")),TH!D635,""),"")</f>
        <v/>
      </c>
      <c r="B635" s="63" t="str">
        <f t="shared" si="24"/>
        <v/>
      </c>
      <c r="C635" s="64"/>
      <c r="D635" s="64"/>
      <c r="E635" s="64"/>
      <c r="F635" s="67"/>
      <c r="G635" s="381"/>
      <c r="H635" s="75"/>
      <c r="I635" s="619"/>
      <c r="J635" s="628"/>
      <c r="K635" s="65"/>
      <c r="L635" s="66"/>
      <c r="M635" s="66"/>
      <c r="N635" s="87" t="str">
        <f>IF(AND('331-CT'!$E$7=TH!H635,OR(L635="331",M635="331")),"x","")</f>
        <v/>
      </c>
      <c r="O635" s="87" t="str">
        <f>IF(AND($B635&gt;='111'!$N$11,$B635&lt;='111'!$O$11,OR($L635=$O$7,$M635=$O$7)),"x","")</f>
        <v/>
      </c>
      <c r="P635" s="87" t="str">
        <f>IF(AND($L635=$O$7,$B635&lt;'111'!$N$11),"x","")</f>
        <v/>
      </c>
      <c r="Q635" s="87" t="str">
        <f>IF(AND($M635=$O$7,$B635&lt;'111'!$N$11),"x","")</f>
        <v/>
      </c>
      <c r="R635" s="87" t="str">
        <f>IF(AND($B635&gt;='112'!$M$9,$B635&lt;='112'!$N$9,OR($L635='112'!$I$6,$M635='112'!$I$6)),"x","")</f>
        <v/>
      </c>
      <c r="S635" s="87" t="str">
        <f>IF(AND($L635='112'!$I$6,$B635&lt;'112'!$M$9),"x","")</f>
        <v/>
      </c>
      <c r="T635" s="87" t="str">
        <f>IF(AND($M635='112'!$I$6,$B635&lt;'112'!$M$9),"x","")</f>
        <v/>
      </c>
      <c r="U635" s="87" t="str">
        <f>IF(AND($B635&gt;='1331'!$I$9,$B635&lt;='1331'!$J$9,OR($L635=$U$7,$M635=$U$7)),"x","")</f>
        <v/>
      </c>
      <c r="V635" s="87" t="str">
        <f>IF(AND($L635=$U$7,$B635&lt;'1331'!$I$9),"x","")</f>
        <v/>
      </c>
      <c r="W635" s="87" t="str">
        <f>IF(AND($M635=$U$7,$B635&lt;'1331'!$I$9),"x","")</f>
        <v/>
      </c>
      <c r="X635" s="87" t="str">
        <f>IF(AND('CT-341'!$H$9=H635,OR(LEFT(L635,3)=$X$7,LEFT(M635,3)=$X$7)),"x","")</f>
        <v/>
      </c>
      <c r="Y635" s="87" t="str">
        <f>IF(OR(TH!L635=TH!$Y$7,M635=TH!$Y$7),"x","")</f>
        <v/>
      </c>
      <c r="Z635" s="87" t="str">
        <f t="shared" si="23"/>
        <v/>
      </c>
    </row>
    <row r="636" spans="1:26" ht="15.75" customHeight="1">
      <c r="A636" s="405" t="str">
        <f>IF(B636&lt;&gt;"",IF(AND(B636&gt;=_TM1,B636&lt;=_TM2,OR(TH!L636="1111",TH!M636="1111")),TH!D636,""),"")</f>
        <v/>
      </c>
      <c r="B636" s="63" t="str">
        <f t="shared" si="24"/>
        <v/>
      </c>
      <c r="C636" s="64"/>
      <c r="D636" s="64"/>
      <c r="E636" s="64"/>
      <c r="F636" s="67"/>
      <c r="G636" s="367"/>
      <c r="H636" s="75"/>
      <c r="I636" s="619"/>
      <c r="J636" s="628"/>
      <c r="K636" s="65"/>
      <c r="L636" s="66"/>
      <c r="M636" s="66"/>
      <c r="N636" s="87" t="str">
        <f>IF(AND('331-CT'!$E$7=TH!H636,OR(L636="331",M636="331")),"x","")</f>
        <v/>
      </c>
      <c r="O636" s="87" t="str">
        <f>IF(AND($B636&gt;='111'!$N$11,$B636&lt;='111'!$O$11,OR($L636=$O$7,$M636=$O$7)),"x","")</f>
        <v/>
      </c>
      <c r="P636" s="87" t="str">
        <f>IF(AND($L636=$O$7,$B636&lt;'111'!$N$11),"x","")</f>
        <v/>
      </c>
      <c r="Q636" s="87" t="str">
        <f>IF(AND($M636=$O$7,$B636&lt;'111'!$N$11),"x","")</f>
        <v/>
      </c>
      <c r="R636" s="87" t="str">
        <f>IF(AND($B636&gt;='112'!$M$9,$B636&lt;='112'!$N$9,OR($L636='112'!$I$6,$M636='112'!$I$6)),"x","")</f>
        <v/>
      </c>
      <c r="S636" s="87" t="str">
        <f>IF(AND($L636='112'!$I$6,$B636&lt;'112'!$M$9),"x","")</f>
        <v/>
      </c>
      <c r="T636" s="87" t="str">
        <f>IF(AND($M636='112'!$I$6,$B636&lt;'112'!$M$9),"x","")</f>
        <v/>
      </c>
      <c r="U636" s="87" t="str">
        <f>IF(AND($B636&gt;='1331'!$I$9,$B636&lt;='1331'!$J$9,OR($L636=$U$7,$M636=$U$7)),"x","")</f>
        <v/>
      </c>
      <c r="V636" s="87" t="str">
        <f>IF(AND($L636=$U$7,$B636&lt;'1331'!$I$9),"x","")</f>
        <v/>
      </c>
      <c r="W636" s="87" t="str">
        <f>IF(AND($M636=$U$7,$B636&lt;'1331'!$I$9),"x","")</f>
        <v/>
      </c>
      <c r="X636" s="87" t="str">
        <f>IF(AND('CT-341'!$H$9=H636,OR(LEFT(L636,3)=$X$7,LEFT(M636,3)=$X$7)),"x","")</f>
        <v/>
      </c>
      <c r="Y636" s="87" t="str">
        <f>IF(OR(TH!L636=TH!$Y$7,M636=TH!$Y$7),"x","")</f>
        <v/>
      </c>
      <c r="Z636" s="87" t="str">
        <f t="shared" si="23"/>
        <v/>
      </c>
    </row>
    <row r="637" spans="1:26" ht="15.75" customHeight="1">
      <c r="A637" s="405" t="str">
        <f>IF(B637&lt;&gt;"",IF(AND(B637&gt;=_TM1,B637&lt;=_TM2,OR(TH!L637="1111",TH!M637="1111")),TH!D637,""),"")</f>
        <v/>
      </c>
      <c r="B637" s="63" t="str">
        <f t="shared" si="24"/>
        <v/>
      </c>
      <c r="C637" s="64"/>
      <c r="D637" s="64"/>
      <c r="E637" s="64"/>
      <c r="F637" s="67"/>
      <c r="G637" s="367"/>
      <c r="H637" s="75"/>
      <c r="I637" s="619"/>
      <c r="J637" s="628"/>
      <c r="K637" s="65"/>
      <c r="L637" s="66"/>
      <c r="M637" s="66"/>
      <c r="N637" s="87" t="str">
        <f>IF(AND('331-CT'!$E$7=TH!H637,OR(L637="331",M637="331")),"x","")</f>
        <v/>
      </c>
      <c r="O637" s="87" t="str">
        <f>IF(AND($B637&gt;='111'!$N$11,$B637&lt;='111'!$O$11,OR($L637=$O$7,$M637=$O$7)),"x","")</f>
        <v/>
      </c>
      <c r="P637" s="87" t="str">
        <f>IF(AND($L637=$O$7,$B637&lt;'111'!$N$11),"x","")</f>
        <v/>
      </c>
      <c r="Q637" s="87" t="str">
        <f>IF(AND($M637=$O$7,$B637&lt;'111'!$N$11),"x","")</f>
        <v/>
      </c>
      <c r="R637" s="87" t="str">
        <f>IF(AND($B637&gt;='112'!$M$9,$B637&lt;='112'!$N$9,OR($L637='112'!$I$6,$M637='112'!$I$6)),"x","")</f>
        <v/>
      </c>
      <c r="S637" s="87" t="str">
        <f>IF(AND($L637='112'!$I$6,$B637&lt;'112'!$M$9),"x","")</f>
        <v/>
      </c>
      <c r="T637" s="87" t="str">
        <f>IF(AND($M637='112'!$I$6,$B637&lt;'112'!$M$9),"x","")</f>
        <v/>
      </c>
      <c r="U637" s="87" t="str">
        <f>IF(AND($B637&gt;='1331'!$I$9,$B637&lt;='1331'!$J$9,OR($L637=$U$7,$M637=$U$7)),"x","")</f>
        <v/>
      </c>
      <c r="V637" s="87" t="str">
        <f>IF(AND($L637=$U$7,$B637&lt;'1331'!$I$9),"x","")</f>
        <v/>
      </c>
      <c r="W637" s="87" t="str">
        <f>IF(AND($M637=$U$7,$B637&lt;'1331'!$I$9),"x","")</f>
        <v/>
      </c>
      <c r="X637" s="87" t="str">
        <f>IF(AND('CT-341'!$H$9=H637,OR(LEFT(L637,3)=$X$7,LEFT(M637,3)=$X$7)),"x","")</f>
        <v/>
      </c>
      <c r="Y637" s="87" t="str">
        <f>IF(OR(TH!L637=TH!$Y$7,M637=TH!$Y$7),"x","")</f>
        <v/>
      </c>
      <c r="Z637" s="87" t="str">
        <f t="shared" si="23"/>
        <v/>
      </c>
    </row>
    <row r="638" spans="1:26" ht="15.75" customHeight="1">
      <c r="A638" s="405" t="str">
        <f>IF(B638&lt;&gt;"",IF(AND(B638&gt;=_TM1,B638&lt;=_TM2,OR(TH!L638="1111",TH!M638="1111")),TH!D638,""),"")</f>
        <v/>
      </c>
      <c r="B638" s="63" t="str">
        <f t="shared" si="24"/>
        <v/>
      </c>
      <c r="C638" s="64"/>
      <c r="D638" s="64"/>
      <c r="E638" s="64"/>
      <c r="F638" s="67"/>
      <c r="G638" s="367"/>
      <c r="H638" s="75"/>
      <c r="I638" s="619"/>
      <c r="J638" s="628"/>
      <c r="K638" s="65"/>
      <c r="L638" s="66"/>
      <c r="M638" s="66"/>
      <c r="N638" s="87" t="str">
        <f>IF(AND('331-CT'!$E$7=TH!H638,OR(L638="331",M638="331")),"x","")</f>
        <v/>
      </c>
      <c r="O638" s="87" t="str">
        <f>IF(AND($B638&gt;='111'!$N$11,$B638&lt;='111'!$O$11,OR($L638=$O$7,$M638=$O$7)),"x","")</f>
        <v/>
      </c>
      <c r="P638" s="87" t="str">
        <f>IF(AND($L638=$O$7,$B638&lt;'111'!$N$11),"x","")</f>
        <v/>
      </c>
      <c r="Q638" s="87" t="str">
        <f>IF(AND($M638=$O$7,$B638&lt;'111'!$N$11),"x","")</f>
        <v/>
      </c>
      <c r="R638" s="87" t="str">
        <f>IF(AND($B638&gt;='112'!$M$9,$B638&lt;='112'!$N$9,OR($L638='112'!$I$6,$M638='112'!$I$6)),"x","")</f>
        <v/>
      </c>
      <c r="S638" s="87" t="str">
        <f>IF(AND($L638='112'!$I$6,$B638&lt;'112'!$M$9),"x","")</f>
        <v/>
      </c>
      <c r="T638" s="87" t="str">
        <f>IF(AND($M638='112'!$I$6,$B638&lt;'112'!$M$9),"x","")</f>
        <v/>
      </c>
      <c r="U638" s="87" t="str">
        <f>IF(AND($B638&gt;='1331'!$I$9,$B638&lt;='1331'!$J$9,OR($L638=$U$7,$M638=$U$7)),"x","")</f>
        <v/>
      </c>
      <c r="V638" s="87" t="str">
        <f>IF(AND($L638=$U$7,$B638&lt;'1331'!$I$9),"x","")</f>
        <v/>
      </c>
      <c r="W638" s="87" t="str">
        <f>IF(AND($M638=$U$7,$B638&lt;'1331'!$I$9),"x","")</f>
        <v/>
      </c>
      <c r="X638" s="87" t="str">
        <f>IF(AND('CT-341'!$H$9=H638,OR(LEFT(L638,3)=$X$7,LEFT(M638,3)=$X$7)),"x","")</f>
        <v/>
      </c>
      <c r="Y638" s="87" t="str">
        <f>IF(OR(TH!L638=TH!$Y$7,M638=TH!$Y$7),"x","")</f>
        <v/>
      </c>
      <c r="Z638" s="87" t="str">
        <f t="shared" si="23"/>
        <v/>
      </c>
    </row>
    <row r="639" spans="1:26" ht="15.75" customHeight="1">
      <c r="A639" s="405" t="str">
        <f>IF(B639&lt;&gt;"",IF(AND(B639&gt;=_TM1,B639&lt;=_TM2,OR(TH!L639="1111",TH!M639="1111")),TH!D639,""),"")</f>
        <v/>
      </c>
      <c r="B639" s="63" t="str">
        <f t="shared" si="24"/>
        <v/>
      </c>
      <c r="C639" s="64"/>
      <c r="D639" s="64"/>
      <c r="E639" s="64"/>
      <c r="F639" s="67"/>
      <c r="G639" s="367"/>
      <c r="H639" s="75"/>
      <c r="I639" s="619"/>
      <c r="J639" s="628"/>
      <c r="K639" s="65"/>
      <c r="L639" s="66"/>
      <c r="M639" s="66"/>
      <c r="N639" s="87" t="str">
        <f>IF(AND('331-CT'!$E$7=TH!H639,OR(L639="331",M639="331")),"x","")</f>
        <v/>
      </c>
      <c r="O639" s="87" t="str">
        <f>IF(AND($B639&gt;='111'!$N$11,$B639&lt;='111'!$O$11,OR($L639=$O$7,$M639=$O$7)),"x","")</f>
        <v/>
      </c>
      <c r="P639" s="87" t="str">
        <f>IF(AND($L639=$O$7,$B639&lt;'111'!$N$11),"x","")</f>
        <v/>
      </c>
      <c r="Q639" s="87" t="str">
        <f>IF(AND($M639=$O$7,$B639&lt;'111'!$N$11),"x","")</f>
        <v/>
      </c>
      <c r="R639" s="87" t="str">
        <f>IF(AND($B639&gt;='112'!$M$9,$B639&lt;='112'!$N$9,OR($L639='112'!$I$6,$M639='112'!$I$6)),"x","")</f>
        <v/>
      </c>
      <c r="S639" s="87" t="str">
        <f>IF(AND($L639='112'!$I$6,$B639&lt;'112'!$M$9),"x","")</f>
        <v/>
      </c>
      <c r="T639" s="87" t="str">
        <f>IF(AND($M639='112'!$I$6,$B639&lt;'112'!$M$9),"x","")</f>
        <v/>
      </c>
      <c r="U639" s="87" t="str">
        <f>IF(AND($B639&gt;='1331'!$I$9,$B639&lt;='1331'!$J$9,OR($L639=$U$7,$M639=$U$7)),"x","")</f>
        <v/>
      </c>
      <c r="V639" s="87" t="str">
        <f>IF(AND($L639=$U$7,$B639&lt;'1331'!$I$9),"x","")</f>
        <v/>
      </c>
      <c r="W639" s="87" t="str">
        <f>IF(AND($M639=$U$7,$B639&lt;'1331'!$I$9),"x","")</f>
        <v/>
      </c>
      <c r="X639" s="87" t="str">
        <f>IF(AND('CT-341'!$H$9=H639,OR(LEFT(L639,3)=$X$7,LEFT(M639,3)=$X$7)),"x","")</f>
        <v/>
      </c>
      <c r="Y639" s="87" t="str">
        <f>IF(OR(TH!L639=TH!$Y$7,M639=TH!$Y$7),"x","")</f>
        <v/>
      </c>
      <c r="Z639" s="87" t="str">
        <f t="shared" si="23"/>
        <v/>
      </c>
    </row>
    <row r="640" spans="1:26" ht="15.75" customHeight="1">
      <c r="A640" s="405" t="str">
        <f>IF(B640&lt;&gt;"",IF(AND(B640&gt;=_TM1,B640&lt;=_TM2,OR(TH!L640="1111",TH!M640="1111")),TH!D640,""),"")</f>
        <v/>
      </c>
      <c r="B640" s="63" t="str">
        <f t="shared" si="24"/>
        <v/>
      </c>
      <c r="C640" s="64"/>
      <c r="D640" s="64"/>
      <c r="E640" s="64"/>
      <c r="F640" s="67"/>
      <c r="G640" s="367"/>
      <c r="H640" s="75"/>
      <c r="I640" s="619"/>
      <c r="J640" s="628"/>
      <c r="K640" s="65"/>
      <c r="L640" s="66"/>
      <c r="M640" s="66"/>
      <c r="N640" s="87" t="str">
        <f>IF(AND('331-CT'!$E$7=TH!H640,OR(L640="331",M640="331")),"x","")</f>
        <v/>
      </c>
      <c r="O640" s="87" t="str">
        <f>IF(AND($B640&gt;='111'!$N$11,$B640&lt;='111'!$O$11,OR($L640=$O$7,$M640=$O$7)),"x","")</f>
        <v/>
      </c>
      <c r="P640" s="87" t="str">
        <f>IF(AND($L640=$O$7,$B640&lt;'111'!$N$11),"x","")</f>
        <v/>
      </c>
      <c r="Q640" s="87" t="str">
        <f>IF(AND($M640=$O$7,$B640&lt;'111'!$N$11),"x","")</f>
        <v/>
      </c>
      <c r="R640" s="87" t="str">
        <f>IF(AND($B640&gt;='112'!$M$9,$B640&lt;='112'!$N$9,OR($L640='112'!$I$6,$M640='112'!$I$6)),"x","")</f>
        <v/>
      </c>
      <c r="S640" s="87" t="str">
        <f>IF(AND($L640='112'!$I$6,$B640&lt;'112'!$M$9),"x","")</f>
        <v/>
      </c>
      <c r="T640" s="87" t="str">
        <f>IF(AND($M640='112'!$I$6,$B640&lt;'112'!$M$9),"x","")</f>
        <v/>
      </c>
      <c r="U640" s="87" t="str">
        <f>IF(AND($B640&gt;='1331'!$I$9,$B640&lt;='1331'!$J$9,OR($L640=$U$7,$M640=$U$7)),"x","")</f>
        <v/>
      </c>
      <c r="V640" s="87" t="str">
        <f>IF(AND($L640=$U$7,$B640&lt;'1331'!$I$9),"x","")</f>
        <v/>
      </c>
      <c r="W640" s="87" t="str">
        <f>IF(AND($M640=$U$7,$B640&lt;'1331'!$I$9),"x","")</f>
        <v/>
      </c>
      <c r="X640" s="87" t="str">
        <f>IF(AND('CT-341'!$H$9=H640,OR(LEFT(L640,3)=$X$7,LEFT(M640,3)=$X$7)),"x","")</f>
        <v/>
      </c>
      <c r="Y640" s="87" t="str">
        <f>IF(OR(TH!L640=TH!$Y$7,M640=TH!$Y$7),"x","")</f>
        <v/>
      </c>
      <c r="Z640" s="87" t="str">
        <f t="shared" si="23"/>
        <v/>
      </c>
    </row>
    <row r="641" spans="1:27" ht="15.75" customHeight="1">
      <c r="A641" s="405" t="str">
        <f>IF(B641&lt;&gt;"",IF(AND(B641&gt;=_TM1,B641&lt;=_TM2,OR(TH!L641="1111",TH!M641="1111")),TH!D641,""),"")</f>
        <v/>
      </c>
      <c r="B641" s="63" t="str">
        <f t="shared" si="24"/>
        <v/>
      </c>
      <c r="C641" s="64"/>
      <c r="D641" s="64"/>
      <c r="E641" s="64"/>
      <c r="F641" s="67"/>
      <c r="G641" s="367"/>
      <c r="H641" s="75"/>
      <c r="I641" s="619"/>
      <c r="J641" s="628"/>
      <c r="K641" s="65"/>
      <c r="L641" s="66"/>
      <c r="M641" s="66"/>
      <c r="N641" s="87" t="str">
        <f>IF(AND('331-CT'!$E$7=TH!H641,OR(L641="331",M641="331")),"x","")</f>
        <v/>
      </c>
      <c r="O641" s="87" t="str">
        <f>IF(AND($B641&gt;='111'!$N$11,$B641&lt;='111'!$O$11,OR($L641=$O$7,$M641=$O$7)),"x","")</f>
        <v/>
      </c>
      <c r="P641" s="87" t="str">
        <f>IF(AND($L641=$O$7,$B641&lt;'111'!$N$11),"x","")</f>
        <v/>
      </c>
      <c r="Q641" s="87" t="str">
        <f>IF(AND($M641=$O$7,$B641&lt;'111'!$N$11),"x","")</f>
        <v/>
      </c>
      <c r="R641" s="87" t="str">
        <f>IF(AND($B641&gt;='112'!$M$9,$B641&lt;='112'!$N$9,OR($L641='112'!$I$6,$M641='112'!$I$6)),"x","")</f>
        <v/>
      </c>
      <c r="S641" s="87" t="str">
        <f>IF(AND($L641='112'!$I$6,$B641&lt;'112'!$M$9),"x","")</f>
        <v/>
      </c>
      <c r="T641" s="87" t="str">
        <f>IF(AND($M641='112'!$I$6,$B641&lt;'112'!$M$9),"x","")</f>
        <v/>
      </c>
      <c r="U641" s="87" t="str">
        <f>IF(AND($B641&gt;='1331'!$I$9,$B641&lt;='1331'!$J$9,OR($L641=$U$7,$M641=$U$7)),"x","")</f>
        <v/>
      </c>
      <c r="V641" s="87" t="str">
        <f>IF(AND($L641=$U$7,$B641&lt;'1331'!$I$9),"x","")</f>
        <v/>
      </c>
      <c r="W641" s="87" t="str">
        <f>IF(AND($M641=$U$7,$B641&lt;'1331'!$I$9),"x","")</f>
        <v/>
      </c>
      <c r="X641" s="87" t="str">
        <f>IF(AND('CT-341'!$H$9=H641,OR(LEFT(L641,3)=$X$7,LEFT(M641,3)=$X$7)),"x","")</f>
        <v/>
      </c>
      <c r="Y641" s="87" t="str">
        <f>IF(OR(TH!L641=TH!$Y$7,M641=TH!$Y$7),"x","")</f>
        <v/>
      </c>
      <c r="Z641" s="87" t="str">
        <f t="shared" si="23"/>
        <v/>
      </c>
    </row>
    <row r="642" spans="1:27" ht="15.75" customHeight="1">
      <c r="A642" s="405" t="str">
        <f>IF(B642&lt;&gt;"",IF(AND(B642&gt;=_TM1,B642&lt;=_TM2,OR(TH!L642="1111",TH!M642="1111")),TH!D642,""),"")</f>
        <v/>
      </c>
      <c r="B642" s="63" t="str">
        <f t="shared" si="24"/>
        <v/>
      </c>
      <c r="C642" s="64"/>
      <c r="D642" s="64"/>
      <c r="E642" s="64"/>
      <c r="F642" s="67"/>
      <c r="G642" s="367"/>
      <c r="H642" s="75"/>
      <c r="I642" s="619"/>
      <c r="J642" s="628"/>
      <c r="K642" s="65"/>
      <c r="L642" s="66"/>
      <c r="M642" s="66"/>
      <c r="N642" s="87" t="str">
        <f>IF(AND('331-CT'!$E$7=TH!H642,OR(L642="331",M642="331")),"x","")</f>
        <v/>
      </c>
      <c r="O642" s="87" t="str">
        <f>IF(AND($B642&gt;='111'!$N$11,$B642&lt;='111'!$O$11,OR($L642=$O$7,$M642=$O$7)),"x","")</f>
        <v/>
      </c>
      <c r="P642" s="87" t="str">
        <f>IF(AND($L642=$O$7,$B642&lt;'111'!$N$11),"x","")</f>
        <v/>
      </c>
      <c r="Q642" s="87" t="str">
        <f>IF(AND($M642=$O$7,$B642&lt;'111'!$N$11),"x","")</f>
        <v/>
      </c>
      <c r="R642" s="87" t="str">
        <f>IF(AND($B642&gt;='112'!$M$9,$B642&lt;='112'!$N$9,OR($L642='112'!$I$6,$M642='112'!$I$6)),"x","")</f>
        <v/>
      </c>
      <c r="S642" s="87" t="str">
        <f>IF(AND($L642='112'!$I$6,$B642&lt;'112'!$M$9),"x","")</f>
        <v/>
      </c>
      <c r="T642" s="87" t="str">
        <f>IF(AND($M642='112'!$I$6,$B642&lt;'112'!$M$9),"x","")</f>
        <v/>
      </c>
      <c r="U642" s="87" t="str">
        <f>IF(AND($B642&gt;='1331'!$I$9,$B642&lt;='1331'!$J$9,OR($L642=$U$7,$M642=$U$7)),"x","")</f>
        <v/>
      </c>
      <c r="V642" s="87" t="str">
        <f>IF(AND($L642=$U$7,$B642&lt;'1331'!$I$9),"x","")</f>
        <v/>
      </c>
      <c r="W642" s="87" t="str">
        <f>IF(AND($M642=$U$7,$B642&lt;'1331'!$I$9),"x","")</f>
        <v/>
      </c>
      <c r="X642" s="87" t="str">
        <f>IF(AND('CT-341'!$H$9=H642,OR(LEFT(L642,3)=$X$7,LEFT(M642,3)=$X$7)),"x","")</f>
        <v/>
      </c>
      <c r="Y642" s="87" t="str">
        <f>IF(OR(TH!L642=TH!$Y$7,M642=TH!$Y$7),"x","")</f>
        <v/>
      </c>
      <c r="Z642" s="87" t="str">
        <f t="shared" si="23"/>
        <v/>
      </c>
    </row>
    <row r="643" spans="1:27" ht="15.75" customHeight="1">
      <c r="A643" s="405" t="str">
        <f>IF(B643&lt;&gt;"",IF(AND(B643&gt;=_TM1,B643&lt;=_TM2,OR(TH!L643="1111",TH!M643="1111")),TH!D643,""),"")</f>
        <v/>
      </c>
      <c r="B643" s="63" t="str">
        <f t="shared" si="24"/>
        <v/>
      </c>
      <c r="C643" s="64"/>
      <c r="D643" s="64"/>
      <c r="E643" s="64"/>
      <c r="F643" s="67"/>
      <c r="G643" s="367"/>
      <c r="H643" s="75"/>
      <c r="I643" s="619"/>
      <c r="J643" s="628"/>
      <c r="K643" s="65"/>
      <c r="L643" s="66"/>
      <c r="M643" s="66"/>
      <c r="N643" s="87" t="str">
        <f>IF(AND('331-CT'!$E$7=TH!H643,OR(L643="331",M643="331")),"x","")</f>
        <v/>
      </c>
      <c r="O643" s="87" t="str">
        <f>IF(AND($B643&gt;='111'!$N$11,$B643&lt;='111'!$O$11,OR($L643=$O$7,$M643=$O$7)),"x","")</f>
        <v/>
      </c>
      <c r="P643" s="87" t="str">
        <f>IF(AND($L643=$O$7,$B643&lt;'111'!$N$11),"x","")</f>
        <v/>
      </c>
      <c r="Q643" s="87" t="str">
        <f>IF(AND($M643=$O$7,$B643&lt;'111'!$N$11),"x","")</f>
        <v/>
      </c>
      <c r="R643" s="87" t="str">
        <f>IF(AND($B643&gt;='112'!$M$9,$B643&lt;='112'!$N$9,OR($L643='112'!$I$6,$M643='112'!$I$6)),"x","")</f>
        <v/>
      </c>
      <c r="S643" s="87" t="str">
        <f>IF(AND($L643='112'!$I$6,$B643&lt;'112'!$M$9),"x","")</f>
        <v/>
      </c>
      <c r="T643" s="87" t="str">
        <f>IF(AND($M643='112'!$I$6,$B643&lt;'112'!$M$9),"x","")</f>
        <v/>
      </c>
      <c r="U643" s="87" t="str">
        <f>IF(AND($B643&gt;='1331'!$I$9,$B643&lt;='1331'!$J$9,OR($L643=$U$7,$M643=$U$7)),"x","")</f>
        <v/>
      </c>
      <c r="V643" s="87" t="str">
        <f>IF(AND($L643=$U$7,$B643&lt;'1331'!$I$9),"x","")</f>
        <v/>
      </c>
      <c r="W643" s="87" t="str">
        <f>IF(AND($M643=$U$7,$B643&lt;'1331'!$I$9),"x","")</f>
        <v/>
      </c>
      <c r="X643" s="87" t="str">
        <f>IF(AND('CT-341'!$H$9=H643,OR(LEFT(L643,3)=$X$7,LEFT(M643,3)=$X$7)),"x","")</f>
        <v/>
      </c>
      <c r="Y643" s="87" t="str">
        <f>IF(OR(TH!L643=TH!$Y$7,M643=TH!$Y$7),"x","")</f>
        <v/>
      </c>
      <c r="Z643" s="87" t="str">
        <f t="shared" si="23"/>
        <v/>
      </c>
    </row>
    <row r="644" spans="1:27" ht="15.75" customHeight="1">
      <c r="A644" s="405" t="str">
        <f>IF(B644&lt;&gt;"",IF(AND(B644&gt;=_TM1,B644&lt;=_TM2,OR(TH!L644="1111",TH!M644="1111")),TH!D644,""),"")</f>
        <v/>
      </c>
      <c r="B644" s="63" t="str">
        <f t="shared" si="24"/>
        <v/>
      </c>
      <c r="C644" s="64"/>
      <c r="D644" s="64"/>
      <c r="E644" s="64"/>
      <c r="F644" s="67"/>
      <c r="G644" s="367"/>
      <c r="H644" s="75"/>
      <c r="I644" s="619"/>
      <c r="J644" s="628"/>
      <c r="K644" s="65"/>
      <c r="L644" s="66"/>
      <c r="M644" s="66"/>
      <c r="N644" s="87" t="str">
        <f>IF(AND('331-CT'!$E$7=TH!H644,OR(L644="331",M644="331")),"x","")</f>
        <v/>
      </c>
      <c r="O644" s="87" t="str">
        <f>IF(AND($B644&gt;='111'!$N$11,$B644&lt;='111'!$O$11,OR($L644=$O$7,$M644=$O$7)),"x","")</f>
        <v/>
      </c>
      <c r="P644" s="87" t="str">
        <f>IF(AND($L644=$O$7,$B644&lt;'111'!$N$11),"x","")</f>
        <v/>
      </c>
      <c r="Q644" s="87" t="str">
        <f>IF(AND($M644=$O$7,$B644&lt;'111'!$N$11),"x","")</f>
        <v/>
      </c>
      <c r="R644" s="87" t="str">
        <f>IF(AND($B644&gt;='112'!$M$9,$B644&lt;='112'!$N$9,OR($L644='112'!$I$6,$M644='112'!$I$6)),"x","")</f>
        <v/>
      </c>
      <c r="S644" s="87" t="str">
        <f>IF(AND($L644='112'!$I$6,$B644&lt;'112'!$M$9),"x","")</f>
        <v/>
      </c>
      <c r="T644" s="87" t="str">
        <f>IF(AND($M644='112'!$I$6,$B644&lt;'112'!$M$9),"x","")</f>
        <v/>
      </c>
      <c r="U644" s="87" t="str">
        <f>IF(AND($B644&gt;='1331'!$I$9,$B644&lt;='1331'!$J$9,OR($L644=$U$7,$M644=$U$7)),"x","")</f>
        <v/>
      </c>
      <c r="V644" s="87" t="str">
        <f>IF(AND($L644=$U$7,$B644&lt;'1331'!$I$9),"x","")</f>
        <v/>
      </c>
      <c r="W644" s="87" t="str">
        <f>IF(AND($M644=$U$7,$B644&lt;'1331'!$I$9),"x","")</f>
        <v/>
      </c>
      <c r="X644" s="87" t="str">
        <f>IF(AND('CT-341'!$H$9=H644,OR(LEFT(L644,3)=$X$7,LEFT(M644,3)=$X$7)),"x","")</f>
        <v/>
      </c>
      <c r="Y644" s="87" t="str">
        <f>IF(OR(TH!L644=TH!$Y$7,M644=TH!$Y$7),"x","")</f>
        <v/>
      </c>
      <c r="Z644" s="87" t="str">
        <f t="shared" si="23"/>
        <v/>
      </c>
    </row>
    <row r="645" spans="1:27" ht="15.75" customHeight="1">
      <c r="A645" s="405" t="str">
        <f>IF(B645&lt;&gt;"",IF(AND(B645&gt;=_TM1,B645&lt;=_TM2,OR(TH!L645="1111",TH!M645="1111")),TH!D645,""),"")</f>
        <v/>
      </c>
      <c r="B645" s="63" t="str">
        <f t="shared" si="24"/>
        <v/>
      </c>
      <c r="C645" s="64"/>
      <c r="D645" s="64"/>
      <c r="E645" s="64"/>
      <c r="F645" s="67"/>
      <c r="G645" s="367"/>
      <c r="H645" s="75"/>
      <c r="I645" s="619"/>
      <c r="J645" s="628"/>
      <c r="K645" s="65"/>
      <c r="L645" s="66"/>
      <c r="M645" s="66"/>
      <c r="N645" s="87" t="str">
        <f>IF(AND('331-CT'!$E$7=TH!H645,OR(L645="331",M645="331")),"x","")</f>
        <v/>
      </c>
      <c r="O645" s="87" t="str">
        <f>IF(AND($B645&gt;='111'!$N$11,$B645&lt;='111'!$O$11,OR($L645=$O$7,$M645=$O$7)),"x","")</f>
        <v/>
      </c>
      <c r="P645" s="87" t="str">
        <f>IF(AND($L645=$O$7,$B645&lt;'111'!$N$11),"x","")</f>
        <v/>
      </c>
      <c r="Q645" s="87" t="str">
        <f>IF(AND($M645=$O$7,$B645&lt;'111'!$N$11),"x","")</f>
        <v/>
      </c>
      <c r="R645" s="87" t="str">
        <f>IF(AND($B645&gt;='112'!$M$9,$B645&lt;='112'!$N$9,OR($L645='112'!$I$6,$M645='112'!$I$6)),"x","")</f>
        <v/>
      </c>
      <c r="S645" s="87" t="str">
        <f>IF(AND($L645='112'!$I$6,$B645&lt;'112'!$M$9),"x","")</f>
        <v/>
      </c>
      <c r="T645" s="87" t="str">
        <f>IF(AND($M645='112'!$I$6,$B645&lt;'112'!$M$9),"x","")</f>
        <v/>
      </c>
      <c r="U645" s="87" t="str">
        <f>IF(AND($B645&gt;='1331'!$I$9,$B645&lt;='1331'!$J$9,OR($L645=$U$7,$M645=$U$7)),"x","")</f>
        <v/>
      </c>
      <c r="V645" s="87" t="str">
        <f>IF(AND($L645=$U$7,$B645&lt;'1331'!$I$9),"x","")</f>
        <v/>
      </c>
      <c r="W645" s="87" t="str">
        <f>IF(AND($M645=$U$7,$B645&lt;'1331'!$I$9),"x","")</f>
        <v/>
      </c>
      <c r="X645" s="87" t="str">
        <f>IF(AND('CT-341'!$H$9=H645,OR(LEFT(L645,3)=$X$7,LEFT(M645,3)=$X$7)),"x","")</f>
        <v/>
      </c>
      <c r="Y645" s="87" t="str">
        <f>IF(OR(TH!L645=TH!$Y$7,M645=TH!$Y$7),"x","")</f>
        <v/>
      </c>
      <c r="Z645" s="87" t="str">
        <f t="shared" si="23"/>
        <v/>
      </c>
    </row>
    <row r="646" spans="1:27" ht="15.75" customHeight="1">
      <c r="A646" s="405" t="str">
        <f>IF(B646&lt;&gt;"",IF(AND(B646&gt;=_TM1,B646&lt;=_TM2,OR(TH!L646="1111",TH!M646="1111")),TH!D646,""),"")</f>
        <v/>
      </c>
      <c r="B646" s="63" t="str">
        <f t="shared" si="24"/>
        <v/>
      </c>
      <c r="C646" s="64"/>
      <c r="D646" s="64"/>
      <c r="E646" s="64"/>
      <c r="F646" s="67"/>
      <c r="G646" s="367"/>
      <c r="H646" s="75"/>
      <c r="I646" s="619"/>
      <c r="J646" s="628"/>
      <c r="K646" s="65"/>
      <c r="L646" s="66"/>
      <c r="M646" s="66"/>
      <c r="N646" s="87" t="str">
        <f>IF(AND('331-CT'!$E$7=TH!H646,OR(L646="331",M646="331")),"x","")</f>
        <v/>
      </c>
      <c r="O646" s="87" t="str">
        <f>IF(AND($B646&gt;='111'!$N$11,$B646&lt;='111'!$O$11,OR($L646=$O$7,$M646=$O$7)),"x","")</f>
        <v/>
      </c>
      <c r="P646" s="87" t="str">
        <f>IF(AND($L646=$O$7,$B646&lt;'111'!$N$11),"x","")</f>
        <v/>
      </c>
      <c r="Q646" s="87" t="str">
        <f>IF(AND($M646=$O$7,$B646&lt;'111'!$N$11),"x","")</f>
        <v/>
      </c>
      <c r="R646" s="87" t="str">
        <f>IF(AND($B646&gt;='112'!$M$9,$B646&lt;='112'!$N$9,OR($L646='112'!$I$6,$M646='112'!$I$6)),"x","")</f>
        <v/>
      </c>
      <c r="S646" s="87" t="str">
        <f>IF(AND($L646='112'!$I$6,$B646&lt;'112'!$M$9),"x","")</f>
        <v/>
      </c>
      <c r="T646" s="87" t="str">
        <f>IF(AND($M646='112'!$I$6,$B646&lt;'112'!$M$9),"x","")</f>
        <v/>
      </c>
      <c r="U646" s="87" t="str">
        <f>IF(AND($B646&gt;='1331'!$I$9,$B646&lt;='1331'!$J$9,OR($L646=$U$7,$M646=$U$7)),"x","")</f>
        <v/>
      </c>
      <c r="V646" s="87" t="str">
        <f>IF(AND($L646=$U$7,$B646&lt;'1331'!$I$9),"x","")</f>
        <v/>
      </c>
      <c r="W646" s="87" t="str">
        <f>IF(AND($M646=$U$7,$B646&lt;'1331'!$I$9),"x","")</f>
        <v/>
      </c>
      <c r="X646" s="87" t="str">
        <f>IF(AND('CT-341'!$H$9=H646,OR(LEFT(L646,3)=$X$7,LEFT(M646,3)=$X$7)),"x","")</f>
        <v/>
      </c>
      <c r="Y646" s="87" t="str">
        <f>IF(OR(TH!L646=TH!$Y$7,M646=TH!$Y$7),"x","")</f>
        <v/>
      </c>
      <c r="Z646" s="87" t="str">
        <f t="shared" si="23"/>
        <v/>
      </c>
    </row>
    <row r="647" spans="1:27" ht="15.75" customHeight="1">
      <c r="A647" s="405" t="str">
        <f>IF(B647&lt;&gt;"",IF(AND(B647&gt;=_TM1,B647&lt;=_TM2,OR(TH!L647="1111",TH!M647="1111")),TH!D647,""),"")</f>
        <v/>
      </c>
      <c r="B647" s="63" t="str">
        <f t="shared" si="24"/>
        <v/>
      </c>
      <c r="C647" s="64"/>
      <c r="D647" s="64"/>
      <c r="E647" s="64"/>
      <c r="F647" s="67"/>
      <c r="G647" s="367"/>
      <c r="H647" s="75"/>
      <c r="I647" s="619"/>
      <c r="J647" s="628"/>
      <c r="K647" s="65"/>
      <c r="L647" s="66"/>
      <c r="M647" s="66"/>
      <c r="N647" s="87" t="str">
        <f>IF(AND('331-CT'!$E$7=TH!H647,OR(L647="331",M647="331")),"x","")</f>
        <v/>
      </c>
      <c r="O647" s="87" t="str">
        <f>IF(AND($B647&gt;='111'!$N$11,$B647&lt;='111'!$O$11,OR($L647=$O$7,$M647=$O$7)),"x","")</f>
        <v/>
      </c>
      <c r="P647" s="87" t="str">
        <f>IF(AND($L647=$O$7,$B647&lt;'111'!$N$11),"x","")</f>
        <v/>
      </c>
      <c r="Q647" s="87" t="str">
        <f>IF(AND($M647=$O$7,$B647&lt;'111'!$N$11),"x","")</f>
        <v/>
      </c>
      <c r="R647" s="87" t="str">
        <f>IF(AND($B647&gt;='112'!$M$9,$B647&lt;='112'!$N$9,OR($L647='112'!$I$6,$M647='112'!$I$6)),"x","")</f>
        <v/>
      </c>
      <c r="S647" s="87" t="str">
        <f>IF(AND($L647='112'!$I$6,$B647&lt;'112'!$M$9),"x","")</f>
        <v/>
      </c>
      <c r="T647" s="87" t="str">
        <f>IF(AND($M647='112'!$I$6,$B647&lt;'112'!$M$9),"x","")</f>
        <v/>
      </c>
      <c r="U647" s="87" t="str">
        <f>IF(AND($B647&gt;='1331'!$I$9,$B647&lt;='1331'!$J$9,OR($L647=$U$7,$M647=$U$7)),"x","")</f>
        <v/>
      </c>
      <c r="V647" s="87" t="str">
        <f>IF(AND($L647=$U$7,$B647&lt;'1331'!$I$9),"x","")</f>
        <v/>
      </c>
      <c r="W647" s="87" t="str">
        <f>IF(AND($M647=$U$7,$B647&lt;'1331'!$I$9),"x","")</f>
        <v/>
      </c>
      <c r="X647" s="87" t="str">
        <f>IF(AND('CT-341'!$H$9=H647,OR(LEFT(L647,3)=$X$7,LEFT(M647,3)=$X$7)),"x","")</f>
        <v/>
      </c>
      <c r="Y647" s="87" t="str">
        <f>IF(OR(TH!L647=TH!$Y$7,M647=TH!$Y$7),"x","")</f>
        <v/>
      </c>
      <c r="Z647" s="87" t="str">
        <f t="shared" si="23"/>
        <v/>
      </c>
    </row>
    <row r="648" spans="1:27" ht="15.75" customHeight="1">
      <c r="A648" s="405" t="str">
        <f>IF(B648&lt;&gt;"",IF(AND(B648&gt;=_TM1,B648&lt;=_TM2,OR(TH!L648="1111",TH!M648="1111")),TH!D648,""),"")</f>
        <v/>
      </c>
      <c r="B648" s="63" t="str">
        <f t="shared" si="24"/>
        <v/>
      </c>
      <c r="C648" s="64"/>
      <c r="D648" s="64"/>
      <c r="E648" s="64"/>
      <c r="F648" s="67"/>
      <c r="G648" s="367"/>
      <c r="H648" s="75"/>
      <c r="I648" s="619"/>
      <c r="J648" s="628"/>
      <c r="K648" s="65"/>
      <c r="L648" s="66"/>
      <c r="M648" s="66"/>
      <c r="N648" s="87" t="str">
        <f>IF(AND('331-CT'!$E$7=TH!H648,OR(L648="331",M648="331")),"x","")</f>
        <v/>
      </c>
      <c r="O648" s="87" t="str">
        <f>IF(AND($B648&gt;='111'!$N$11,$B648&lt;='111'!$O$11,OR($L648=$O$7,$M648=$O$7)),"x","")</f>
        <v/>
      </c>
      <c r="P648" s="87" t="str">
        <f>IF(AND($L648=$O$7,$B648&lt;'111'!$N$11),"x","")</f>
        <v/>
      </c>
      <c r="Q648" s="87" t="str">
        <f>IF(AND($M648=$O$7,$B648&lt;'111'!$N$11),"x","")</f>
        <v/>
      </c>
      <c r="R648" s="87" t="str">
        <f>IF(AND($B648&gt;='112'!$M$9,$B648&lt;='112'!$N$9,OR($L648='112'!$I$6,$M648='112'!$I$6)),"x","")</f>
        <v/>
      </c>
      <c r="S648" s="87" t="str">
        <f>IF(AND($L648='112'!$I$6,$B648&lt;'112'!$M$9),"x","")</f>
        <v/>
      </c>
      <c r="T648" s="87" t="str">
        <f>IF(AND($M648='112'!$I$6,$B648&lt;'112'!$M$9),"x","")</f>
        <v/>
      </c>
      <c r="U648" s="87" t="str">
        <f>IF(AND($B648&gt;='1331'!$I$9,$B648&lt;='1331'!$J$9,OR($L648=$U$7,$M648=$U$7)),"x","")</f>
        <v/>
      </c>
      <c r="V648" s="87" t="str">
        <f>IF(AND($L648=$U$7,$B648&lt;'1331'!$I$9),"x","")</f>
        <v/>
      </c>
      <c r="W648" s="87" t="str">
        <f>IF(AND($M648=$U$7,$B648&lt;'1331'!$I$9),"x","")</f>
        <v/>
      </c>
      <c r="X648" s="87" t="str">
        <f>IF(AND('CT-341'!$H$9=H648,OR(LEFT(L648,3)=$X$7,LEFT(M648,3)=$X$7)),"x","")</f>
        <v/>
      </c>
      <c r="Y648" s="87" t="str">
        <f>IF(OR(TH!L648=TH!$Y$7,M648=TH!$Y$7),"x","")</f>
        <v/>
      </c>
      <c r="Z648" s="87" t="str">
        <f t="shared" si="23"/>
        <v/>
      </c>
    </row>
    <row r="649" spans="1:27" ht="15.75" customHeight="1">
      <c r="A649" s="405" t="str">
        <f>IF(B649&lt;&gt;"",IF(AND(B649&gt;=_TM1,B649&lt;=_TM2,OR(TH!L649="1111",TH!M649="1111")),TH!D649,""),"")</f>
        <v/>
      </c>
      <c r="B649" s="63" t="str">
        <f t="shared" si="24"/>
        <v/>
      </c>
      <c r="C649" s="64"/>
      <c r="D649" s="64"/>
      <c r="E649" s="64"/>
      <c r="F649" s="67"/>
      <c r="G649" s="381"/>
      <c r="H649" s="370"/>
      <c r="I649" s="619"/>
      <c r="J649" s="628"/>
      <c r="K649" s="65"/>
      <c r="L649" s="66"/>
      <c r="M649" s="66"/>
      <c r="N649" s="87" t="str">
        <f>IF(AND('331-CT'!$E$7=TH!H649,OR(L649="331",M649="331")),"x","")</f>
        <v/>
      </c>
      <c r="O649" s="87" t="str">
        <f>IF(AND($B649&gt;='111'!$N$11,$B649&lt;='111'!$O$11,OR($L649=$O$7,$M649=$O$7)),"x","")</f>
        <v/>
      </c>
      <c r="P649" s="87" t="str">
        <f>IF(AND($L649=$O$7,$B649&lt;'111'!$N$11),"x","")</f>
        <v/>
      </c>
      <c r="Q649" s="87" t="str">
        <f>IF(AND($M649=$O$7,$B649&lt;'111'!$N$11),"x","")</f>
        <v/>
      </c>
      <c r="R649" s="87" t="str">
        <f>IF(AND($B649&gt;='112'!$M$9,$B649&lt;='112'!$N$9,OR($L649='112'!$I$6,$M649='112'!$I$6)),"x","")</f>
        <v/>
      </c>
      <c r="S649" s="87" t="str">
        <f>IF(AND($L649='112'!$I$6,$B649&lt;'112'!$M$9),"x","")</f>
        <v/>
      </c>
      <c r="T649" s="87" t="str">
        <f>IF(AND($M649='112'!$I$6,$B649&lt;'112'!$M$9),"x","")</f>
        <v/>
      </c>
      <c r="U649" s="87" t="str">
        <f>IF(AND($B649&gt;='1331'!$I$9,$B649&lt;='1331'!$J$9,OR($L649=$U$7,$M649=$U$7)),"x","")</f>
        <v/>
      </c>
      <c r="V649" s="87" t="str">
        <f>IF(AND($L649=$U$7,$B649&lt;'1331'!$I$9),"x","")</f>
        <v/>
      </c>
      <c r="W649" s="87" t="str">
        <f>IF(AND($M649=$U$7,$B649&lt;'1331'!$I$9),"x","")</f>
        <v/>
      </c>
      <c r="X649" s="87" t="str">
        <f>IF(AND('CT-341'!$H$9=H649,OR(LEFT(L649,3)=$X$7,LEFT(M649,3)=$X$7)),"x","")</f>
        <v/>
      </c>
      <c r="Y649" s="87" t="str">
        <f>IF(OR(TH!L649=TH!$Y$7,M649=TH!$Y$7),"x","")</f>
        <v/>
      </c>
      <c r="Z649" s="87" t="str">
        <f t="shared" si="23"/>
        <v/>
      </c>
    </row>
    <row r="650" spans="1:27" ht="15.75" customHeight="1">
      <c r="A650" s="405" t="str">
        <f>IF(B650&lt;&gt;"",IF(AND(B650&gt;=_TM1,B650&lt;=_TM2,OR(TH!L650="1111",TH!M650="1111")),TH!D650,""),"")</f>
        <v/>
      </c>
      <c r="B650" s="63" t="str">
        <f t="shared" si="24"/>
        <v/>
      </c>
      <c r="C650" s="64"/>
      <c r="D650" s="64"/>
      <c r="E650" s="64"/>
      <c r="F650" s="67"/>
      <c r="G650" s="381"/>
      <c r="H650" s="370"/>
      <c r="I650" s="619"/>
      <c r="J650" s="628"/>
      <c r="K650" s="65"/>
      <c r="L650" s="66"/>
      <c r="M650" s="66"/>
      <c r="N650" s="87" t="str">
        <f>IF(AND('331-CT'!$E$7=TH!H650,OR(L650="331",M650="331")),"x","")</f>
        <v/>
      </c>
      <c r="O650" s="87" t="str">
        <f>IF(AND($B650&gt;='111'!$N$11,$B650&lt;='111'!$O$11,OR($L650=$O$7,$M650=$O$7)),"x","")</f>
        <v/>
      </c>
      <c r="P650" s="87" t="str">
        <f>IF(AND($L650=$O$7,$B650&lt;'111'!$N$11),"x","")</f>
        <v/>
      </c>
      <c r="Q650" s="87" t="str">
        <f>IF(AND($M650=$O$7,$B650&lt;'111'!$N$11),"x","")</f>
        <v/>
      </c>
      <c r="R650" s="87" t="str">
        <f>IF(AND($B650&gt;='112'!$M$9,$B650&lt;='112'!$N$9,OR($L650='112'!$I$6,$M650='112'!$I$6)),"x","")</f>
        <v/>
      </c>
      <c r="S650" s="87" t="str">
        <f>IF(AND($L650='112'!$I$6,$B650&lt;'112'!$M$9),"x","")</f>
        <v/>
      </c>
      <c r="T650" s="87" t="str">
        <f>IF(AND($M650='112'!$I$6,$B650&lt;'112'!$M$9),"x","")</f>
        <v/>
      </c>
      <c r="U650" s="87" t="str">
        <f>IF(AND($B650&gt;='1331'!$I$9,$B650&lt;='1331'!$J$9,OR($L650=$U$7,$M650=$U$7)),"x","")</f>
        <v/>
      </c>
      <c r="V650" s="87" t="str">
        <f>IF(AND($L650=$U$7,$B650&lt;'1331'!$I$9),"x","")</f>
        <v/>
      </c>
      <c r="W650" s="87" t="str">
        <f>IF(AND($M650=$U$7,$B650&lt;'1331'!$I$9),"x","")</f>
        <v/>
      </c>
      <c r="X650" s="87" t="str">
        <f>IF(AND('CT-341'!$H$9=H650,OR(LEFT(L650,3)=$X$7,LEFT(M650,3)=$X$7)),"x","")</f>
        <v/>
      </c>
      <c r="Y650" s="87" t="str">
        <f>IF(OR(TH!L650=TH!$Y$7,M650=TH!$Y$7),"x","")</f>
        <v/>
      </c>
      <c r="Z650" s="87" t="str">
        <f t="shared" si="23"/>
        <v/>
      </c>
    </row>
    <row r="651" spans="1:27" ht="15.75" customHeight="1">
      <c r="A651" s="405" t="str">
        <f>IF(B651&lt;&gt;"",IF(AND(B651&gt;=_TM1,B651&lt;=_TM2,OR(TH!L651="1111",TH!M651="1111")),TH!D651,""),"")</f>
        <v/>
      </c>
      <c r="B651" s="63" t="str">
        <f t="shared" si="24"/>
        <v/>
      </c>
      <c r="C651" s="64"/>
      <c r="D651" s="64"/>
      <c r="E651" s="64"/>
      <c r="F651" s="67"/>
      <c r="G651" s="381"/>
      <c r="H651" s="75"/>
      <c r="I651" s="619"/>
      <c r="J651" s="628"/>
      <c r="K651" s="65"/>
      <c r="L651" s="393"/>
      <c r="M651" s="66"/>
      <c r="N651" s="87" t="str">
        <f>IF(AND('331-CT'!$E$7=TH!H651,OR(L651="331",M651="331")),"x","")</f>
        <v/>
      </c>
      <c r="O651" s="87" t="str">
        <f>IF(AND($B651&gt;='111'!$N$11,$B651&lt;='111'!$O$11,OR($L651=$O$7,$M651=$O$7)),"x","")</f>
        <v/>
      </c>
      <c r="P651" s="87" t="str">
        <f>IF(AND($L651=$O$7,$B651&lt;'111'!$N$11),"x","")</f>
        <v/>
      </c>
      <c r="Q651" s="87" t="str">
        <f>IF(AND($M651=$O$7,$B651&lt;'111'!$N$11),"x","")</f>
        <v/>
      </c>
      <c r="R651" s="87" t="str">
        <f>IF(AND($B651&gt;='112'!$M$9,$B651&lt;='112'!$N$9,OR($L651='112'!$I$6,$M651='112'!$I$6)),"x","")</f>
        <v/>
      </c>
      <c r="S651" s="87" t="str">
        <f>IF(AND($L651='112'!$I$6,$B651&lt;'112'!$M$9),"x","")</f>
        <v/>
      </c>
      <c r="T651" s="87" t="str">
        <f>IF(AND($M651='112'!$I$6,$B651&lt;'112'!$M$9),"x","")</f>
        <v/>
      </c>
      <c r="U651" s="87" t="str">
        <f>IF(AND($B651&gt;='1331'!$I$9,$B651&lt;='1331'!$J$9,OR($L651=$U$7,$M651=$U$7)),"x","")</f>
        <v/>
      </c>
      <c r="V651" s="87" t="str">
        <f>IF(AND($L651=$U$7,$B651&lt;'1331'!$I$9),"x","")</f>
        <v/>
      </c>
      <c r="W651" s="87" t="str">
        <f>IF(AND($M651=$U$7,$B651&lt;'1331'!$I$9),"x","")</f>
        <v/>
      </c>
      <c r="X651" s="87" t="str">
        <f>IF(AND('CT-341'!$H$9=H651,OR(LEFT(L651,3)=$X$7,LEFT(M651,3)=$X$7)),"x","")</f>
        <v/>
      </c>
      <c r="Y651" s="87" t="str">
        <f>IF(OR(TH!L651=TH!$Y$7,M651=TH!$Y$7),"x","")</f>
        <v/>
      </c>
      <c r="Z651" s="87" t="str">
        <f t="shared" si="23"/>
        <v/>
      </c>
      <c r="AA651" s="394">
        <v>1</v>
      </c>
    </row>
    <row r="652" spans="1:27" ht="17.25" customHeight="1">
      <c r="A652" s="405" t="str">
        <f>IF(B652&lt;&gt;"",IF(AND(B652&gt;=_TM1,B652&lt;=_TM2,OR(TH!L652="1111",TH!M652="1111")),TH!D652,""),"")</f>
        <v/>
      </c>
      <c r="B652" s="63" t="str">
        <f t="shared" si="24"/>
        <v/>
      </c>
      <c r="C652" s="64"/>
      <c r="D652" s="64"/>
      <c r="E652" s="64"/>
      <c r="F652" s="67"/>
      <c r="G652" s="381"/>
      <c r="H652" s="75"/>
      <c r="I652" s="619"/>
      <c r="J652" s="628"/>
      <c r="K652" s="65"/>
      <c r="L652" s="393"/>
      <c r="M652" s="66"/>
      <c r="N652" s="87" t="str">
        <f>IF(AND('331-CT'!$E$7=TH!H652,OR(L652="331",M652="331")),"x","")</f>
        <v/>
      </c>
      <c r="O652" s="87" t="str">
        <f>IF(AND($B652&gt;='111'!$N$11,$B652&lt;='111'!$O$11,OR($L652=$O$7,$M652=$O$7)),"x","")</f>
        <v/>
      </c>
      <c r="P652" s="87" t="str">
        <f>IF(AND($L652=$O$7,$B652&lt;'111'!$N$11),"x","")</f>
        <v/>
      </c>
      <c r="Q652" s="87" t="str">
        <f>IF(AND($M652=$O$7,$B652&lt;'111'!$N$11),"x","")</f>
        <v/>
      </c>
      <c r="R652" s="87" t="str">
        <f>IF(AND($B652&gt;='112'!$M$9,$B652&lt;='112'!$N$9,OR($L652='112'!$I$6,$M652='112'!$I$6)),"x","")</f>
        <v/>
      </c>
      <c r="S652" s="87" t="str">
        <f>IF(AND($L652='112'!$I$6,$B652&lt;'112'!$M$9),"x","")</f>
        <v/>
      </c>
      <c r="T652" s="87" t="str">
        <f>IF(AND($M652='112'!$I$6,$B652&lt;'112'!$M$9),"x","")</f>
        <v/>
      </c>
      <c r="U652" s="87" t="str">
        <f>IF(AND($B652&gt;='1331'!$I$9,$B652&lt;='1331'!$J$9,OR($L652=$U$7,$M652=$U$7)),"x","")</f>
        <v/>
      </c>
      <c r="V652" s="87" t="str">
        <f>IF(AND($L652=$U$7,$B652&lt;'1331'!$I$9),"x","")</f>
        <v/>
      </c>
      <c r="W652" s="87" t="str">
        <f>IF(AND($M652=$U$7,$B652&lt;'1331'!$I$9),"x","")</f>
        <v/>
      </c>
      <c r="X652" s="87" t="str">
        <f>IF(AND('CT-341'!$H$9=H652,OR(LEFT(L652,3)=$X$7,LEFT(M652,3)=$X$7)),"x","")</f>
        <v/>
      </c>
      <c r="Y652" s="87" t="str">
        <f>IF(OR(TH!L652=TH!$Y$7,M652=TH!$Y$7),"x","")</f>
        <v/>
      </c>
      <c r="Z652" s="87" t="str">
        <f t="shared" si="23"/>
        <v/>
      </c>
    </row>
    <row r="653" spans="1:27" ht="17.25" customHeight="1">
      <c r="A653" s="405" t="str">
        <f>IF(B653&lt;&gt;"",IF(AND(B653&gt;=_TM1,B653&lt;=_TM2,OR(TH!L653="1111",TH!M653="1111")),TH!D653,""),"")</f>
        <v/>
      </c>
      <c r="B653" s="63" t="str">
        <f t="shared" si="24"/>
        <v/>
      </c>
      <c r="C653" s="64"/>
      <c r="D653" s="64"/>
      <c r="E653" s="64"/>
      <c r="F653" s="67"/>
      <c r="G653" s="381"/>
      <c r="H653" s="75"/>
      <c r="I653" s="619"/>
      <c r="J653" s="628"/>
      <c r="K653" s="65"/>
      <c r="L653" s="66"/>
      <c r="M653" s="66"/>
      <c r="N653" s="87" t="str">
        <f>IF(AND('331-CT'!$E$7=TH!H653,OR(L653="331",M653="331")),"x","")</f>
        <v/>
      </c>
      <c r="O653" s="87" t="str">
        <f>IF(AND($B653&gt;='111'!$N$11,$B653&lt;='111'!$O$11,OR($L653=$O$7,$M653=$O$7)),"x","")</f>
        <v/>
      </c>
      <c r="P653" s="87" t="str">
        <f>IF(AND($L653=$O$7,$B653&lt;'111'!$N$11),"x","")</f>
        <v/>
      </c>
      <c r="Q653" s="87" t="str">
        <f>IF(AND($M653=$O$7,$B653&lt;'111'!$N$11),"x","")</f>
        <v/>
      </c>
      <c r="R653" s="87" t="str">
        <f>IF(AND($B653&gt;='112'!$M$9,$B653&lt;='112'!$N$9,OR($L653='112'!$I$6,$M653='112'!$I$6)),"x","")</f>
        <v/>
      </c>
      <c r="S653" s="87" t="str">
        <f>IF(AND($L653='112'!$I$6,$B653&lt;'112'!$M$9),"x","")</f>
        <v/>
      </c>
      <c r="T653" s="87" t="str">
        <f>IF(AND($M653='112'!$I$6,$B653&lt;'112'!$M$9),"x","")</f>
        <v/>
      </c>
      <c r="U653" s="87" t="str">
        <f>IF(AND($B653&gt;='1331'!$I$9,$B653&lt;='1331'!$J$9,OR($L653=$U$7,$M653=$U$7)),"x","")</f>
        <v/>
      </c>
      <c r="V653" s="87" t="str">
        <f>IF(AND($L653=$U$7,$B653&lt;'1331'!$I$9),"x","")</f>
        <v/>
      </c>
      <c r="W653" s="87" t="str">
        <f>IF(AND($M653=$U$7,$B653&lt;'1331'!$I$9),"x","")</f>
        <v/>
      </c>
      <c r="X653" s="87" t="str">
        <f>IF(AND('CT-341'!$H$9=H653,OR(LEFT(L653,3)=$X$7,LEFT(M653,3)=$X$7)),"x","")</f>
        <v/>
      </c>
      <c r="Y653" s="87" t="str">
        <f>IF(OR(TH!L653=TH!$Y$7,M653=TH!$Y$7),"x","")</f>
        <v/>
      </c>
      <c r="Z653" s="87" t="str">
        <f t="shared" si="23"/>
        <v/>
      </c>
    </row>
    <row r="654" spans="1:27" ht="17.25" customHeight="1">
      <c r="A654" s="405" t="str">
        <f>IF(B654&lt;&gt;"",IF(AND(B654&gt;=_TM1,B654&lt;=_TM2,OR(TH!L654="1111",TH!M654="1111")),TH!D654,""),"")</f>
        <v/>
      </c>
      <c r="B654" s="63" t="str">
        <f t="shared" si="24"/>
        <v/>
      </c>
      <c r="C654" s="64"/>
      <c r="D654" s="64"/>
      <c r="E654" s="64"/>
      <c r="F654" s="67"/>
      <c r="G654" s="381"/>
      <c r="H654" s="75"/>
      <c r="I654" s="619"/>
      <c r="J654" s="628"/>
      <c r="K654" s="65"/>
      <c r="L654" s="66"/>
      <c r="M654" s="66"/>
      <c r="N654" s="87" t="str">
        <f>IF(AND('331-CT'!$E$7=TH!H654,OR(L654="331",M654="331")),"x","")</f>
        <v/>
      </c>
      <c r="O654" s="87" t="str">
        <f>IF(AND($B654&gt;='111'!$N$11,$B654&lt;='111'!$O$11,OR($L654=$O$7,$M654=$O$7)),"x","")</f>
        <v/>
      </c>
      <c r="P654" s="87" t="str">
        <f>IF(AND($L654=$O$7,$B654&lt;'111'!$N$11),"x","")</f>
        <v/>
      </c>
      <c r="Q654" s="87" t="str">
        <f>IF(AND($M654=$O$7,$B654&lt;'111'!$N$11),"x","")</f>
        <v/>
      </c>
      <c r="R654" s="87" t="str">
        <f>IF(AND($B654&gt;='112'!$M$9,$B654&lt;='112'!$N$9,OR($L654='112'!$I$6,$M654='112'!$I$6)),"x","")</f>
        <v/>
      </c>
      <c r="S654" s="87" t="str">
        <f>IF(AND($L654='112'!$I$6,$B654&lt;'112'!$M$9),"x","")</f>
        <v/>
      </c>
      <c r="T654" s="87" t="str">
        <f>IF(AND($M654='112'!$I$6,$B654&lt;'112'!$M$9),"x","")</f>
        <v/>
      </c>
      <c r="U654" s="87" t="str">
        <f>IF(AND($B654&gt;='1331'!$I$9,$B654&lt;='1331'!$J$9,OR($L654=$U$7,$M654=$U$7)),"x","")</f>
        <v/>
      </c>
      <c r="V654" s="87" t="str">
        <f>IF(AND($L654=$U$7,$B654&lt;'1331'!$I$9),"x","")</f>
        <v/>
      </c>
      <c r="W654" s="87" t="str">
        <f>IF(AND($M654=$U$7,$B654&lt;'1331'!$I$9),"x","")</f>
        <v/>
      </c>
      <c r="X654" s="87" t="str">
        <f>IF(AND('CT-341'!$H$9=H654,OR(LEFT(L654,3)=$X$7,LEFT(M654,3)=$X$7)),"x","")</f>
        <v/>
      </c>
      <c r="Y654" s="87" t="str">
        <f>IF(OR(TH!L654=TH!$Y$7,M654=TH!$Y$7),"x","")</f>
        <v/>
      </c>
      <c r="Z654" s="87" t="str">
        <f t="shared" si="23"/>
        <v/>
      </c>
    </row>
    <row r="655" spans="1:27" s="421" customFormat="1" ht="17.25" customHeight="1">
      <c r="A655" s="405" t="str">
        <f>IF(B655&lt;&gt;"",IF(AND(B655&gt;=_TM1,B655&lt;=_TM2,OR(TH!L655="1111",TH!M655="1111")),TH!D655,""),"")</f>
        <v/>
      </c>
      <c r="B655" s="63" t="str">
        <f t="shared" si="24"/>
        <v/>
      </c>
      <c r="C655" s="64"/>
      <c r="D655" s="64"/>
      <c r="E655" s="64"/>
      <c r="F655" s="67"/>
      <c r="G655" s="381"/>
      <c r="H655" s="75"/>
      <c r="I655" s="619"/>
      <c r="J655" s="628"/>
      <c r="K655" s="65"/>
      <c r="L655" s="66"/>
      <c r="M655" s="66"/>
      <c r="N655" s="87" t="str">
        <f>IF(AND('331-CT'!$E$7=TH!H655,OR(L655="331",M655="331")),"x","")</f>
        <v/>
      </c>
      <c r="O655" s="87" t="str">
        <f>IF(AND($B655&gt;='111'!$N$11,$B655&lt;='111'!$O$11,OR($L655=$O$7,$M655=$O$7)),"x","")</f>
        <v/>
      </c>
      <c r="P655" s="87" t="str">
        <f>IF(AND($L655=$O$7,$B655&lt;'111'!$N$11),"x","")</f>
        <v/>
      </c>
      <c r="Q655" s="87" t="str">
        <f>IF(AND($M655=$O$7,$B655&lt;'111'!$N$11),"x","")</f>
        <v/>
      </c>
      <c r="R655" s="87" t="str">
        <f>IF(AND($B655&gt;='112'!$M$9,$B655&lt;='112'!$N$9,OR($L655='112'!$I$6,$M655='112'!$I$6)),"x","")</f>
        <v/>
      </c>
      <c r="S655" s="87" t="str">
        <f>IF(AND($L655='112'!$I$6,$B655&lt;'112'!$M$9),"x","")</f>
        <v/>
      </c>
      <c r="T655" s="87" t="str">
        <f>IF(AND($M655='112'!$I$6,$B655&lt;'112'!$M$9),"x","")</f>
        <v/>
      </c>
      <c r="U655" s="87" t="str">
        <f>IF(AND($B655&gt;='1331'!$I$9,$B655&lt;='1331'!$J$9,OR($L655=$U$7,$M655=$U$7)),"x","")</f>
        <v/>
      </c>
      <c r="V655" s="87" t="str">
        <f>IF(AND($L655=$U$7,$B655&lt;'1331'!$I$9),"x","")</f>
        <v/>
      </c>
      <c r="W655" s="87" t="str">
        <f>IF(AND($M655=$U$7,$B655&lt;'1331'!$I$9),"x","")</f>
        <v/>
      </c>
      <c r="X655" s="87" t="str">
        <f>IF(AND('CT-341'!$H$9=H655,OR(LEFT(L655,3)=$X$7,LEFT(M655,3)=$X$7)),"x","")</f>
        <v/>
      </c>
      <c r="Y655" s="87" t="str">
        <f>IF(OR(TH!L655=TH!$Y$7,M655=TH!$Y$7),"x","")</f>
        <v/>
      </c>
      <c r="Z655" s="87" t="str">
        <f t="shared" si="23"/>
        <v/>
      </c>
    </row>
    <row r="656" spans="1:27" s="421" customFormat="1" ht="17.25" customHeight="1">
      <c r="A656" s="405" t="str">
        <f>IF(B656&lt;&gt;"",IF(AND(B656&gt;=_TM1,B656&lt;=_TM2,OR(TH!L656="1111",TH!M656="1111")),TH!D656,""),"")</f>
        <v/>
      </c>
      <c r="B656" s="63" t="str">
        <f t="shared" si="24"/>
        <v/>
      </c>
      <c r="C656" s="64"/>
      <c r="D656" s="64"/>
      <c r="E656" s="64"/>
      <c r="F656" s="67"/>
      <c r="G656" s="381"/>
      <c r="H656" s="75"/>
      <c r="I656" s="619"/>
      <c r="J656" s="628"/>
      <c r="K656" s="65"/>
      <c r="L656" s="66"/>
      <c r="M656" s="66"/>
      <c r="N656" s="87" t="str">
        <f>IF(AND('331-CT'!$E$7=TH!H656,OR(L656="331",M656="331")),"x","")</f>
        <v/>
      </c>
      <c r="O656" s="87" t="str">
        <f>IF(AND($B656&gt;='111'!$N$11,$B656&lt;='111'!$O$11,OR($L656=$O$7,$M656=$O$7)),"x","")</f>
        <v/>
      </c>
      <c r="P656" s="87" t="str">
        <f>IF(AND($L656=$O$7,$B656&lt;'111'!$N$11),"x","")</f>
        <v/>
      </c>
      <c r="Q656" s="87" t="str">
        <f>IF(AND($M656=$O$7,$B656&lt;'111'!$N$11),"x","")</f>
        <v/>
      </c>
      <c r="R656" s="87" t="str">
        <f>IF(AND($B656&gt;='112'!$M$9,$B656&lt;='112'!$N$9,OR($L656='112'!$I$6,$M656='112'!$I$6)),"x","")</f>
        <v/>
      </c>
      <c r="S656" s="87" t="str">
        <f>IF(AND($L656='112'!$I$6,$B656&lt;'112'!$M$9),"x","")</f>
        <v/>
      </c>
      <c r="T656" s="87" t="str">
        <f>IF(AND($M656='112'!$I$6,$B656&lt;'112'!$M$9),"x","")</f>
        <v/>
      </c>
      <c r="U656" s="87" t="str">
        <f>IF(AND($B656&gt;='1331'!$I$9,$B656&lt;='1331'!$J$9,OR($L656=$U$7,$M656=$U$7)),"x","")</f>
        <v/>
      </c>
      <c r="V656" s="87" t="str">
        <f>IF(AND($L656=$U$7,$B656&lt;'1331'!$I$9),"x","")</f>
        <v/>
      </c>
      <c r="W656" s="87" t="str">
        <f>IF(AND($M656=$U$7,$B656&lt;'1331'!$I$9),"x","")</f>
        <v/>
      </c>
      <c r="X656" s="87" t="str">
        <f>IF(AND('CT-341'!$H$9=H656,OR(LEFT(L656,3)=$X$7,LEFT(M656,3)=$X$7)),"x","")</f>
        <v/>
      </c>
      <c r="Y656" s="87" t="str">
        <f>IF(OR(TH!L656=TH!$Y$7,M656=TH!$Y$7),"x","")</f>
        <v/>
      </c>
      <c r="Z656" s="87" t="str">
        <f t="shared" si="23"/>
        <v/>
      </c>
    </row>
    <row r="657" spans="1:27" ht="17.25" customHeight="1">
      <c r="A657" s="405" t="str">
        <f>IF(B657&lt;&gt;"",IF(AND(B657&gt;=_TM1,B657&lt;=_TM2,OR(TH!L657="1111",TH!M657="1111")),TH!D657,""),"")</f>
        <v/>
      </c>
      <c r="B657" s="63" t="str">
        <f t="shared" si="24"/>
        <v/>
      </c>
      <c r="C657" s="64"/>
      <c r="D657" s="64"/>
      <c r="E657" s="64"/>
      <c r="F657" s="67"/>
      <c r="G657" s="381"/>
      <c r="H657" s="75"/>
      <c r="I657" s="619"/>
      <c r="J657" s="628"/>
      <c r="K657" s="65"/>
      <c r="L657" s="66"/>
      <c r="M657" s="66"/>
      <c r="N657" s="87" t="str">
        <f>IF(AND('331-CT'!$E$7=TH!H657,OR(L657="331",M657="331")),"x","")</f>
        <v/>
      </c>
      <c r="O657" s="87" t="str">
        <f>IF(AND($B657&gt;='111'!$N$11,$B657&lt;='111'!$O$11,OR($L657=$O$7,$M657=$O$7)),"x","")</f>
        <v/>
      </c>
      <c r="P657" s="87" t="str">
        <f>IF(AND($L657=$O$7,$B657&lt;'111'!$N$11),"x","")</f>
        <v/>
      </c>
      <c r="Q657" s="87" t="str">
        <f>IF(AND($M657=$O$7,$B657&lt;'111'!$N$11),"x","")</f>
        <v/>
      </c>
      <c r="R657" s="87" t="str">
        <f>IF(AND($B657&gt;='112'!$M$9,$B657&lt;='112'!$N$9,OR($L657='112'!$I$6,$M657='112'!$I$6)),"x","")</f>
        <v/>
      </c>
      <c r="S657" s="87" t="str">
        <f>IF(AND($L657='112'!$I$6,$B657&lt;'112'!$M$9),"x","")</f>
        <v/>
      </c>
      <c r="T657" s="87" t="str">
        <f>IF(AND($M657='112'!$I$6,$B657&lt;'112'!$M$9),"x","")</f>
        <v/>
      </c>
      <c r="U657" s="87" t="str">
        <f>IF(AND($B657&gt;='1331'!$I$9,$B657&lt;='1331'!$J$9,OR($L657=$U$7,$M657=$U$7)),"x","")</f>
        <v/>
      </c>
      <c r="V657" s="87" t="str">
        <f>IF(AND($L657=$U$7,$B657&lt;'1331'!$I$9),"x","")</f>
        <v/>
      </c>
      <c r="W657" s="87" t="str">
        <f>IF(AND($M657=$U$7,$B657&lt;'1331'!$I$9),"x","")</f>
        <v/>
      </c>
      <c r="X657" s="87" t="str">
        <f>IF(AND('CT-341'!$H$9=H657,OR(LEFT(L657,3)=$X$7,LEFT(M657,3)=$X$7)),"x","")</f>
        <v/>
      </c>
      <c r="Y657" s="87" t="str">
        <f>IF(OR(TH!L657=TH!$Y$7,M657=TH!$Y$7),"x","")</f>
        <v/>
      </c>
      <c r="Z657" s="87" t="str">
        <f t="shared" si="23"/>
        <v/>
      </c>
    </row>
    <row r="658" spans="1:27" ht="17.25" customHeight="1">
      <c r="A658" s="405" t="str">
        <f>IF(B658&lt;&gt;"",IF(AND(B658&gt;=_TM1,B658&lt;=_TM2,OR(TH!L658="1111",TH!M658="1111")),TH!D658,""),"")</f>
        <v/>
      </c>
      <c r="B658" s="63" t="str">
        <f t="shared" si="24"/>
        <v/>
      </c>
      <c r="C658" s="64"/>
      <c r="D658" s="64"/>
      <c r="E658" s="64"/>
      <c r="F658" s="67"/>
      <c r="G658" s="381"/>
      <c r="H658" s="75"/>
      <c r="I658" s="619"/>
      <c r="J658" s="628"/>
      <c r="K658" s="65"/>
      <c r="L658" s="66"/>
      <c r="M658" s="66"/>
      <c r="N658" s="87" t="str">
        <f>IF(AND('331-CT'!$E$7=TH!H658,OR(L658="331",M658="331")),"x","")</f>
        <v/>
      </c>
      <c r="O658" s="87" t="str">
        <f>IF(AND($B658&gt;='111'!$N$11,$B658&lt;='111'!$O$11,OR($L658=$O$7,$M658=$O$7)),"x","")</f>
        <v/>
      </c>
      <c r="P658" s="87" t="str">
        <f>IF(AND($L658=$O$7,$B658&lt;'111'!$N$11),"x","")</f>
        <v/>
      </c>
      <c r="Q658" s="87" t="str">
        <f>IF(AND($M658=$O$7,$B658&lt;'111'!$N$11),"x","")</f>
        <v/>
      </c>
      <c r="R658" s="87" t="str">
        <f>IF(AND($B658&gt;='112'!$M$9,$B658&lt;='112'!$N$9,OR($L658='112'!$I$6,$M658='112'!$I$6)),"x","")</f>
        <v/>
      </c>
      <c r="S658" s="87" t="str">
        <f>IF(AND($L658='112'!$I$6,$B658&lt;'112'!$M$9),"x","")</f>
        <v/>
      </c>
      <c r="T658" s="87" t="str">
        <f>IF(AND($M658='112'!$I$6,$B658&lt;'112'!$M$9),"x","")</f>
        <v/>
      </c>
      <c r="U658" s="87" t="str">
        <f>IF(AND($B658&gt;='1331'!$I$9,$B658&lt;='1331'!$J$9,OR($L658=$U$7,$M658=$U$7)),"x","")</f>
        <v/>
      </c>
      <c r="V658" s="87" t="str">
        <f>IF(AND($L658=$U$7,$B658&lt;'1331'!$I$9),"x","")</f>
        <v/>
      </c>
      <c r="W658" s="87" t="str">
        <f>IF(AND($M658=$U$7,$B658&lt;'1331'!$I$9),"x","")</f>
        <v/>
      </c>
      <c r="X658" s="87" t="str">
        <f>IF(AND('CT-341'!$H$9=H658,OR(LEFT(L658,3)=$X$7,LEFT(M658,3)=$X$7)),"x","")</f>
        <v/>
      </c>
      <c r="Y658" s="87" t="str">
        <f>IF(OR(TH!L658=TH!$Y$7,M658=TH!$Y$7),"x","")</f>
        <v/>
      </c>
      <c r="Z658" s="87" t="str">
        <f t="shared" si="23"/>
        <v/>
      </c>
    </row>
    <row r="659" spans="1:27" ht="17.25" customHeight="1">
      <c r="A659" s="405" t="str">
        <f>IF(B659&lt;&gt;"",IF(AND(B659&gt;=_TM1,B659&lt;=_TM2,OR(TH!L659="1111",TH!M659="1111")),TH!D659,""),"")</f>
        <v/>
      </c>
      <c r="B659" s="63" t="str">
        <f t="shared" si="24"/>
        <v/>
      </c>
      <c r="C659" s="64"/>
      <c r="D659" s="64"/>
      <c r="E659" s="64"/>
      <c r="F659" s="67"/>
      <c r="G659" s="367"/>
      <c r="H659" s="75"/>
      <c r="I659" s="619"/>
      <c r="J659" s="628"/>
      <c r="K659" s="65"/>
      <c r="L659" s="66"/>
      <c r="M659" s="66"/>
      <c r="N659" s="87" t="str">
        <f>IF(AND('331-CT'!$E$7=TH!H659,OR(L659="331",M659="331")),"x","")</f>
        <v/>
      </c>
      <c r="O659" s="87" t="str">
        <f>IF(AND($B659&gt;='111'!$N$11,$B659&lt;='111'!$O$11,OR($L659=$O$7,$M659=$O$7)),"x","")</f>
        <v/>
      </c>
      <c r="P659" s="87" t="str">
        <f>IF(AND($L659=$O$7,$B659&lt;'111'!$N$11),"x","")</f>
        <v/>
      </c>
      <c r="Q659" s="87" t="str">
        <f>IF(AND($M659=$O$7,$B659&lt;'111'!$N$11),"x","")</f>
        <v/>
      </c>
      <c r="R659" s="87" t="str">
        <f>IF(AND($B659&gt;='112'!$M$9,$B659&lt;='112'!$N$9,OR($L659='112'!$I$6,$M659='112'!$I$6)),"x","")</f>
        <v/>
      </c>
      <c r="S659" s="87" t="str">
        <f>IF(AND($L659='112'!$I$6,$B659&lt;'112'!$M$9),"x","")</f>
        <v/>
      </c>
      <c r="T659" s="87" t="str">
        <f>IF(AND($M659='112'!$I$6,$B659&lt;'112'!$M$9),"x","")</f>
        <v/>
      </c>
      <c r="U659" s="87" t="str">
        <f>IF(AND($B659&gt;='1331'!$I$9,$B659&lt;='1331'!$J$9,OR($L659=$U$7,$M659=$U$7)),"x","")</f>
        <v/>
      </c>
      <c r="V659" s="87" t="str">
        <f>IF(AND($L659=$U$7,$B659&lt;'1331'!$I$9),"x","")</f>
        <v/>
      </c>
      <c r="W659" s="87" t="str">
        <f>IF(AND($M659=$U$7,$B659&lt;'1331'!$I$9),"x","")</f>
        <v/>
      </c>
      <c r="X659" s="87" t="str">
        <f>IF(AND('CT-341'!$H$9=H659,OR(LEFT(L659,3)=$X$7,LEFT(M659,3)=$X$7)),"x","")</f>
        <v/>
      </c>
      <c r="Y659" s="87" t="str">
        <f>IF(OR(TH!L659=TH!$Y$7,M659=TH!$Y$7),"x","")</f>
        <v/>
      </c>
      <c r="Z659" s="87" t="str">
        <f t="shared" si="23"/>
        <v/>
      </c>
    </row>
    <row r="660" spans="1:27" ht="17.25" customHeight="1">
      <c r="A660" s="405" t="str">
        <f>IF(B660&lt;&gt;"",IF(AND(B660&gt;=_TM1,B660&lt;=_TM2,OR(TH!L660="1111",TH!M660="1111")),TH!D660,""),"")</f>
        <v/>
      </c>
      <c r="B660" s="63" t="str">
        <f t="shared" si="24"/>
        <v/>
      </c>
      <c r="C660" s="64"/>
      <c r="D660" s="64"/>
      <c r="E660" s="64"/>
      <c r="F660" s="67"/>
      <c r="G660" s="367"/>
      <c r="H660" s="75"/>
      <c r="I660" s="619"/>
      <c r="J660" s="628"/>
      <c r="K660" s="65"/>
      <c r="L660" s="66"/>
      <c r="M660" s="66"/>
      <c r="N660" s="87" t="str">
        <f>IF(AND('331-CT'!$E$7=TH!H660,OR(L660="331",M660="331")),"x","")</f>
        <v/>
      </c>
      <c r="O660" s="87" t="str">
        <f>IF(AND($B660&gt;='111'!$N$11,$B660&lt;='111'!$O$11,OR($L660=$O$7,$M660=$O$7)),"x","")</f>
        <v/>
      </c>
      <c r="P660" s="87" t="str">
        <f>IF(AND($L660=$O$7,$B660&lt;'111'!$N$11),"x","")</f>
        <v/>
      </c>
      <c r="Q660" s="87" t="str">
        <f>IF(AND($M660=$O$7,$B660&lt;'111'!$N$11),"x","")</f>
        <v/>
      </c>
      <c r="R660" s="87" t="str">
        <f>IF(AND($B660&gt;='112'!$M$9,$B660&lt;='112'!$N$9,OR($L660='112'!$I$6,$M660='112'!$I$6)),"x","")</f>
        <v/>
      </c>
      <c r="S660" s="87" t="str">
        <f>IF(AND($L660='112'!$I$6,$B660&lt;'112'!$M$9),"x","")</f>
        <v/>
      </c>
      <c r="T660" s="87" t="str">
        <f>IF(AND($M660='112'!$I$6,$B660&lt;'112'!$M$9),"x","")</f>
        <v/>
      </c>
      <c r="U660" s="87" t="str">
        <f>IF(AND($B660&gt;='1331'!$I$9,$B660&lt;='1331'!$J$9,OR($L660=$U$7,$M660=$U$7)),"x","")</f>
        <v/>
      </c>
      <c r="V660" s="87" t="str">
        <f>IF(AND($L660=$U$7,$B660&lt;'1331'!$I$9),"x","")</f>
        <v/>
      </c>
      <c r="W660" s="87" t="str">
        <f>IF(AND($M660=$U$7,$B660&lt;'1331'!$I$9),"x","")</f>
        <v/>
      </c>
      <c r="X660" s="87" t="str">
        <f>IF(AND('CT-341'!$H$9=H660,OR(LEFT(L660,3)=$X$7,LEFT(M660,3)=$X$7)),"x","")</f>
        <v/>
      </c>
      <c r="Y660" s="87" t="str">
        <f>IF(OR(TH!L660=TH!$Y$7,M660=TH!$Y$7),"x","")</f>
        <v/>
      </c>
      <c r="Z660" s="87" t="str">
        <f t="shared" si="23"/>
        <v/>
      </c>
    </row>
    <row r="661" spans="1:27" ht="15.75" customHeight="1">
      <c r="A661" s="405" t="str">
        <f>IF(B661&lt;&gt;"",IF(AND(B661&gt;=_TM1,B661&lt;=_TM2,OR(TH!L661="1111",TH!M661="1111")),TH!D661,""),"")</f>
        <v/>
      </c>
      <c r="B661" s="63" t="str">
        <f t="shared" si="24"/>
        <v/>
      </c>
      <c r="C661" s="64"/>
      <c r="D661" s="64"/>
      <c r="E661" s="64"/>
      <c r="F661" s="67"/>
      <c r="G661" s="367"/>
      <c r="H661" s="75"/>
      <c r="I661" s="619"/>
      <c r="J661" s="628"/>
      <c r="K661" s="65"/>
      <c r="L661" s="66"/>
      <c r="M661" s="66"/>
      <c r="N661" s="87" t="str">
        <f>IF(AND('331-CT'!$E$7=TH!H661,OR(L661="331",M661="331")),"x","")</f>
        <v/>
      </c>
      <c r="O661" s="87" t="str">
        <f>IF(AND($B661&gt;='111'!$N$11,$B661&lt;='111'!$O$11,OR($L661=$O$7,$M661=$O$7)),"x","")</f>
        <v/>
      </c>
      <c r="P661" s="87" t="str">
        <f>IF(AND($L661=$O$7,$B661&lt;'111'!$N$11),"x","")</f>
        <v/>
      </c>
      <c r="Q661" s="87" t="str">
        <f>IF(AND($M661=$O$7,$B661&lt;'111'!$N$11),"x","")</f>
        <v/>
      </c>
      <c r="R661" s="87" t="str">
        <f>IF(AND($B661&gt;='112'!$M$9,$B661&lt;='112'!$N$9,OR($L661='112'!$I$6,$M661='112'!$I$6)),"x","")</f>
        <v/>
      </c>
      <c r="S661" s="87" t="str">
        <f>IF(AND($L661='112'!$I$6,$B661&lt;'112'!$M$9),"x","")</f>
        <v/>
      </c>
      <c r="T661" s="87" t="str">
        <f>IF(AND($M661='112'!$I$6,$B661&lt;'112'!$M$9),"x","")</f>
        <v/>
      </c>
      <c r="U661" s="87" t="str">
        <f>IF(AND($B661&gt;='1331'!$I$9,$B661&lt;='1331'!$J$9,OR($L661=$U$7,$M661=$U$7)),"x","")</f>
        <v/>
      </c>
      <c r="V661" s="87" t="str">
        <f>IF(AND($L661=$U$7,$B661&lt;'1331'!$I$9),"x","")</f>
        <v/>
      </c>
      <c r="W661" s="87" t="str">
        <f>IF(AND($M661=$U$7,$B661&lt;'1331'!$I$9),"x","")</f>
        <v/>
      </c>
      <c r="X661" s="87" t="str">
        <f>IF(AND('CT-341'!$H$9=H661,OR(LEFT(L661,3)=$X$7,LEFT(M661,3)=$X$7)),"x","")</f>
        <v/>
      </c>
      <c r="Y661" s="87" t="str">
        <f>IF(OR(TH!L661=TH!$Y$7,M661=TH!$Y$7),"x","")</f>
        <v/>
      </c>
      <c r="Z661" s="87" t="str">
        <f t="shared" si="23"/>
        <v/>
      </c>
    </row>
    <row r="662" spans="1:27" ht="15.75" customHeight="1">
      <c r="A662" s="405" t="str">
        <f>IF(B662&lt;&gt;"",IF(AND(B662&gt;=_TM1,B662&lt;=_TM2,OR(TH!L662="1111",TH!M662="1111")),TH!D662,""),"")</f>
        <v/>
      </c>
      <c r="B662" s="63" t="str">
        <f t="shared" si="24"/>
        <v/>
      </c>
      <c r="C662" s="64"/>
      <c r="D662" s="64"/>
      <c r="E662" s="64"/>
      <c r="F662" s="67"/>
      <c r="G662" s="367"/>
      <c r="H662" s="75"/>
      <c r="I662" s="619"/>
      <c r="J662" s="628"/>
      <c r="K662" s="65"/>
      <c r="L662" s="66"/>
      <c r="M662" s="66"/>
      <c r="N662" s="87" t="str">
        <f>IF(AND('331-CT'!$E$7=TH!H662,OR(L662="331",M662="331")),"x","")</f>
        <v/>
      </c>
      <c r="O662" s="87" t="str">
        <f>IF(AND($B662&gt;='111'!$N$11,$B662&lt;='111'!$O$11,OR($L662=$O$7,$M662=$O$7)),"x","")</f>
        <v/>
      </c>
      <c r="P662" s="87" t="str">
        <f>IF(AND($L662=$O$7,$B662&lt;'111'!$N$11),"x","")</f>
        <v/>
      </c>
      <c r="Q662" s="87" t="str">
        <f>IF(AND($M662=$O$7,$B662&lt;'111'!$N$11),"x","")</f>
        <v/>
      </c>
      <c r="R662" s="87" t="str">
        <f>IF(AND($B662&gt;='112'!$M$9,$B662&lt;='112'!$N$9,OR($L662='112'!$I$6,$M662='112'!$I$6)),"x","")</f>
        <v/>
      </c>
      <c r="S662" s="87" t="str">
        <f>IF(AND($L662='112'!$I$6,$B662&lt;'112'!$M$9),"x","")</f>
        <v/>
      </c>
      <c r="T662" s="87" t="str">
        <f>IF(AND($M662='112'!$I$6,$B662&lt;'112'!$M$9),"x","")</f>
        <v/>
      </c>
      <c r="U662" s="87" t="str">
        <f>IF(AND($B662&gt;='1331'!$I$9,$B662&lt;='1331'!$J$9,OR($L662=$U$7,$M662=$U$7)),"x","")</f>
        <v/>
      </c>
      <c r="V662" s="87" t="str">
        <f>IF(AND($L662=$U$7,$B662&lt;'1331'!$I$9),"x","")</f>
        <v/>
      </c>
      <c r="W662" s="87" t="str">
        <f>IF(AND($M662=$U$7,$B662&lt;'1331'!$I$9),"x","")</f>
        <v/>
      </c>
      <c r="X662" s="87" t="str">
        <f>IF(AND('CT-341'!$H$9=H662,OR(LEFT(L662,3)=$X$7,LEFT(M662,3)=$X$7)),"x","")</f>
        <v/>
      </c>
      <c r="Y662" s="87" t="str">
        <f>IF(OR(TH!L662=TH!$Y$7,M662=TH!$Y$7),"x","")</f>
        <v/>
      </c>
      <c r="Z662" s="87" t="str">
        <f t="shared" ref="Z662:Z725" si="25">IF(AND(1&lt;=$B662,$B662&lt;=3),"1",IF(AND(4&lt;=$B662,$B662&lt;=6),"2",IF(AND(7&lt;=$B662,$B662&lt;=9),"3",IF(AND(10&lt;=$B662,$B662&lt;=12),"4",""))))</f>
        <v/>
      </c>
    </row>
    <row r="663" spans="1:27" ht="15.75" customHeight="1">
      <c r="A663" s="405" t="str">
        <f>IF(B663&lt;&gt;"",IF(AND(B663&gt;=_TM1,B663&lt;=_TM2,OR(TH!L663="1111",TH!M663="1111")),TH!D663,""),"")</f>
        <v/>
      </c>
      <c r="B663" s="63" t="str">
        <f t="shared" si="24"/>
        <v/>
      </c>
      <c r="C663" s="64"/>
      <c r="D663" s="64"/>
      <c r="E663" s="64"/>
      <c r="F663" s="67"/>
      <c r="G663" s="367"/>
      <c r="H663" s="75"/>
      <c r="I663" s="619"/>
      <c r="J663" s="628"/>
      <c r="K663" s="65"/>
      <c r="L663" s="66"/>
      <c r="M663" s="66"/>
      <c r="N663" s="87" t="str">
        <f>IF(AND('331-CT'!$E$7=TH!H663,OR(L663="331",M663="331")),"x","")</f>
        <v/>
      </c>
      <c r="O663" s="87" t="str">
        <f>IF(AND($B663&gt;='111'!$N$11,$B663&lt;='111'!$O$11,OR($L663=$O$7,$M663=$O$7)),"x","")</f>
        <v/>
      </c>
      <c r="P663" s="87" t="str">
        <f>IF(AND($L663=$O$7,$B663&lt;'111'!$N$11),"x","")</f>
        <v/>
      </c>
      <c r="Q663" s="87" t="str">
        <f>IF(AND($M663=$O$7,$B663&lt;'111'!$N$11),"x","")</f>
        <v/>
      </c>
      <c r="R663" s="87" t="str">
        <f>IF(AND($B663&gt;='112'!$M$9,$B663&lt;='112'!$N$9,OR($L663='112'!$I$6,$M663='112'!$I$6)),"x","")</f>
        <v/>
      </c>
      <c r="S663" s="87" t="str">
        <f>IF(AND($L663='112'!$I$6,$B663&lt;'112'!$M$9),"x","")</f>
        <v/>
      </c>
      <c r="T663" s="87" t="str">
        <f>IF(AND($M663='112'!$I$6,$B663&lt;'112'!$M$9),"x","")</f>
        <v/>
      </c>
      <c r="U663" s="87" t="str">
        <f>IF(AND($B663&gt;='1331'!$I$9,$B663&lt;='1331'!$J$9,OR($L663=$U$7,$M663=$U$7)),"x","")</f>
        <v/>
      </c>
      <c r="V663" s="87" t="str">
        <f>IF(AND($L663=$U$7,$B663&lt;'1331'!$I$9),"x","")</f>
        <v/>
      </c>
      <c r="W663" s="87" t="str">
        <f>IF(AND($M663=$U$7,$B663&lt;'1331'!$I$9),"x","")</f>
        <v/>
      </c>
      <c r="X663" s="87" t="str">
        <f>IF(AND('CT-341'!$H$9=H663,OR(LEFT(L663,3)=$X$7,LEFT(M663,3)=$X$7)),"x","")</f>
        <v/>
      </c>
      <c r="Y663" s="87" t="str">
        <f>IF(OR(TH!L663=TH!$Y$7,M663=TH!$Y$7),"x","")</f>
        <v/>
      </c>
      <c r="Z663" s="87" t="str">
        <f t="shared" si="25"/>
        <v/>
      </c>
    </row>
    <row r="664" spans="1:27" ht="15.75" customHeight="1">
      <c r="A664" s="405" t="str">
        <f>IF(B664&lt;&gt;"",IF(AND(B664&gt;=_TM1,B664&lt;=_TM2,OR(TH!L664="1111",TH!M664="1111")),TH!D664,""),"")</f>
        <v/>
      </c>
      <c r="B664" s="63" t="str">
        <f t="shared" si="24"/>
        <v/>
      </c>
      <c r="C664" s="64"/>
      <c r="D664" s="64"/>
      <c r="E664" s="64"/>
      <c r="F664" s="67"/>
      <c r="G664" s="381"/>
      <c r="H664" s="75"/>
      <c r="I664" s="619"/>
      <c r="J664" s="628"/>
      <c r="K664" s="65"/>
      <c r="L664" s="66"/>
      <c r="M664" s="66"/>
      <c r="N664" s="87" t="str">
        <f>IF(AND('331-CT'!$E$7=TH!H664,OR(L664="331",M664="331")),"x","")</f>
        <v/>
      </c>
      <c r="O664" s="87" t="str">
        <f>IF(AND($B664&gt;='111'!$N$11,$B664&lt;='111'!$O$11,OR($L664=$O$7,$M664=$O$7)),"x","")</f>
        <v/>
      </c>
      <c r="P664" s="87" t="str">
        <f>IF(AND($L664=$O$7,$B664&lt;'111'!$N$11),"x","")</f>
        <v/>
      </c>
      <c r="Q664" s="87" t="str">
        <f>IF(AND($M664=$O$7,$B664&lt;'111'!$N$11),"x","")</f>
        <v/>
      </c>
      <c r="R664" s="87" t="str">
        <f>IF(AND($B664&gt;='112'!$M$9,$B664&lt;='112'!$N$9,OR($L664='112'!$I$6,$M664='112'!$I$6)),"x","")</f>
        <v/>
      </c>
      <c r="S664" s="87" t="str">
        <f>IF(AND($L664='112'!$I$6,$B664&lt;'112'!$M$9),"x","")</f>
        <v/>
      </c>
      <c r="T664" s="87" t="str">
        <f>IF(AND($M664='112'!$I$6,$B664&lt;'112'!$M$9),"x","")</f>
        <v/>
      </c>
      <c r="U664" s="87" t="str">
        <f>IF(AND($B664&gt;='1331'!$I$9,$B664&lt;='1331'!$J$9,OR($L664=$U$7,$M664=$U$7)),"x","")</f>
        <v/>
      </c>
      <c r="V664" s="87" t="str">
        <f>IF(AND($L664=$U$7,$B664&lt;'1331'!$I$9),"x","")</f>
        <v/>
      </c>
      <c r="W664" s="87" t="str">
        <f>IF(AND($M664=$U$7,$B664&lt;'1331'!$I$9),"x","")</f>
        <v/>
      </c>
      <c r="X664" s="87" t="str">
        <f>IF(AND('CT-341'!$H$9=H664,OR(LEFT(L664,3)=$X$7,LEFT(M664,3)=$X$7)),"x","")</f>
        <v/>
      </c>
      <c r="Y664" s="87" t="str">
        <f>IF(OR(TH!L664=TH!$Y$7,M664=TH!$Y$7),"x","")</f>
        <v/>
      </c>
      <c r="Z664" s="87" t="str">
        <f t="shared" si="25"/>
        <v/>
      </c>
    </row>
    <row r="665" spans="1:27" ht="15.75" customHeight="1">
      <c r="A665" s="405" t="str">
        <f>IF(B665&lt;&gt;"",IF(AND(B665&gt;=_TM1,B665&lt;=_TM2,OR(TH!L665="1111",TH!M665="1111")),TH!D665,""),"")</f>
        <v/>
      </c>
      <c r="B665" s="63" t="str">
        <f t="shared" si="24"/>
        <v/>
      </c>
      <c r="C665" s="64"/>
      <c r="D665" s="64"/>
      <c r="E665" s="64"/>
      <c r="F665" s="67"/>
      <c r="G665" s="381"/>
      <c r="H665" s="75"/>
      <c r="I665" s="619"/>
      <c r="J665" s="628"/>
      <c r="K665" s="65"/>
      <c r="L665" s="66"/>
      <c r="M665" s="66"/>
      <c r="N665" s="87" t="str">
        <f>IF(AND('331-CT'!$E$7=TH!H665,OR(L665="331",M665="331")),"x","")</f>
        <v/>
      </c>
      <c r="O665" s="87" t="str">
        <f>IF(AND($B665&gt;='111'!$N$11,$B665&lt;='111'!$O$11,OR($L665=$O$7,$M665=$O$7)),"x","")</f>
        <v/>
      </c>
      <c r="P665" s="87" t="str">
        <f>IF(AND($L665=$O$7,$B665&lt;'111'!$N$11),"x","")</f>
        <v/>
      </c>
      <c r="Q665" s="87" t="str">
        <f>IF(AND($M665=$O$7,$B665&lt;'111'!$N$11),"x","")</f>
        <v/>
      </c>
      <c r="R665" s="87" t="str">
        <f>IF(AND($B665&gt;='112'!$M$9,$B665&lt;='112'!$N$9,OR($L665='112'!$I$6,$M665='112'!$I$6)),"x","")</f>
        <v/>
      </c>
      <c r="S665" s="87" t="str">
        <f>IF(AND($L665='112'!$I$6,$B665&lt;'112'!$M$9),"x","")</f>
        <v/>
      </c>
      <c r="T665" s="87" t="str">
        <f>IF(AND($M665='112'!$I$6,$B665&lt;'112'!$M$9),"x","")</f>
        <v/>
      </c>
      <c r="U665" s="87" t="str">
        <f>IF(AND($B665&gt;='1331'!$I$9,$B665&lt;='1331'!$J$9,OR($L665=$U$7,$M665=$U$7)),"x","")</f>
        <v/>
      </c>
      <c r="V665" s="87" t="str">
        <f>IF(AND($L665=$U$7,$B665&lt;'1331'!$I$9),"x","")</f>
        <v/>
      </c>
      <c r="W665" s="87" t="str">
        <f>IF(AND($M665=$U$7,$B665&lt;'1331'!$I$9),"x","")</f>
        <v/>
      </c>
      <c r="X665" s="87" t="str">
        <f>IF(AND('CT-341'!$H$9=H665,OR(LEFT(L665,3)=$X$7,LEFT(M665,3)=$X$7)),"x","")</f>
        <v/>
      </c>
      <c r="Y665" s="87" t="str">
        <f>IF(OR(TH!L665=TH!$Y$7,M665=TH!$Y$7),"x","")</f>
        <v/>
      </c>
      <c r="Z665" s="87" t="str">
        <f t="shared" si="25"/>
        <v/>
      </c>
    </row>
    <row r="666" spans="1:27" ht="15.75" customHeight="1">
      <c r="A666" s="405" t="str">
        <f>IF(B666&lt;&gt;"",IF(AND(B666&gt;=_TM1,B666&lt;=_TM2,OR(TH!L666="1111",TH!M666="1111")),TH!D666,""),"")</f>
        <v/>
      </c>
      <c r="B666" s="63" t="str">
        <f t="shared" si="24"/>
        <v/>
      </c>
      <c r="C666" s="64"/>
      <c r="D666" s="64"/>
      <c r="E666" s="64"/>
      <c r="F666" s="67"/>
      <c r="G666" s="381"/>
      <c r="H666" s="75"/>
      <c r="I666" s="619"/>
      <c r="J666" s="628"/>
      <c r="K666" s="65"/>
      <c r="L666" s="66"/>
      <c r="M666" s="66"/>
      <c r="N666" s="87" t="str">
        <f>IF(AND('331-CT'!$E$7=TH!H666,OR(L666="331",M666="331")),"x","")</f>
        <v/>
      </c>
      <c r="O666" s="87" t="str">
        <f>IF(AND($B666&gt;='111'!$N$11,$B666&lt;='111'!$O$11,OR($L666=$O$7,$M666=$O$7)),"x","")</f>
        <v/>
      </c>
      <c r="P666" s="87" t="str">
        <f>IF(AND($L666=$O$7,$B666&lt;'111'!$N$11),"x","")</f>
        <v/>
      </c>
      <c r="Q666" s="87" t="str">
        <f>IF(AND($M666=$O$7,$B666&lt;'111'!$N$11),"x","")</f>
        <v/>
      </c>
      <c r="R666" s="87" t="str">
        <f>IF(AND($B666&gt;='112'!$M$9,$B666&lt;='112'!$N$9,OR($L666='112'!$I$6,$M666='112'!$I$6)),"x","")</f>
        <v/>
      </c>
      <c r="S666" s="87" t="str">
        <f>IF(AND($L666='112'!$I$6,$B666&lt;'112'!$M$9),"x","")</f>
        <v/>
      </c>
      <c r="T666" s="87" t="str">
        <f>IF(AND($M666='112'!$I$6,$B666&lt;'112'!$M$9),"x","")</f>
        <v/>
      </c>
      <c r="U666" s="87" t="str">
        <f>IF(AND($B666&gt;='1331'!$I$9,$B666&lt;='1331'!$J$9,OR($L666=$U$7,$M666=$U$7)),"x","")</f>
        <v/>
      </c>
      <c r="V666" s="87" t="str">
        <f>IF(AND($L666=$U$7,$B666&lt;'1331'!$I$9),"x","")</f>
        <v/>
      </c>
      <c r="W666" s="87" t="str">
        <f>IF(AND($M666=$U$7,$B666&lt;'1331'!$I$9),"x","")</f>
        <v/>
      </c>
      <c r="X666" s="87" t="str">
        <f>IF(AND('CT-341'!$H$9=H666,OR(LEFT(L666,3)=$X$7,LEFT(M666,3)=$X$7)),"x","")</f>
        <v/>
      </c>
      <c r="Y666" s="87" t="str">
        <f>IF(OR(TH!L666=TH!$Y$7,M666=TH!$Y$7),"x","")</f>
        <v/>
      </c>
      <c r="Z666" s="87" t="str">
        <f t="shared" si="25"/>
        <v/>
      </c>
      <c r="AA666" s="394">
        <v>1</v>
      </c>
    </row>
    <row r="667" spans="1:27" ht="15.75" customHeight="1">
      <c r="A667" s="405" t="str">
        <f>IF(B667&lt;&gt;"",IF(AND(B667&gt;=_TM1,B667&lt;=_TM2,OR(TH!L667="1111",TH!M667="1111")),TH!D667,""),"")</f>
        <v/>
      </c>
      <c r="B667" s="63" t="str">
        <f t="shared" si="24"/>
        <v/>
      </c>
      <c r="C667" s="64"/>
      <c r="D667" s="64"/>
      <c r="E667" s="64"/>
      <c r="F667" s="67"/>
      <c r="G667" s="381"/>
      <c r="H667" s="75"/>
      <c r="I667" s="619"/>
      <c r="J667" s="628"/>
      <c r="K667" s="65"/>
      <c r="L667" s="393"/>
      <c r="M667" s="66"/>
      <c r="N667" s="87" t="str">
        <f>IF(AND('331-CT'!$E$7=TH!H667,OR(L667="331",M667="331")),"x","")</f>
        <v/>
      </c>
      <c r="O667" s="87" t="str">
        <f>IF(AND($B667&gt;='111'!$N$11,$B667&lt;='111'!$O$11,OR($L667=$O$7,$M667=$O$7)),"x","")</f>
        <v/>
      </c>
      <c r="P667" s="87" t="str">
        <f>IF(AND($L667=$O$7,$B667&lt;'111'!$N$11),"x","")</f>
        <v/>
      </c>
      <c r="Q667" s="87" t="str">
        <f>IF(AND($M667=$O$7,$B667&lt;'111'!$N$11),"x","")</f>
        <v/>
      </c>
      <c r="R667" s="87" t="str">
        <f>IF(AND($B667&gt;='112'!$M$9,$B667&lt;='112'!$N$9,OR($L667='112'!$I$6,$M667='112'!$I$6)),"x","")</f>
        <v/>
      </c>
      <c r="S667" s="87" t="str">
        <f>IF(AND($L667='112'!$I$6,$B667&lt;'112'!$M$9),"x","")</f>
        <v/>
      </c>
      <c r="T667" s="87" t="str">
        <f>IF(AND($M667='112'!$I$6,$B667&lt;'112'!$M$9),"x","")</f>
        <v/>
      </c>
      <c r="U667" s="87" t="str">
        <f>IF(AND($B667&gt;='1331'!$I$9,$B667&lt;='1331'!$J$9,OR($L667=$U$7,$M667=$U$7)),"x","")</f>
        <v/>
      </c>
      <c r="V667" s="87" t="str">
        <f>IF(AND($L667=$U$7,$B667&lt;'1331'!$I$9),"x","")</f>
        <v/>
      </c>
      <c r="W667" s="87" t="str">
        <f>IF(AND($M667=$U$7,$B667&lt;'1331'!$I$9),"x","")</f>
        <v/>
      </c>
      <c r="X667" s="87" t="str">
        <f>IF(AND('CT-341'!$H$9=H667,OR(LEFT(L667,3)=$X$7,LEFT(M667,3)=$X$7)),"x","")</f>
        <v/>
      </c>
      <c r="Y667" s="87" t="str">
        <f>IF(OR(TH!L667=TH!$Y$7,M667=TH!$Y$7),"x","")</f>
        <v/>
      </c>
      <c r="Z667" s="87" t="str">
        <f t="shared" si="25"/>
        <v/>
      </c>
      <c r="AA667" s="394">
        <v>1</v>
      </c>
    </row>
    <row r="668" spans="1:27" ht="15.75" customHeight="1">
      <c r="A668" s="405" t="str">
        <f>IF(B668&lt;&gt;"",IF(AND(B668&gt;=_TM1,B668&lt;=_TM2,OR(TH!L668="1111",TH!M668="1111")),TH!D668,""),"")</f>
        <v/>
      </c>
      <c r="B668" s="63" t="str">
        <f t="shared" si="24"/>
        <v/>
      </c>
      <c r="C668" s="83"/>
      <c r="D668" s="83"/>
      <c r="E668" s="64"/>
      <c r="F668" s="84"/>
      <c r="G668" s="383"/>
      <c r="H668" s="372"/>
      <c r="I668" s="617"/>
      <c r="J668" s="626"/>
      <c r="K668" s="86"/>
      <c r="L668" s="87"/>
      <c r="M668" s="87"/>
      <c r="N668" s="87" t="str">
        <f>IF(AND('331-CT'!$E$7=TH!H668,OR(L668="331",M668="331")),"x","")</f>
        <v/>
      </c>
      <c r="O668" s="87" t="str">
        <f>IF(AND($B668&gt;='111'!$N$11,$B668&lt;='111'!$O$11,OR($L668=$O$7,$M668=$O$7)),"x","")</f>
        <v/>
      </c>
      <c r="P668" s="87" t="str">
        <f>IF(AND($L668=$O$7,$B668&lt;'111'!$N$11),"x","")</f>
        <v/>
      </c>
      <c r="Q668" s="87" t="str">
        <f>IF(AND($M668=$O$7,$B668&lt;'111'!$N$11),"x","")</f>
        <v/>
      </c>
      <c r="R668" s="87" t="str">
        <f>IF(AND($B668&gt;='112'!$M$9,$B668&lt;='112'!$N$9,OR($L668='112'!$I$6,$M668='112'!$I$6)),"x","")</f>
        <v/>
      </c>
      <c r="S668" s="87" t="str">
        <f>IF(AND($L668='112'!$I$6,$B668&lt;'112'!$M$9),"x","")</f>
        <v/>
      </c>
      <c r="T668" s="87" t="str">
        <f>IF(AND($M668='112'!$I$6,$B668&lt;'112'!$M$9),"x","")</f>
        <v/>
      </c>
      <c r="U668" s="87" t="str">
        <f>IF(AND($B668&gt;='1331'!$I$9,$B668&lt;='1331'!$J$9,OR($L668=$U$7,$M668=$U$7)),"x","")</f>
        <v/>
      </c>
      <c r="V668" s="87" t="str">
        <f>IF(AND($L668=$U$7,$B668&lt;'1331'!$I$9),"x","")</f>
        <v/>
      </c>
      <c r="W668" s="87" t="str">
        <f>IF(AND($M668=$U$7,$B668&lt;'1331'!$I$9),"x","")</f>
        <v/>
      </c>
      <c r="X668" s="87" t="str">
        <f>IF(AND('CT-341'!$H$9=H668,OR(LEFT(L668,3)=$X$7,LEFT(M668,3)=$X$7)),"x","")</f>
        <v/>
      </c>
      <c r="Y668" s="87" t="str">
        <f>IF(OR(TH!L668=TH!$Y$7,M668=TH!$Y$7),"x","")</f>
        <v/>
      </c>
      <c r="Z668" s="87" t="str">
        <f t="shared" si="25"/>
        <v/>
      </c>
    </row>
    <row r="669" spans="1:27" ht="15.75" customHeight="1">
      <c r="A669" s="405" t="str">
        <f>IF(B669&lt;&gt;"",IF(AND(B669&gt;=_TM1,B669&lt;=_TM2,OR(TH!L669="1111",TH!M669="1111")),TH!D669,""),"")</f>
        <v/>
      </c>
      <c r="B669" s="63" t="str">
        <f t="shared" si="24"/>
        <v/>
      </c>
      <c r="C669" s="64"/>
      <c r="D669" s="64"/>
      <c r="E669" s="64"/>
      <c r="F669" s="67"/>
      <c r="G669" s="381"/>
      <c r="H669" s="75"/>
      <c r="I669" s="619"/>
      <c r="J669" s="628"/>
      <c r="K669" s="65"/>
      <c r="L669" s="66"/>
      <c r="M669" s="66"/>
      <c r="N669" s="87" t="str">
        <f>IF(AND('331-CT'!$E$7=TH!H669,OR(L669="331",M669="331")),"x","")</f>
        <v/>
      </c>
      <c r="O669" s="87" t="str">
        <f>IF(AND($B669&gt;='111'!$N$11,$B669&lt;='111'!$O$11,OR($L669=$O$7,$M669=$O$7)),"x","")</f>
        <v/>
      </c>
      <c r="P669" s="87" t="str">
        <f>IF(AND($L669=$O$7,$B669&lt;'111'!$N$11),"x","")</f>
        <v/>
      </c>
      <c r="Q669" s="87" t="str">
        <f>IF(AND($M669=$O$7,$B669&lt;'111'!$N$11),"x","")</f>
        <v/>
      </c>
      <c r="R669" s="87" t="str">
        <f>IF(AND($B669&gt;='112'!$M$9,$B669&lt;='112'!$N$9,OR($L669='112'!$I$6,$M669='112'!$I$6)),"x","")</f>
        <v/>
      </c>
      <c r="S669" s="87" t="str">
        <f>IF(AND($L669='112'!$I$6,$B669&lt;'112'!$M$9),"x","")</f>
        <v/>
      </c>
      <c r="T669" s="87" t="str">
        <f>IF(AND($M669='112'!$I$6,$B669&lt;'112'!$M$9),"x","")</f>
        <v/>
      </c>
      <c r="U669" s="87" t="str">
        <f>IF(AND($B669&gt;='1331'!$I$9,$B669&lt;='1331'!$J$9,OR($L669=$U$7,$M669=$U$7)),"x","")</f>
        <v/>
      </c>
      <c r="V669" s="87" t="str">
        <f>IF(AND($L669=$U$7,$B669&lt;'1331'!$I$9),"x","")</f>
        <v/>
      </c>
      <c r="W669" s="87" t="str">
        <f>IF(AND($M669=$U$7,$B669&lt;'1331'!$I$9),"x","")</f>
        <v/>
      </c>
      <c r="X669" s="87" t="str">
        <f>IF(AND('CT-341'!$H$9=H669,OR(LEFT(L669,3)=$X$7,LEFT(M669,3)=$X$7)),"x","")</f>
        <v/>
      </c>
      <c r="Y669" s="87" t="str">
        <f>IF(OR(TH!L669=TH!$Y$7,M669=TH!$Y$7),"x","")</f>
        <v/>
      </c>
      <c r="Z669" s="87" t="str">
        <f t="shared" si="25"/>
        <v/>
      </c>
    </row>
    <row r="670" spans="1:27" ht="15.75" customHeight="1">
      <c r="A670" s="405" t="str">
        <f>IF(B670&lt;&gt;"",IF(AND(B670&gt;=_TM1,B670&lt;=_TM2,OR(TH!L670="1111",TH!M670="1111")),TH!D670,""),"")</f>
        <v/>
      </c>
      <c r="B670" s="63" t="str">
        <f t="shared" si="24"/>
        <v/>
      </c>
      <c r="C670" s="64"/>
      <c r="D670" s="64"/>
      <c r="E670" s="64"/>
      <c r="F670" s="67"/>
      <c r="G670" s="381"/>
      <c r="H670" s="75"/>
      <c r="I670" s="619"/>
      <c r="J670" s="628"/>
      <c r="K670" s="65"/>
      <c r="L670" s="66"/>
      <c r="M670" s="66"/>
      <c r="N670" s="87" t="str">
        <f>IF(AND('331-CT'!$E$7=TH!H670,OR(L670="331",M670="331")),"x","")</f>
        <v/>
      </c>
      <c r="O670" s="87" t="str">
        <f>IF(AND($B670&gt;='111'!$N$11,$B670&lt;='111'!$O$11,OR($L670=$O$7,$M670=$O$7)),"x","")</f>
        <v/>
      </c>
      <c r="P670" s="87" t="str">
        <f>IF(AND($L670=$O$7,$B670&lt;'111'!$N$11),"x","")</f>
        <v/>
      </c>
      <c r="Q670" s="87" t="str">
        <f>IF(AND($M670=$O$7,$B670&lt;'111'!$N$11),"x","")</f>
        <v/>
      </c>
      <c r="R670" s="87" t="str">
        <f>IF(AND($B670&gt;='112'!$M$9,$B670&lt;='112'!$N$9,OR($L670='112'!$I$6,$M670='112'!$I$6)),"x","")</f>
        <v/>
      </c>
      <c r="S670" s="87" t="str">
        <f>IF(AND($L670='112'!$I$6,$B670&lt;'112'!$M$9),"x","")</f>
        <v/>
      </c>
      <c r="T670" s="87" t="str">
        <f>IF(AND($M670='112'!$I$6,$B670&lt;'112'!$M$9),"x","")</f>
        <v/>
      </c>
      <c r="U670" s="87" t="str">
        <f>IF(AND($B670&gt;='1331'!$I$9,$B670&lt;='1331'!$J$9,OR($L670=$U$7,$M670=$U$7)),"x","")</f>
        <v/>
      </c>
      <c r="V670" s="87" t="str">
        <f>IF(AND($L670=$U$7,$B670&lt;'1331'!$I$9),"x","")</f>
        <v/>
      </c>
      <c r="W670" s="87" t="str">
        <f>IF(AND($M670=$U$7,$B670&lt;'1331'!$I$9),"x","")</f>
        <v/>
      </c>
      <c r="X670" s="87" t="str">
        <f>IF(AND('CT-341'!$H$9=H670,OR(LEFT(L670,3)=$X$7,LEFT(M670,3)=$X$7)),"x","")</f>
        <v/>
      </c>
      <c r="Y670" s="87" t="str">
        <f>IF(OR(TH!L670=TH!$Y$7,M670=TH!$Y$7),"x","")</f>
        <v/>
      </c>
      <c r="Z670" s="87" t="str">
        <f t="shared" si="25"/>
        <v/>
      </c>
    </row>
    <row r="671" spans="1:27" ht="15.75" customHeight="1">
      <c r="A671" s="405" t="str">
        <f>IF(B671&lt;&gt;"",IF(AND(B671&gt;=_TM1,B671&lt;=_TM2,OR(TH!L671="1111",TH!M671="1111")),TH!D671,""),"")</f>
        <v/>
      </c>
      <c r="B671" s="63" t="str">
        <f t="shared" si="24"/>
        <v/>
      </c>
      <c r="C671" s="64"/>
      <c r="D671" s="64"/>
      <c r="E671" s="64"/>
      <c r="F671" s="67"/>
      <c r="G671" s="381"/>
      <c r="H671" s="75"/>
      <c r="I671" s="619"/>
      <c r="J671" s="628"/>
      <c r="K671" s="65"/>
      <c r="L671" s="66"/>
      <c r="M671" s="66"/>
      <c r="N671" s="87" t="str">
        <f>IF(AND('331-CT'!$E$7=TH!H671,OR(L671="331",M671="331")),"x","")</f>
        <v/>
      </c>
      <c r="O671" s="87" t="str">
        <f>IF(AND($B671&gt;='111'!$N$11,$B671&lt;='111'!$O$11,OR($L671=$O$7,$M671=$O$7)),"x","")</f>
        <v/>
      </c>
      <c r="P671" s="87" t="str">
        <f>IF(AND($L671=$O$7,$B671&lt;'111'!$N$11),"x","")</f>
        <v/>
      </c>
      <c r="Q671" s="87" t="str">
        <f>IF(AND($M671=$O$7,$B671&lt;'111'!$N$11),"x","")</f>
        <v/>
      </c>
      <c r="R671" s="87" t="str">
        <f>IF(AND($B671&gt;='112'!$M$9,$B671&lt;='112'!$N$9,OR($L671='112'!$I$6,$M671='112'!$I$6)),"x","")</f>
        <v/>
      </c>
      <c r="S671" s="87" t="str">
        <f>IF(AND($L671='112'!$I$6,$B671&lt;'112'!$M$9),"x","")</f>
        <v/>
      </c>
      <c r="T671" s="87" t="str">
        <f>IF(AND($M671='112'!$I$6,$B671&lt;'112'!$M$9),"x","")</f>
        <v/>
      </c>
      <c r="U671" s="87" t="str">
        <f>IF(AND($B671&gt;='1331'!$I$9,$B671&lt;='1331'!$J$9,OR($L671=$U$7,$M671=$U$7)),"x","")</f>
        <v/>
      </c>
      <c r="V671" s="87" t="str">
        <f>IF(AND($L671=$U$7,$B671&lt;'1331'!$I$9),"x","")</f>
        <v/>
      </c>
      <c r="W671" s="87" t="str">
        <f>IF(AND($M671=$U$7,$B671&lt;'1331'!$I$9),"x","")</f>
        <v/>
      </c>
      <c r="X671" s="87" t="str">
        <f>IF(AND('CT-341'!$H$9=H671,OR(LEFT(L671,3)=$X$7,LEFT(M671,3)=$X$7)),"x","")</f>
        <v/>
      </c>
      <c r="Y671" s="87" t="str">
        <f>IF(OR(TH!L671=TH!$Y$7,M671=TH!$Y$7),"x","")</f>
        <v/>
      </c>
      <c r="Z671" s="87" t="str">
        <f t="shared" si="25"/>
        <v/>
      </c>
    </row>
    <row r="672" spans="1:27" ht="15.75" customHeight="1">
      <c r="A672" s="405" t="str">
        <f>IF(B672&lt;&gt;"",IF(AND(B672&gt;=_TM1,B672&lt;=_TM2,OR(TH!L672="1111",TH!M672="1111")),TH!D672,""),"")</f>
        <v/>
      </c>
      <c r="B672" s="63" t="str">
        <f t="shared" si="24"/>
        <v/>
      </c>
      <c r="C672" s="64"/>
      <c r="D672" s="64"/>
      <c r="E672" s="64"/>
      <c r="F672" s="67"/>
      <c r="G672" s="381"/>
      <c r="H672" s="75"/>
      <c r="I672" s="619"/>
      <c r="J672" s="628"/>
      <c r="K672" s="65"/>
      <c r="L672" s="66"/>
      <c r="M672" s="66"/>
      <c r="N672" s="87" t="str">
        <f>IF(AND('331-CT'!$E$7=TH!H672,OR(L672="331",M672="331")),"x","")</f>
        <v/>
      </c>
      <c r="O672" s="87" t="str">
        <f>IF(AND($B672&gt;='111'!$N$11,$B672&lt;='111'!$O$11,OR($L672=$O$7,$M672=$O$7)),"x","")</f>
        <v/>
      </c>
      <c r="P672" s="87" t="str">
        <f>IF(AND($L672=$O$7,$B672&lt;'111'!$N$11),"x","")</f>
        <v/>
      </c>
      <c r="Q672" s="87" t="str">
        <f>IF(AND($M672=$O$7,$B672&lt;'111'!$N$11),"x","")</f>
        <v/>
      </c>
      <c r="R672" s="87" t="str">
        <f>IF(AND($B672&gt;='112'!$M$9,$B672&lt;='112'!$N$9,OR($L672='112'!$I$6,$M672='112'!$I$6)),"x","")</f>
        <v/>
      </c>
      <c r="S672" s="87" t="str">
        <f>IF(AND($L672='112'!$I$6,$B672&lt;'112'!$M$9),"x","")</f>
        <v/>
      </c>
      <c r="T672" s="87" t="str">
        <f>IF(AND($M672='112'!$I$6,$B672&lt;'112'!$M$9),"x","")</f>
        <v/>
      </c>
      <c r="U672" s="87" t="str">
        <f>IF(AND($B672&gt;='1331'!$I$9,$B672&lt;='1331'!$J$9,OR($L672=$U$7,$M672=$U$7)),"x","")</f>
        <v/>
      </c>
      <c r="V672" s="87" t="str">
        <f>IF(AND($L672=$U$7,$B672&lt;'1331'!$I$9),"x","")</f>
        <v/>
      </c>
      <c r="W672" s="87" t="str">
        <f>IF(AND($M672=$U$7,$B672&lt;'1331'!$I$9),"x","")</f>
        <v/>
      </c>
      <c r="X672" s="87" t="str">
        <f>IF(AND('CT-341'!$H$9=H672,OR(LEFT(L672,3)=$X$7,LEFT(M672,3)=$X$7)),"x","")</f>
        <v/>
      </c>
      <c r="Y672" s="87" t="str">
        <f>IF(OR(TH!L672=TH!$Y$7,M672=TH!$Y$7),"x","")</f>
        <v/>
      </c>
      <c r="Z672" s="87" t="str">
        <f t="shared" si="25"/>
        <v/>
      </c>
      <c r="AA672" s="394">
        <v>1</v>
      </c>
    </row>
    <row r="673" spans="1:27" ht="15.75" customHeight="1">
      <c r="A673" s="405" t="str">
        <f>IF(B673&lt;&gt;"",IF(AND(B673&gt;=_TM1,B673&lt;=_TM2,OR(TH!L673="1111",TH!M673="1111")),TH!D673,""),"")</f>
        <v/>
      </c>
      <c r="B673" s="63" t="str">
        <f t="shared" si="24"/>
        <v/>
      </c>
      <c r="C673" s="64"/>
      <c r="D673" s="64"/>
      <c r="E673" s="64"/>
      <c r="F673" s="67"/>
      <c r="G673" s="367"/>
      <c r="H673" s="75"/>
      <c r="I673" s="619"/>
      <c r="J673" s="628"/>
      <c r="K673" s="65"/>
      <c r="L673" s="66"/>
      <c r="M673" s="66"/>
      <c r="N673" s="87" t="str">
        <f>IF(AND('331-CT'!$E$7=TH!H673,OR(L673="331",M673="331")),"x","")</f>
        <v/>
      </c>
      <c r="O673" s="87" t="str">
        <f>IF(AND($B673&gt;='111'!$N$11,$B673&lt;='111'!$O$11,OR($L673=$O$7,$M673=$O$7)),"x","")</f>
        <v/>
      </c>
      <c r="P673" s="87" t="str">
        <f>IF(AND($L673=$O$7,$B673&lt;'111'!$N$11),"x","")</f>
        <v/>
      </c>
      <c r="Q673" s="87" t="str">
        <f>IF(AND($M673=$O$7,$B673&lt;'111'!$N$11),"x","")</f>
        <v/>
      </c>
      <c r="R673" s="87" t="str">
        <f>IF(AND($B673&gt;='112'!$M$9,$B673&lt;='112'!$N$9,OR($L673='112'!$I$6,$M673='112'!$I$6)),"x","")</f>
        <v/>
      </c>
      <c r="S673" s="87" t="str">
        <f>IF(AND($L673='112'!$I$6,$B673&lt;'112'!$M$9),"x","")</f>
        <v/>
      </c>
      <c r="T673" s="87" t="str">
        <f>IF(AND($M673='112'!$I$6,$B673&lt;'112'!$M$9),"x","")</f>
        <v/>
      </c>
      <c r="U673" s="87" t="str">
        <f>IF(AND($B673&gt;='1331'!$I$9,$B673&lt;='1331'!$J$9,OR($L673=$U$7,$M673=$U$7)),"x","")</f>
        <v/>
      </c>
      <c r="V673" s="87" t="str">
        <f>IF(AND($L673=$U$7,$B673&lt;'1331'!$I$9),"x","")</f>
        <v/>
      </c>
      <c r="W673" s="87" t="str">
        <f>IF(AND($M673=$U$7,$B673&lt;'1331'!$I$9),"x","")</f>
        <v/>
      </c>
      <c r="X673" s="87" t="str">
        <f>IF(AND('CT-341'!$H$9=H673,OR(LEFT(L673,3)=$X$7,LEFT(M673,3)=$X$7)),"x","")</f>
        <v/>
      </c>
      <c r="Y673" s="87" t="str">
        <f>IF(OR(TH!L673=TH!$Y$7,M673=TH!$Y$7),"x","")</f>
        <v/>
      </c>
      <c r="Z673" s="87" t="str">
        <f t="shared" si="25"/>
        <v/>
      </c>
    </row>
    <row r="674" spans="1:27" ht="15.75" customHeight="1">
      <c r="A674" s="405" t="str">
        <f>IF(B674&lt;&gt;"",IF(AND(B674&gt;=_TM1,B674&lt;=_TM2,OR(TH!L674="1111",TH!M674="1111")),TH!D674,""),"")</f>
        <v/>
      </c>
      <c r="B674" s="63" t="str">
        <f t="shared" si="24"/>
        <v/>
      </c>
      <c r="C674" s="64"/>
      <c r="D674" s="64"/>
      <c r="E674" s="64"/>
      <c r="F674" s="67"/>
      <c r="G674" s="367"/>
      <c r="H674" s="75"/>
      <c r="I674" s="619"/>
      <c r="J674" s="628"/>
      <c r="K674" s="65"/>
      <c r="L674" s="66"/>
      <c r="M674" s="66"/>
      <c r="N674" s="87" t="str">
        <f>IF(AND('331-CT'!$E$7=TH!H674,OR(L674="331",M674="331")),"x","")</f>
        <v/>
      </c>
      <c r="O674" s="87" t="str">
        <f>IF(AND($B674&gt;='111'!$N$11,$B674&lt;='111'!$O$11,OR($L674=$O$7,$M674=$O$7)),"x","")</f>
        <v/>
      </c>
      <c r="P674" s="87" t="str">
        <f>IF(AND($L674=$O$7,$B674&lt;'111'!$N$11),"x","")</f>
        <v/>
      </c>
      <c r="Q674" s="87" t="str">
        <f>IF(AND($M674=$O$7,$B674&lt;'111'!$N$11),"x","")</f>
        <v/>
      </c>
      <c r="R674" s="87" t="str">
        <f>IF(AND($B674&gt;='112'!$M$9,$B674&lt;='112'!$N$9,OR($L674='112'!$I$6,$M674='112'!$I$6)),"x","")</f>
        <v/>
      </c>
      <c r="S674" s="87" t="str">
        <f>IF(AND($L674='112'!$I$6,$B674&lt;'112'!$M$9),"x","")</f>
        <v/>
      </c>
      <c r="T674" s="87" t="str">
        <f>IF(AND($M674='112'!$I$6,$B674&lt;'112'!$M$9),"x","")</f>
        <v/>
      </c>
      <c r="U674" s="87" t="str">
        <f>IF(AND($B674&gt;='1331'!$I$9,$B674&lt;='1331'!$J$9,OR($L674=$U$7,$M674=$U$7)),"x","")</f>
        <v/>
      </c>
      <c r="V674" s="87" t="str">
        <f>IF(AND($L674=$U$7,$B674&lt;'1331'!$I$9),"x","")</f>
        <v/>
      </c>
      <c r="W674" s="87" t="str">
        <f>IF(AND($M674=$U$7,$B674&lt;'1331'!$I$9),"x","")</f>
        <v/>
      </c>
      <c r="X674" s="87" t="str">
        <f>IF(AND('CT-341'!$H$9=H674,OR(LEFT(L674,3)=$X$7,LEFT(M674,3)=$X$7)),"x","")</f>
        <v/>
      </c>
      <c r="Y674" s="87" t="str">
        <f>IF(OR(TH!L674=TH!$Y$7,M674=TH!$Y$7),"x","")</f>
        <v/>
      </c>
      <c r="Z674" s="87" t="str">
        <f t="shared" si="25"/>
        <v/>
      </c>
    </row>
    <row r="675" spans="1:27" ht="15.75" customHeight="1">
      <c r="A675" s="405" t="str">
        <f>IF(B675&lt;&gt;"",IF(AND(B675&gt;=_TM1,B675&lt;=_TM2,OR(TH!L675="1111",TH!M675="1111")),TH!D675,""),"")</f>
        <v/>
      </c>
      <c r="B675" s="63" t="str">
        <f t="shared" si="24"/>
        <v/>
      </c>
      <c r="C675" s="64"/>
      <c r="D675" s="64"/>
      <c r="E675" s="64"/>
      <c r="F675" s="67"/>
      <c r="G675" s="367"/>
      <c r="H675" s="75"/>
      <c r="I675" s="619"/>
      <c r="J675" s="628"/>
      <c r="K675" s="65"/>
      <c r="L675" s="66"/>
      <c r="M675" s="66"/>
      <c r="N675" s="87" t="str">
        <f>IF(AND('331-CT'!$E$7=TH!H675,OR(L675="331",M675="331")),"x","")</f>
        <v/>
      </c>
      <c r="O675" s="87" t="str">
        <f>IF(AND($B675&gt;='111'!$N$11,$B675&lt;='111'!$O$11,OR($L675=$O$7,$M675=$O$7)),"x","")</f>
        <v/>
      </c>
      <c r="P675" s="87" t="str">
        <f>IF(AND($L675=$O$7,$B675&lt;'111'!$N$11),"x","")</f>
        <v/>
      </c>
      <c r="Q675" s="87" t="str">
        <f>IF(AND($M675=$O$7,$B675&lt;'111'!$N$11),"x","")</f>
        <v/>
      </c>
      <c r="R675" s="87" t="str">
        <f>IF(AND($B675&gt;='112'!$M$9,$B675&lt;='112'!$N$9,OR($L675='112'!$I$6,$M675='112'!$I$6)),"x","")</f>
        <v/>
      </c>
      <c r="S675" s="87" t="str">
        <f>IF(AND($L675='112'!$I$6,$B675&lt;'112'!$M$9),"x","")</f>
        <v/>
      </c>
      <c r="T675" s="87" t="str">
        <f>IF(AND($M675='112'!$I$6,$B675&lt;'112'!$M$9),"x","")</f>
        <v/>
      </c>
      <c r="U675" s="87" t="str">
        <f>IF(AND($B675&gt;='1331'!$I$9,$B675&lt;='1331'!$J$9,OR($L675=$U$7,$M675=$U$7)),"x","")</f>
        <v/>
      </c>
      <c r="V675" s="87" t="str">
        <f>IF(AND($L675=$U$7,$B675&lt;'1331'!$I$9),"x","")</f>
        <v/>
      </c>
      <c r="W675" s="87" t="str">
        <f>IF(AND($M675=$U$7,$B675&lt;'1331'!$I$9),"x","")</f>
        <v/>
      </c>
      <c r="X675" s="87" t="str">
        <f>IF(AND('CT-341'!$H$9=H675,OR(LEFT(L675,3)=$X$7,LEFT(M675,3)=$X$7)),"x","")</f>
        <v/>
      </c>
      <c r="Y675" s="87" t="str">
        <f>IF(OR(TH!L675=TH!$Y$7,M675=TH!$Y$7),"x","")</f>
        <v/>
      </c>
      <c r="Z675" s="87" t="str">
        <f t="shared" si="25"/>
        <v/>
      </c>
    </row>
    <row r="676" spans="1:27" ht="15.75" customHeight="1">
      <c r="A676" s="405" t="str">
        <f>IF(B676&lt;&gt;"",IF(AND(B676&gt;=_TM1,B676&lt;=_TM2,OR(TH!L676="1111",TH!M676="1111")),TH!D676,""),"")</f>
        <v/>
      </c>
      <c r="B676" s="63" t="str">
        <f t="shared" si="24"/>
        <v/>
      </c>
      <c r="C676" s="64"/>
      <c r="D676" s="64"/>
      <c r="E676" s="64"/>
      <c r="F676" s="67"/>
      <c r="G676" s="367"/>
      <c r="H676" s="413"/>
      <c r="I676" s="621"/>
      <c r="J676" s="630"/>
      <c r="K676" s="65"/>
      <c r="L676" s="66"/>
      <c r="M676" s="66"/>
      <c r="N676" s="87" t="str">
        <f>IF(AND('331-CT'!$E$7=TH!H676,OR(L676="331",M676="331")),"x","")</f>
        <v/>
      </c>
      <c r="O676" s="87" t="str">
        <f>IF(AND($B676&gt;='111'!$N$11,$B676&lt;='111'!$O$11,OR($L676=$O$7,$M676=$O$7)),"x","")</f>
        <v/>
      </c>
      <c r="P676" s="87" t="str">
        <f>IF(AND($L676=$O$7,$B676&lt;'111'!$N$11),"x","")</f>
        <v/>
      </c>
      <c r="Q676" s="87" t="str">
        <f>IF(AND($M676=$O$7,$B676&lt;'111'!$N$11),"x","")</f>
        <v/>
      </c>
      <c r="R676" s="87" t="str">
        <f>IF(AND($B676&gt;='112'!$M$9,$B676&lt;='112'!$N$9,OR($L676='112'!$I$6,$M676='112'!$I$6)),"x","")</f>
        <v/>
      </c>
      <c r="S676" s="87" t="str">
        <f>IF(AND($L676='112'!$I$6,$B676&lt;'112'!$M$9),"x","")</f>
        <v/>
      </c>
      <c r="T676" s="87" t="str">
        <f>IF(AND($M676='112'!$I$6,$B676&lt;'112'!$M$9),"x","")</f>
        <v/>
      </c>
      <c r="U676" s="87" t="str">
        <f>IF(AND($B676&gt;='1331'!$I$9,$B676&lt;='1331'!$J$9,OR($L676=$U$7,$M676=$U$7)),"x","")</f>
        <v/>
      </c>
      <c r="V676" s="87" t="str">
        <f>IF(AND($L676=$U$7,$B676&lt;'1331'!$I$9),"x","")</f>
        <v/>
      </c>
      <c r="W676" s="87" t="str">
        <f>IF(AND($M676=$U$7,$B676&lt;'1331'!$I$9),"x","")</f>
        <v/>
      </c>
      <c r="X676" s="87" t="str">
        <f>IF(AND('CT-341'!$H$9=H676,OR(LEFT(L676,3)=$X$7,LEFT(M676,3)=$X$7)),"x","")</f>
        <v/>
      </c>
      <c r="Y676" s="87" t="str">
        <f>IF(OR(TH!L676=TH!$Y$7,M676=TH!$Y$7),"x","")</f>
        <v/>
      </c>
      <c r="Z676" s="87" t="str">
        <f t="shared" si="25"/>
        <v/>
      </c>
    </row>
    <row r="677" spans="1:27" ht="15.75" customHeight="1">
      <c r="A677" s="405" t="str">
        <f>IF(B677&lt;&gt;"",IF(AND(B677&gt;=_TM1,B677&lt;=_TM2,OR(TH!L677="1111",TH!M677="1111")),TH!D677,""),"")</f>
        <v/>
      </c>
      <c r="B677" s="63" t="str">
        <f t="shared" si="24"/>
        <v/>
      </c>
      <c r="C677" s="64"/>
      <c r="D677" s="64"/>
      <c r="E677" s="64"/>
      <c r="F677" s="67"/>
      <c r="G677" s="367"/>
      <c r="H677" s="75"/>
      <c r="I677" s="619"/>
      <c r="J677" s="628"/>
      <c r="K677" s="65"/>
      <c r="L677" s="66"/>
      <c r="M677" s="66"/>
      <c r="N677" s="87" t="str">
        <f>IF(AND('331-CT'!$E$7=TH!H677,OR(L677="331",M677="331")),"x","")</f>
        <v/>
      </c>
      <c r="O677" s="87" t="str">
        <f>IF(AND($B677&gt;='111'!$N$11,$B677&lt;='111'!$O$11,OR($L677=$O$7,$M677=$O$7)),"x","")</f>
        <v/>
      </c>
      <c r="P677" s="87" t="str">
        <f>IF(AND($L677=$O$7,$B677&lt;'111'!$N$11),"x","")</f>
        <v/>
      </c>
      <c r="Q677" s="87" t="str">
        <f>IF(AND($M677=$O$7,$B677&lt;'111'!$N$11),"x","")</f>
        <v/>
      </c>
      <c r="R677" s="87" t="str">
        <f>IF(AND($B677&gt;='112'!$M$9,$B677&lt;='112'!$N$9,OR($L677='112'!$I$6,$M677='112'!$I$6)),"x","")</f>
        <v/>
      </c>
      <c r="S677" s="87" t="str">
        <f>IF(AND($L677='112'!$I$6,$B677&lt;'112'!$M$9),"x","")</f>
        <v/>
      </c>
      <c r="T677" s="87" t="str">
        <f>IF(AND($M677='112'!$I$6,$B677&lt;'112'!$M$9),"x","")</f>
        <v/>
      </c>
      <c r="U677" s="87" t="str">
        <f>IF(AND($B677&gt;='1331'!$I$9,$B677&lt;='1331'!$J$9,OR($L677=$U$7,$M677=$U$7)),"x","")</f>
        <v/>
      </c>
      <c r="V677" s="87" t="str">
        <f>IF(AND($L677=$U$7,$B677&lt;'1331'!$I$9),"x","")</f>
        <v/>
      </c>
      <c r="W677" s="87" t="str">
        <f>IF(AND($M677=$U$7,$B677&lt;'1331'!$I$9),"x","")</f>
        <v/>
      </c>
      <c r="X677" s="87" t="str">
        <f>IF(AND('CT-341'!$H$9=H677,OR(LEFT(L677,3)=$X$7,LEFT(M677,3)=$X$7)),"x","")</f>
        <v/>
      </c>
      <c r="Y677" s="87" t="str">
        <f>IF(OR(TH!L677=TH!$Y$7,M677=TH!$Y$7),"x","")</f>
        <v/>
      </c>
      <c r="Z677" s="87" t="str">
        <f t="shared" si="25"/>
        <v/>
      </c>
    </row>
    <row r="678" spans="1:27" ht="15.75" customHeight="1">
      <c r="A678" s="405" t="str">
        <f>IF(B678&lt;&gt;"",IF(AND(B678&gt;=_TM1,B678&lt;=_TM2,OR(TH!L678="1111",TH!M678="1111")),TH!D678,""),"")</f>
        <v/>
      </c>
      <c r="B678" s="63" t="str">
        <f t="shared" si="24"/>
        <v/>
      </c>
      <c r="C678" s="64"/>
      <c r="D678" s="64"/>
      <c r="E678" s="64"/>
      <c r="F678" s="67"/>
      <c r="G678" s="367"/>
      <c r="H678" s="75"/>
      <c r="I678" s="619"/>
      <c r="J678" s="628"/>
      <c r="K678" s="65"/>
      <c r="L678" s="66"/>
      <c r="M678" s="66"/>
      <c r="N678" s="87" t="str">
        <f>IF(AND('331-CT'!$E$7=TH!H678,OR(L678="331",M678="331")),"x","")</f>
        <v/>
      </c>
      <c r="O678" s="87" t="str">
        <f>IF(AND($B678&gt;='111'!$N$11,$B678&lt;='111'!$O$11,OR($L678=$O$7,$M678=$O$7)),"x","")</f>
        <v/>
      </c>
      <c r="P678" s="87" t="str">
        <f>IF(AND($L678=$O$7,$B678&lt;'111'!$N$11),"x","")</f>
        <v/>
      </c>
      <c r="Q678" s="87" t="str">
        <f>IF(AND($M678=$O$7,$B678&lt;'111'!$N$11),"x","")</f>
        <v/>
      </c>
      <c r="R678" s="87" t="str">
        <f>IF(AND($B678&gt;='112'!$M$9,$B678&lt;='112'!$N$9,OR($L678='112'!$I$6,$M678='112'!$I$6)),"x","")</f>
        <v/>
      </c>
      <c r="S678" s="87" t="str">
        <f>IF(AND($L678='112'!$I$6,$B678&lt;'112'!$M$9),"x","")</f>
        <v/>
      </c>
      <c r="T678" s="87" t="str">
        <f>IF(AND($M678='112'!$I$6,$B678&lt;'112'!$M$9),"x","")</f>
        <v/>
      </c>
      <c r="U678" s="87" t="str">
        <f>IF(AND($B678&gt;='1331'!$I$9,$B678&lt;='1331'!$J$9,OR($L678=$U$7,$M678=$U$7)),"x","")</f>
        <v/>
      </c>
      <c r="V678" s="87" t="str">
        <f>IF(AND($L678=$U$7,$B678&lt;'1331'!$I$9),"x","")</f>
        <v/>
      </c>
      <c r="W678" s="87" t="str">
        <f>IF(AND($M678=$U$7,$B678&lt;'1331'!$I$9),"x","")</f>
        <v/>
      </c>
      <c r="X678" s="87" t="str">
        <f>IF(AND('CT-341'!$H$9=H678,OR(LEFT(L678,3)=$X$7,LEFT(M678,3)=$X$7)),"x","")</f>
        <v/>
      </c>
      <c r="Y678" s="87" t="str">
        <f>IF(OR(TH!L678=TH!$Y$7,M678=TH!$Y$7),"x","")</f>
        <v/>
      </c>
      <c r="Z678" s="87" t="str">
        <f t="shared" si="25"/>
        <v/>
      </c>
    </row>
    <row r="679" spans="1:27" ht="15.75" customHeight="1">
      <c r="A679" s="405" t="str">
        <f>IF(B679&lt;&gt;"",IF(AND(B679&gt;=_TM1,B679&lt;=_TM2,OR(TH!L679="1111",TH!M679="1111")),TH!D679,""),"")</f>
        <v/>
      </c>
      <c r="B679" s="63" t="str">
        <f t="shared" si="24"/>
        <v/>
      </c>
      <c r="C679" s="64"/>
      <c r="D679" s="64"/>
      <c r="E679" s="64"/>
      <c r="F679" s="67"/>
      <c r="G679" s="381"/>
      <c r="H679" s="75"/>
      <c r="I679" s="619"/>
      <c r="J679" s="628"/>
      <c r="K679" s="65"/>
      <c r="L679" s="393"/>
      <c r="M679" s="66"/>
      <c r="N679" s="87" t="str">
        <f>IF(AND('331-CT'!$E$7=TH!H679,OR(L679="331",M679="331")),"x","")</f>
        <v/>
      </c>
      <c r="O679" s="87" t="str">
        <f>IF(AND($B679&gt;='111'!$N$11,$B679&lt;='111'!$O$11,OR($L679=$O$7,$M679=$O$7)),"x","")</f>
        <v/>
      </c>
      <c r="P679" s="87" t="str">
        <f>IF(AND($L679=$O$7,$B679&lt;'111'!$N$11),"x","")</f>
        <v/>
      </c>
      <c r="Q679" s="87" t="str">
        <f>IF(AND($M679=$O$7,$B679&lt;'111'!$N$11),"x","")</f>
        <v/>
      </c>
      <c r="R679" s="87" t="str">
        <f>IF(AND($B679&gt;='112'!$M$9,$B679&lt;='112'!$N$9,OR($L679='112'!$I$6,$M679='112'!$I$6)),"x","")</f>
        <v/>
      </c>
      <c r="S679" s="87" t="str">
        <f>IF(AND($L679='112'!$I$6,$B679&lt;'112'!$M$9),"x","")</f>
        <v/>
      </c>
      <c r="T679" s="87" t="str">
        <f>IF(AND($M679='112'!$I$6,$B679&lt;'112'!$M$9),"x","")</f>
        <v/>
      </c>
      <c r="U679" s="87" t="str">
        <f>IF(AND($B679&gt;='1331'!$I$9,$B679&lt;='1331'!$J$9,OR($L679=$U$7,$M679=$U$7)),"x","")</f>
        <v/>
      </c>
      <c r="V679" s="87" t="str">
        <f>IF(AND($L679=$U$7,$B679&lt;'1331'!$I$9),"x","")</f>
        <v/>
      </c>
      <c r="W679" s="87" t="str">
        <f>IF(AND($M679=$U$7,$B679&lt;'1331'!$I$9),"x","")</f>
        <v/>
      </c>
      <c r="X679" s="87" t="str">
        <f>IF(AND('CT-341'!$H$9=H679,OR(LEFT(L679,3)=$X$7,LEFT(M679,3)=$X$7)),"x","")</f>
        <v/>
      </c>
      <c r="Y679" s="87" t="str">
        <f>IF(OR(TH!L679=TH!$Y$7,M679=TH!$Y$7),"x","")</f>
        <v/>
      </c>
      <c r="Z679" s="87" t="str">
        <f t="shared" si="25"/>
        <v/>
      </c>
      <c r="AA679" s="394">
        <v>1</v>
      </c>
    </row>
    <row r="680" spans="1:27" ht="15.75" customHeight="1">
      <c r="A680" s="405" t="str">
        <f>IF(B680&lt;&gt;"",IF(AND(B680&gt;=_TM1,B680&lt;=_TM2,OR(TH!L680="1111",TH!M680="1111")),TH!D680,""),"")</f>
        <v/>
      </c>
      <c r="B680" s="63" t="str">
        <f t="shared" si="24"/>
        <v/>
      </c>
      <c r="C680" s="64"/>
      <c r="D680" s="64"/>
      <c r="E680" s="64"/>
      <c r="F680" s="67"/>
      <c r="G680" s="381"/>
      <c r="H680" s="75"/>
      <c r="I680" s="619"/>
      <c r="J680" s="628"/>
      <c r="K680" s="65"/>
      <c r="L680" s="393"/>
      <c r="M680" s="66"/>
      <c r="N680" s="87" t="str">
        <f>IF(AND('331-CT'!$E$7=TH!H680,OR(L680="331",M680="331")),"x","")</f>
        <v/>
      </c>
      <c r="O680" s="87" t="str">
        <f>IF(AND($B680&gt;='111'!$N$11,$B680&lt;='111'!$O$11,OR($L680=$O$7,$M680=$O$7)),"x","")</f>
        <v/>
      </c>
      <c r="P680" s="87" t="str">
        <f>IF(AND($L680=$O$7,$B680&lt;'111'!$N$11),"x","")</f>
        <v/>
      </c>
      <c r="Q680" s="87" t="str">
        <f>IF(AND($M680=$O$7,$B680&lt;'111'!$N$11),"x","")</f>
        <v/>
      </c>
      <c r="R680" s="87" t="str">
        <f>IF(AND($B680&gt;='112'!$M$9,$B680&lt;='112'!$N$9,OR($L680='112'!$I$6,$M680='112'!$I$6)),"x","")</f>
        <v/>
      </c>
      <c r="S680" s="87" t="str">
        <f>IF(AND($L680='112'!$I$6,$B680&lt;'112'!$M$9),"x","")</f>
        <v/>
      </c>
      <c r="T680" s="87" t="str">
        <f>IF(AND($M680='112'!$I$6,$B680&lt;'112'!$M$9),"x","")</f>
        <v/>
      </c>
      <c r="U680" s="87" t="str">
        <f>IF(AND($B680&gt;='1331'!$I$9,$B680&lt;='1331'!$J$9,OR($L680=$U$7,$M680=$U$7)),"x","")</f>
        <v/>
      </c>
      <c r="V680" s="87" t="str">
        <f>IF(AND($L680=$U$7,$B680&lt;'1331'!$I$9),"x","")</f>
        <v/>
      </c>
      <c r="W680" s="87" t="str">
        <f>IF(AND($M680=$U$7,$B680&lt;'1331'!$I$9),"x","")</f>
        <v/>
      </c>
      <c r="X680" s="87" t="str">
        <f>IF(AND('CT-341'!$H$9=H680,OR(LEFT(L680,3)=$X$7,LEFT(M680,3)=$X$7)),"x","")</f>
        <v/>
      </c>
      <c r="Y680" s="87" t="str">
        <f>IF(OR(TH!L680=TH!$Y$7,M680=TH!$Y$7),"x","")</f>
        <v/>
      </c>
      <c r="Z680" s="87" t="str">
        <f t="shared" si="25"/>
        <v/>
      </c>
      <c r="AA680" s="394">
        <v>1</v>
      </c>
    </row>
    <row r="681" spans="1:27" ht="15.75" customHeight="1">
      <c r="A681" s="405" t="str">
        <f>IF(B681&lt;&gt;"",IF(AND(B681&gt;=_TM1,B681&lt;=_TM2,OR(TH!L681="1111",TH!M681="1111")),TH!D681,""),"")</f>
        <v/>
      </c>
      <c r="B681" s="63" t="str">
        <f t="shared" si="24"/>
        <v/>
      </c>
      <c r="C681" s="64"/>
      <c r="D681" s="64"/>
      <c r="E681" s="64"/>
      <c r="F681" s="67"/>
      <c r="G681" s="381"/>
      <c r="H681" s="75"/>
      <c r="I681" s="619"/>
      <c r="J681" s="628"/>
      <c r="K681" s="65"/>
      <c r="L681" s="371"/>
      <c r="M681" s="66"/>
      <c r="N681" s="87" t="str">
        <f>IF(AND('331-CT'!$E$7=TH!H681,OR(L681="331",M681="331")),"x","")</f>
        <v/>
      </c>
      <c r="O681" s="87" t="str">
        <f>IF(AND($B681&gt;='111'!$N$11,$B681&lt;='111'!$O$11,OR($L681=$O$7,$M681=$O$7)),"x","")</f>
        <v/>
      </c>
      <c r="P681" s="87" t="str">
        <f>IF(AND($L681=$O$7,$B681&lt;'111'!$N$11),"x","")</f>
        <v/>
      </c>
      <c r="Q681" s="87" t="str">
        <f>IF(AND($M681=$O$7,$B681&lt;'111'!$N$11),"x","")</f>
        <v/>
      </c>
      <c r="R681" s="87" t="str">
        <f>IF(AND($B681&gt;='112'!$M$9,$B681&lt;='112'!$N$9,OR($L681='112'!$I$6,$M681='112'!$I$6)),"x","")</f>
        <v/>
      </c>
      <c r="S681" s="87" t="str">
        <f>IF(AND($L681='112'!$I$6,$B681&lt;'112'!$M$9),"x","")</f>
        <v/>
      </c>
      <c r="T681" s="87" t="str">
        <f>IF(AND($M681='112'!$I$6,$B681&lt;'112'!$M$9),"x","")</f>
        <v/>
      </c>
      <c r="U681" s="87" t="str">
        <f>IF(AND($B681&gt;='1331'!$I$9,$B681&lt;='1331'!$J$9,OR($L681=$U$7,$M681=$U$7)),"x","")</f>
        <v/>
      </c>
      <c r="V681" s="87" t="str">
        <f>IF(AND($L681=$U$7,$B681&lt;'1331'!$I$9),"x","")</f>
        <v/>
      </c>
      <c r="W681" s="87" t="str">
        <f>IF(AND($M681=$U$7,$B681&lt;'1331'!$I$9),"x","")</f>
        <v/>
      </c>
      <c r="X681" s="87" t="str">
        <f>IF(AND('CT-341'!$H$9=H681,OR(LEFT(L681,3)=$X$7,LEFT(M681,3)=$X$7)),"x","")</f>
        <v/>
      </c>
      <c r="Y681" s="87" t="str">
        <f>IF(OR(TH!L681=TH!$Y$7,M681=TH!$Y$7),"x","")</f>
        <v/>
      </c>
      <c r="Z681" s="87" t="str">
        <f t="shared" si="25"/>
        <v/>
      </c>
    </row>
    <row r="682" spans="1:27" ht="15.75" customHeight="1">
      <c r="A682" s="405" t="str">
        <f>IF(B682&lt;&gt;"",IF(AND(B682&gt;=_TM1,B682&lt;=_TM2,OR(TH!L682="1111",TH!M682="1111")),TH!D682,""),"")</f>
        <v/>
      </c>
      <c r="B682" s="63" t="str">
        <f t="shared" si="24"/>
        <v/>
      </c>
      <c r="C682" s="64"/>
      <c r="D682" s="64"/>
      <c r="E682" s="64"/>
      <c r="F682" s="67"/>
      <c r="G682" s="381"/>
      <c r="H682" s="75"/>
      <c r="I682" s="619"/>
      <c r="J682" s="628"/>
      <c r="K682" s="65"/>
      <c r="L682" s="371"/>
      <c r="M682" s="66"/>
      <c r="N682" s="87" t="str">
        <f>IF(AND('331-CT'!$E$7=TH!H682,OR(L682="331",M682="331")),"x","")</f>
        <v/>
      </c>
      <c r="O682" s="87" t="str">
        <f>IF(AND($B682&gt;='111'!$N$11,$B682&lt;='111'!$O$11,OR($L682=$O$7,$M682=$O$7)),"x","")</f>
        <v/>
      </c>
      <c r="P682" s="87" t="str">
        <f>IF(AND($L682=$O$7,$B682&lt;'111'!$N$11),"x","")</f>
        <v/>
      </c>
      <c r="Q682" s="87" t="str">
        <f>IF(AND($M682=$O$7,$B682&lt;'111'!$N$11),"x","")</f>
        <v/>
      </c>
      <c r="R682" s="87" t="str">
        <f>IF(AND($B682&gt;='112'!$M$9,$B682&lt;='112'!$N$9,OR($L682='112'!$I$6,$M682='112'!$I$6)),"x","")</f>
        <v/>
      </c>
      <c r="S682" s="87" t="str">
        <f>IF(AND($L682='112'!$I$6,$B682&lt;'112'!$M$9),"x","")</f>
        <v/>
      </c>
      <c r="T682" s="87" t="str">
        <f>IF(AND($M682='112'!$I$6,$B682&lt;'112'!$M$9),"x","")</f>
        <v/>
      </c>
      <c r="U682" s="87" t="str">
        <f>IF(AND($B682&gt;='1331'!$I$9,$B682&lt;='1331'!$J$9,OR($L682=$U$7,$M682=$U$7)),"x","")</f>
        <v/>
      </c>
      <c r="V682" s="87" t="str">
        <f>IF(AND($L682=$U$7,$B682&lt;'1331'!$I$9),"x","")</f>
        <v/>
      </c>
      <c r="W682" s="87" t="str">
        <f>IF(AND($M682=$U$7,$B682&lt;'1331'!$I$9),"x","")</f>
        <v/>
      </c>
      <c r="X682" s="87" t="str">
        <f>IF(AND('CT-341'!$H$9=H682,OR(LEFT(L682,3)=$X$7,LEFT(M682,3)=$X$7)),"x","")</f>
        <v/>
      </c>
      <c r="Y682" s="87" t="str">
        <f>IF(OR(TH!L682=TH!$Y$7,M682=TH!$Y$7),"x","")</f>
        <v/>
      </c>
      <c r="Z682" s="87" t="str">
        <f t="shared" si="25"/>
        <v/>
      </c>
    </row>
    <row r="683" spans="1:27" ht="15.75" customHeight="1">
      <c r="A683" s="405" t="str">
        <f>IF(B683&lt;&gt;"",IF(AND(B683&gt;=_TM1,B683&lt;=_TM2,OR(TH!L683="1111",TH!M683="1111")),TH!D683,""),"")</f>
        <v/>
      </c>
      <c r="B683" s="63" t="str">
        <f t="shared" si="24"/>
        <v/>
      </c>
      <c r="C683" s="64"/>
      <c r="D683" s="64"/>
      <c r="E683" s="64"/>
      <c r="F683" s="67"/>
      <c r="G683" s="381"/>
      <c r="H683" s="75"/>
      <c r="I683" s="619"/>
      <c r="J683" s="628"/>
      <c r="K683" s="65"/>
      <c r="L683" s="66"/>
      <c r="M683" s="66"/>
      <c r="N683" s="87" t="str">
        <f>IF(AND('331-CT'!$E$7=TH!H683,OR(L683="331",M683="331")),"x","")</f>
        <v/>
      </c>
      <c r="O683" s="87" t="str">
        <f>IF(AND($B683&gt;='111'!$N$11,$B683&lt;='111'!$O$11,OR($L683=$O$7,$M683=$O$7)),"x","")</f>
        <v/>
      </c>
      <c r="P683" s="87" t="str">
        <f>IF(AND($L683=$O$7,$B683&lt;'111'!$N$11),"x","")</f>
        <v/>
      </c>
      <c r="Q683" s="87" t="str">
        <f>IF(AND($M683=$O$7,$B683&lt;'111'!$N$11),"x","")</f>
        <v/>
      </c>
      <c r="R683" s="87" t="str">
        <f>IF(AND($B683&gt;='112'!$M$9,$B683&lt;='112'!$N$9,OR($L683='112'!$I$6,$M683='112'!$I$6)),"x","")</f>
        <v/>
      </c>
      <c r="S683" s="87" t="str">
        <f>IF(AND($L683='112'!$I$6,$B683&lt;'112'!$M$9),"x","")</f>
        <v/>
      </c>
      <c r="T683" s="87" t="str">
        <f>IF(AND($M683='112'!$I$6,$B683&lt;'112'!$M$9),"x","")</f>
        <v/>
      </c>
      <c r="U683" s="87" t="str">
        <f>IF(AND($B683&gt;='1331'!$I$9,$B683&lt;='1331'!$J$9,OR($L683=$U$7,$M683=$U$7)),"x","")</f>
        <v/>
      </c>
      <c r="V683" s="87" t="str">
        <f>IF(AND($L683=$U$7,$B683&lt;'1331'!$I$9),"x","")</f>
        <v/>
      </c>
      <c r="W683" s="87" t="str">
        <f>IF(AND($M683=$U$7,$B683&lt;'1331'!$I$9),"x","")</f>
        <v/>
      </c>
      <c r="X683" s="87" t="str">
        <f>IF(AND('CT-341'!$H$9=H683,OR(LEFT(L683,3)=$X$7,LEFT(M683,3)=$X$7)),"x","")</f>
        <v/>
      </c>
      <c r="Y683" s="87" t="str">
        <f>IF(OR(TH!L683=TH!$Y$7,M683=TH!$Y$7),"x","")</f>
        <v/>
      </c>
      <c r="Z683" s="87" t="str">
        <f t="shared" si="25"/>
        <v/>
      </c>
    </row>
    <row r="684" spans="1:27" ht="15.75" customHeight="1">
      <c r="A684" s="405" t="str">
        <f>IF(B684&lt;&gt;"",IF(AND(B684&gt;=_TM1,B684&lt;=_TM2,OR(TH!L684="1111",TH!M684="1111")),TH!D684,""),"")</f>
        <v/>
      </c>
      <c r="B684" s="63" t="str">
        <f t="shared" si="24"/>
        <v/>
      </c>
      <c r="C684" s="64"/>
      <c r="D684" s="64"/>
      <c r="E684" s="64"/>
      <c r="F684" s="67"/>
      <c r="G684" s="381"/>
      <c r="H684" s="75"/>
      <c r="I684" s="619"/>
      <c r="J684" s="628"/>
      <c r="K684" s="65"/>
      <c r="L684" s="66"/>
      <c r="M684" s="66"/>
      <c r="N684" s="87" t="str">
        <f>IF(AND('331-CT'!$E$7=TH!H684,OR(L684="331",M684="331")),"x","")</f>
        <v/>
      </c>
      <c r="O684" s="87" t="str">
        <f>IF(AND($B684&gt;='111'!$N$11,$B684&lt;='111'!$O$11,OR($L684=$O$7,$M684=$O$7)),"x","")</f>
        <v/>
      </c>
      <c r="P684" s="87" t="str">
        <f>IF(AND($L684=$O$7,$B684&lt;'111'!$N$11),"x","")</f>
        <v/>
      </c>
      <c r="Q684" s="87" t="str">
        <f>IF(AND($M684=$O$7,$B684&lt;'111'!$N$11),"x","")</f>
        <v/>
      </c>
      <c r="R684" s="87" t="str">
        <f>IF(AND($B684&gt;='112'!$M$9,$B684&lt;='112'!$N$9,OR($L684='112'!$I$6,$M684='112'!$I$6)),"x","")</f>
        <v/>
      </c>
      <c r="S684" s="87" t="str">
        <f>IF(AND($L684='112'!$I$6,$B684&lt;'112'!$M$9),"x","")</f>
        <v/>
      </c>
      <c r="T684" s="87" t="str">
        <f>IF(AND($M684='112'!$I$6,$B684&lt;'112'!$M$9),"x","")</f>
        <v/>
      </c>
      <c r="U684" s="87" t="str">
        <f>IF(AND($B684&gt;='1331'!$I$9,$B684&lt;='1331'!$J$9,OR($L684=$U$7,$M684=$U$7)),"x","")</f>
        <v/>
      </c>
      <c r="V684" s="87" t="str">
        <f>IF(AND($L684=$U$7,$B684&lt;'1331'!$I$9),"x","")</f>
        <v/>
      </c>
      <c r="W684" s="87" t="str">
        <f>IF(AND($M684=$U$7,$B684&lt;'1331'!$I$9),"x","")</f>
        <v/>
      </c>
      <c r="X684" s="87" t="str">
        <f>IF(AND('CT-341'!$H$9=H684,OR(LEFT(L684,3)=$X$7,LEFT(M684,3)=$X$7)),"x","")</f>
        <v/>
      </c>
      <c r="Y684" s="87" t="str">
        <f>IF(OR(TH!L684=TH!$Y$7,M684=TH!$Y$7),"x","")</f>
        <v/>
      </c>
      <c r="Z684" s="87" t="str">
        <f t="shared" si="25"/>
        <v/>
      </c>
    </row>
    <row r="685" spans="1:27" ht="15.75" customHeight="1">
      <c r="A685" s="405" t="str">
        <f>IF(B685&lt;&gt;"",IF(AND(B685&gt;=_TM1,B685&lt;=_TM2,OR(TH!L685="1111",TH!M685="1111")),TH!D685,""),"")</f>
        <v/>
      </c>
      <c r="B685" s="63" t="str">
        <f t="shared" si="24"/>
        <v/>
      </c>
      <c r="C685" s="64"/>
      <c r="D685" s="64"/>
      <c r="E685" s="64"/>
      <c r="F685" s="67"/>
      <c r="G685" s="381"/>
      <c r="H685" s="75"/>
      <c r="I685" s="619"/>
      <c r="J685" s="628"/>
      <c r="K685" s="65"/>
      <c r="L685" s="66"/>
      <c r="M685" s="66"/>
      <c r="N685" s="87" t="str">
        <f>IF(AND('331-CT'!$E$7=TH!H685,OR(L685="331",M685="331")),"x","")</f>
        <v/>
      </c>
      <c r="O685" s="87" t="str">
        <f>IF(AND($B685&gt;='111'!$N$11,$B685&lt;='111'!$O$11,OR($L685=$O$7,$M685=$O$7)),"x","")</f>
        <v/>
      </c>
      <c r="P685" s="87" t="str">
        <f>IF(AND($L685=$O$7,$B685&lt;'111'!$N$11),"x","")</f>
        <v/>
      </c>
      <c r="Q685" s="87" t="str">
        <f>IF(AND($M685=$O$7,$B685&lt;'111'!$N$11),"x","")</f>
        <v/>
      </c>
      <c r="R685" s="87" t="str">
        <f>IF(AND($B685&gt;='112'!$M$9,$B685&lt;='112'!$N$9,OR($L685='112'!$I$6,$M685='112'!$I$6)),"x","")</f>
        <v/>
      </c>
      <c r="S685" s="87" t="str">
        <f>IF(AND($L685='112'!$I$6,$B685&lt;'112'!$M$9),"x","")</f>
        <v/>
      </c>
      <c r="T685" s="87" t="str">
        <f>IF(AND($M685='112'!$I$6,$B685&lt;'112'!$M$9),"x","")</f>
        <v/>
      </c>
      <c r="U685" s="87" t="str">
        <f>IF(AND($B685&gt;='1331'!$I$9,$B685&lt;='1331'!$J$9,OR($L685=$U$7,$M685=$U$7)),"x","")</f>
        <v/>
      </c>
      <c r="V685" s="87" t="str">
        <f>IF(AND($L685=$U$7,$B685&lt;'1331'!$I$9),"x","")</f>
        <v/>
      </c>
      <c r="W685" s="87" t="str">
        <f>IF(AND($M685=$U$7,$B685&lt;'1331'!$I$9),"x","")</f>
        <v/>
      </c>
      <c r="X685" s="87" t="str">
        <f>IF(AND('CT-341'!$H$9=H685,OR(LEFT(L685,3)=$X$7,LEFT(M685,3)=$X$7)),"x","")</f>
        <v/>
      </c>
      <c r="Y685" s="87" t="str">
        <f>IF(OR(TH!L685=TH!$Y$7,M685=TH!$Y$7),"x","")</f>
        <v/>
      </c>
      <c r="Z685" s="87" t="str">
        <f t="shared" si="25"/>
        <v/>
      </c>
    </row>
    <row r="686" spans="1:27" ht="15.75" customHeight="1">
      <c r="A686" s="405" t="str">
        <f>IF(B686&lt;&gt;"",IF(AND(B686&gt;=_TM1,B686&lt;=_TM2,OR(TH!L686="1111",TH!M686="1111")),TH!D686,""),"")</f>
        <v/>
      </c>
      <c r="B686" s="63" t="str">
        <f t="shared" si="24"/>
        <v/>
      </c>
      <c r="C686" s="64"/>
      <c r="D686" s="64"/>
      <c r="E686" s="64"/>
      <c r="F686" s="67"/>
      <c r="G686" s="381"/>
      <c r="H686" s="75"/>
      <c r="I686" s="619"/>
      <c r="J686" s="628"/>
      <c r="K686" s="65"/>
      <c r="L686" s="66"/>
      <c r="M686" s="66"/>
      <c r="N686" s="87" t="str">
        <f>IF(AND('331-CT'!$E$7=TH!H686,OR(L686="331",M686="331")),"x","")</f>
        <v/>
      </c>
      <c r="O686" s="87" t="str">
        <f>IF(AND($B686&gt;='111'!$N$11,$B686&lt;='111'!$O$11,OR($L686=$O$7,$M686=$O$7)),"x","")</f>
        <v/>
      </c>
      <c r="P686" s="87" t="str">
        <f>IF(AND($L686=$O$7,$B686&lt;'111'!$N$11),"x","")</f>
        <v/>
      </c>
      <c r="Q686" s="87" t="str">
        <f>IF(AND($M686=$O$7,$B686&lt;'111'!$N$11),"x","")</f>
        <v/>
      </c>
      <c r="R686" s="87" t="str">
        <f>IF(AND($B686&gt;='112'!$M$9,$B686&lt;='112'!$N$9,OR($L686='112'!$I$6,$M686='112'!$I$6)),"x","")</f>
        <v/>
      </c>
      <c r="S686" s="87" t="str">
        <f>IF(AND($L686='112'!$I$6,$B686&lt;'112'!$M$9),"x","")</f>
        <v/>
      </c>
      <c r="T686" s="87" t="str">
        <f>IF(AND($M686='112'!$I$6,$B686&lt;'112'!$M$9),"x","")</f>
        <v/>
      </c>
      <c r="U686" s="87" t="str">
        <f>IF(AND($B686&gt;='1331'!$I$9,$B686&lt;='1331'!$J$9,OR($L686=$U$7,$M686=$U$7)),"x","")</f>
        <v/>
      </c>
      <c r="V686" s="87" t="str">
        <f>IF(AND($L686=$U$7,$B686&lt;'1331'!$I$9),"x","")</f>
        <v/>
      </c>
      <c r="W686" s="87" t="str">
        <f>IF(AND($M686=$U$7,$B686&lt;'1331'!$I$9),"x","")</f>
        <v/>
      </c>
      <c r="X686" s="87" t="str">
        <f>IF(AND('CT-341'!$H$9=H686,OR(LEFT(L686,3)=$X$7,LEFT(M686,3)=$X$7)),"x","")</f>
        <v/>
      </c>
      <c r="Y686" s="87" t="str">
        <f>IF(OR(TH!L686=TH!$Y$7,M686=TH!$Y$7),"x","")</f>
        <v/>
      </c>
      <c r="Z686" s="87" t="str">
        <f t="shared" si="25"/>
        <v/>
      </c>
    </row>
    <row r="687" spans="1:27" ht="15.75" customHeight="1">
      <c r="A687" s="405" t="str">
        <f>IF(B687&lt;&gt;"",IF(AND(B687&gt;=_TM1,B687&lt;=_TM2,OR(TH!L687="1111",TH!M687="1111")),TH!D687,""),"")</f>
        <v/>
      </c>
      <c r="B687" s="63" t="str">
        <f t="shared" si="24"/>
        <v/>
      </c>
      <c r="C687" s="64"/>
      <c r="D687" s="64"/>
      <c r="E687" s="64"/>
      <c r="F687" s="67"/>
      <c r="G687" s="381"/>
      <c r="H687" s="75"/>
      <c r="I687" s="619"/>
      <c r="J687" s="628"/>
      <c r="K687" s="65"/>
      <c r="L687" s="66"/>
      <c r="M687" s="66"/>
      <c r="N687" s="87" t="str">
        <f>IF(AND('331-CT'!$E$7=TH!H687,OR(L687="331",M687="331")),"x","")</f>
        <v/>
      </c>
      <c r="O687" s="87" t="str">
        <f>IF(AND($B687&gt;='111'!$N$11,$B687&lt;='111'!$O$11,OR($L687=$O$7,$M687=$O$7)),"x","")</f>
        <v/>
      </c>
      <c r="P687" s="87" t="str">
        <f>IF(AND($L687=$O$7,$B687&lt;'111'!$N$11),"x","")</f>
        <v/>
      </c>
      <c r="Q687" s="87" t="str">
        <f>IF(AND($M687=$O$7,$B687&lt;'111'!$N$11),"x","")</f>
        <v/>
      </c>
      <c r="R687" s="87" t="str">
        <f>IF(AND($B687&gt;='112'!$M$9,$B687&lt;='112'!$N$9,OR($L687='112'!$I$6,$M687='112'!$I$6)),"x","")</f>
        <v/>
      </c>
      <c r="S687" s="87" t="str">
        <f>IF(AND($L687='112'!$I$6,$B687&lt;'112'!$M$9),"x","")</f>
        <v/>
      </c>
      <c r="T687" s="87" t="str">
        <f>IF(AND($M687='112'!$I$6,$B687&lt;'112'!$M$9),"x","")</f>
        <v/>
      </c>
      <c r="U687" s="87" t="str">
        <f>IF(AND($B687&gt;='1331'!$I$9,$B687&lt;='1331'!$J$9,OR($L687=$U$7,$M687=$U$7)),"x","")</f>
        <v/>
      </c>
      <c r="V687" s="87" t="str">
        <f>IF(AND($L687=$U$7,$B687&lt;'1331'!$I$9),"x","")</f>
        <v/>
      </c>
      <c r="W687" s="87" t="str">
        <f>IF(AND($M687=$U$7,$B687&lt;'1331'!$I$9),"x","")</f>
        <v/>
      </c>
      <c r="X687" s="87" t="str">
        <f>IF(AND('CT-341'!$H$9=H687,OR(LEFT(L687,3)=$X$7,LEFT(M687,3)=$X$7)),"x","")</f>
        <v/>
      </c>
      <c r="Y687" s="87" t="str">
        <f>IF(OR(TH!L687=TH!$Y$7,M687=TH!$Y$7),"x","")</f>
        <v/>
      </c>
      <c r="Z687" s="87" t="str">
        <f t="shared" si="25"/>
        <v/>
      </c>
    </row>
    <row r="688" spans="1:27" ht="15.75" customHeight="1">
      <c r="A688" s="405" t="str">
        <f>IF(B688&lt;&gt;"",IF(AND(B688&gt;=_TM1,B688&lt;=_TM2,OR(TH!L688="1111",TH!M688="1111")),TH!D688,""),"")</f>
        <v/>
      </c>
      <c r="B688" s="63" t="str">
        <f t="shared" si="24"/>
        <v/>
      </c>
      <c r="C688" s="64"/>
      <c r="D688" s="64"/>
      <c r="E688" s="64"/>
      <c r="F688" s="67"/>
      <c r="G688" s="381"/>
      <c r="H688" s="75"/>
      <c r="I688" s="619"/>
      <c r="J688" s="628"/>
      <c r="K688" s="65"/>
      <c r="L688" s="66"/>
      <c r="M688" s="66"/>
      <c r="N688" s="87" t="str">
        <f>IF(AND('331-CT'!$E$7=TH!H688,OR(L688="331",M688="331")),"x","")</f>
        <v/>
      </c>
      <c r="O688" s="87" t="str">
        <f>IF(AND($B688&gt;='111'!$N$11,$B688&lt;='111'!$O$11,OR($L688=$O$7,$M688=$O$7)),"x","")</f>
        <v/>
      </c>
      <c r="P688" s="87" t="str">
        <f>IF(AND($L688=$O$7,$B688&lt;'111'!$N$11),"x","")</f>
        <v/>
      </c>
      <c r="Q688" s="87" t="str">
        <f>IF(AND($M688=$O$7,$B688&lt;'111'!$N$11),"x","")</f>
        <v/>
      </c>
      <c r="R688" s="87" t="str">
        <f>IF(AND($B688&gt;='112'!$M$9,$B688&lt;='112'!$N$9,OR($L688='112'!$I$6,$M688='112'!$I$6)),"x","")</f>
        <v/>
      </c>
      <c r="S688" s="87" t="str">
        <f>IF(AND($L688='112'!$I$6,$B688&lt;'112'!$M$9),"x","")</f>
        <v/>
      </c>
      <c r="T688" s="87" t="str">
        <f>IF(AND($M688='112'!$I$6,$B688&lt;'112'!$M$9),"x","")</f>
        <v/>
      </c>
      <c r="U688" s="87" t="str">
        <f>IF(AND($B688&gt;='1331'!$I$9,$B688&lt;='1331'!$J$9,OR($L688=$U$7,$M688=$U$7)),"x","")</f>
        <v/>
      </c>
      <c r="V688" s="87" t="str">
        <f>IF(AND($L688=$U$7,$B688&lt;'1331'!$I$9),"x","")</f>
        <v/>
      </c>
      <c r="W688" s="87" t="str">
        <f>IF(AND($M688=$U$7,$B688&lt;'1331'!$I$9),"x","")</f>
        <v/>
      </c>
      <c r="X688" s="87" t="str">
        <f>IF(AND('CT-341'!$H$9=H688,OR(LEFT(L688,3)=$X$7,LEFT(M688,3)=$X$7)),"x","")</f>
        <v/>
      </c>
      <c r="Y688" s="87" t="str">
        <f>IF(OR(TH!L688=TH!$Y$7,M688=TH!$Y$7),"x","")</f>
        <v/>
      </c>
      <c r="Z688" s="87" t="str">
        <f t="shared" si="25"/>
        <v/>
      </c>
    </row>
    <row r="689" spans="1:26" ht="15.75" customHeight="1">
      <c r="A689" s="405" t="str">
        <f>IF(B689&lt;&gt;"",IF(AND(B689&gt;=_TM1,B689&lt;=_TM2,OR(TH!L689="1111",TH!M689="1111")),TH!D689,""),"")</f>
        <v/>
      </c>
      <c r="B689" s="63" t="str">
        <f t="shared" si="24"/>
        <v/>
      </c>
      <c r="C689" s="64"/>
      <c r="D689" s="64"/>
      <c r="E689" s="64"/>
      <c r="F689" s="67"/>
      <c r="G689" s="381"/>
      <c r="H689" s="75"/>
      <c r="I689" s="619"/>
      <c r="J689" s="628"/>
      <c r="K689" s="65"/>
      <c r="L689" s="66"/>
      <c r="M689" s="66"/>
      <c r="N689" s="87" t="str">
        <f>IF(AND('331-CT'!$E$7=TH!H689,OR(L689="331",M689="331")),"x","")</f>
        <v/>
      </c>
      <c r="O689" s="87" t="str">
        <f>IF(AND($B689&gt;='111'!$N$11,$B689&lt;='111'!$O$11,OR($L689=$O$7,$M689=$O$7)),"x","")</f>
        <v/>
      </c>
      <c r="P689" s="87" t="str">
        <f>IF(AND($L689=$O$7,$B689&lt;'111'!$N$11),"x","")</f>
        <v/>
      </c>
      <c r="Q689" s="87" t="str">
        <f>IF(AND($M689=$O$7,$B689&lt;'111'!$N$11),"x","")</f>
        <v/>
      </c>
      <c r="R689" s="87" t="str">
        <f>IF(AND($B689&gt;='112'!$M$9,$B689&lt;='112'!$N$9,OR($L689='112'!$I$6,$M689='112'!$I$6)),"x","")</f>
        <v/>
      </c>
      <c r="S689" s="87" t="str">
        <f>IF(AND($L689='112'!$I$6,$B689&lt;'112'!$M$9),"x","")</f>
        <v/>
      </c>
      <c r="T689" s="87" t="str">
        <f>IF(AND($M689='112'!$I$6,$B689&lt;'112'!$M$9),"x","")</f>
        <v/>
      </c>
      <c r="U689" s="87" t="str">
        <f>IF(AND($B689&gt;='1331'!$I$9,$B689&lt;='1331'!$J$9,OR($L689=$U$7,$M689=$U$7)),"x","")</f>
        <v/>
      </c>
      <c r="V689" s="87" t="str">
        <f>IF(AND($L689=$U$7,$B689&lt;'1331'!$I$9),"x","")</f>
        <v/>
      </c>
      <c r="W689" s="87" t="str">
        <f>IF(AND($M689=$U$7,$B689&lt;'1331'!$I$9),"x","")</f>
        <v/>
      </c>
      <c r="X689" s="87" t="str">
        <f>IF(AND('CT-341'!$H$9=H689,OR(LEFT(L689,3)=$X$7,LEFT(M689,3)=$X$7)),"x","")</f>
        <v/>
      </c>
      <c r="Y689" s="87" t="str">
        <f>IF(OR(TH!L689=TH!$Y$7,M689=TH!$Y$7),"x","")</f>
        <v/>
      </c>
      <c r="Z689" s="87" t="str">
        <f t="shared" si="25"/>
        <v/>
      </c>
    </row>
    <row r="690" spans="1:26" ht="15.75" customHeight="1">
      <c r="A690" s="405" t="str">
        <f>IF(B690&lt;&gt;"",IF(AND(B690&gt;=_TM1,B690&lt;=_TM2,OR(TH!L690="1111",TH!M690="1111")),TH!D690,""),"")</f>
        <v/>
      </c>
      <c r="B690" s="63" t="str">
        <f t="shared" si="24"/>
        <v/>
      </c>
      <c r="C690" s="64"/>
      <c r="D690" s="64"/>
      <c r="E690" s="64"/>
      <c r="F690" s="67"/>
      <c r="G690" s="381"/>
      <c r="H690" s="75"/>
      <c r="I690" s="619"/>
      <c r="J690" s="628"/>
      <c r="K690" s="65"/>
      <c r="L690" s="66"/>
      <c r="M690" s="66"/>
      <c r="N690" s="87" t="str">
        <f>IF(AND('331-CT'!$E$7=TH!H690,OR(L690="331",M690="331")),"x","")</f>
        <v/>
      </c>
      <c r="O690" s="87" t="str">
        <f>IF(AND($B690&gt;='111'!$N$11,$B690&lt;='111'!$O$11,OR($L690=$O$7,$M690=$O$7)),"x","")</f>
        <v/>
      </c>
      <c r="P690" s="87" t="str">
        <f>IF(AND($L690=$O$7,$B690&lt;'111'!$N$11),"x","")</f>
        <v/>
      </c>
      <c r="Q690" s="87" t="str">
        <f>IF(AND($M690=$O$7,$B690&lt;'111'!$N$11),"x","")</f>
        <v/>
      </c>
      <c r="R690" s="87" t="str">
        <f>IF(AND($B690&gt;='112'!$M$9,$B690&lt;='112'!$N$9,OR($L690='112'!$I$6,$M690='112'!$I$6)),"x","")</f>
        <v/>
      </c>
      <c r="S690" s="87" t="str">
        <f>IF(AND($L690='112'!$I$6,$B690&lt;'112'!$M$9),"x","")</f>
        <v/>
      </c>
      <c r="T690" s="87" t="str">
        <f>IF(AND($M690='112'!$I$6,$B690&lt;'112'!$M$9),"x","")</f>
        <v/>
      </c>
      <c r="U690" s="87" t="str">
        <f>IF(AND($B690&gt;='1331'!$I$9,$B690&lt;='1331'!$J$9,OR($L690=$U$7,$M690=$U$7)),"x","")</f>
        <v/>
      </c>
      <c r="V690" s="87" t="str">
        <f>IF(AND($L690=$U$7,$B690&lt;'1331'!$I$9),"x","")</f>
        <v/>
      </c>
      <c r="W690" s="87" t="str">
        <f>IF(AND($M690=$U$7,$B690&lt;'1331'!$I$9),"x","")</f>
        <v/>
      </c>
      <c r="X690" s="87" t="str">
        <f>IF(AND('CT-341'!$H$9=H690,OR(LEFT(L690,3)=$X$7,LEFT(M690,3)=$X$7)),"x","")</f>
        <v/>
      </c>
      <c r="Y690" s="87" t="str">
        <f>IF(OR(TH!L690=TH!$Y$7,M690=TH!$Y$7),"x","")</f>
        <v/>
      </c>
      <c r="Z690" s="87" t="str">
        <f t="shared" si="25"/>
        <v/>
      </c>
    </row>
    <row r="691" spans="1:26" ht="15.75" customHeight="1">
      <c r="A691" s="405" t="str">
        <f>IF(B691&lt;&gt;"",IF(AND(B691&gt;=_TM1,B691&lt;=_TM2,OR(TH!L691="1111",TH!M691="1111")),TH!D691,""),"")</f>
        <v/>
      </c>
      <c r="B691" s="63" t="str">
        <f t="shared" si="24"/>
        <v/>
      </c>
      <c r="C691" s="64"/>
      <c r="D691" s="64"/>
      <c r="E691" s="64"/>
      <c r="F691" s="67"/>
      <c r="G691" s="381"/>
      <c r="H691" s="75"/>
      <c r="I691" s="619"/>
      <c r="J691" s="628"/>
      <c r="K691" s="65"/>
      <c r="L691" s="66"/>
      <c r="M691" s="66"/>
      <c r="N691" s="87" t="str">
        <f>IF(AND('331-CT'!$E$7=TH!H691,OR(L691="331",M691="331")),"x","")</f>
        <v/>
      </c>
      <c r="O691" s="87" t="str">
        <f>IF(AND($B691&gt;='111'!$N$11,$B691&lt;='111'!$O$11,OR($L691=$O$7,$M691=$O$7)),"x","")</f>
        <v/>
      </c>
      <c r="P691" s="87" t="str">
        <f>IF(AND($L691=$O$7,$B691&lt;'111'!$N$11),"x","")</f>
        <v/>
      </c>
      <c r="Q691" s="87" t="str">
        <f>IF(AND($M691=$O$7,$B691&lt;'111'!$N$11),"x","")</f>
        <v/>
      </c>
      <c r="R691" s="87" t="str">
        <f>IF(AND($B691&gt;='112'!$M$9,$B691&lt;='112'!$N$9,OR($L691='112'!$I$6,$M691='112'!$I$6)),"x","")</f>
        <v/>
      </c>
      <c r="S691" s="87" t="str">
        <f>IF(AND($L691='112'!$I$6,$B691&lt;'112'!$M$9),"x","")</f>
        <v/>
      </c>
      <c r="T691" s="87" t="str">
        <f>IF(AND($M691='112'!$I$6,$B691&lt;'112'!$M$9),"x","")</f>
        <v/>
      </c>
      <c r="U691" s="87" t="str">
        <f>IF(AND($B691&gt;='1331'!$I$9,$B691&lt;='1331'!$J$9,OR($L691=$U$7,$M691=$U$7)),"x","")</f>
        <v/>
      </c>
      <c r="V691" s="87" t="str">
        <f>IF(AND($L691=$U$7,$B691&lt;'1331'!$I$9),"x","")</f>
        <v/>
      </c>
      <c r="W691" s="87" t="str">
        <f>IF(AND($M691=$U$7,$B691&lt;'1331'!$I$9),"x","")</f>
        <v/>
      </c>
      <c r="X691" s="87" t="str">
        <f>IF(AND('CT-341'!$H$9=H691,OR(LEFT(L691,3)=$X$7,LEFT(M691,3)=$X$7)),"x","")</f>
        <v/>
      </c>
      <c r="Y691" s="87" t="str">
        <f>IF(OR(TH!L691=TH!$Y$7,M691=TH!$Y$7),"x","")</f>
        <v/>
      </c>
      <c r="Z691" s="87" t="str">
        <f t="shared" si="25"/>
        <v/>
      </c>
    </row>
    <row r="692" spans="1:26" ht="15.75" customHeight="1">
      <c r="A692" s="405" t="str">
        <f>IF(B692&lt;&gt;"",IF(AND(B692&gt;=_TM1,B692&lt;=_TM2,OR(TH!L692="1111",TH!M692="1111")),TH!D692,""),"")</f>
        <v/>
      </c>
      <c r="B692" s="63" t="str">
        <f t="shared" si="24"/>
        <v/>
      </c>
      <c r="C692" s="64"/>
      <c r="D692" s="64"/>
      <c r="E692" s="64"/>
      <c r="F692" s="67"/>
      <c r="G692" s="367"/>
      <c r="H692" s="370"/>
      <c r="I692" s="619"/>
      <c r="J692" s="628"/>
      <c r="K692" s="65"/>
      <c r="L692" s="66"/>
      <c r="M692" s="66"/>
      <c r="N692" s="87" t="str">
        <f>IF(AND('331-CT'!$E$7=TH!H692,OR(L692="331",M692="331")),"x","")</f>
        <v/>
      </c>
      <c r="O692" s="87" t="str">
        <f>IF(AND($B692&gt;='111'!$N$11,$B692&lt;='111'!$O$11,OR($L692=$O$7,$M692=$O$7)),"x","")</f>
        <v/>
      </c>
      <c r="P692" s="87" t="str">
        <f>IF(AND($L692=$O$7,$B692&lt;'111'!$N$11),"x","")</f>
        <v/>
      </c>
      <c r="Q692" s="87" t="str">
        <f>IF(AND($M692=$O$7,$B692&lt;'111'!$N$11),"x","")</f>
        <v/>
      </c>
      <c r="R692" s="87" t="str">
        <f>IF(AND($B692&gt;='112'!$M$9,$B692&lt;='112'!$N$9,OR($L692='112'!$I$6,$M692='112'!$I$6)),"x","")</f>
        <v/>
      </c>
      <c r="S692" s="87" t="str">
        <f>IF(AND($L692='112'!$I$6,$B692&lt;'112'!$M$9),"x","")</f>
        <v/>
      </c>
      <c r="T692" s="87" t="str">
        <f>IF(AND($M692='112'!$I$6,$B692&lt;'112'!$M$9),"x","")</f>
        <v/>
      </c>
      <c r="U692" s="87" t="str">
        <f>IF(AND($B692&gt;='1331'!$I$9,$B692&lt;='1331'!$J$9,OR($L692=$U$7,$M692=$U$7)),"x","")</f>
        <v/>
      </c>
      <c r="V692" s="87" t="str">
        <f>IF(AND($L692=$U$7,$B692&lt;'1331'!$I$9),"x","")</f>
        <v/>
      </c>
      <c r="W692" s="87" t="str">
        <f>IF(AND($M692=$U$7,$B692&lt;'1331'!$I$9),"x","")</f>
        <v/>
      </c>
      <c r="X692" s="87" t="str">
        <f>IF(AND('CT-341'!$H$9=H692,OR(LEFT(L692,3)=$X$7,LEFT(M692,3)=$X$7)),"x","")</f>
        <v/>
      </c>
      <c r="Y692" s="87" t="str">
        <f>IF(OR(TH!L692=TH!$Y$7,M692=TH!$Y$7),"x","")</f>
        <v/>
      </c>
      <c r="Z692" s="87" t="str">
        <f t="shared" si="25"/>
        <v/>
      </c>
    </row>
    <row r="693" spans="1:26" ht="15.75" customHeight="1">
      <c r="A693" s="405" t="str">
        <f>IF(B693&lt;&gt;"",IF(AND(B693&gt;=_TM1,B693&lt;=_TM2,OR(TH!L693="1111",TH!M693="1111")),TH!D693,""),"")</f>
        <v/>
      </c>
      <c r="B693" s="63" t="str">
        <f t="shared" ref="B693:B756" si="26">IF(C693&lt;&gt;"",MONTH(C693),"")</f>
        <v/>
      </c>
      <c r="C693" s="64"/>
      <c r="D693" s="64"/>
      <c r="E693" s="64"/>
      <c r="F693" s="67"/>
      <c r="G693" s="367"/>
      <c r="H693" s="75"/>
      <c r="I693" s="619"/>
      <c r="J693" s="628"/>
      <c r="K693" s="65"/>
      <c r="L693" s="66"/>
      <c r="M693" s="66"/>
      <c r="N693" s="87" t="str">
        <f>IF(AND('331-CT'!$E$7=TH!H693,OR(L693="331",M693="331")),"x","")</f>
        <v/>
      </c>
      <c r="O693" s="87" t="str">
        <f>IF(AND($B693&gt;='111'!$N$11,$B693&lt;='111'!$O$11,OR($L693=$O$7,$M693=$O$7)),"x","")</f>
        <v/>
      </c>
      <c r="P693" s="87" t="str">
        <f>IF(AND($L693=$O$7,$B693&lt;'111'!$N$11),"x","")</f>
        <v/>
      </c>
      <c r="Q693" s="87" t="str">
        <f>IF(AND($M693=$O$7,$B693&lt;'111'!$N$11),"x","")</f>
        <v/>
      </c>
      <c r="R693" s="87" t="str">
        <f>IF(AND($B693&gt;='112'!$M$9,$B693&lt;='112'!$N$9,OR($L693='112'!$I$6,$M693='112'!$I$6)),"x","")</f>
        <v/>
      </c>
      <c r="S693" s="87" t="str">
        <f>IF(AND($L693='112'!$I$6,$B693&lt;'112'!$M$9),"x","")</f>
        <v/>
      </c>
      <c r="T693" s="87" t="str">
        <f>IF(AND($M693='112'!$I$6,$B693&lt;'112'!$M$9),"x","")</f>
        <v/>
      </c>
      <c r="U693" s="87" t="str">
        <f>IF(AND($B693&gt;='1331'!$I$9,$B693&lt;='1331'!$J$9,OR($L693=$U$7,$M693=$U$7)),"x","")</f>
        <v/>
      </c>
      <c r="V693" s="87" t="str">
        <f>IF(AND($L693=$U$7,$B693&lt;'1331'!$I$9),"x","")</f>
        <v/>
      </c>
      <c r="W693" s="87" t="str">
        <f>IF(AND($M693=$U$7,$B693&lt;'1331'!$I$9),"x","")</f>
        <v/>
      </c>
      <c r="X693" s="87" t="str">
        <f>IF(AND('CT-341'!$H$9=H693,OR(LEFT(L693,3)=$X$7,LEFT(M693,3)=$X$7)),"x","")</f>
        <v/>
      </c>
      <c r="Y693" s="87" t="str">
        <f>IF(OR(TH!L693=TH!$Y$7,M693=TH!$Y$7),"x","")</f>
        <v/>
      </c>
      <c r="Z693" s="87" t="str">
        <f t="shared" si="25"/>
        <v/>
      </c>
    </row>
    <row r="694" spans="1:26" ht="15.75" customHeight="1">
      <c r="A694" s="405" t="str">
        <f>IF(B694&lt;&gt;"",IF(AND(B694&gt;=_TM1,B694&lt;=_TM2,OR(TH!L694="1111",TH!M694="1111")),TH!D694,""),"")</f>
        <v/>
      </c>
      <c r="B694" s="63" t="str">
        <f t="shared" si="26"/>
        <v/>
      </c>
      <c r="C694" s="64"/>
      <c r="D694" s="64"/>
      <c r="E694" s="64"/>
      <c r="F694" s="67"/>
      <c r="G694" s="367"/>
      <c r="H694" s="75"/>
      <c r="I694" s="619"/>
      <c r="J694" s="628"/>
      <c r="K694" s="65"/>
      <c r="L694" s="66"/>
      <c r="M694" s="66"/>
      <c r="N694" s="87" t="str">
        <f>IF(AND('331-CT'!$E$7=TH!H694,OR(L694="331",M694="331")),"x","")</f>
        <v/>
      </c>
      <c r="O694" s="87" t="str">
        <f>IF(AND($B694&gt;='111'!$N$11,$B694&lt;='111'!$O$11,OR($L694=$O$7,$M694=$O$7)),"x","")</f>
        <v/>
      </c>
      <c r="P694" s="87" t="str">
        <f>IF(AND($L694=$O$7,$B694&lt;'111'!$N$11),"x","")</f>
        <v/>
      </c>
      <c r="Q694" s="87" t="str">
        <f>IF(AND($M694=$O$7,$B694&lt;'111'!$N$11),"x","")</f>
        <v/>
      </c>
      <c r="R694" s="87" t="str">
        <f>IF(AND($B694&gt;='112'!$M$9,$B694&lt;='112'!$N$9,OR($L694='112'!$I$6,$M694='112'!$I$6)),"x","")</f>
        <v/>
      </c>
      <c r="S694" s="87" t="str">
        <f>IF(AND($L694='112'!$I$6,$B694&lt;'112'!$M$9),"x","")</f>
        <v/>
      </c>
      <c r="T694" s="87" t="str">
        <f>IF(AND($M694='112'!$I$6,$B694&lt;'112'!$M$9),"x","")</f>
        <v/>
      </c>
      <c r="U694" s="87" t="str">
        <f>IF(AND($B694&gt;='1331'!$I$9,$B694&lt;='1331'!$J$9,OR($L694=$U$7,$M694=$U$7)),"x","")</f>
        <v/>
      </c>
      <c r="V694" s="87" t="str">
        <f>IF(AND($L694=$U$7,$B694&lt;'1331'!$I$9),"x","")</f>
        <v/>
      </c>
      <c r="W694" s="87" t="str">
        <f>IF(AND($M694=$U$7,$B694&lt;'1331'!$I$9),"x","")</f>
        <v/>
      </c>
      <c r="X694" s="87" t="str">
        <f>IF(AND('CT-341'!$H$9=H694,OR(LEFT(L694,3)=$X$7,LEFT(M694,3)=$X$7)),"x","")</f>
        <v/>
      </c>
      <c r="Y694" s="87" t="str">
        <f>IF(OR(TH!L694=TH!$Y$7,M694=TH!$Y$7),"x","")</f>
        <v/>
      </c>
      <c r="Z694" s="87" t="str">
        <f t="shared" si="25"/>
        <v/>
      </c>
    </row>
    <row r="695" spans="1:26" ht="15.75" customHeight="1">
      <c r="A695" s="405" t="str">
        <f>IF(B695&lt;&gt;"",IF(AND(B695&gt;=_TM1,B695&lt;=_TM2,OR(TH!L695="1111",TH!M695="1111")),TH!D695,""),"")</f>
        <v/>
      </c>
      <c r="B695" s="63" t="str">
        <f t="shared" si="26"/>
        <v/>
      </c>
      <c r="C695" s="64"/>
      <c r="D695" s="64"/>
      <c r="E695" s="64"/>
      <c r="F695" s="67"/>
      <c r="G695" s="367"/>
      <c r="H695" s="75"/>
      <c r="I695" s="619"/>
      <c r="J695" s="628"/>
      <c r="K695" s="65"/>
      <c r="L695" s="66"/>
      <c r="M695" s="66"/>
      <c r="N695" s="87" t="str">
        <f>IF(AND('331-CT'!$E$7=TH!H695,OR(L695="331",M695="331")),"x","")</f>
        <v/>
      </c>
      <c r="O695" s="87" t="str">
        <f>IF(AND($B695&gt;='111'!$N$11,$B695&lt;='111'!$O$11,OR($L695=$O$7,$M695=$O$7)),"x","")</f>
        <v/>
      </c>
      <c r="P695" s="87" t="str">
        <f>IF(AND($L695=$O$7,$B695&lt;'111'!$N$11),"x","")</f>
        <v/>
      </c>
      <c r="Q695" s="87" t="str">
        <f>IF(AND($M695=$O$7,$B695&lt;'111'!$N$11),"x","")</f>
        <v/>
      </c>
      <c r="R695" s="87" t="str">
        <f>IF(AND($B695&gt;='112'!$M$9,$B695&lt;='112'!$N$9,OR($L695='112'!$I$6,$M695='112'!$I$6)),"x","")</f>
        <v/>
      </c>
      <c r="S695" s="87" t="str">
        <f>IF(AND($L695='112'!$I$6,$B695&lt;'112'!$M$9),"x","")</f>
        <v/>
      </c>
      <c r="T695" s="87" t="str">
        <f>IF(AND($M695='112'!$I$6,$B695&lt;'112'!$M$9),"x","")</f>
        <v/>
      </c>
      <c r="U695" s="87" t="str">
        <f>IF(AND($B695&gt;='1331'!$I$9,$B695&lt;='1331'!$J$9,OR($L695=$U$7,$M695=$U$7)),"x","")</f>
        <v/>
      </c>
      <c r="V695" s="87" t="str">
        <f>IF(AND($L695=$U$7,$B695&lt;'1331'!$I$9),"x","")</f>
        <v/>
      </c>
      <c r="W695" s="87" t="str">
        <f>IF(AND($M695=$U$7,$B695&lt;'1331'!$I$9),"x","")</f>
        <v/>
      </c>
      <c r="X695" s="87" t="str">
        <f>IF(AND('CT-341'!$H$9=H695,OR(LEFT(L695,3)=$X$7,LEFT(M695,3)=$X$7)),"x","")</f>
        <v/>
      </c>
      <c r="Y695" s="87" t="str">
        <f>IF(OR(TH!L695=TH!$Y$7,M695=TH!$Y$7),"x","")</f>
        <v/>
      </c>
      <c r="Z695" s="87" t="str">
        <f t="shared" si="25"/>
        <v/>
      </c>
    </row>
    <row r="696" spans="1:26" s="421" customFormat="1" ht="15.75" customHeight="1">
      <c r="A696" s="405" t="str">
        <f>IF(B696&lt;&gt;"",IF(AND(B696&gt;=_TM1,B696&lt;=_TM2,OR(TH!L696="1111",TH!M696="1111")),TH!D696,""),"")</f>
        <v/>
      </c>
      <c r="B696" s="63" t="str">
        <f t="shared" si="26"/>
        <v/>
      </c>
      <c r="C696" s="64"/>
      <c r="D696" s="64"/>
      <c r="E696" s="64"/>
      <c r="F696" s="67"/>
      <c r="G696" s="367"/>
      <c r="H696" s="75"/>
      <c r="I696" s="619"/>
      <c r="J696" s="628"/>
      <c r="K696" s="65"/>
      <c r="L696" s="66"/>
      <c r="M696" s="66"/>
      <c r="N696" s="87" t="str">
        <f>IF(AND('331-CT'!$E$7=TH!H696,OR(L696="331",M696="331")),"x","")</f>
        <v/>
      </c>
      <c r="O696" s="87" t="str">
        <f>IF(AND($B696&gt;='111'!$N$11,$B696&lt;='111'!$O$11,OR($L696=$O$7,$M696=$O$7)),"x","")</f>
        <v/>
      </c>
      <c r="P696" s="87" t="str">
        <f>IF(AND($L696=$O$7,$B696&lt;'111'!$N$11),"x","")</f>
        <v/>
      </c>
      <c r="Q696" s="87" t="str">
        <f>IF(AND($M696=$O$7,$B696&lt;'111'!$N$11),"x","")</f>
        <v/>
      </c>
      <c r="R696" s="87" t="str">
        <f>IF(AND($B696&gt;='112'!$M$9,$B696&lt;='112'!$N$9,OR($L696='112'!$I$6,$M696='112'!$I$6)),"x","")</f>
        <v/>
      </c>
      <c r="S696" s="87" t="str">
        <f>IF(AND($L696='112'!$I$6,$B696&lt;'112'!$M$9),"x","")</f>
        <v/>
      </c>
      <c r="T696" s="87" t="str">
        <f>IF(AND($M696='112'!$I$6,$B696&lt;'112'!$M$9),"x","")</f>
        <v/>
      </c>
      <c r="U696" s="87" t="str">
        <f>IF(AND($B696&gt;='1331'!$I$9,$B696&lt;='1331'!$J$9,OR($L696=$U$7,$M696=$U$7)),"x","")</f>
        <v/>
      </c>
      <c r="V696" s="87" t="str">
        <f>IF(AND($L696=$U$7,$B696&lt;'1331'!$I$9),"x","")</f>
        <v/>
      </c>
      <c r="W696" s="87" t="str">
        <f>IF(AND($M696=$U$7,$B696&lt;'1331'!$I$9),"x","")</f>
        <v/>
      </c>
      <c r="X696" s="87" t="str">
        <f>IF(AND('CT-341'!$H$9=H696,OR(LEFT(L696,3)=$X$7,LEFT(M696,3)=$X$7)),"x","")</f>
        <v/>
      </c>
      <c r="Y696" s="87" t="str">
        <f>IF(OR(TH!L696=TH!$Y$7,M696=TH!$Y$7),"x","")</f>
        <v/>
      </c>
      <c r="Z696" s="87" t="str">
        <f t="shared" si="25"/>
        <v/>
      </c>
    </row>
    <row r="697" spans="1:26" s="421" customFormat="1" ht="15.75" customHeight="1">
      <c r="A697" s="405" t="str">
        <f>IF(B697&lt;&gt;"",IF(AND(B697&gt;=_TM1,B697&lt;=_TM2,OR(TH!L697="1111",TH!M697="1111")),TH!D697,""),"")</f>
        <v/>
      </c>
      <c r="B697" s="63" t="str">
        <f t="shared" si="26"/>
        <v/>
      </c>
      <c r="C697" s="64"/>
      <c r="D697" s="64"/>
      <c r="E697" s="64"/>
      <c r="F697" s="67"/>
      <c r="G697" s="367"/>
      <c r="H697" s="75"/>
      <c r="I697" s="619"/>
      <c r="J697" s="628"/>
      <c r="K697" s="65"/>
      <c r="L697" s="66"/>
      <c r="M697" s="66"/>
      <c r="N697" s="87" t="str">
        <f>IF(AND('331-CT'!$E$7=TH!H697,OR(L697="331",M697="331")),"x","")</f>
        <v/>
      </c>
      <c r="O697" s="87" t="str">
        <f>IF(AND($B697&gt;='111'!$N$11,$B697&lt;='111'!$O$11,OR($L697=$O$7,$M697=$O$7)),"x","")</f>
        <v/>
      </c>
      <c r="P697" s="87" t="str">
        <f>IF(AND($L697=$O$7,$B697&lt;'111'!$N$11),"x","")</f>
        <v/>
      </c>
      <c r="Q697" s="87" t="str">
        <f>IF(AND($M697=$O$7,$B697&lt;'111'!$N$11),"x","")</f>
        <v/>
      </c>
      <c r="R697" s="87" t="str">
        <f>IF(AND($B697&gt;='112'!$M$9,$B697&lt;='112'!$N$9,OR($L697='112'!$I$6,$M697='112'!$I$6)),"x","")</f>
        <v/>
      </c>
      <c r="S697" s="87" t="str">
        <f>IF(AND($L697='112'!$I$6,$B697&lt;'112'!$M$9),"x","")</f>
        <v/>
      </c>
      <c r="T697" s="87" t="str">
        <f>IF(AND($M697='112'!$I$6,$B697&lt;'112'!$M$9),"x","")</f>
        <v/>
      </c>
      <c r="U697" s="87" t="str">
        <f>IF(AND($B697&gt;='1331'!$I$9,$B697&lt;='1331'!$J$9,OR($L697=$U$7,$M697=$U$7)),"x","")</f>
        <v/>
      </c>
      <c r="V697" s="87" t="str">
        <f>IF(AND($L697=$U$7,$B697&lt;'1331'!$I$9),"x","")</f>
        <v/>
      </c>
      <c r="W697" s="87" t="str">
        <f>IF(AND($M697=$U$7,$B697&lt;'1331'!$I$9),"x","")</f>
        <v/>
      </c>
      <c r="X697" s="87" t="str">
        <f>IF(AND('CT-341'!$H$9=H697,OR(LEFT(L697,3)=$X$7,LEFT(M697,3)=$X$7)),"x","")</f>
        <v/>
      </c>
      <c r="Y697" s="87" t="str">
        <f>IF(OR(TH!L697=TH!$Y$7,M697=TH!$Y$7),"x","")</f>
        <v/>
      </c>
      <c r="Z697" s="87" t="str">
        <f t="shared" si="25"/>
        <v/>
      </c>
    </row>
    <row r="698" spans="1:26" ht="15.75" customHeight="1">
      <c r="A698" s="405" t="str">
        <f>IF(B698&lt;&gt;"",IF(AND(B698&gt;=_TM1,B698&lt;=_TM2,OR(TH!L698="1111",TH!M698="1111")),TH!D698,""),"")</f>
        <v/>
      </c>
      <c r="B698" s="63" t="str">
        <f t="shared" si="26"/>
        <v/>
      </c>
      <c r="C698" s="64"/>
      <c r="D698" s="64"/>
      <c r="E698" s="64"/>
      <c r="F698" s="67"/>
      <c r="G698" s="367"/>
      <c r="H698" s="75"/>
      <c r="I698" s="619"/>
      <c r="J698" s="628"/>
      <c r="K698" s="65"/>
      <c r="L698" s="66"/>
      <c r="M698" s="66"/>
      <c r="N698" s="87" t="str">
        <f>IF(AND('331-CT'!$E$7=TH!H698,OR(L698="331",M698="331")),"x","")</f>
        <v/>
      </c>
      <c r="O698" s="87" t="str">
        <f>IF(AND($B698&gt;='111'!$N$11,$B698&lt;='111'!$O$11,OR($L698=$O$7,$M698=$O$7)),"x","")</f>
        <v/>
      </c>
      <c r="P698" s="87" t="str">
        <f>IF(AND($L698=$O$7,$B698&lt;'111'!$N$11),"x","")</f>
        <v/>
      </c>
      <c r="Q698" s="87" t="str">
        <f>IF(AND($M698=$O$7,$B698&lt;'111'!$N$11),"x","")</f>
        <v/>
      </c>
      <c r="R698" s="87" t="str">
        <f>IF(AND($B698&gt;='112'!$M$9,$B698&lt;='112'!$N$9,OR($L698='112'!$I$6,$M698='112'!$I$6)),"x","")</f>
        <v/>
      </c>
      <c r="S698" s="87" t="str">
        <f>IF(AND($L698='112'!$I$6,$B698&lt;'112'!$M$9),"x","")</f>
        <v/>
      </c>
      <c r="T698" s="87" t="str">
        <f>IF(AND($M698='112'!$I$6,$B698&lt;'112'!$M$9),"x","")</f>
        <v/>
      </c>
      <c r="U698" s="87" t="str">
        <f>IF(AND($B698&gt;='1331'!$I$9,$B698&lt;='1331'!$J$9,OR($L698=$U$7,$M698=$U$7)),"x","")</f>
        <v/>
      </c>
      <c r="V698" s="87" t="str">
        <f>IF(AND($L698=$U$7,$B698&lt;'1331'!$I$9),"x","")</f>
        <v/>
      </c>
      <c r="W698" s="87" t="str">
        <f>IF(AND($M698=$U$7,$B698&lt;'1331'!$I$9),"x","")</f>
        <v/>
      </c>
      <c r="X698" s="87" t="str">
        <f>IF(AND('CT-341'!$H$9=H698,OR(LEFT(L698,3)=$X$7,LEFT(M698,3)=$X$7)),"x","")</f>
        <v/>
      </c>
      <c r="Y698" s="87" t="str">
        <f>IF(OR(TH!L698=TH!$Y$7,M698=TH!$Y$7),"x","")</f>
        <v/>
      </c>
      <c r="Z698" s="87" t="str">
        <f t="shared" si="25"/>
        <v/>
      </c>
    </row>
    <row r="699" spans="1:26" ht="15.75" customHeight="1">
      <c r="A699" s="405" t="str">
        <f>IF(B699&lt;&gt;"",IF(AND(B699&gt;=_TM1,B699&lt;=_TM2,OR(TH!L699="1111",TH!M699="1111")),TH!D699,""),"")</f>
        <v/>
      </c>
      <c r="B699" s="63" t="str">
        <f t="shared" si="26"/>
        <v/>
      </c>
      <c r="C699" s="64"/>
      <c r="D699" s="64"/>
      <c r="E699" s="64"/>
      <c r="F699" s="67"/>
      <c r="G699" s="367"/>
      <c r="H699" s="75"/>
      <c r="I699" s="619"/>
      <c r="J699" s="628"/>
      <c r="K699" s="65"/>
      <c r="L699" s="66"/>
      <c r="M699" s="66"/>
      <c r="N699" s="87" t="str">
        <f>IF(AND('331-CT'!$E$7=TH!H699,OR(L699="331",M699="331")),"x","")</f>
        <v/>
      </c>
      <c r="O699" s="87" t="str">
        <f>IF(AND($B699&gt;='111'!$N$11,$B699&lt;='111'!$O$11,OR($L699=$O$7,$M699=$O$7)),"x","")</f>
        <v/>
      </c>
      <c r="P699" s="87" t="str">
        <f>IF(AND($L699=$O$7,$B699&lt;'111'!$N$11),"x","")</f>
        <v/>
      </c>
      <c r="Q699" s="87" t="str">
        <f>IF(AND($M699=$O$7,$B699&lt;'111'!$N$11),"x","")</f>
        <v/>
      </c>
      <c r="R699" s="87" t="str">
        <f>IF(AND($B699&gt;='112'!$M$9,$B699&lt;='112'!$N$9,OR($L699='112'!$I$6,$M699='112'!$I$6)),"x","")</f>
        <v/>
      </c>
      <c r="S699" s="87" t="str">
        <f>IF(AND($L699='112'!$I$6,$B699&lt;'112'!$M$9),"x","")</f>
        <v/>
      </c>
      <c r="T699" s="87" t="str">
        <f>IF(AND($M699='112'!$I$6,$B699&lt;'112'!$M$9),"x","")</f>
        <v/>
      </c>
      <c r="U699" s="87" t="str">
        <f>IF(AND($B699&gt;='1331'!$I$9,$B699&lt;='1331'!$J$9,OR($L699=$U$7,$M699=$U$7)),"x","")</f>
        <v/>
      </c>
      <c r="V699" s="87" t="str">
        <f>IF(AND($L699=$U$7,$B699&lt;'1331'!$I$9),"x","")</f>
        <v/>
      </c>
      <c r="W699" s="87" t="str">
        <f>IF(AND($M699=$U$7,$B699&lt;'1331'!$I$9),"x","")</f>
        <v/>
      </c>
      <c r="X699" s="87" t="str">
        <f>IF(AND('CT-341'!$H$9=H699,OR(LEFT(L699,3)=$X$7,LEFT(M699,3)=$X$7)),"x","")</f>
        <v/>
      </c>
      <c r="Y699" s="87" t="str">
        <f>IF(OR(TH!L699=TH!$Y$7,M699=TH!$Y$7),"x","")</f>
        <v/>
      </c>
      <c r="Z699" s="87" t="str">
        <f t="shared" si="25"/>
        <v/>
      </c>
    </row>
    <row r="700" spans="1:26" ht="15.75" customHeight="1">
      <c r="A700" s="405" t="str">
        <f>IF(B700&lt;&gt;"",IF(AND(B700&gt;=_TM1,B700&lt;=_TM2,OR(TH!L700="1111",TH!M700="1111")),TH!D700,""),"")</f>
        <v/>
      </c>
      <c r="B700" s="63" t="str">
        <f t="shared" si="26"/>
        <v/>
      </c>
      <c r="C700" s="64"/>
      <c r="D700" s="64"/>
      <c r="E700" s="64"/>
      <c r="F700" s="67"/>
      <c r="G700" s="367"/>
      <c r="H700" s="75"/>
      <c r="I700" s="619"/>
      <c r="J700" s="628"/>
      <c r="K700" s="65"/>
      <c r="L700" s="66"/>
      <c r="M700" s="66"/>
      <c r="N700" s="87" t="str">
        <f>IF(AND('331-CT'!$E$7=TH!H700,OR(L700="331",M700="331")),"x","")</f>
        <v/>
      </c>
      <c r="O700" s="87" t="str">
        <f>IF(AND($B700&gt;='111'!$N$11,$B700&lt;='111'!$O$11,OR($L700=$O$7,$M700=$O$7)),"x","")</f>
        <v/>
      </c>
      <c r="P700" s="87" t="str">
        <f>IF(AND($L700=$O$7,$B700&lt;'111'!$N$11),"x","")</f>
        <v/>
      </c>
      <c r="Q700" s="87" t="str">
        <f>IF(AND($M700=$O$7,$B700&lt;'111'!$N$11),"x","")</f>
        <v/>
      </c>
      <c r="R700" s="87" t="str">
        <f>IF(AND($B700&gt;='112'!$M$9,$B700&lt;='112'!$N$9,OR($L700='112'!$I$6,$M700='112'!$I$6)),"x","")</f>
        <v/>
      </c>
      <c r="S700" s="87" t="str">
        <f>IF(AND($L700='112'!$I$6,$B700&lt;'112'!$M$9),"x","")</f>
        <v/>
      </c>
      <c r="T700" s="87" t="str">
        <f>IF(AND($M700='112'!$I$6,$B700&lt;'112'!$M$9),"x","")</f>
        <v/>
      </c>
      <c r="U700" s="87" t="str">
        <f>IF(AND($B700&gt;='1331'!$I$9,$B700&lt;='1331'!$J$9,OR($L700=$U$7,$M700=$U$7)),"x","")</f>
        <v/>
      </c>
      <c r="V700" s="87" t="str">
        <f>IF(AND($L700=$U$7,$B700&lt;'1331'!$I$9),"x","")</f>
        <v/>
      </c>
      <c r="W700" s="87" t="str">
        <f>IF(AND($M700=$U$7,$B700&lt;'1331'!$I$9),"x","")</f>
        <v/>
      </c>
      <c r="X700" s="87" t="str">
        <f>IF(AND('CT-341'!$H$9=H700,OR(LEFT(L700,3)=$X$7,LEFT(M700,3)=$X$7)),"x","")</f>
        <v/>
      </c>
      <c r="Y700" s="87" t="str">
        <f>IF(OR(TH!L700=TH!$Y$7,M700=TH!$Y$7),"x","")</f>
        <v/>
      </c>
      <c r="Z700" s="87" t="str">
        <f t="shared" si="25"/>
        <v/>
      </c>
    </row>
    <row r="701" spans="1:26" ht="15.75" customHeight="1">
      <c r="A701" s="405" t="str">
        <f>IF(B701&lt;&gt;"",IF(AND(B701&gt;=_TM1,B701&lt;=_TM2,OR(TH!L701="1111",TH!M701="1111")),TH!D701,""),"")</f>
        <v/>
      </c>
      <c r="B701" s="63" t="str">
        <f t="shared" si="26"/>
        <v/>
      </c>
      <c r="C701" s="64"/>
      <c r="D701" s="64"/>
      <c r="E701" s="64"/>
      <c r="F701" s="67"/>
      <c r="G701" s="367"/>
      <c r="H701" s="413"/>
      <c r="I701" s="621"/>
      <c r="J701" s="630"/>
      <c r="K701" s="65"/>
      <c r="L701" s="66"/>
      <c r="M701" s="66"/>
      <c r="N701" s="87" t="str">
        <f>IF(AND('331-CT'!$E$7=TH!H701,OR(L701="331",M701="331")),"x","")</f>
        <v/>
      </c>
      <c r="O701" s="87" t="str">
        <f>IF(AND($B701&gt;='111'!$N$11,$B701&lt;='111'!$O$11,OR($L701=$O$7,$M701=$O$7)),"x","")</f>
        <v/>
      </c>
      <c r="P701" s="87" t="str">
        <f>IF(AND($L701=$O$7,$B701&lt;'111'!$N$11),"x","")</f>
        <v/>
      </c>
      <c r="Q701" s="87" t="str">
        <f>IF(AND($M701=$O$7,$B701&lt;'111'!$N$11),"x","")</f>
        <v/>
      </c>
      <c r="R701" s="87" t="str">
        <f>IF(AND($B701&gt;='112'!$M$9,$B701&lt;='112'!$N$9,OR($L701='112'!$I$6,$M701='112'!$I$6)),"x","")</f>
        <v/>
      </c>
      <c r="S701" s="87" t="str">
        <f>IF(AND($L701='112'!$I$6,$B701&lt;'112'!$M$9),"x","")</f>
        <v/>
      </c>
      <c r="T701" s="87" t="str">
        <f>IF(AND($M701='112'!$I$6,$B701&lt;'112'!$M$9),"x","")</f>
        <v/>
      </c>
      <c r="U701" s="87" t="str">
        <f>IF(AND($B701&gt;='1331'!$I$9,$B701&lt;='1331'!$J$9,OR($L701=$U$7,$M701=$U$7)),"x","")</f>
        <v/>
      </c>
      <c r="V701" s="87" t="str">
        <f>IF(AND($L701=$U$7,$B701&lt;'1331'!$I$9),"x","")</f>
        <v/>
      </c>
      <c r="W701" s="87" t="str">
        <f>IF(AND($M701=$U$7,$B701&lt;'1331'!$I$9),"x","")</f>
        <v/>
      </c>
      <c r="X701" s="87" t="str">
        <f>IF(AND('CT-341'!$H$9=H701,OR(LEFT(L701,3)=$X$7,LEFT(M701,3)=$X$7)),"x","")</f>
        <v/>
      </c>
      <c r="Y701" s="87" t="str">
        <f>IF(OR(TH!L701=TH!$Y$7,M701=TH!$Y$7),"x","")</f>
        <v/>
      </c>
      <c r="Z701" s="87" t="str">
        <f t="shared" si="25"/>
        <v/>
      </c>
    </row>
    <row r="702" spans="1:26" ht="15.75" customHeight="1">
      <c r="A702" s="405" t="str">
        <f>IF(B702&lt;&gt;"",IF(AND(B702&gt;=_TM1,B702&lt;=_TM2,OR(TH!L702="1111",TH!M702="1111")),TH!D702,""),"")</f>
        <v/>
      </c>
      <c r="B702" s="63" t="str">
        <f t="shared" si="26"/>
        <v/>
      </c>
      <c r="C702" s="64"/>
      <c r="D702" s="64"/>
      <c r="E702" s="64"/>
      <c r="F702" s="67"/>
      <c r="G702" s="367"/>
      <c r="H702" s="75"/>
      <c r="I702" s="619"/>
      <c r="J702" s="628"/>
      <c r="K702" s="65"/>
      <c r="L702" s="66"/>
      <c r="M702" s="66"/>
      <c r="N702" s="87" t="str">
        <f>IF(AND('331-CT'!$E$7=TH!H702,OR(L702="331",M702="331")),"x","")</f>
        <v/>
      </c>
      <c r="O702" s="87" t="str">
        <f>IF(AND($B702&gt;='111'!$N$11,$B702&lt;='111'!$O$11,OR($L702=$O$7,$M702=$O$7)),"x","")</f>
        <v/>
      </c>
      <c r="P702" s="87" t="str">
        <f>IF(AND($L702=$O$7,$B702&lt;'111'!$N$11),"x","")</f>
        <v/>
      </c>
      <c r="Q702" s="87" t="str">
        <f>IF(AND($M702=$O$7,$B702&lt;'111'!$N$11),"x","")</f>
        <v/>
      </c>
      <c r="R702" s="87" t="str">
        <f>IF(AND($B702&gt;='112'!$M$9,$B702&lt;='112'!$N$9,OR($L702='112'!$I$6,$M702='112'!$I$6)),"x","")</f>
        <v/>
      </c>
      <c r="S702" s="87" t="str">
        <f>IF(AND($L702='112'!$I$6,$B702&lt;'112'!$M$9),"x","")</f>
        <v/>
      </c>
      <c r="T702" s="87" t="str">
        <f>IF(AND($M702='112'!$I$6,$B702&lt;'112'!$M$9),"x","")</f>
        <v/>
      </c>
      <c r="U702" s="87" t="str">
        <f>IF(AND($B702&gt;='1331'!$I$9,$B702&lt;='1331'!$J$9,OR($L702=$U$7,$M702=$U$7)),"x","")</f>
        <v/>
      </c>
      <c r="V702" s="87" t="str">
        <f>IF(AND($L702=$U$7,$B702&lt;'1331'!$I$9),"x","")</f>
        <v/>
      </c>
      <c r="W702" s="87" t="str">
        <f>IF(AND($M702=$U$7,$B702&lt;'1331'!$I$9),"x","")</f>
        <v/>
      </c>
      <c r="X702" s="87" t="str">
        <f>IF(AND('CT-341'!$H$9=H702,OR(LEFT(L702,3)=$X$7,LEFT(M702,3)=$X$7)),"x","")</f>
        <v/>
      </c>
      <c r="Y702" s="87" t="str">
        <f>IF(OR(TH!L702=TH!$Y$7,M702=TH!$Y$7),"x","")</f>
        <v/>
      </c>
      <c r="Z702" s="87" t="str">
        <f t="shared" si="25"/>
        <v/>
      </c>
    </row>
    <row r="703" spans="1:26" ht="15.75" customHeight="1">
      <c r="A703" s="405" t="str">
        <f>IF(B703&lt;&gt;"",IF(AND(B703&gt;=_TM1,B703&lt;=_TM2,OR(TH!L703="1111",TH!M703="1111")),TH!D703,""),"")</f>
        <v/>
      </c>
      <c r="B703" s="63" t="str">
        <f t="shared" si="26"/>
        <v/>
      </c>
      <c r="C703" s="64"/>
      <c r="D703" s="64"/>
      <c r="E703" s="64"/>
      <c r="F703" s="67"/>
      <c r="G703" s="367"/>
      <c r="H703" s="75"/>
      <c r="I703" s="619"/>
      <c r="J703" s="628"/>
      <c r="K703" s="65"/>
      <c r="L703" s="66"/>
      <c r="M703" s="66"/>
      <c r="N703" s="87" t="str">
        <f>IF(AND('331-CT'!$E$7=TH!H703,OR(L703="331",M703="331")),"x","")</f>
        <v/>
      </c>
      <c r="O703" s="87" t="str">
        <f>IF(AND($B703&gt;='111'!$N$11,$B703&lt;='111'!$O$11,OR($L703=$O$7,$M703=$O$7)),"x","")</f>
        <v/>
      </c>
      <c r="P703" s="87" t="str">
        <f>IF(AND($L703=$O$7,$B703&lt;'111'!$N$11),"x","")</f>
        <v/>
      </c>
      <c r="Q703" s="87" t="str">
        <f>IF(AND($M703=$O$7,$B703&lt;'111'!$N$11),"x","")</f>
        <v/>
      </c>
      <c r="R703" s="87" t="str">
        <f>IF(AND($B703&gt;='112'!$M$9,$B703&lt;='112'!$N$9,OR($L703='112'!$I$6,$M703='112'!$I$6)),"x","")</f>
        <v/>
      </c>
      <c r="S703" s="87" t="str">
        <f>IF(AND($L703='112'!$I$6,$B703&lt;'112'!$M$9),"x","")</f>
        <v/>
      </c>
      <c r="T703" s="87" t="str">
        <f>IF(AND($M703='112'!$I$6,$B703&lt;'112'!$M$9),"x","")</f>
        <v/>
      </c>
      <c r="U703" s="87" t="str">
        <f>IF(AND($B703&gt;='1331'!$I$9,$B703&lt;='1331'!$J$9,OR($L703=$U$7,$M703=$U$7)),"x","")</f>
        <v/>
      </c>
      <c r="V703" s="87" t="str">
        <f>IF(AND($L703=$U$7,$B703&lt;'1331'!$I$9),"x","")</f>
        <v/>
      </c>
      <c r="W703" s="87" t="str">
        <f>IF(AND($M703=$U$7,$B703&lt;'1331'!$I$9),"x","")</f>
        <v/>
      </c>
      <c r="X703" s="87" t="str">
        <f>IF(AND('CT-341'!$H$9=H703,OR(LEFT(L703,3)=$X$7,LEFT(M703,3)=$X$7)),"x","")</f>
        <v/>
      </c>
      <c r="Y703" s="87" t="str">
        <f>IF(OR(TH!L703=TH!$Y$7,M703=TH!$Y$7),"x","")</f>
        <v/>
      </c>
      <c r="Z703" s="87" t="str">
        <f t="shared" si="25"/>
        <v/>
      </c>
    </row>
    <row r="704" spans="1:26" ht="15.75" customHeight="1">
      <c r="A704" s="405" t="str">
        <f>IF(B704&lt;&gt;"",IF(AND(B704&gt;=_TM1,B704&lt;=_TM2,OR(TH!L704="1111",TH!M704="1111")),TH!D704,""),"")</f>
        <v/>
      </c>
      <c r="B704" s="63" t="str">
        <f t="shared" si="26"/>
        <v/>
      </c>
      <c r="C704" s="64"/>
      <c r="D704" s="64"/>
      <c r="E704" s="64"/>
      <c r="F704" s="67"/>
      <c r="G704" s="367"/>
      <c r="H704" s="413"/>
      <c r="I704" s="621"/>
      <c r="J704" s="630"/>
      <c r="K704" s="65"/>
      <c r="L704" s="66"/>
      <c r="M704" s="66"/>
      <c r="N704" s="87" t="str">
        <f>IF(AND('331-CT'!$E$7=TH!H704,OR(L704="331",M704="331")),"x","")</f>
        <v/>
      </c>
      <c r="O704" s="87" t="str">
        <f>IF(AND($B704&gt;='111'!$N$11,$B704&lt;='111'!$O$11,OR($L704=$O$7,$M704=$O$7)),"x","")</f>
        <v/>
      </c>
      <c r="P704" s="87" t="str">
        <f>IF(AND($L704=$O$7,$B704&lt;'111'!$N$11),"x","")</f>
        <v/>
      </c>
      <c r="Q704" s="87" t="str">
        <f>IF(AND($M704=$O$7,$B704&lt;'111'!$N$11),"x","")</f>
        <v/>
      </c>
      <c r="R704" s="87" t="str">
        <f>IF(AND($B704&gt;='112'!$M$9,$B704&lt;='112'!$N$9,OR($L704='112'!$I$6,$M704='112'!$I$6)),"x","")</f>
        <v/>
      </c>
      <c r="S704" s="87" t="str">
        <f>IF(AND($L704='112'!$I$6,$B704&lt;'112'!$M$9),"x","")</f>
        <v/>
      </c>
      <c r="T704" s="87" t="str">
        <f>IF(AND($M704='112'!$I$6,$B704&lt;'112'!$M$9),"x","")</f>
        <v/>
      </c>
      <c r="U704" s="87" t="str">
        <f>IF(AND($B704&gt;='1331'!$I$9,$B704&lt;='1331'!$J$9,OR($L704=$U$7,$M704=$U$7)),"x","")</f>
        <v/>
      </c>
      <c r="V704" s="87" t="str">
        <f>IF(AND($L704=$U$7,$B704&lt;'1331'!$I$9),"x","")</f>
        <v/>
      </c>
      <c r="W704" s="87" t="str">
        <f>IF(AND($M704=$U$7,$B704&lt;'1331'!$I$9),"x","")</f>
        <v/>
      </c>
      <c r="X704" s="87" t="str">
        <f>IF(AND('CT-341'!$H$9=H704,OR(LEFT(L704,3)=$X$7,LEFT(M704,3)=$X$7)),"x","")</f>
        <v/>
      </c>
      <c r="Y704" s="87" t="str">
        <f>IF(OR(TH!L704=TH!$Y$7,M704=TH!$Y$7),"x","")</f>
        <v/>
      </c>
      <c r="Z704" s="87" t="str">
        <f t="shared" si="25"/>
        <v/>
      </c>
    </row>
    <row r="705" spans="1:26" ht="15.75" customHeight="1">
      <c r="A705" s="405" t="str">
        <f>IF(B705&lt;&gt;"",IF(AND(B705&gt;=_TM1,B705&lt;=_TM2,OR(TH!L705="1111",TH!M705="1111")),TH!D705,""),"")</f>
        <v/>
      </c>
      <c r="B705" s="63" t="str">
        <f t="shared" si="26"/>
        <v/>
      </c>
      <c r="C705" s="64"/>
      <c r="D705" s="64"/>
      <c r="E705" s="64"/>
      <c r="F705" s="67"/>
      <c r="G705" s="367"/>
      <c r="H705" s="75"/>
      <c r="I705" s="619"/>
      <c r="J705" s="628"/>
      <c r="K705" s="65"/>
      <c r="L705" s="66"/>
      <c r="M705" s="66"/>
      <c r="N705" s="87" t="str">
        <f>IF(AND('331-CT'!$E$7=TH!H705,OR(L705="331",M705="331")),"x","")</f>
        <v/>
      </c>
      <c r="O705" s="87" t="str">
        <f>IF(AND($B705&gt;='111'!$N$11,$B705&lt;='111'!$O$11,OR($L705=$O$7,$M705=$O$7)),"x","")</f>
        <v/>
      </c>
      <c r="P705" s="87" t="str">
        <f>IF(AND($L705=$O$7,$B705&lt;'111'!$N$11),"x","")</f>
        <v/>
      </c>
      <c r="Q705" s="87" t="str">
        <f>IF(AND($M705=$O$7,$B705&lt;'111'!$N$11),"x","")</f>
        <v/>
      </c>
      <c r="R705" s="87" t="str">
        <f>IF(AND($B705&gt;='112'!$M$9,$B705&lt;='112'!$N$9,OR($L705='112'!$I$6,$M705='112'!$I$6)),"x","")</f>
        <v/>
      </c>
      <c r="S705" s="87" t="str">
        <f>IF(AND($L705='112'!$I$6,$B705&lt;'112'!$M$9),"x","")</f>
        <v/>
      </c>
      <c r="T705" s="87" t="str">
        <f>IF(AND($M705='112'!$I$6,$B705&lt;'112'!$M$9),"x","")</f>
        <v/>
      </c>
      <c r="U705" s="87" t="str">
        <f>IF(AND($B705&gt;='1331'!$I$9,$B705&lt;='1331'!$J$9,OR($L705=$U$7,$M705=$U$7)),"x","")</f>
        <v/>
      </c>
      <c r="V705" s="87" t="str">
        <f>IF(AND($L705=$U$7,$B705&lt;'1331'!$I$9),"x","")</f>
        <v/>
      </c>
      <c r="W705" s="87" t="str">
        <f>IF(AND($M705=$U$7,$B705&lt;'1331'!$I$9),"x","")</f>
        <v/>
      </c>
      <c r="X705" s="87" t="str">
        <f>IF(AND('CT-341'!$H$9=H705,OR(LEFT(L705,3)=$X$7,LEFT(M705,3)=$X$7)),"x","")</f>
        <v/>
      </c>
      <c r="Y705" s="87" t="str">
        <f>IF(OR(TH!L705=TH!$Y$7,M705=TH!$Y$7),"x","")</f>
        <v/>
      </c>
      <c r="Z705" s="87" t="str">
        <f t="shared" si="25"/>
        <v/>
      </c>
    </row>
    <row r="706" spans="1:26" ht="15.75" customHeight="1">
      <c r="A706" s="405" t="str">
        <f>IF(B706&lt;&gt;"",IF(AND(B706&gt;=_TM1,B706&lt;=_TM2,OR(TH!L706="1111",TH!M706="1111")),TH!D706,""),"")</f>
        <v/>
      </c>
      <c r="B706" s="63" t="str">
        <f t="shared" si="26"/>
        <v/>
      </c>
      <c r="C706" s="64"/>
      <c r="D706" s="64"/>
      <c r="E706" s="64"/>
      <c r="F706" s="67"/>
      <c r="G706" s="367"/>
      <c r="H706" s="75"/>
      <c r="I706" s="619"/>
      <c r="J706" s="628"/>
      <c r="K706" s="65"/>
      <c r="L706" s="66"/>
      <c r="M706" s="66"/>
      <c r="N706" s="87" t="str">
        <f>IF(AND('331-CT'!$E$7=TH!H706,OR(L706="331",M706="331")),"x","")</f>
        <v/>
      </c>
      <c r="O706" s="87" t="str">
        <f>IF(AND($B706&gt;='111'!$N$11,$B706&lt;='111'!$O$11,OR($L706=$O$7,$M706=$O$7)),"x","")</f>
        <v/>
      </c>
      <c r="P706" s="87" t="str">
        <f>IF(AND($L706=$O$7,$B706&lt;'111'!$N$11),"x","")</f>
        <v/>
      </c>
      <c r="Q706" s="87" t="str">
        <f>IF(AND($M706=$O$7,$B706&lt;'111'!$N$11),"x","")</f>
        <v/>
      </c>
      <c r="R706" s="87" t="str">
        <f>IF(AND($B706&gt;='112'!$M$9,$B706&lt;='112'!$N$9,OR($L706='112'!$I$6,$M706='112'!$I$6)),"x","")</f>
        <v/>
      </c>
      <c r="S706" s="87" t="str">
        <f>IF(AND($L706='112'!$I$6,$B706&lt;'112'!$M$9),"x","")</f>
        <v/>
      </c>
      <c r="T706" s="87" t="str">
        <f>IF(AND($M706='112'!$I$6,$B706&lt;'112'!$M$9),"x","")</f>
        <v/>
      </c>
      <c r="U706" s="87" t="str">
        <f>IF(AND($B706&gt;='1331'!$I$9,$B706&lt;='1331'!$J$9,OR($L706=$U$7,$M706=$U$7)),"x","")</f>
        <v/>
      </c>
      <c r="V706" s="87" t="str">
        <f>IF(AND($L706=$U$7,$B706&lt;'1331'!$I$9),"x","")</f>
        <v/>
      </c>
      <c r="W706" s="87" t="str">
        <f>IF(AND($M706=$U$7,$B706&lt;'1331'!$I$9),"x","")</f>
        <v/>
      </c>
      <c r="X706" s="87" t="str">
        <f>IF(AND('CT-341'!$H$9=H706,OR(LEFT(L706,3)=$X$7,LEFT(M706,3)=$X$7)),"x","")</f>
        <v/>
      </c>
      <c r="Y706" s="87" t="str">
        <f>IF(OR(TH!L706=TH!$Y$7,M706=TH!$Y$7),"x","")</f>
        <v/>
      </c>
      <c r="Z706" s="87" t="str">
        <f t="shared" si="25"/>
        <v/>
      </c>
    </row>
    <row r="707" spans="1:26" ht="15.75" customHeight="1">
      <c r="A707" s="405" t="str">
        <f>IF(B707&lt;&gt;"",IF(AND(B707&gt;=_TM1,B707&lt;=_TM2,OR(TH!L707="1111",TH!M707="1111")),TH!D707,""),"")</f>
        <v/>
      </c>
      <c r="B707" s="63" t="str">
        <f t="shared" si="26"/>
        <v/>
      </c>
      <c r="C707" s="64"/>
      <c r="D707" s="64"/>
      <c r="E707" s="64"/>
      <c r="F707" s="67"/>
      <c r="G707" s="381"/>
      <c r="H707" s="370"/>
      <c r="I707" s="619"/>
      <c r="J707" s="628"/>
      <c r="K707" s="65"/>
      <c r="L707" s="66"/>
      <c r="M707" s="66"/>
      <c r="N707" s="87" t="str">
        <f>IF(AND('331-CT'!$E$7=TH!H707,OR(L707="331",M707="331")),"x","")</f>
        <v/>
      </c>
      <c r="O707" s="87" t="str">
        <f>IF(AND($B707&gt;='111'!$N$11,$B707&lt;='111'!$O$11,OR($L707=$O$7,$M707=$O$7)),"x","")</f>
        <v/>
      </c>
      <c r="P707" s="87" t="str">
        <f>IF(AND($L707=$O$7,$B707&lt;'111'!$N$11),"x","")</f>
        <v/>
      </c>
      <c r="Q707" s="87" t="str">
        <f>IF(AND($M707=$O$7,$B707&lt;'111'!$N$11),"x","")</f>
        <v/>
      </c>
      <c r="R707" s="87" t="str">
        <f>IF(AND($B707&gt;='112'!$M$9,$B707&lt;='112'!$N$9,OR($L707='112'!$I$6,$M707='112'!$I$6)),"x","")</f>
        <v/>
      </c>
      <c r="S707" s="87" t="str">
        <f>IF(AND($L707='112'!$I$6,$B707&lt;'112'!$M$9),"x","")</f>
        <v/>
      </c>
      <c r="T707" s="87" t="str">
        <f>IF(AND($M707='112'!$I$6,$B707&lt;'112'!$M$9),"x","")</f>
        <v/>
      </c>
      <c r="U707" s="87" t="str">
        <f>IF(AND($B707&gt;='1331'!$I$9,$B707&lt;='1331'!$J$9,OR($L707=$U$7,$M707=$U$7)),"x","")</f>
        <v/>
      </c>
      <c r="V707" s="87" t="str">
        <f>IF(AND($L707=$U$7,$B707&lt;'1331'!$I$9),"x","")</f>
        <v/>
      </c>
      <c r="W707" s="87" t="str">
        <f>IF(AND($M707=$U$7,$B707&lt;'1331'!$I$9),"x","")</f>
        <v/>
      </c>
      <c r="X707" s="87" t="str">
        <f>IF(AND('CT-341'!$H$9=H707,OR(LEFT(L707,3)=$X$7,LEFT(M707,3)=$X$7)),"x","")</f>
        <v/>
      </c>
      <c r="Y707" s="87" t="str">
        <f>IF(OR(TH!L707=TH!$Y$7,M707=TH!$Y$7),"x","")</f>
        <v/>
      </c>
      <c r="Z707" s="87" t="str">
        <f t="shared" si="25"/>
        <v/>
      </c>
    </row>
    <row r="708" spans="1:26" ht="15.75" customHeight="1">
      <c r="A708" s="405" t="str">
        <f>IF(B708&lt;&gt;"",IF(AND(B708&gt;=_TM1,B708&lt;=_TM2,OR(TH!L708="1111",TH!M708="1111")),TH!D708,""),"")</f>
        <v/>
      </c>
      <c r="B708" s="63" t="str">
        <f t="shared" si="26"/>
        <v/>
      </c>
      <c r="C708" s="64"/>
      <c r="D708" s="64"/>
      <c r="E708" s="64"/>
      <c r="F708" s="67"/>
      <c r="G708" s="381"/>
      <c r="H708" s="370"/>
      <c r="I708" s="619"/>
      <c r="J708" s="628"/>
      <c r="K708" s="65"/>
      <c r="L708" s="66"/>
      <c r="M708" s="66"/>
      <c r="N708" s="87" t="str">
        <f>IF(AND('331-CT'!$E$7=TH!H708,OR(L708="331",M708="331")),"x","")</f>
        <v/>
      </c>
      <c r="O708" s="87" t="str">
        <f>IF(AND($B708&gt;='111'!$N$11,$B708&lt;='111'!$O$11,OR($L708=$O$7,$M708=$O$7)),"x","")</f>
        <v/>
      </c>
      <c r="P708" s="87" t="str">
        <f>IF(AND($L708=$O$7,$B708&lt;'111'!$N$11),"x","")</f>
        <v/>
      </c>
      <c r="Q708" s="87" t="str">
        <f>IF(AND($M708=$O$7,$B708&lt;'111'!$N$11),"x","")</f>
        <v/>
      </c>
      <c r="R708" s="87" t="str">
        <f>IF(AND($B708&gt;='112'!$M$9,$B708&lt;='112'!$N$9,OR($L708='112'!$I$6,$M708='112'!$I$6)),"x","")</f>
        <v/>
      </c>
      <c r="S708" s="87" t="str">
        <f>IF(AND($L708='112'!$I$6,$B708&lt;'112'!$M$9),"x","")</f>
        <v/>
      </c>
      <c r="T708" s="87" t="str">
        <f>IF(AND($M708='112'!$I$6,$B708&lt;'112'!$M$9),"x","")</f>
        <v/>
      </c>
      <c r="U708" s="87" t="str">
        <f>IF(AND($B708&gt;='1331'!$I$9,$B708&lt;='1331'!$J$9,OR($L708=$U$7,$M708=$U$7)),"x","")</f>
        <v/>
      </c>
      <c r="V708" s="87" t="str">
        <f>IF(AND($L708=$U$7,$B708&lt;'1331'!$I$9),"x","")</f>
        <v/>
      </c>
      <c r="W708" s="87" t="str">
        <f>IF(AND($M708=$U$7,$B708&lt;'1331'!$I$9),"x","")</f>
        <v/>
      </c>
      <c r="X708" s="87" t="str">
        <f>IF(AND('CT-341'!$H$9=H708,OR(LEFT(L708,3)=$X$7,LEFT(M708,3)=$X$7)),"x","")</f>
        <v/>
      </c>
      <c r="Y708" s="87" t="str">
        <f>IF(OR(TH!L708=TH!$Y$7,M708=TH!$Y$7),"x","")</f>
        <v/>
      </c>
      <c r="Z708" s="87" t="str">
        <f t="shared" si="25"/>
        <v/>
      </c>
    </row>
    <row r="709" spans="1:26" ht="15.75" customHeight="1">
      <c r="A709" s="405" t="str">
        <f>IF(B709&lt;&gt;"",IF(AND(B709&gt;=_TM1,B709&lt;=_TM2,OR(TH!L709="1111",TH!M709="1111")),TH!D709,""),"")</f>
        <v/>
      </c>
      <c r="B709" s="63" t="str">
        <f t="shared" si="26"/>
        <v/>
      </c>
      <c r="C709" s="368"/>
      <c r="D709" s="368"/>
      <c r="E709" s="368"/>
      <c r="F709" s="369"/>
      <c r="G709" s="397"/>
      <c r="H709" s="370"/>
      <c r="I709" s="619"/>
      <c r="J709" s="628"/>
      <c r="K709" s="65"/>
      <c r="L709" s="371"/>
      <c r="M709" s="371"/>
      <c r="N709" s="87" t="str">
        <f>IF(AND('331-CT'!$E$7=TH!H709,OR(L709="331",M709="331")),"x","")</f>
        <v/>
      </c>
      <c r="O709" s="87" t="str">
        <f>IF(AND($B709&gt;='111'!$N$11,$B709&lt;='111'!$O$11,OR($L709=$O$7,$M709=$O$7)),"x","")</f>
        <v/>
      </c>
      <c r="P709" s="87" t="str">
        <f>IF(AND($L709=$O$7,$B709&lt;'111'!$N$11),"x","")</f>
        <v/>
      </c>
      <c r="Q709" s="87" t="str">
        <f>IF(AND($M709=$O$7,$B709&lt;'111'!$N$11),"x","")</f>
        <v/>
      </c>
      <c r="R709" s="87" t="str">
        <f>IF(AND($B709&gt;='112'!$M$9,$B709&lt;='112'!$N$9,OR($L709='112'!$I$6,$M709='112'!$I$6)),"x","")</f>
        <v/>
      </c>
      <c r="S709" s="87" t="str">
        <f>IF(AND($L709='112'!$I$6,$B709&lt;'112'!$M$9),"x","")</f>
        <v/>
      </c>
      <c r="T709" s="87" t="str">
        <f>IF(AND($M709='112'!$I$6,$B709&lt;'112'!$M$9),"x","")</f>
        <v/>
      </c>
      <c r="U709" s="87" t="str">
        <f>IF(AND($B709&gt;='1331'!$I$9,$B709&lt;='1331'!$J$9,OR($L709=$U$7,$M709=$U$7)),"x","")</f>
        <v/>
      </c>
      <c r="V709" s="87" t="str">
        <f>IF(AND($L709=$U$7,$B709&lt;'1331'!$I$9),"x","")</f>
        <v/>
      </c>
      <c r="W709" s="87" t="str">
        <f>IF(AND($M709=$U$7,$B709&lt;'1331'!$I$9),"x","")</f>
        <v/>
      </c>
      <c r="X709" s="87" t="str">
        <f>IF(AND('CT-341'!$H$9=H709,OR(LEFT(L709,3)=$X$7,LEFT(M709,3)=$X$7)),"x","")</f>
        <v/>
      </c>
      <c r="Y709" s="87" t="str">
        <f>IF(OR(TH!L709=TH!$Y$7,M709=TH!$Y$7),"x","")</f>
        <v/>
      </c>
      <c r="Z709" s="87" t="str">
        <f t="shared" si="25"/>
        <v/>
      </c>
    </row>
    <row r="710" spans="1:26" ht="15.75" customHeight="1">
      <c r="A710" s="405" t="str">
        <f>IF(B710&lt;&gt;"",IF(AND(B710&gt;=_TM1,B710&lt;=_TM2,OR(TH!L710="1111",TH!M710="1111")),TH!D710,""),"")</f>
        <v/>
      </c>
      <c r="B710" s="63" t="str">
        <f t="shared" si="26"/>
        <v/>
      </c>
      <c r="C710" s="368"/>
      <c r="D710" s="368"/>
      <c r="E710" s="368"/>
      <c r="F710" s="369"/>
      <c r="G710" s="397"/>
      <c r="H710" s="370"/>
      <c r="I710" s="619"/>
      <c r="J710" s="628"/>
      <c r="K710" s="65"/>
      <c r="L710" s="371"/>
      <c r="M710" s="371"/>
      <c r="N710" s="87" t="str">
        <f>IF(AND('331-CT'!$E$7=TH!H710,OR(L710="331",M710="331")),"x","")</f>
        <v/>
      </c>
      <c r="O710" s="87" t="str">
        <f>IF(AND($B710&gt;='111'!$N$11,$B710&lt;='111'!$O$11,OR($L710=$O$7,$M710=$O$7)),"x","")</f>
        <v/>
      </c>
      <c r="P710" s="87" t="str">
        <f>IF(AND($L710=$O$7,$B710&lt;'111'!$N$11),"x","")</f>
        <v/>
      </c>
      <c r="Q710" s="87" t="str">
        <f>IF(AND($M710=$O$7,$B710&lt;'111'!$N$11),"x","")</f>
        <v/>
      </c>
      <c r="R710" s="87" t="str">
        <f>IF(AND($B710&gt;='112'!$M$9,$B710&lt;='112'!$N$9,OR($L710='112'!$I$6,$M710='112'!$I$6)),"x","")</f>
        <v/>
      </c>
      <c r="S710" s="87" t="str">
        <f>IF(AND($L710='112'!$I$6,$B710&lt;'112'!$M$9),"x","")</f>
        <v/>
      </c>
      <c r="T710" s="87" t="str">
        <f>IF(AND($M710='112'!$I$6,$B710&lt;'112'!$M$9),"x","")</f>
        <v/>
      </c>
      <c r="U710" s="87" t="str">
        <f>IF(AND($B710&gt;='1331'!$I$9,$B710&lt;='1331'!$J$9,OR($L710=$U$7,$M710=$U$7)),"x","")</f>
        <v/>
      </c>
      <c r="V710" s="87" t="str">
        <f>IF(AND($L710=$U$7,$B710&lt;'1331'!$I$9),"x","")</f>
        <v/>
      </c>
      <c r="W710" s="87" t="str">
        <f>IF(AND($M710=$U$7,$B710&lt;'1331'!$I$9),"x","")</f>
        <v/>
      </c>
      <c r="X710" s="87" t="str">
        <f>IF(AND('CT-341'!$H$9=H710,OR(LEFT(L710,3)=$X$7,LEFT(M710,3)=$X$7)),"x","")</f>
        <v/>
      </c>
      <c r="Y710" s="87" t="str">
        <f>IF(OR(TH!L710=TH!$Y$7,M710=TH!$Y$7),"x","")</f>
        <v/>
      </c>
      <c r="Z710" s="87" t="str">
        <f t="shared" si="25"/>
        <v/>
      </c>
    </row>
    <row r="711" spans="1:26" ht="15.75" customHeight="1">
      <c r="A711" s="405" t="str">
        <f>IF(B711&lt;&gt;"",IF(AND(B711&gt;=_TM1,B711&lt;=_TM2,OR(TH!L711="1111",TH!M711="1111")),TH!D711,""),"")</f>
        <v/>
      </c>
      <c r="B711" s="63" t="str">
        <f t="shared" si="26"/>
        <v/>
      </c>
      <c r="C711" s="368"/>
      <c r="D711" s="368"/>
      <c r="E711" s="368"/>
      <c r="F711" s="369"/>
      <c r="G711" s="397"/>
      <c r="H711" s="370"/>
      <c r="I711" s="619"/>
      <c r="J711" s="628"/>
      <c r="K711" s="65"/>
      <c r="L711" s="371"/>
      <c r="M711" s="371"/>
      <c r="N711" s="87" t="str">
        <f>IF(AND('331-CT'!$E$7=TH!H711,OR(L711="331",M711="331")),"x","")</f>
        <v/>
      </c>
      <c r="O711" s="87" t="str">
        <f>IF(AND($B711&gt;='111'!$N$11,$B711&lt;='111'!$O$11,OR($L711=$O$7,$M711=$O$7)),"x","")</f>
        <v/>
      </c>
      <c r="P711" s="87" t="str">
        <f>IF(AND($L711=$O$7,$B711&lt;'111'!$N$11),"x","")</f>
        <v/>
      </c>
      <c r="Q711" s="87" t="str">
        <f>IF(AND($M711=$O$7,$B711&lt;'111'!$N$11),"x","")</f>
        <v/>
      </c>
      <c r="R711" s="87" t="str">
        <f>IF(AND($B711&gt;='112'!$M$9,$B711&lt;='112'!$N$9,OR($L711='112'!$I$6,$M711='112'!$I$6)),"x","")</f>
        <v/>
      </c>
      <c r="S711" s="87" t="str">
        <f>IF(AND($L711='112'!$I$6,$B711&lt;'112'!$M$9),"x","")</f>
        <v/>
      </c>
      <c r="T711" s="87" t="str">
        <f>IF(AND($M711='112'!$I$6,$B711&lt;'112'!$M$9),"x","")</f>
        <v/>
      </c>
      <c r="U711" s="87" t="str">
        <f>IF(AND($B711&gt;='1331'!$I$9,$B711&lt;='1331'!$J$9,OR($L711=$U$7,$M711=$U$7)),"x","")</f>
        <v/>
      </c>
      <c r="V711" s="87" t="str">
        <f>IF(AND($L711=$U$7,$B711&lt;'1331'!$I$9),"x","")</f>
        <v/>
      </c>
      <c r="W711" s="87" t="str">
        <f>IF(AND($M711=$U$7,$B711&lt;'1331'!$I$9),"x","")</f>
        <v/>
      </c>
      <c r="X711" s="87" t="str">
        <f>IF(AND('CT-341'!$H$9=H711,OR(LEFT(L711,3)=$X$7,LEFT(M711,3)=$X$7)),"x","")</f>
        <v/>
      </c>
      <c r="Y711" s="87" t="str">
        <f>IF(OR(TH!L711=TH!$Y$7,M711=TH!$Y$7),"x","")</f>
        <v/>
      </c>
      <c r="Z711" s="87" t="str">
        <f t="shared" si="25"/>
        <v/>
      </c>
    </row>
    <row r="712" spans="1:26" ht="15.75" customHeight="1">
      <c r="A712" s="405" t="str">
        <f>IF(B712&lt;&gt;"",IF(AND(B712&gt;=_TM1,B712&lt;=_TM2,OR(TH!L712="1111",TH!M712="1111")),TH!D712,""),"")</f>
        <v/>
      </c>
      <c r="B712" s="63" t="str">
        <f t="shared" si="26"/>
        <v/>
      </c>
      <c r="C712" s="64"/>
      <c r="D712" s="64"/>
      <c r="E712" s="64"/>
      <c r="F712" s="67"/>
      <c r="G712" s="381"/>
      <c r="H712" s="413"/>
      <c r="I712" s="621"/>
      <c r="J712" s="630"/>
      <c r="K712" s="65"/>
      <c r="L712" s="371"/>
      <c r="M712" s="66"/>
      <c r="N712" s="87" t="str">
        <f>IF(AND('331-CT'!$E$7=TH!H712,OR(L712="331",M712="331")),"x","")</f>
        <v/>
      </c>
      <c r="O712" s="87" t="str">
        <f>IF(AND($B712&gt;='111'!$N$11,$B712&lt;='111'!$O$11,OR($L712=$O$7,$M712=$O$7)),"x","")</f>
        <v/>
      </c>
      <c r="P712" s="87" t="str">
        <f>IF(AND($L712=$O$7,$B712&lt;'111'!$N$11),"x","")</f>
        <v/>
      </c>
      <c r="Q712" s="87" t="str">
        <f>IF(AND($M712=$O$7,$B712&lt;'111'!$N$11),"x","")</f>
        <v/>
      </c>
      <c r="R712" s="87" t="str">
        <f>IF(AND($B712&gt;='112'!$M$9,$B712&lt;='112'!$N$9,OR($L712='112'!$I$6,$M712='112'!$I$6)),"x","")</f>
        <v/>
      </c>
      <c r="S712" s="87" t="str">
        <f>IF(AND($L712='112'!$I$6,$B712&lt;'112'!$M$9),"x","")</f>
        <v/>
      </c>
      <c r="T712" s="87" t="str">
        <f>IF(AND($M712='112'!$I$6,$B712&lt;'112'!$M$9),"x","")</f>
        <v/>
      </c>
      <c r="U712" s="87" t="str">
        <f>IF(AND($B712&gt;='1331'!$I$9,$B712&lt;='1331'!$J$9,OR($L712=$U$7,$M712=$U$7)),"x","")</f>
        <v/>
      </c>
      <c r="V712" s="87" t="str">
        <f>IF(AND($L712=$U$7,$B712&lt;'1331'!$I$9),"x","")</f>
        <v/>
      </c>
      <c r="W712" s="87" t="str">
        <f>IF(AND($M712=$U$7,$B712&lt;'1331'!$I$9),"x","")</f>
        <v/>
      </c>
      <c r="X712" s="87" t="str">
        <f>IF(AND('CT-341'!$H$9=H712,OR(LEFT(L712,3)=$X$7,LEFT(M712,3)=$X$7)),"x","")</f>
        <v/>
      </c>
      <c r="Y712" s="87" t="str">
        <f>IF(OR(TH!L712=TH!$Y$7,M712=TH!$Y$7),"x","")</f>
        <v/>
      </c>
      <c r="Z712" s="87" t="str">
        <f t="shared" si="25"/>
        <v/>
      </c>
    </row>
    <row r="713" spans="1:26" ht="15.75" customHeight="1">
      <c r="A713" s="405" t="str">
        <f>IF(B713&lt;&gt;"",IF(AND(B713&gt;=_TM1,B713&lt;=_TM2,OR(TH!L713="1111",TH!M713="1111")),TH!D713,""),"")</f>
        <v/>
      </c>
      <c r="B713" s="63" t="str">
        <f t="shared" si="26"/>
        <v/>
      </c>
      <c r="C713" s="64"/>
      <c r="D713" s="64"/>
      <c r="E713" s="64"/>
      <c r="F713" s="67"/>
      <c r="G713" s="381"/>
      <c r="H713" s="413"/>
      <c r="I713" s="621"/>
      <c r="J713" s="630"/>
      <c r="K713" s="65"/>
      <c r="L713" s="371"/>
      <c r="M713" s="66"/>
      <c r="N713" s="87" t="str">
        <f>IF(AND('331-CT'!$E$7=TH!H713,OR(L713="331",M713="331")),"x","")</f>
        <v/>
      </c>
      <c r="O713" s="87" t="str">
        <f>IF(AND($B713&gt;='111'!$N$11,$B713&lt;='111'!$O$11,OR($L713=$O$7,$M713=$O$7)),"x","")</f>
        <v/>
      </c>
      <c r="P713" s="87" t="str">
        <f>IF(AND($L713=$O$7,$B713&lt;'111'!$N$11),"x","")</f>
        <v/>
      </c>
      <c r="Q713" s="87" t="str">
        <f>IF(AND($M713=$O$7,$B713&lt;'111'!$N$11),"x","")</f>
        <v/>
      </c>
      <c r="R713" s="87" t="str">
        <f>IF(AND($B713&gt;='112'!$M$9,$B713&lt;='112'!$N$9,OR($L713='112'!$I$6,$M713='112'!$I$6)),"x","")</f>
        <v/>
      </c>
      <c r="S713" s="87" t="str">
        <f>IF(AND($L713='112'!$I$6,$B713&lt;'112'!$M$9),"x","")</f>
        <v/>
      </c>
      <c r="T713" s="87" t="str">
        <f>IF(AND($M713='112'!$I$6,$B713&lt;'112'!$M$9),"x","")</f>
        <v/>
      </c>
      <c r="U713" s="87" t="str">
        <f>IF(AND($B713&gt;='1331'!$I$9,$B713&lt;='1331'!$J$9,OR($L713=$U$7,$M713=$U$7)),"x","")</f>
        <v/>
      </c>
      <c r="V713" s="87" t="str">
        <f>IF(AND($L713=$U$7,$B713&lt;'1331'!$I$9),"x","")</f>
        <v/>
      </c>
      <c r="W713" s="87" t="str">
        <f>IF(AND($M713=$U$7,$B713&lt;'1331'!$I$9),"x","")</f>
        <v/>
      </c>
      <c r="X713" s="87" t="str">
        <f>IF(AND('CT-341'!$H$9=H713,OR(LEFT(L713,3)=$X$7,LEFT(M713,3)=$X$7)),"x","")</f>
        <v/>
      </c>
      <c r="Y713" s="87" t="str">
        <f>IF(OR(TH!L713=TH!$Y$7,M713=TH!$Y$7),"x","")</f>
        <v/>
      </c>
      <c r="Z713" s="87" t="str">
        <f t="shared" si="25"/>
        <v/>
      </c>
    </row>
    <row r="714" spans="1:26" ht="15.75" customHeight="1">
      <c r="A714" s="405" t="str">
        <f>IF(B714&lt;&gt;"",IF(AND(B714&gt;=_TM1,B714&lt;=_TM2,OR(TH!L714="1111",TH!M714="1111")),TH!D714,""),"")</f>
        <v/>
      </c>
      <c r="B714" s="63" t="str">
        <f t="shared" si="26"/>
        <v/>
      </c>
      <c r="C714" s="368"/>
      <c r="D714" s="368"/>
      <c r="E714" s="368"/>
      <c r="F714" s="369"/>
      <c r="G714" s="397"/>
      <c r="H714" s="370"/>
      <c r="I714" s="619"/>
      <c r="J714" s="628"/>
      <c r="K714" s="65"/>
      <c r="L714" s="371"/>
      <c r="M714" s="371"/>
      <c r="N714" s="87" t="str">
        <f>IF(AND('331-CT'!$E$7=TH!H714,OR(L714="331",M714="331")),"x","")</f>
        <v/>
      </c>
      <c r="O714" s="87" t="str">
        <f>IF(AND($B714&gt;='111'!$N$11,$B714&lt;='111'!$O$11,OR($L714=$O$7,$M714=$O$7)),"x","")</f>
        <v/>
      </c>
      <c r="P714" s="87" t="str">
        <f>IF(AND($L714=$O$7,$B714&lt;'111'!$N$11),"x","")</f>
        <v/>
      </c>
      <c r="Q714" s="87" t="str">
        <f>IF(AND($M714=$O$7,$B714&lt;'111'!$N$11),"x","")</f>
        <v/>
      </c>
      <c r="R714" s="87" t="str">
        <f>IF(AND($B714&gt;='112'!$M$9,$B714&lt;='112'!$N$9,OR($L714='112'!$I$6,$M714='112'!$I$6)),"x","")</f>
        <v/>
      </c>
      <c r="S714" s="87" t="str">
        <f>IF(AND($L714='112'!$I$6,$B714&lt;'112'!$M$9),"x","")</f>
        <v/>
      </c>
      <c r="T714" s="87" t="str">
        <f>IF(AND($M714='112'!$I$6,$B714&lt;'112'!$M$9),"x","")</f>
        <v/>
      </c>
      <c r="U714" s="87" t="str">
        <f>IF(AND($B714&gt;='1331'!$I$9,$B714&lt;='1331'!$J$9,OR($L714=$U$7,$M714=$U$7)),"x","")</f>
        <v/>
      </c>
      <c r="V714" s="87" t="str">
        <f>IF(AND($L714=$U$7,$B714&lt;'1331'!$I$9),"x","")</f>
        <v/>
      </c>
      <c r="W714" s="87" t="str">
        <f>IF(AND($M714=$U$7,$B714&lt;'1331'!$I$9),"x","")</f>
        <v/>
      </c>
      <c r="X714" s="87" t="str">
        <f>IF(AND('CT-341'!$H$9=H714,OR(LEFT(L714,3)=$X$7,LEFT(M714,3)=$X$7)),"x","")</f>
        <v/>
      </c>
      <c r="Y714" s="87" t="str">
        <f>IF(OR(TH!L714=TH!$Y$7,M714=TH!$Y$7),"x","")</f>
        <v/>
      </c>
      <c r="Z714" s="87" t="str">
        <f t="shared" si="25"/>
        <v/>
      </c>
    </row>
    <row r="715" spans="1:26" ht="15.75" customHeight="1">
      <c r="A715" s="405" t="str">
        <f>IF(B715&lt;&gt;"",IF(AND(B715&gt;=_TM1,B715&lt;=_TM2,OR(TH!L715="1111",TH!M715="1111")),TH!D715,""),"")</f>
        <v/>
      </c>
      <c r="B715" s="63" t="str">
        <f t="shared" si="26"/>
        <v/>
      </c>
      <c r="C715" s="368"/>
      <c r="D715" s="368"/>
      <c r="E715" s="368"/>
      <c r="F715" s="369"/>
      <c r="G715" s="397"/>
      <c r="H715" s="370"/>
      <c r="I715" s="619"/>
      <c r="J715" s="628"/>
      <c r="K715" s="65"/>
      <c r="L715" s="371"/>
      <c r="M715" s="371"/>
      <c r="N715" s="87" t="str">
        <f>IF(AND('331-CT'!$E$7=TH!H715,OR(L715="331",M715="331")),"x","")</f>
        <v/>
      </c>
      <c r="O715" s="87" t="str">
        <f>IF(AND($B715&gt;='111'!$N$11,$B715&lt;='111'!$O$11,OR($L715=$O$7,$M715=$O$7)),"x","")</f>
        <v/>
      </c>
      <c r="P715" s="87" t="str">
        <f>IF(AND($L715=$O$7,$B715&lt;'111'!$N$11),"x","")</f>
        <v/>
      </c>
      <c r="Q715" s="87" t="str">
        <f>IF(AND($M715=$O$7,$B715&lt;'111'!$N$11),"x","")</f>
        <v/>
      </c>
      <c r="R715" s="87" t="str">
        <f>IF(AND($B715&gt;='112'!$M$9,$B715&lt;='112'!$N$9,OR($L715='112'!$I$6,$M715='112'!$I$6)),"x","")</f>
        <v/>
      </c>
      <c r="S715" s="87" t="str">
        <f>IF(AND($L715='112'!$I$6,$B715&lt;'112'!$M$9),"x","")</f>
        <v/>
      </c>
      <c r="T715" s="87" t="str">
        <f>IF(AND($M715='112'!$I$6,$B715&lt;'112'!$M$9),"x","")</f>
        <v/>
      </c>
      <c r="U715" s="87" t="str">
        <f>IF(AND($B715&gt;='1331'!$I$9,$B715&lt;='1331'!$J$9,OR($L715=$U$7,$M715=$U$7)),"x","")</f>
        <v/>
      </c>
      <c r="V715" s="87" t="str">
        <f>IF(AND($L715=$U$7,$B715&lt;'1331'!$I$9),"x","")</f>
        <v/>
      </c>
      <c r="W715" s="87" t="str">
        <f>IF(AND($M715=$U$7,$B715&lt;'1331'!$I$9),"x","")</f>
        <v/>
      </c>
      <c r="X715" s="87" t="str">
        <f>IF(AND('CT-341'!$H$9=H715,OR(LEFT(L715,3)=$X$7,LEFT(M715,3)=$X$7)),"x","")</f>
        <v/>
      </c>
      <c r="Y715" s="87" t="str">
        <f>IF(OR(TH!L715=TH!$Y$7,M715=TH!$Y$7),"x","")</f>
        <v/>
      </c>
      <c r="Z715" s="87" t="str">
        <f t="shared" si="25"/>
        <v/>
      </c>
    </row>
    <row r="716" spans="1:26" ht="15.75" customHeight="1">
      <c r="A716" s="405" t="str">
        <f>IF(B716&lt;&gt;"",IF(AND(B716&gt;=_TM1,B716&lt;=_TM2,OR(TH!L716="1111",TH!M716="1111")),TH!D716,""),"")</f>
        <v/>
      </c>
      <c r="B716" s="63" t="str">
        <f t="shared" si="26"/>
        <v/>
      </c>
      <c r="C716" s="368"/>
      <c r="D716" s="368"/>
      <c r="E716" s="368"/>
      <c r="F716" s="369"/>
      <c r="G716" s="397"/>
      <c r="H716" s="370"/>
      <c r="I716" s="619"/>
      <c r="J716" s="628"/>
      <c r="K716" s="65"/>
      <c r="L716" s="371"/>
      <c r="M716" s="371"/>
      <c r="N716" s="87" t="str">
        <f>IF(AND('331-CT'!$E$7=TH!H716,OR(L716="331",M716="331")),"x","")</f>
        <v/>
      </c>
      <c r="O716" s="87" t="str">
        <f>IF(AND($B716&gt;='111'!$N$11,$B716&lt;='111'!$O$11,OR($L716=$O$7,$M716=$O$7)),"x","")</f>
        <v/>
      </c>
      <c r="P716" s="87" t="str">
        <f>IF(AND($L716=$O$7,$B716&lt;'111'!$N$11),"x","")</f>
        <v/>
      </c>
      <c r="Q716" s="87" t="str">
        <f>IF(AND($M716=$O$7,$B716&lt;'111'!$N$11),"x","")</f>
        <v/>
      </c>
      <c r="R716" s="87" t="str">
        <f>IF(AND($B716&gt;='112'!$M$9,$B716&lt;='112'!$N$9,OR($L716='112'!$I$6,$M716='112'!$I$6)),"x","")</f>
        <v/>
      </c>
      <c r="S716" s="87" t="str">
        <f>IF(AND($L716='112'!$I$6,$B716&lt;'112'!$M$9),"x","")</f>
        <v/>
      </c>
      <c r="T716" s="87" t="str">
        <f>IF(AND($M716='112'!$I$6,$B716&lt;'112'!$M$9),"x","")</f>
        <v/>
      </c>
      <c r="U716" s="87" t="str">
        <f>IF(AND($B716&gt;='1331'!$I$9,$B716&lt;='1331'!$J$9,OR($L716=$U$7,$M716=$U$7)),"x","")</f>
        <v/>
      </c>
      <c r="V716" s="87" t="str">
        <f>IF(AND($L716=$U$7,$B716&lt;'1331'!$I$9),"x","")</f>
        <v/>
      </c>
      <c r="W716" s="87" t="str">
        <f>IF(AND($M716=$U$7,$B716&lt;'1331'!$I$9),"x","")</f>
        <v/>
      </c>
      <c r="X716" s="87" t="str">
        <f>IF(AND('CT-341'!$H$9=H716,OR(LEFT(L716,3)=$X$7,LEFT(M716,3)=$X$7)),"x","")</f>
        <v/>
      </c>
      <c r="Y716" s="87" t="str">
        <f>IF(OR(TH!L716=TH!$Y$7,M716=TH!$Y$7),"x","")</f>
        <v/>
      </c>
      <c r="Z716" s="87" t="str">
        <f t="shared" si="25"/>
        <v/>
      </c>
    </row>
    <row r="717" spans="1:26" ht="15.75" customHeight="1">
      <c r="A717" s="405" t="str">
        <f>IF(B717&lt;&gt;"",IF(AND(B717&gt;=_TM1,B717&lt;=_TM2,OR(TH!L717="1111",TH!M717="1111")),TH!D717,""),"")</f>
        <v/>
      </c>
      <c r="B717" s="63" t="str">
        <f t="shared" si="26"/>
        <v/>
      </c>
      <c r="C717" s="368"/>
      <c r="D717" s="368"/>
      <c r="E717" s="368"/>
      <c r="F717" s="369"/>
      <c r="G717" s="397"/>
      <c r="H717" s="370"/>
      <c r="I717" s="619"/>
      <c r="J717" s="628"/>
      <c r="K717" s="65"/>
      <c r="L717" s="371"/>
      <c r="M717" s="371"/>
      <c r="N717" s="87" t="str">
        <f>IF(AND('331-CT'!$E$7=TH!H717,OR(L717="331",M717="331")),"x","")</f>
        <v/>
      </c>
      <c r="O717" s="87" t="str">
        <f>IF(AND($B717&gt;='111'!$N$11,$B717&lt;='111'!$O$11,OR($L717=$O$7,$M717=$O$7)),"x","")</f>
        <v/>
      </c>
      <c r="P717" s="87" t="str">
        <f>IF(AND($L717=$O$7,$B717&lt;'111'!$N$11),"x","")</f>
        <v/>
      </c>
      <c r="Q717" s="87" t="str">
        <f>IF(AND($M717=$O$7,$B717&lt;'111'!$N$11),"x","")</f>
        <v/>
      </c>
      <c r="R717" s="87" t="str">
        <f>IF(AND($B717&gt;='112'!$M$9,$B717&lt;='112'!$N$9,OR($L717='112'!$I$6,$M717='112'!$I$6)),"x","")</f>
        <v/>
      </c>
      <c r="S717" s="87" t="str">
        <f>IF(AND($L717='112'!$I$6,$B717&lt;'112'!$M$9),"x","")</f>
        <v/>
      </c>
      <c r="T717" s="87" t="str">
        <f>IF(AND($M717='112'!$I$6,$B717&lt;'112'!$M$9),"x","")</f>
        <v/>
      </c>
      <c r="U717" s="87" t="str">
        <f>IF(AND($B717&gt;='1331'!$I$9,$B717&lt;='1331'!$J$9,OR($L717=$U$7,$M717=$U$7)),"x","")</f>
        <v/>
      </c>
      <c r="V717" s="87" t="str">
        <f>IF(AND($L717=$U$7,$B717&lt;'1331'!$I$9),"x","")</f>
        <v/>
      </c>
      <c r="W717" s="87" t="str">
        <f>IF(AND($M717=$U$7,$B717&lt;'1331'!$I$9),"x","")</f>
        <v/>
      </c>
      <c r="X717" s="87" t="str">
        <f>IF(AND('CT-341'!$H$9=H717,OR(LEFT(L717,3)=$X$7,LEFT(M717,3)=$X$7)),"x","")</f>
        <v/>
      </c>
      <c r="Y717" s="87" t="str">
        <f>IF(OR(TH!L717=TH!$Y$7,M717=TH!$Y$7),"x","")</f>
        <v/>
      </c>
      <c r="Z717" s="87" t="str">
        <f t="shared" si="25"/>
        <v/>
      </c>
    </row>
    <row r="718" spans="1:26" ht="15.75" customHeight="1">
      <c r="A718" s="405" t="str">
        <f>IF(B718&lt;&gt;"",IF(AND(B718&gt;=_TM1,B718&lt;=_TM2,OR(TH!L718="1111",TH!M718="1111")),TH!D718,""),"")</f>
        <v/>
      </c>
      <c r="B718" s="63" t="str">
        <f t="shared" si="26"/>
        <v/>
      </c>
      <c r="C718" s="368"/>
      <c r="D718" s="368"/>
      <c r="E718" s="368"/>
      <c r="F718" s="369"/>
      <c r="G718" s="397"/>
      <c r="H718" s="370"/>
      <c r="I718" s="619"/>
      <c r="J718" s="628"/>
      <c r="K718" s="65"/>
      <c r="L718" s="371"/>
      <c r="M718" s="371"/>
      <c r="N718" s="87" t="str">
        <f>IF(AND('331-CT'!$E$7=TH!H718,OR(L718="331",M718="331")),"x","")</f>
        <v/>
      </c>
      <c r="O718" s="87" t="str">
        <f>IF(AND($B718&gt;='111'!$N$11,$B718&lt;='111'!$O$11,OR($L718=$O$7,$M718=$O$7)),"x","")</f>
        <v/>
      </c>
      <c r="P718" s="87" t="str">
        <f>IF(AND($L718=$O$7,$B718&lt;'111'!$N$11),"x","")</f>
        <v/>
      </c>
      <c r="Q718" s="87" t="str">
        <f>IF(AND($M718=$O$7,$B718&lt;'111'!$N$11),"x","")</f>
        <v/>
      </c>
      <c r="R718" s="87" t="str">
        <f>IF(AND($B718&gt;='112'!$M$9,$B718&lt;='112'!$N$9,OR($L718='112'!$I$6,$M718='112'!$I$6)),"x","")</f>
        <v/>
      </c>
      <c r="S718" s="87" t="str">
        <f>IF(AND($L718='112'!$I$6,$B718&lt;'112'!$M$9),"x","")</f>
        <v/>
      </c>
      <c r="T718" s="87" t="str">
        <f>IF(AND($M718='112'!$I$6,$B718&lt;'112'!$M$9),"x","")</f>
        <v/>
      </c>
      <c r="U718" s="87" t="str">
        <f>IF(AND($B718&gt;='1331'!$I$9,$B718&lt;='1331'!$J$9,OR($L718=$U$7,$M718=$U$7)),"x","")</f>
        <v/>
      </c>
      <c r="V718" s="87" t="str">
        <f>IF(AND($L718=$U$7,$B718&lt;'1331'!$I$9),"x","")</f>
        <v/>
      </c>
      <c r="W718" s="87" t="str">
        <f>IF(AND($M718=$U$7,$B718&lt;'1331'!$I$9),"x","")</f>
        <v/>
      </c>
      <c r="X718" s="87" t="str">
        <f>IF(AND('CT-341'!$H$9=H718,OR(LEFT(L718,3)=$X$7,LEFT(M718,3)=$X$7)),"x","")</f>
        <v/>
      </c>
      <c r="Y718" s="87" t="str">
        <f>IF(OR(TH!L718=TH!$Y$7,M718=TH!$Y$7),"x","")</f>
        <v/>
      </c>
      <c r="Z718" s="87" t="str">
        <f t="shared" si="25"/>
        <v/>
      </c>
    </row>
    <row r="719" spans="1:26" ht="15.75" customHeight="1">
      <c r="A719" s="405" t="str">
        <f>IF(B719&lt;&gt;"",IF(AND(B719&gt;=_TM1,B719&lt;=_TM2,OR(TH!L719="1111",TH!M719="1111")),TH!D719,""),"")</f>
        <v/>
      </c>
      <c r="B719" s="63" t="str">
        <f t="shared" si="26"/>
        <v/>
      </c>
      <c r="C719" s="368"/>
      <c r="D719" s="368"/>
      <c r="E719" s="368"/>
      <c r="F719" s="369"/>
      <c r="G719" s="397"/>
      <c r="H719" s="370"/>
      <c r="I719" s="619"/>
      <c r="J719" s="628"/>
      <c r="K719" s="65"/>
      <c r="L719" s="371"/>
      <c r="M719" s="371"/>
      <c r="N719" s="87" t="str">
        <f>IF(AND('331-CT'!$E$7=TH!H719,OR(L719="331",M719="331")),"x","")</f>
        <v/>
      </c>
      <c r="O719" s="87" t="str">
        <f>IF(AND($B719&gt;='111'!$N$11,$B719&lt;='111'!$O$11,OR($L719=$O$7,$M719=$O$7)),"x","")</f>
        <v/>
      </c>
      <c r="P719" s="87" t="str">
        <f>IF(AND($L719=$O$7,$B719&lt;'111'!$N$11),"x","")</f>
        <v/>
      </c>
      <c r="Q719" s="87" t="str">
        <f>IF(AND($M719=$O$7,$B719&lt;'111'!$N$11),"x","")</f>
        <v/>
      </c>
      <c r="R719" s="87" t="str">
        <f>IF(AND($B719&gt;='112'!$M$9,$B719&lt;='112'!$N$9,OR($L719='112'!$I$6,$M719='112'!$I$6)),"x","")</f>
        <v/>
      </c>
      <c r="S719" s="87" t="str">
        <f>IF(AND($L719='112'!$I$6,$B719&lt;'112'!$M$9),"x","")</f>
        <v/>
      </c>
      <c r="T719" s="87" t="str">
        <f>IF(AND($M719='112'!$I$6,$B719&lt;'112'!$M$9),"x","")</f>
        <v/>
      </c>
      <c r="U719" s="87" t="str">
        <f>IF(AND($B719&gt;='1331'!$I$9,$B719&lt;='1331'!$J$9,OR($L719=$U$7,$M719=$U$7)),"x","")</f>
        <v/>
      </c>
      <c r="V719" s="87" t="str">
        <f>IF(AND($L719=$U$7,$B719&lt;'1331'!$I$9),"x","")</f>
        <v/>
      </c>
      <c r="W719" s="87" t="str">
        <f>IF(AND($M719=$U$7,$B719&lt;'1331'!$I$9),"x","")</f>
        <v/>
      </c>
      <c r="X719" s="87" t="str">
        <f>IF(AND('CT-341'!$H$9=H719,OR(LEFT(L719,3)=$X$7,LEFT(M719,3)=$X$7)),"x","")</f>
        <v/>
      </c>
      <c r="Y719" s="87" t="str">
        <f>IF(OR(TH!L719=TH!$Y$7,M719=TH!$Y$7),"x","")</f>
        <v/>
      </c>
      <c r="Z719" s="87" t="str">
        <f t="shared" si="25"/>
        <v/>
      </c>
    </row>
    <row r="720" spans="1:26" ht="15.75" customHeight="1">
      <c r="A720" s="405" t="str">
        <f>IF(B720&lt;&gt;"",IF(AND(B720&gt;=_TM1,B720&lt;=_TM2,OR(TH!L720="1111",TH!M720="1111")),TH!D720,""),"")</f>
        <v/>
      </c>
      <c r="B720" s="63" t="str">
        <f t="shared" si="26"/>
        <v/>
      </c>
      <c r="C720" s="368"/>
      <c r="D720" s="368"/>
      <c r="E720" s="368"/>
      <c r="F720" s="369"/>
      <c r="G720" s="397"/>
      <c r="H720" s="370"/>
      <c r="I720" s="619"/>
      <c r="J720" s="628"/>
      <c r="K720" s="65"/>
      <c r="L720" s="371"/>
      <c r="M720" s="371"/>
      <c r="N720" s="87" t="str">
        <f>IF(AND('331-CT'!$E$7=TH!H720,OR(L720="331",M720="331")),"x","")</f>
        <v/>
      </c>
      <c r="O720" s="87" t="str">
        <f>IF(AND($B720&gt;='111'!$N$11,$B720&lt;='111'!$O$11,OR($L720=$O$7,$M720=$O$7)),"x","")</f>
        <v/>
      </c>
      <c r="P720" s="87" t="str">
        <f>IF(AND($L720=$O$7,$B720&lt;'111'!$N$11),"x","")</f>
        <v/>
      </c>
      <c r="Q720" s="87" t="str">
        <f>IF(AND($M720=$O$7,$B720&lt;'111'!$N$11),"x","")</f>
        <v/>
      </c>
      <c r="R720" s="87" t="str">
        <f>IF(AND($B720&gt;='112'!$M$9,$B720&lt;='112'!$N$9,OR($L720='112'!$I$6,$M720='112'!$I$6)),"x","")</f>
        <v/>
      </c>
      <c r="S720" s="87" t="str">
        <f>IF(AND($L720='112'!$I$6,$B720&lt;'112'!$M$9),"x","")</f>
        <v/>
      </c>
      <c r="T720" s="87" t="str">
        <f>IF(AND($M720='112'!$I$6,$B720&lt;'112'!$M$9),"x","")</f>
        <v/>
      </c>
      <c r="U720" s="87" t="str">
        <f>IF(AND($B720&gt;='1331'!$I$9,$B720&lt;='1331'!$J$9,OR($L720=$U$7,$M720=$U$7)),"x","")</f>
        <v/>
      </c>
      <c r="V720" s="87" t="str">
        <f>IF(AND($L720=$U$7,$B720&lt;'1331'!$I$9),"x","")</f>
        <v/>
      </c>
      <c r="W720" s="87" t="str">
        <f>IF(AND($M720=$U$7,$B720&lt;'1331'!$I$9),"x","")</f>
        <v/>
      </c>
      <c r="X720" s="87" t="str">
        <f>IF(AND('CT-341'!$H$9=H720,OR(LEFT(L720,3)=$X$7,LEFT(M720,3)=$X$7)),"x","")</f>
        <v/>
      </c>
      <c r="Y720" s="87" t="str">
        <f>IF(OR(TH!L720=TH!$Y$7,M720=TH!$Y$7),"x","")</f>
        <v/>
      </c>
      <c r="Z720" s="87" t="str">
        <f t="shared" si="25"/>
        <v/>
      </c>
    </row>
    <row r="721" spans="1:26" ht="15.75" customHeight="1">
      <c r="A721" s="405" t="str">
        <f>IF(B721&lt;&gt;"",IF(AND(B721&gt;=_TM1,B721&lt;=_TM2,OR(TH!L721="1111",TH!M721="1111")),TH!D721,""),"")</f>
        <v/>
      </c>
      <c r="B721" s="63" t="str">
        <f t="shared" si="26"/>
        <v/>
      </c>
      <c r="C721" s="368"/>
      <c r="D721" s="368"/>
      <c r="E721" s="368"/>
      <c r="F721" s="369"/>
      <c r="G721" s="397"/>
      <c r="H721" s="370"/>
      <c r="I721" s="619"/>
      <c r="J721" s="628"/>
      <c r="K721" s="65"/>
      <c r="L721" s="371"/>
      <c r="M721" s="371"/>
      <c r="N721" s="87" t="str">
        <f>IF(AND('331-CT'!$E$7=TH!H721,OR(L721="331",M721="331")),"x","")</f>
        <v/>
      </c>
      <c r="O721" s="87" t="str">
        <f>IF(AND($B721&gt;='111'!$N$11,$B721&lt;='111'!$O$11,OR($L721=$O$7,$M721=$O$7)),"x","")</f>
        <v/>
      </c>
      <c r="P721" s="87" t="str">
        <f>IF(AND($L721=$O$7,$B721&lt;'111'!$N$11),"x","")</f>
        <v/>
      </c>
      <c r="Q721" s="87" t="str">
        <f>IF(AND($M721=$O$7,$B721&lt;'111'!$N$11),"x","")</f>
        <v/>
      </c>
      <c r="R721" s="87" t="str">
        <f>IF(AND($B721&gt;='112'!$M$9,$B721&lt;='112'!$N$9,OR($L721='112'!$I$6,$M721='112'!$I$6)),"x","")</f>
        <v/>
      </c>
      <c r="S721" s="87" t="str">
        <f>IF(AND($L721='112'!$I$6,$B721&lt;'112'!$M$9),"x","")</f>
        <v/>
      </c>
      <c r="T721" s="87" t="str">
        <f>IF(AND($M721='112'!$I$6,$B721&lt;'112'!$M$9),"x","")</f>
        <v/>
      </c>
      <c r="U721" s="87" t="str">
        <f>IF(AND($B721&gt;='1331'!$I$9,$B721&lt;='1331'!$J$9,OR($L721=$U$7,$M721=$U$7)),"x","")</f>
        <v/>
      </c>
      <c r="V721" s="87" t="str">
        <f>IF(AND($L721=$U$7,$B721&lt;'1331'!$I$9),"x","")</f>
        <v/>
      </c>
      <c r="W721" s="87" t="str">
        <f>IF(AND($M721=$U$7,$B721&lt;'1331'!$I$9),"x","")</f>
        <v/>
      </c>
      <c r="X721" s="87" t="str">
        <f>IF(AND('CT-341'!$H$9=H721,OR(LEFT(L721,3)=$X$7,LEFT(M721,3)=$X$7)),"x","")</f>
        <v/>
      </c>
      <c r="Y721" s="87" t="str">
        <f>IF(OR(TH!L721=TH!$Y$7,M721=TH!$Y$7),"x","")</f>
        <v/>
      </c>
      <c r="Z721" s="87" t="str">
        <f t="shared" si="25"/>
        <v/>
      </c>
    </row>
    <row r="722" spans="1:26" ht="15.75" customHeight="1">
      <c r="A722" s="405" t="str">
        <f>IF(B722&lt;&gt;"",IF(AND(B722&gt;=_TM1,B722&lt;=_TM2,OR(TH!L722="1111",TH!M722="1111")),TH!D722,""),"")</f>
        <v/>
      </c>
      <c r="B722" s="63" t="str">
        <f t="shared" si="26"/>
        <v/>
      </c>
      <c r="C722" s="368"/>
      <c r="D722" s="368"/>
      <c r="E722" s="368"/>
      <c r="F722" s="369"/>
      <c r="G722" s="397"/>
      <c r="H722" s="370"/>
      <c r="I722" s="619"/>
      <c r="J722" s="628"/>
      <c r="K722" s="65"/>
      <c r="L722" s="371"/>
      <c r="M722" s="371"/>
      <c r="N722" s="87" t="str">
        <f>IF(AND('331-CT'!$E$7=TH!H722,OR(L722="331",M722="331")),"x","")</f>
        <v/>
      </c>
      <c r="O722" s="87" t="str">
        <f>IF(AND($B722&gt;='111'!$N$11,$B722&lt;='111'!$O$11,OR($L722=$O$7,$M722=$O$7)),"x","")</f>
        <v/>
      </c>
      <c r="P722" s="87" t="str">
        <f>IF(AND($L722=$O$7,$B722&lt;'111'!$N$11),"x","")</f>
        <v/>
      </c>
      <c r="Q722" s="87" t="str">
        <f>IF(AND($M722=$O$7,$B722&lt;'111'!$N$11),"x","")</f>
        <v/>
      </c>
      <c r="R722" s="87" t="str">
        <f>IF(AND($B722&gt;='112'!$M$9,$B722&lt;='112'!$N$9,OR($L722='112'!$I$6,$M722='112'!$I$6)),"x","")</f>
        <v/>
      </c>
      <c r="S722" s="87" t="str">
        <f>IF(AND($L722='112'!$I$6,$B722&lt;'112'!$M$9),"x","")</f>
        <v/>
      </c>
      <c r="T722" s="87" t="str">
        <f>IF(AND($M722='112'!$I$6,$B722&lt;'112'!$M$9),"x","")</f>
        <v/>
      </c>
      <c r="U722" s="87" t="str">
        <f>IF(AND($B722&gt;='1331'!$I$9,$B722&lt;='1331'!$J$9,OR($L722=$U$7,$M722=$U$7)),"x","")</f>
        <v/>
      </c>
      <c r="V722" s="87" t="str">
        <f>IF(AND($L722=$U$7,$B722&lt;'1331'!$I$9),"x","")</f>
        <v/>
      </c>
      <c r="W722" s="87" t="str">
        <f>IF(AND($M722=$U$7,$B722&lt;'1331'!$I$9),"x","")</f>
        <v/>
      </c>
      <c r="X722" s="87" t="str">
        <f>IF(AND('CT-341'!$H$9=H722,OR(LEFT(L722,3)=$X$7,LEFT(M722,3)=$X$7)),"x","")</f>
        <v/>
      </c>
      <c r="Y722" s="87" t="str">
        <f>IF(OR(TH!L722=TH!$Y$7,M722=TH!$Y$7),"x","")</f>
        <v/>
      </c>
      <c r="Z722" s="87" t="str">
        <f t="shared" si="25"/>
        <v/>
      </c>
    </row>
    <row r="723" spans="1:26" ht="15.75" customHeight="1">
      <c r="A723" s="405" t="str">
        <f>IF(B723&lt;&gt;"",IF(AND(B723&gt;=_TM1,B723&lt;=_TM2,OR(TH!L723="1111",TH!M723="1111")),TH!D723,""),"")</f>
        <v/>
      </c>
      <c r="B723" s="63" t="str">
        <f t="shared" si="26"/>
        <v/>
      </c>
      <c r="C723" s="368"/>
      <c r="D723" s="368"/>
      <c r="E723" s="368"/>
      <c r="F723" s="369"/>
      <c r="G723" s="397"/>
      <c r="H723" s="370"/>
      <c r="I723" s="619"/>
      <c r="J723" s="628"/>
      <c r="K723" s="65"/>
      <c r="L723" s="371"/>
      <c r="M723" s="371"/>
      <c r="N723" s="87" t="str">
        <f>IF(AND('331-CT'!$E$7=TH!H723,OR(L723="331",M723="331")),"x","")</f>
        <v/>
      </c>
      <c r="O723" s="87" t="str">
        <f>IF(AND($B723&gt;='111'!$N$11,$B723&lt;='111'!$O$11,OR($L723=$O$7,$M723=$O$7)),"x","")</f>
        <v/>
      </c>
      <c r="P723" s="87" t="str">
        <f>IF(AND($L723=$O$7,$B723&lt;'111'!$N$11),"x","")</f>
        <v/>
      </c>
      <c r="Q723" s="87" t="str">
        <f>IF(AND($M723=$O$7,$B723&lt;'111'!$N$11),"x","")</f>
        <v/>
      </c>
      <c r="R723" s="87" t="str">
        <f>IF(AND($B723&gt;='112'!$M$9,$B723&lt;='112'!$N$9,OR($L723='112'!$I$6,$M723='112'!$I$6)),"x","")</f>
        <v/>
      </c>
      <c r="S723" s="87" t="str">
        <f>IF(AND($L723='112'!$I$6,$B723&lt;'112'!$M$9),"x","")</f>
        <v/>
      </c>
      <c r="T723" s="87" t="str">
        <f>IF(AND($M723='112'!$I$6,$B723&lt;'112'!$M$9),"x","")</f>
        <v/>
      </c>
      <c r="U723" s="87" t="str">
        <f>IF(AND($B723&gt;='1331'!$I$9,$B723&lt;='1331'!$J$9,OR($L723=$U$7,$M723=$U$7)),"x","")</f>
        <v/>
      </c>
      <c r="V723" s="87" t="str">
        <f>IF(AND($L723=$U$7,$B723&lt;'1331'!$I$9),"x","")</f>
        <v/>
      </c>
      <c r="W723" s="87" t="str">
        <f>IF(AND($M723=$U$7,$B723&lt;'1331'!$I$9),"x","")</f>
        <v/>
      </c>
      <c r="X723" s="87" t="str">
        <f>IF(AND('CT-341'!$H$9=H723,OR(LEFT(L723,3)=$X$7,LEFT(M723,3)=$X$7)),"x","")</f>
        <v/>
      </c>
      <c r="Y723" s="87" t="str">
        <f>IF(OR(TH!L723=TH!$Y$7,M723=TH!$Y$7),"x","")</f>
        <v/>
      </c>
      <c r="Z723" s="87" t="str">
        <f t="shared" si="25"/>
        <v/>
      </c>
    </row>
    <row r="724" spans="1:26" ht="15.75" customHeight="1">
      <c r="A724" s="405" t="str">
        <f>IF(B724&lt;&gt;"",IF(AND(B724&gt;=_TM1,B724&lt;=_TM2,OR(TH!L724="1111",TH!M724="1111")),TH!D724,""),"")</f>
        <v/>
      </c>
      <c r="B724" s="63" t="str">
        <f t="shared" si="26"/>
        <v/>
      </c>
      <c r="C724" s="368"/>
      <c r="D724" s="368"/>
      <c r="E724" s="368"/>
      <c r="F724" s="369"/>
      <c r="G724" s="397"/>
      <c r="H724" s="370"/>
      <c r="I724" s="619"/>
      <c r="J724" s="628"/>
      <c r="K724" s="65"/>
      <c r="L724" s="371"/>
      <c r="M724" s="371"/>
      <c r="N724" s="87" t="str">
        <f>IF(AND('331-CT'!$E$7=TH!H724,OR(L724="331",M724="331")),"x","")</f>
        <v/>
      </c>
      <c r="O724" s="87" t="str">
        <f>IF(AND($B724&gt;='111'!$N$11,$B724&lt;='111'!$O$11,OR($L724=$O$7,$M724=$O$7)),"x","")</f>
        <v/>
      </c>
      <c r="P724" s="87" t="str">
        <f>IF(AND($L724=$O$7,$B724&lt;'111'!$N$11),"x","")</f>
        <v/>
      </c>
      <c r="Q724" s="87" t="str">
        <f>IF(AND($M724=$O$7,$B724&lt;'111'!$N$11),"x","")</f>
        <v/>
      </c>
      <c r="R724" s="87" t="str">
        <f>IF(AND($B724&gt;='112'!$M$9,$B724&lt;='112'!$N$9,OR($L724='112'!$I$6,$M724='112'!$I$6)),"x","")</f>
        <v/>
      </c>
      <c r="S724" s="87" t="str">
        <f>IF(AND($L724='112'!$I$6,$B724&lt;'112'!$M$9),"x","")</f>
        <v/>
      </c>
      <c r="T724" s="87" t="str">
        <f>IF(AND($M724='112'!$I$6,$B724&lt;'112'!$M$9),"x","")</f>
        <v/>
      </c>
      <c r="U724" s="87" t="str">
        <f>IF(AND($B724&gt;='1331'!$I$9,$B724&lt;='1331'!$J$9,OR($L724=$U$7,$M724=$U$7)),"x","")</f>
        <v/>
      </c>
      <c r="V724" s="87" t="str">
        <f>IF(AND($L724=$U$7,$B724&lt;'1331'!$I$9),"x","")</f>
        <v/>
      </c>
      <c r="W724" s="87" t="str">
        <f>IF(AND($M724=$U$7,$B724&lt;'1331'!$I$9),"x","")</f>
        <v/>
      </c>
      <c r="X724" s="87" t="str">
        <f>IF(AND('CT-341'!$H$9=H724,OR(LEFT(L724,3)=$X$7,LEFT(M724,3)=$X$7)),"x","")</f>
        <v/>
      </c>
      <c r="Y724" s="87" t="str">
        <f>IF(OR(TH!L724=TH!$Y$7,M724=TH!$Y$7),"x","")</f>
        <v/>
      </c>
      <c r="Z724" s="87" t="str">
        <f t="shared" si="25"/>
        <v/>
      </c>
    </row>
    <row r="725" spans="1:26" ht="15.75" customHeight="1">
      <c r="A725" s="405" t="str">
        <f>IF(B725&lt;&gt;"",IF(AND(B725&gt;=_TM1,B725&lt;=_TM2,OR(TH!L725="1111",TH!M725="1111")),TH!D725,""),"")</f>
        <v/>
      </c>
      <c r="B725" s="63" t="str">
        <f t="shared" si="26"/>
        <v/>
      </c>
      <c r="C725" s="368"/>
      <c r="D725" s="368"/>
      <c r="E725" s="368"/>
      <c r="F725" s="369"/>
      <c r="G725" s="397"/>
      <c r="H725" s="370"/>
      <c r="I725" s="619"/>
      <c r="J725" s="628"/>
      <c r="K725" s="65"/>
      <c r="L725" s="371"/>
      <c r="M725" s="371"/>
      <c r="N725" s="87" t="str">
        <f>IF(AND('331-CT'!$E$7=TH!H725,OR(L725="331",M725="331")),"x","")</f>
        <v/>
      </c>
      <c r="O725" s="87" t="str">
        <f>IF(AND($B725&gt;='111'!$N$11,$B725&lt;='111'!$O$11,OR($L725=$O$7,$M725=$O$7)),"x","")</f>
        <v/>
      </c>
      <c r="P725" s="87" t="str">
        <f>IF(AND($L725=$O$7,$B725&lt;'111'!$N$11),"x","")</f>
        <v/>
      </c>
      <c r="Q725" s="87" t="str">
        <f>IF(AND($M725=$O$7,$B725&lt;'111'!$N$11),"x","")</f>
        <v/>
      </c>
      <c r="R725" s="87" t="str">
        <f>IF(AND($B725&gt;='112'!$M$9,$B725&lt;='112'!$N$9,OR($L725='112'!$I$6,$M725='112'!$I$6)),"x","")</f>
        <v/>
      </c>
      <c r="S725" s="87" t="str">
        <f>IF(AND($L725='112'!$I$6,$B725&lt;'112'!$M$9),"x","")</f>
        <v/>
      </c>
      <c r="T725" s="87" t="str">
        <f>IF(AND($M725='112'!$I$6,$B725&lt;'112'!$M$9),"x","")</f>
        <v/>
      </c>
      <c r="U725" s="87" t="str">
        <f>IF(AND($B725&gt;='1331'!$I$9,$B725&lt;='1331'!$J$9,OR($L725=$U$7,$M725=$U$7)),"x","")</f>
        <v/>
      </c>
      <c r="V725" s="87" t="str">
        <f>IF(AND($L725=$U$7,$B725&lt;'1331'!$I$9),"x","")</f>
        <v/>
      </c>
      <c r="W725" s="87" t="str">
        <f>IF(AND($M725=$U$7,$B725&lt;'1331'!$I$9),"x","")</f>
        <v/>
      </c>
      <c r="X725" s="87" t="str">
        <f>IF(AND('CT-341'!$H$9=H725,OR(LEFT(L725,3)=$X$7,LEFT(M725,3)=$X$7)),"x","")</f>
        <v/>
      </c>
      <c r="Y725" s="87" t="str">
        <f>IF(OR(TH!L725=TH!$Y$7,M725=TH!$Y$7),"x","")</f>
        <v/>
      </c>
      <c r="Z725" s="87" t="str">
        <f t="shared" si="25"/>
        <v/>
      </c>
    </row>
    <row r="726" spans="1:26" ht="15.75" customHeight="1">
      <c r="A726" s="405" t="str">
        <f>IF(B726&lt;&gt;"",IF(AND(B726&gt;=_TM1,B726&lt;=_TM2,OR(TH!L726="1111",TH!M726="1111")),TH!D726,""),"")</f>
        <v/>
      </c>
      <c r="B726" s="63" t="str">
        <f t="shared" si="26"/>
        <v/>
      </c>
      <c r="C726" s="368"/>
      <c r="D726" s="368"/>
      <c r="E726" s="368"/>
      <c r="F726" s="369"/>
      <c r="G726" s="397"/>
      <c r="H726" s="370"/>
      <c r="I726" s="619"/>
      <c r="J726" s="628"/>
      <c r="K726" s="65"/>
      <c r="L726" s="371"/>
      <c r="M726" s="371"/>
      <c r="N726" s="87" t="str">
        <f>IF(AND('331-CT'!$E$7=TH!H726,OR(L726="331",M726="331")),"x","")</f>
        <v/>
      </c>
      <c r="O726" s="87" t="str">
        <f>IF(AND($B726&gt;='111'!$N$11,$B726&lt;='111'!$O$11,OR($L726=$O$7,$M726=$O$7)),"x","")</f>
        <v/>
      </c>
      <c r="P726" s="87" t="str">
        <f>IF(AND($L726=$O$7,$B726&lt;'111'!$N$11),"x","")</f>
        <v/>
      </c>
      <c r="Q726" s="87" t="str">
        <f>IF(AND($M726=$O$7,$B726&lt;'111'!$N$11),"x","")</f>
        <v/>
      </c>
      <c r="R726" s="87" t="str">
        <f>IF(AND($B726&gt;='112'!$M$9,$B726&lt;='112'!$N$9,OR($L726='112'!$I$6,$M726='112'!$I$6)),"x","")</f>
        <v/>
      </c>
      <c r="S726" s="87" t="str">
        <f>IF(AND($L726='112'!$I$6,$B726&lt;'112'!$M$9),"x","")</f>
        <v/>
      </c>
      <c r="T726" s="87" t="str">
        <f>IF(AND($M726='112'!$I$6,$B726&lt;'112'!$M$9),"x","")</f>
        <v/>
      </c>
      <c r="U726" s="87" t="str">
        <f>IF(AND($B726&gt;='1331'!$I$9,$B726&lt;='1331'!$J$9,OR($L726=$U$7,$M726=$U$7)),"x","")</f>
        <v/>
      </c>
      <c r="V726" s="87" t="str">
        <f>IF(AND($L726=$U$7,$B726&lt;'1331'!$I$9),"x","")</f>
        <v/>
      </c>
      <c r="W726" s="87" t="str">
        <f>IF(AND($M726=$U$7,$B726&lt;'1331'!$I$9),"x","")</f>
        <v/>
      </c>
      <c r="X726" s="87" t="str">
        <f>IF(AND('CT-341'!$H$9=H726,OR(LEFT(L726,3)=$X$7,LEFT(M726,3)=$X$7)),"x","")</f>
        <v/>
      </c>
      <c r="Y726" s="87" t="str">
        <f>IF(OR(TH!L726=TH!$Y$7,M726=TH!$Y$7),"x","")</f>
        <v/>
      </c>
      <c r="Z726" s="87" t="str">
        <f t="shared" ref="Z726:Z789" si="27">IF(AND(1&lt;=$B726,$B726&lt;=3),"1",IF(AND(4&lt;=$B726,$B726&lt;=6),"2",IF(AND(7&lt;=$B726,$B726&lt;=9),"3",IF(AND(10&lt;=$B726,$B726&lt;=12),"4",""))))</f>
        <v/>
      </c>
    </row>
    <row r="727" spans="1:26" ht="15.75" customHeight="1">
      <c r="A727" s="405" t="str">
        <f>IF(B727&lt;&gt;"",IF(AND(B727&gt;=_TM1,B727&lt;=_TM2,OR(TH!L727="1111",TH!M727="1111")),TH!D727,""),"")</f>
        <v/>
      </c>
      <c r="B727" s="63" t="str">
        <f t="shared" si="26"/>
        <v/>
      </c>
      <c r="C727" s="368"/>
      <c r="D727" s="368"/>
      <c r="E727" s="368"/>
      <c r="F727" s="369"/>
      <c r="G727" s="397"/>
      <c r="H727" s="370"/>
      <c r="I727" s="619"/>
      <c r="J727" s="628"/>
      <c r="K727" s="65"/>
      <c r="L727" s="371"/>
      <c r="M727" s="371"/>
      <c r="N727" s="87" t="str">
        <f>IF(AND('331-CT'!$E$7=TH!H727,OR(L727="331",M727="331")),"x","")</f>
        <v/>
      </c>
      <c r="O727" s="87" t="str">
        <f>IF(AND($B727&gt;='111'!$N$11,$B727&lt;='111'!$O$11,OR($L727=$O$7,$M727=$O$7)),"x","")</f>
        <v/>
      </c>
      <c r="P727" s="87" t="str">
        <f>IF(AND($L727=$O$7,$B727&lt;'111'!$N$11),"x","")</f>
        <v/>
      </c>
      <c r="Q727" s="87" t="str">
        <f>IF(AND($M727=$O$7,$B727&lt;'111'!$N$11),"x","")</f>
        <v/>
      </c>
      <c r="R727" s="87" t="str">
        <f>IF(AND($B727&gt;='112'!$M$9,$B727&lt;='112'!$N$9,OR($L727='112'!$I$6,$M727='112'!$I$6)),"x","")</f>
        <v/>
      </c>
      <c r="S727" s="87" t="str">
        <f>IF(AND($L727='112'!$I$6,$B727&lt;'112'!$M$9),"x","")</f>
        <v/>
      </c>
      <c r="T727" s="87" t="str">
        <f>IF(AND($M727='112'!$I$6,$B727&lt;'112'!$M$9),"x","")</f>
        <v/>
      </c>
      <c r="U727" s="87" t="str">
        <f>IF(AND($B727&gt;='1331'!$I$9,$B727&lt;='1331'!$J$9,OR($L727=$U$7,$M727=$U$7)),"x","")</f>
        <v/>
      </c>
      <c r="V727" s="87" t="str">
        <f>IF(AND($L727=$U$7,$B727&lt;'1331'!$I$9),"x","")</f>
        <v/>
      </c>
      <c r="W727" s="87" t="str">
        <f>IF(AND($M727=$U$7,$B727&lt;'1331'!$I$9),"x","")</f>
        <v/>
      </c>
      <c r="X727" s="87" t="str">
        <f>IF(AND('CT-341'!$H$9=H727,OR(LEFT(L727,3)=$X$7,LEFT(M727,3)=$X$7)),"x","")</f>
        <v/>
      </c>
      <c r="Y727" s="87" t="str">
        <f>IF(OR(TH!L727=TH!$Y$7,M727=TH!$Y$7),"x","")</f>
        <v/>
      </c>
      <c r="Z727" s="87" t="str">
        <f t="shared" si="27"/>
        <v/>
      </c>
    </row>
    <row r="728" spans="1:26" ht="15.75" customHeight="1">
      <c r="A728" s="405" t="str">
        <f>IF(B728&lt;&gt;"",IF(AND(B728&gt;=_TM1,B728&lt;=_TM2,OR(TH!L728="1111",TH!M728="1111")),TH!D728,""),"")</f>
        <v/>
      </c>
      <c r="B728" s="63" t="str">
        <f t="shared" si="26"/>
        <v/>
      </c>
      <c r="C728" s="368"/>
      <c r="D728" s="368"/>
      <c r="E728" s="368"/>
      <c r="F728" s="369"/>
      <c r="G728" s="397"/>
      <c r="H728" s="370"/>
      <c r="I728" s="619"/>
      <c r="J728" s="628"/>
      <c r="K728" s="65"/>
      <c r="L728" s="371"/>
      <c r="M728" s="371"/>
      <c r="N728" s="87" t="str">
        <f>IF(AND('331-CT'!$E$7=TH!H728,OR(L728="331",M728="331")),"x","")</f>
        <v/>
      </c>
      <c r="O728" s="87" t="str">
        <f>IF(AND($B728&gt;='111'!$N$11,$B728&lt;='111'!$O$11,OR($L728=$O$7,$M728=$O$7)),"x","")</f>
        <v/>
      </c>
      <c r="P728" s="87" t="str">
        <f>IF(AND($L728=$O$7,$B728&lt;'111'!$N$11),"x","")</f>
        <v/>
      </c>
      <c r="Q728" s="87" t="str">
        <f>IF(AND($M728=$O$7,$B728&lt;'111'!$N$11),"x","")</f>
        <v/>
      </c>
      <c r="R728" s="87" t="str">
        <f>IF(AND($B728&gt;='112'!$M$9,$B728&lt;='112'!$N$9,OR($L728='112'!$I$6,$M728='112'!$I$6)),"x","")</f>
        <v/>
      </c>
      <c r="S728" s="87" t="str">
        <f>IF(AND($L728='112'!$I$6,$B728&lt;'112'!$M$9),"x","")</f>
        <v/>
      </c>
      <c r="T728" s="87" t="str">
        <f>IF(AND($M728='112'!$I$6,$B728&lt;'112'!$M$9),"x","")</f>
        <v/>
      </c>
      <c r="U728" s="87" t="str">
        <f>IF(AND($B728&gt;='1331'!$I$9,$B728&lt;='1331'!$J$9,OR($L728=$U$7,$M728=$U$7)),"x","")</f>
        <v/>
      </c>
      <c r="V728" s="87" t="str">
        <f>IF(AND($L728=$U$7,$B728&lt;'1331'!$I$9),"x","")</f>
        <v/>
      </c>
      <c r="W728" s="87" t="str">
        <f>IF(AND($M728=$U$7,$B728&lt;'1331'!$I$9),"x","")</f>
        <v/>
      </c>
      <c r="X728" s="87" t="str">
        <f>IF(AND('CT-341'!$H$9=H728,OR(LEFT(L728,3)=$X$7,LEFT(M728,3)=$X$7)),"x","")</f>
        <v/>
      </c>
      <c r="Y728" s="87" t="str">
        <f>IF(OR(TH!L728=TH!$Y$7,M728=TH!$Y$7),"x","")</f>
        <v/>
      </c>
      <c r="Z728" s="87" t="str">
        <f t="shared" si="27"/>
        <v/>
      </c>
    </row>
    <row r="729" spans="1:26" ht="15.75" customHeight="1">
      <c r="A729" s="405" t="str">
        <f>IF(B729&lt;&gt;"",IF(AND(B729&gt;=_TM1,B729&lt;=_TM2,OR(TH!L729="1111",TH!M729="1111")),TH!D729,""),"")</f>
        <v/>
      </c>
      <c r="B729" s="63" t="str">
        <f t="shared" si="26"/>
        <v/>
      </c>
      <c r="C729" s="368"/>
      <c r="D729" s="368"/>
      <c r="E729" s="368"/>
      <c r="F729" s="369"/>
      <c r="G729" s="397"/>
      <c r="H729" s="370"/>
      <c r="I729" s="619"/>
      <c r="J729" s="628"/>
      <c r="K729" s="65"/>
      <c r="L729" s="371"/>
      <c r="M729" s="371"/>
      <c r="N729" s="87" t="str">
        <f>IF(AND('331-CT'!$E$7=TH!H729,OR(L729="331",M729="331")),"x","")</f>
        <v/>
      </c>
      <c r="O729" s="87" t="str">
        <f>IF(AND($B729&gt;='111'!$N$11,$B729&lt;='111'!$O$11,OR($L729=$O$7,$M729=$O$7)),"x","")</f>
        <v/>
      </c>
      <c r="P729" s="87" t="str">
        <f>IF(AND($L729=$O$7,$B729&lt;'111'!$N$11),"x","")</f>
        <v/>
      </c>
      <c r="Q729" s="87" t="str">
        <f>IF(AND($M729=$O$7,$B729&lt;'111'!$N$11),"x","")</f>
        <v/>
      </c>
      <c r="R729" s="87" t="str">
        <f>IF(AND($B729&gt;='112'!$M$9,$B729&lt;='112'!$N$9,OR($L729='112'!$I$6,$M729='112'!$I$6)),"x","")</f>
        <v/>
      </c>
      <c r="S729" s="87" t="str">
        <f>IF(AND($L729='112'!$I$6,$B729&lt;'112'!$M$9),"x","")</f>
        <v/>
      </c>
      <c r="T729" s="87" t="str">
        <f>IF(AND($M729='112'!$I$6,$B729&lt;'112'!$M$9),"x","")</f>
        <v/>
      </c>
      <c r="U729" s="87" t="str">
        <f>IF(AND($B729&gt;='1331'!$I$9,$B729&lt;='1331'!$J$9,OR($L729=$U$7,$M729=$U$7)),"x","")</f>
        <v/>
      </c>
      <c r="V729" s="87" t="str">
        <f>IF(AND($L729=$U$7,$B729&lt;'1331'!$I$9),"x","")</f>
        <v/>
      </c>
      <c r="W729" s="87" t="str">
        <f>IF(AND($M729=$U$7,$B729&lt;'1331'!$I$9),"x","")</f>
        <v/>
      </c>
      <c r="X729" s="87" t="str">
        <f>IF(AND('CT-341'!$H$9=H729,OR(LEFT(L729,3)=$X$7,LEFT(M729,3)=$X$7)),"x","")</f>
        <v/>
      </c>
      <c r="Y729" s="87" t="str">
        <f>IF(OR(TH!L729=TH!$Y$7,M729=TH!$Y$7),"x","")</f>
        <v/>
      </c>
      <c r="Z729" s="87" t="str">
        <f t="shared" si="27"/>
        <v/>
      </c>
    </row>
    <row r="730" spans="1:26" ht="15.75" customHeight="1">
      <c r="A730" s="405" t="str">
        <f>IF(B730&lt;&gt;"",IF(AND(B730&gt;=_TM1,B730&lt;=_TM2,OR(TH!L730="1111",TH!M730="1111")),TH!D730,""),"")</f>
        <v/>
      </c>
      <c r="B730" s="63" t="str">
        <f t="shared" si="26"/>
        <v/>
      </c>
      <c r="C730" s="368"/>
      <c r="D730" s="368"/>
      <c r="E730" s="368"/>
      <c r="F730" s="369"/>
      <c r="G730" s="397"/>
      <c r="H730" s="370"/>
      <c r="I730" s="619"/>
      <c r="J730" s="628"/>
      <c r="K730" s="65"/>
      <c r="L730" s="371"/>
      <c r="M730" s="371"/>
      <c r="N730" s="87" t="str">
        <f>IF(AND('331-CT'!$E$7=TH!H730,OR(L730="331",M730="331")),"x","")</f>
        <v/>
      </c>
      <c r="O730" s="87" t="str">
        <f>IF(AND($B730&gt;='111'!$N$11,$B730&lt;='111'!$O$11,OR($L730=$O$7,$M730=$O$7)),"x","")</f>
        <v/>
      </c>
      <c r="P730" s="87" t="str">
        <f>IF(AND($L730=$O$7,$B730&lt;'111'!$N$11),"x","")</f>
        <v/>
      </c>
      <c r="Q730" s="87" t="str">
        <f>IF(AND($M730=$O$7,$B730&lt;'111'!$N$11),"x","")</f>
        <v/>
      </c>
      <c r="R730" s="87" t="str">
        <f>IF(AND($B730&gt;='112'!$M$9,$B730&lt;='112'!$N$9,OR($L730='112'!$I$6,$M730='112'!$I$6)),"x","")</f>
        <v/>
      </c>
      <c r="S730" s="87" t="str">
        <f>IF(AND($L730='112'!$I$6,$B730&lt;'112'!$M$9),"x","")</f>
        <v/>
      </c>
      <c r="T730" s="87" t="str">
        <f>IF(AND($M730='112'!$I$6,$B730&lt;'112'!$M$9),"x","")</f>
        <v/>
      </c>
      <c r="U730" s="87" t="str">
        <f>IF(AND($B730&gt;='1331'!$I$9,$B730&lt;='1331'!$J$9,OR($L730=$U$7,$M730=$U$7)),"x","")</f>
        <v/>
      </c>
      <c r="V730" s="87" t="str">
        <f>IF(AND($L730=$U$7,$B730&lt;'1331'!$I$9),"x","")</f>
        <v/>
      </c>
      <c r="W730" s="87" t="str">
        <f>IF(AND($M730=$U$7,$B730&lt;'1331'!$I$9),"x","")</f>
        <v/>
      </c>
      <c r="X730" s="87" t="str">
        <f>IF(AND('CT-341'!$H$9=H730,OR(LEFT(L730,3)=$X$7,LEFT(M730,3)=$X$7)),"x","")</f>
        <v/>
      </c>
      <c r="Y730" s="87" t="str">
        <f>IF(OR(TH!L730=TH!$Y$7,M730=TH!$Y$7),"x","")</f>
        <v/>
      </c>
      <c r="Z730" s="87" t="str">
        <f t="shared" si="27"/>
        <v/>
      </c>
    </row>
    <row r="731" spans="1:26" ht="15.75" customHeight="1">
      <c r="A731" s="405" t="str">
        <f>IF(B731&lt;&gt;"",IF(AND(B731&gt;=_TM1,B731&lt;=_TM2,OR(TH!L731="1111",TH!M731="1111")),TH!D731,""),"")</f>
        <v/>
      </c>
      <c r="B731" s="63" t="str">
        <f t="shared" si="26"/>
        <v/>
      </c>
      <c r="C731" s="64"/>
      <c r="D731" s="64"/>
      <c r="E731" s="64"/>
      <c r="F731" s="67"/>
      <c r="G731" s="381"/>
      <c r="H731" s="413"/>
      <c r="I731" s="621"/>
      <c r="J731" s="630"/>
      <c r="K731" s="65"/>
      <c r="L731" s="371"/>
      <c r="M731" s="66"/>
      <c r="N731" s="87" t="str">
        <f>IF(AND('331-CT'!$E$7=TH!H731,OR(L731="331",M731="331")),"x","")</f>
        <v/>
      </c>
      <c r="O731" s="87" t="str">
        <f>IF(AND($B731&gt;='111'!$N$11,$B731&lt;='111'!$O$11,OR($L731=$O$7,$M731=$O$7)),"x","")</f>
        <v/>
      </c>
      <c r="P731" s="87" t="str">
        <f>IF(AND($L731=$O$7,$B731&lt;'111'!$N$11),"x","")</f>
        <v/>
      </c>
      <c r="Q731" s="87" t="str">
        <f>IF(AND($M731=$O$7,$B731&lt;'111'!$N$11),"x","")</f>
        <v/>
      </c>
      <c r="R731" s="87" t="str">
        <f>IF(AND($B731&gt;='112'!$M$9,$B731&lt;='112'!$N$9,OR($L731='112'!$I$6,$M731='112'!$I$6)),"x","")</f>
        <v/>
      </c>
      <c r="S731" s="87" t="str">
        <f>IF(AND($L731='112'!$I$6,$B731&lt;'112'!$M$9),"x","")</f>
        <v/>
      </c>
      <c r="T731" s="87" t="str">
        <f>IF(AND($M731='112'!$I$6,$B731&lt;'112'!$M$9),"x","")</f>
        <v/>
      </c>
      <c r="U731" s="87" t="str">
        <f>IF(AND($B731&gt;='1331'!$I$9,$B731&lt;='1331'!$J$9,OR($L731=$U$7,$M731=$U$7)),"x","")</f>
        <v/>
      </c>
      <c r="V731" s="87" t="str">
        <f>IF(AND($L731=$U$7,$B731&lt;'1331'!$I$9),"x","")</f>
        <v/>
      </c>
      <c r="W731" s="87" t="str">
        <f>IF(AND($M731=$U$7,$B731&lt;'1331'!$I$9),"x","")</f>
        <v/>
      </c>
      <c r="X731" s="87" t="str">
        <f>IF(AND('CT-341'!$H$9=H731,OR(LEFT(L731,3)=$X$7,LEFT(M731,3)=$X$7)),"x","")</f>
        <v/>
      </c>
      <c r="Y731" s="87" t="str">
        <f>IF(OR(TH!L731=TH!$Y$7,M731=TH!$Y$7),"x","")</f>
        <v/>
      </c>
      <c r="Z731" s="87" t="str">
        <f t="shared" si="27"/>
        <v/>
      </c>
    </row>
    <row r="732" spans="1:26" ht="15.75" customHeight="1">
      <c r="A732" s="405" t="str">
        <f>IF(B732&lt;&gt;"",IF(AND(B732&gt;=_TM1,B732&lt;=_TM2,OR(TH!L732="1111",TH!M732="1111")),TH!D732,""),"")</f>
        <v/>
      </c>
      <c r="B732" s="63" t="str">
        <f t="shared" si="26"/>
        <v/>
      </c>
      <c r="C732" s="64"/>
      <c r="D732" s="64"/>
      <c r="E732" s="64"/>
      <c r="F732" s="67"/>
      <c r="G732" s="381"/>
      <c r="H732" s="413"/>
      <c r="I732" s="621"/>
      <c r="J732" s="630"/>
      <c r="K732" s="65"/>
      <c r="L732" s="371"/>
      <c r="M732" s="66"/>
      <c r="N732" s="87" t="str">
        <f>IF(AND('331-CT'!$E$7=TH!H732,OR(L732="331",M732="331")),"x","")</f>
        <v/>
      </c>
      <c r="O732" s="87" t="str">
        <f>IF(AND($B732&gt;='111'!$N$11,$B732&lt;='111'!$O$11,OR($L732=$O$7,$M732=$O$7)),"x","")</f>
        <v/>
      </c>
      <c r="P732" s="87" t="str">
        <f>IF(AND($L732=$O$7,$B732&lt;'111'!$N$11),"x","")</f>
        <v/>
      </c>
      <c r="Q732" s="87" t="str">
        <f>IF(AND($M732=$O$7,$B732&lt;'111'!$N$11),"x","")</f>
        <v/>
      </c>
      <c r="R732" s="87" t="str">
        <f>IF(AND($B732&gt;='112'!$M$9,$B732&lt;='112'!$N$9,OR($L732='112'!$I$6,$M732='112'!$I$6)),"x","")</f>
        <v/>
      </c>
      <c r="S732" s="87" t="str">
        <f>IF(AND($L732='112'!$I$6,$B732&lt;'112'!$M$9),"x","")</f>
        <v/>
      </c>
      <c r="T732" s="87" t="str">
        <f>IF(AND($M732='112'!$I$6,$B732&lt;'112'!$M$9),"x","")</f>
        <v/>
      </c>
      <c r="U732" s="87" t="str">
        <f>IF(AND($B732&gt;='1331'!$I$9,$B732&lt;='1331'!$J$9,OR($L732=$U$7,$M732=$U$7)),"x","")</f>
        <v/>
      </c>
      <c r="V732" s="87" t="str">
        <f>IF(AND($L732=$U$7,$B732&lt;'1331'!$I$9),"x","")</f>
        <v/>
      </c>
      <c r="W732" s="87" t="str">
        <f>IF(AND($M732=$U$7,$B732&lt;'1331'!$I$9),"x","")</f>
        <v/>
      </c>
      <c r="X732" s="87" t="str">
        <f>IF(AND('CT-341'!$H$9=H732,OR(LEFT(L732,3)=$X$7,LEFT(M732,3)=$X$7)),"x","")</f>
        <v/>
      </c>
      <c r="Y732" s="87" t="str">
        <f>IF(OR(TH!L732=TH!$Y$7,M732=TH!$Y$7),"x","")</f>
        <v/>
      </c>
      <c r="Z732" s="87" t="str">
        <f t="shared" si="27"/>
        <v/>
      </c>
    </row>
    <row r="733" spans="1:26" ht="15.75" customHeight="1">
      <c r="A733" s="405" t="str">
        <f>IF(B733&lt;&gt;"",IF(AND(B733&gt;=_TM1,B733&lt;=_TM2,OR(TH!L733="1111",TH!M733="1111")),TH!D733,""),"")</f>
        <v/>
      </c>
      <c r="B733" s="63" t="str">
        <f t="shared" si="26"/>
        <v/>
      </c>
      <c r="C733" s="368"/>
      <c r="D733" s="368"/>
      <c r="E733" s="368"/>
      <c r="F733" s="369"/>
      <c r="G733" s="397"/>
      <c r="H733" s="370"/>
      <c r="I733" s="619"/>
      <c r="J733" s="628"/>
      <c r="K733" s="65"/>
      <c r="L733" s="371"/>
      <c r="M733" s="371"/>
      <c r="N733" s="87" t="str">
        <f>IF(AND('331-CT'!$E$7=TH!H733,OR(L733="331",M733="331")),"x","")</f>
        <v/>
      </c>
      <c r="O733" s="87" t="str">
        <f>IF(AND($B733&gt;='111'!$N$11,$B733&lt;='111'!$O$11,OR($L733=$O$7,$M733=$O$7)),"x","")</f>
        <v/>
      </c>
      <c r="P733" s="87" t="str">
        <f>IF(AND($L733=$O$7,$B733&lt;'111'!$N$11),"x","")</f>
        <v/>
      </c>
      <c r="Q733" s="87" t="str">
        <f>IF(AND($M733=$O$7,$B733&lt;'111'!$N$11),"x","")</f>
        <v/>
      </c>
      <c r="R733" s="87" t="str">
        <f>IF(AND($B733&gt;='112'!$M$9,$B733&lt;='112'!$N$9,OR($L733='112'!$I$6,$M733='112'!$I$6)),"x","")</f>
        <v/>
      </c>
      <c r="S733" s="87" t="str">
        <f>IF(AND($L733='112'!$I$6,$B733&lt;'112'!$M$9),"x","")</f>
        <v/>
      </c>
      <c r="T733" s="87" t="str">
        <f>IF(AND($M733='112'!$I$6,$B733&lt;'112'!$M$9),"x","")</f>
        <v/>
      </c>
      <c r="U733" s="87" t="str">
        <f>IF(AND($B733&gt;='1331'!$I$9,$B733&lt;='1331'!$J$9,OR($L733=$U$7,$M733=$U$7)),"x","")</f>
        <v/>
      </c>
      <c r="V733" s="87" t="str">
        <f>IF(AND($L733=$U$7,$B733&lt;'1331'!$I$9),"x","")</f>
        <v/>
      </c>
      <c r="W733" s="87" t="str">
        <f>IF(AND($M733=$U$7,$B733&lt;'1331'!$I$9),"x","")</f>
        <v/>
      </c>
      <c r="X733" s="87" t="str">
        <f>IF(AND('CT-341'!$H$9=H733,OR(LEFT(L733,3)=$X$7,LEFT(M733,3)=$X$7)),"x","")</f>
        <v/>
      </c>
      <c r="Y733" s="87" t="str">
        <f>IF(OR(TH!L733=TH!$Y$7,M733=TH!$Y$7),"x","")</f>
        <v/>
      </c>
      <c r="Z733" s="87" t="str">
        <f t="shared" si="27"/>
        <v/>
      </c>
    </row>
    <row r="734" spans="1:26" ht="15.75" customHeight="1">
      <c r="A734" s="405" t="str">
        <f>IF(B734&lt;&gt;"",IF(AND(B734&gt;=_TM1,B734&lt;=_TM2,OR(TH!L734="1111",TH!M734="1111")),TH!D734,""),"")</f>
        <v/>
      </c>
      <c r="B734" s="63" t="str">
        <f t="shared" si="26"/>
        <v/>
      </c>
      <c r="C734" s="368"/>
      <c r="D734" s="368"/>
      <c r="E734" s="368"/>
      <c r="F734" s="369"/>
      <c r="G734" s="397"/>
      <c r="H734" s="370"/>
      <c r="I734" s="619"/>
      <c r="J734" s="628"/>
      <c r="K734" s="65"/>
      <c r="L734" s="371"/>
      <c r="M734" s="371"/>
      <c r="N734" s="87" t="str">
        <f>IF(AND('331-CT'!$E$7=TH!H734,OR(L734="331",M734="331")),"x","")</f>
        <v/>
      </c>
      <c r="O734" s="87" t="str">
        <f>IF(AND($B734&gt;='111'!$N$11,$B734&lt;='111'!$O$11,OR($L734=$O$7,$M734=$O$7)),"x","")</f>
        <v/>
      </c>
      <c r="P734" s="87" t="str">
        <f>IF(AND($L734=$O$7,$B734&lt;'111'!$N$11),"x","")</f>
        <v/>
      </c>
      <c r="Q734" s="87" t="str">
        <f>IF(AND($M734=$O$7,$B734&lt;'111'!$N$11),"x","")</f>
        <v/>
      </c>
      <c r="R734" s="87" t="str">
        <f>IF(AND($B734&gt;='112'!$M$9,$B734&lt;='112'!$N$9,OR($L734='112'!$I$6,$M734='112'!$I$6)),"x","")</f>
        <v/>
      </c>
      <c r="S734" s="87" t="str">
        <f>IF(AND($L734='112'!$I$6,$B734&lt;'112'!$M$9),"x","")</f>
        <v/>
      </c>
      <c r="T734" s="87" t="str">
        <f>IF(AND($M734='112'!$I$6,$B734&lt;'112'!$M$9),"x","")</f>
        <v/>
      </c>
      <c r="U734" s="87" t="str">
        <f>IF(AND($B734&gt;='1331'!$I$9,$B734&lt;='1331'!$J$9,OR($L734=$U$7,$M734=$U$7)),"x","")</f>
        <v/>
      </c>
      <c r="V734" s="87" t="str">
        <f>IF(AND($L734=$U$7,$B734&lt;'1331'!$I$9),"x","")</f>
        <v/>
      </c>
      <c r="W734" s="87" t="str">
        <f>IF(AND($M734=$U$7,$B734&lt;'1331'!$I$9),"x","")</f>
        <v/>
      </c>
      <c r="X734" s="87" t="str">
        <f>IF(AND('CT-341'!$H$9=H734,OR(LEFT(L734,3)=$X$7,LEFT(M734,3)=$X$7)),"x","")</f>
        <v/>
      </c>
      <c r="Y734" s="87" t="str">
        <f>IF(OR(TH!L734=TH!$Y$7,M734=TH!$Y$7),"x","")</f>
        <v/>
      </c>
      <c r="Z734" s="87" t="str">
        <f t="shared" si="27"/>
        <v/>
      </c>
    </row>
    <row r="735" spans="1:26" ht="15.75" customHeight="1">
      <c r="A735" s="405" t="str">
        <f>IF(B735&lt;&gt;"",IF(AND(B735&gt;=_TM1,B735&lt;=_TM2,OR(TH!L735="1111",TH!M735="1111")),TH!D735,""),"")</f>
        <v/>
      </c>
      <c r="B735" s="63" t="str">
        <f t="shared" si="26"/>
        <v/>
      </c>
      <c r="C735" s="368"/>
      <c r="D735" s="368"/>
      <c r="E735" s="368"/>
      <c r="F735" s="369"/>
      <c r="G735" s="397"/>
      <c r="H735" s="370"/>
      <c r="I735" s="619"/>
      <c r="J735" s="628"/>
      <c r="K735" s="65"/>
      <c r="L735" s="371"/>
      <c r="M735" s="371"/>
      <c r="N735" s="87" t="str">
        <f>IF(AND('331-CT'!$E$7=TH!H735,OR(L735="331",M735="331")),"x","")</f>
        <v/>
      </c>
      <c r="O735" s="87" t="str">
        <f>IF(AND($B735&gt;='111'!$N$11,$B735&lt;='111'!$O$11,OR($L735=$O$7,$M735=$O$7)),"x","")</f>
        <v/>
      </c>
      <c r="P735" s="87" t="str">
        <f>IF(AND($L735=$O$7,$B735&lt;'111'!$N$11),"x","")</f>
        <v/>
      </c>
      <c r="Q735" s="87" t="str">
        <f>IF(AND($M735=$O$7,$B735&lt;'111'!$N$11),"x","")</f>
        <v/>
      </c>
      <c r="R735" s="87" t="str">
        <f>IF(AND($B735&gt;='112'!$M$9,$B735&lt;='112'!$N$9,OR($L735='112'!$I$6,$M735='112'!$I$6)),"x","")</f>
        <v/>
      </c>
      <c r="S735" s="87" t="str">
        <f>IF(AND($L735='112'!$I$6,$B735&lt;'112'!$M$9),"x","")</f>
        <v/>
      </c>
      <c r="T735" s="87" t="str">
        <f>IF(AND($M735='112'!$I$6,$B735&lt;'112'!$M$9),"x","")</f>
        <v/>
      </c>
      <c r="U735" s="87" t="str">
        <f>IF(AND($B735&gt;='1331'!$I$9,$B735&lt;='1331'!$J$9,OR($L735=$U$7,$M735=$U$7)),"x","")</f>
        <v/>
      </c>
      <c r="V735" s="87" t="str">
        <f>IF(AND($L735=$U$7,$B735&lt;'1331'!$I$9),"x","")</f>
        <v/>
      </c>
      <c r="W735" s="87" t="str">
        <f>IF(AND($M735=$U$7,$B735&lt;'1331'!$I$9),"x","")</f>
        <v/>
      </c>
      <c r="X735" s="87" t="str">
        <f>IF(AND('CT-341'!$H$9=H735,OR(LEFT(L735,3)=$X$7,LEFT(M735,3)=$X$7)),"x","")</f>
        <v/>
      </c>
      <c r="Y735" s="87" t="str">
        <f>IF(OR(TH!L735=TH!$Y$7,M735=TH!$Y$7),"x","")</f>
        <v/>
      </c>
      <c r="Z735" s="87" t="str">
        <f t="shared" si="27"/>
        <v/>
      </c>
    </row>
    <row r="736" spans="1:26" ht="15.75" customHeight="1">
      <c r="A736" s="405" t="str">
        <f>IF(B736&lt;&gt;"",IF(AND(B736&gt;=_TM1,B736&lt;=_TM2,OR(TH!L736="1111",TH!M736="1111")),TH!D736,""),"")</f>
        <v/>
      </c>
      <c r="B736" s="63" t="str">
        <f t="shared" si="26"/>
        <v/>
      </c>
      <c r="C736" s="368"/>
      <c r="D736" s="368"/>
      <c r="E736" s="368"/>
      <c r="F736" s="369"/>
      <c r="G736" s="397"/>
      <c r="H736" s="370"/>
      <c r="I736" s="619"/>
      <c r="J736" s="628"/>
      <c r="K736" s="65"/>
      <c r="L736" s="371"/>
      <c r="M736" s="371"/>
      <c r="N736" s="87" t="str">
        <f>IF(AND('331-CT'!$E$7=TH!H736,OR(L736="331",M736="331")),"x","")</f>
        <v/>
      </c>
      <c r="O736" s="87" t="str">
        <f>IF(AND($B736&gt;='111'!$N$11,$B736&lt;='111'!$O$11,OR($L736=$O$7,$M736=$O$7)),"x","")</f>
        <v/>
      </c>
      <c r="P736" s="87" t="str">
        <f>IF(AND($L736=$O$7,$B736&lt;'111'!$N$11),"x","")</f>
        <v/>
      </c>
      <c r="Q736" s="87" t="str">
        <f>IF(AND($M736=$O$7,$B736&lt;'111'!$N$11),"x","")</f>
        <v/>
      </c>
      <c r="R736" s="87" t="str">
        <f>IF(AND($B736&gt;='112'!$M$9,$B736&lt;='112'!$N$9,OR($L736='112'!$I$6,$M736='112'!$I$6)),"x","")</f>
        <v/>
      </c>
      <c r="S736" s="87" t="str">
        <f>IF(AND($L736='112'!$I$6,$B736&lt;'112'!$M$9),"x","")</f>
        <v/>
      </c>
      <c r="T736" s="87" t="str">
        <f>IF(AND($M736='112'!$I$6,$B736&lt;'112'!$M$9),"x","")</f>
        <v/>
      </c>
      <c r="U736" s="87" t="str">
        <f>IF(AND($B736&gt;='1331'!$I$9,$B736&lt;='1331'!$J$9,OR($L736=$U$7,$M736=$U$7)),"x","")</f>
        <v/>
      </c>
      <c r="V736" s="87" t="str">
        <f>IF(AND($L736=$U$7,$B736&lt;'1331'!$I$9),"x","")</f>
        <v/>
      </c>
      <c r="W736" s="87" t="str">
        <f>IF(AND($M736=$U$7,$B736&lt;'1331'!$I$9),"x","")</f>
        <v/>
      </c>
      <c r="X736" s="87" t="str">
        <f>IF(AND('CT-341'!$H$9=H736,OR(LEFT(L736,3)=$X$7,LEFT(M736,3)=$X$7)),"x","")</f>
        <v/>
      </c>
      <c r="Y736" s="87" t="str">
        <f>IF(OR(TH!L736=TH!$Y$7,M736=TH!$Y$7),"x","")</f>
        <v/>
      </c>
      <c r="Z736" s="87" t="str">
        <f t="shared" si="27"/>
        <v/>
      </c>
    </row>
    <row r="737" spans="1:27" ht="15.75" customHeight="1">
      <c r="A737" s="405" t="str">
        <f>IF(B737&lt;&gt;"",IF(AND(B737&gt;=_TM1,B737&lt;=_TM2,OR(TH!L737="1111",TH!M737="1111")),TH!D737,""),"")</f>
        <v/>
      </c>
      <c r="B737" s="63" t="str">
        <f t="shared" si="26"/>
        <v/>
      </c>
      <c r="C737" s="368"/>
      <c r="D737" s="368"/>
      <c r="E737" s="368"/>
      <c r="F737" s="369"/>
      <c r="G737" s="397"/>
      <c r="H737" s="370"/>
      <c r="I737" s="619"/>
      <c r="J737" s="628"/>
      <c r="K737" s="65"/>
      <c r="L737" s="371"/>
      <c r="M737" s="371"/>
      <c r="N737" s="87" t="str">
        <f>IF(AND('331-CT'!$E$7=TH!H737,OR(L737="331",M737="331")),"x","")</f>
        <v/>
      </c>
      <c r="O737" s="87" t="str">
        <f>IF(AND($B737&gt;='111'!$N$11,$B737&lt;='111'!$O$11,OR($L737=$O$7,$M737=$O$7)),"x","")</f>
        <v/>
      </c>
      <c r="P737" s="87" t="str">
        <f>IF(AND($L737=$O$7,$B737&lt;'111'!$N$11),"x","")</f>
        <v/>
      </c>
      <c r="Q737" s="87" t="str">
        <f>IF(AND($M737=$O$7,$B737&lt;'111'!$N$11),"x","")</f>
        <v/>
      </c>
      <c r="R737" s="87" t="str">
        <f>IF(AND($B737&gt;='112'!$M$9,$B737&lt;='112'!$N$9,OR($L737='112'!$I$6,$M737='112'!$I$6)),"x","")</f>
        <v/>
      </c>
      <c r="S737" s="87" t="str">
        <f>IF(AND($L737='112'!$I$6,$B737&lt;'112'!$M$9),"x","")</f>
        <v/>
      </c>
      <c r="T737" s="87" t="str">
        <f>IF(AND($M737='112'!$I$6,$B737&lt;'112'!$M$9),"x","")</f>
        <v/>
      </c>
      <c r="U737" s="87" t="str">
        <f>IF(AND($B737&gt;='1331'!$I$9,$B737&lt;='1331'!$J$9,OR($L737=$U$7,$M737=$U$7)),"x","")</f>
        <v/>
      </c>
      <c r="V737" s="87" t="str">
        <f>IF(AND($L737=$U$7,$B737&lt;'1331'!$I$9),"x","")</f>
        <v/>
      </c>
      <c r="W737" s="87" t="str">
        <f>IF(AND($M737=$U$7,$B737&lt;'1331'!$I$9),"x","")</f>
        <v/>
      </c>
      <c r="X737" s="87" t="str">
        <f>IF(AND('CT-341'!$H$9=H737,OR(LEFT(L737,3)=$X$7,LEFT(M737,3)=$X$7)),"x","")</f>
        <v/>
      </c>
      <c r="Y737" s="87" t="str">
        <f>IF(OR(TH!L737=TH!$Y$7,M737=TH!$Y$7),"x","")</f>
        <v/>
      </c>
      <c r="Z737" s="87" t="str">
        <f t="shared" si="27"/>
        <v/>
      </c>
    </row>
    <row r="738" spans="1:27" ht="15.75" customHeight="1">
      <c r="A738" s="405" t="str">
        <f>IF(B738&lt;&gt;"",IF(AND(B738&gt;=_TM1,B738&lt;=_TM2,OR(TH!L738="1111",TH!M738="1111")),TH!D738,""),"")</f>
        <v/>
      </c>
      <c r="B738" s="63" t="str">
        <f t="shared" si="26"/>
        <v/>
      </c>
      <c r="C738" s="368"/>
      <c r="D738" s="368"/>
      <c r="E738" s="368"/>
      <c r="F738" s="369"/>
      <c r="G738" s="397"/>
      <c r="H738" s="370"/>
      <c r="I738" s="619"/>
      <c r="J738" s="628"/>
      <c r="K738" s="65"/>
      <c r="L738" s="371"/>
      <c r="M738" s="371"/>
      <c r="N738" s="87" t="str">
        <f>IF(AND('331-CT'!$E$7=TH!H738,OR(L738="331",M738="331")),"x","")</f>
        <v/>
      </c>
      <c r="O738" s="87" t="str">
        <f>IF(AND($B738&gt;='111'!$N$11,$B738&lt;='111'!$O$11,OR($L738=$O$7,$M738=$O$7)),"x","")</f>
        <v/>
      </c>
      <c r="P738" s="87" t="str">
        <f>IF(AND($L738=$O$7,$B738&lt;'111'!$N$11),"x","")</f>
        <v/>
      </c>
      <c r="Q738" s="87" t="str">
        <f>IF(AND($M738=$O$7,$B738&lt;'111'!$N$11),"x","")</f>
        <v/>
      </c>
      <c r="R738" s="87" t="str">
        <f>IF(AND($B738&gt;='112'!$M$9,$B738&lt;='112'!$N$9,OR($L738='112'!$I$6,$M738='112'!$I$6)),"x","")</f>
        <v/>
      </c>
      <c r="S738" s="87" t="str">
        <f>IF(AND($L738='112'!$I$6,$B738&lt;'112'!$M$9),"x","")</f>
        <v/>
      </c>
      <c r="T738" s="87" t="str">
        <f>IF(AND($M738='112'!$I$6,$B738&lt;'112'!$M$9),"x","")</f>
        <v/>
      </c>
      <c r="U738" s="87" t="str">
        <f>IF(AND($B738&gt;='1331'!$I$9,$B738&lt;='1331'!$J$9,OR($L738=$U$7,$M738=$U$7)),"x","")</f>
        <v/>
      </c>
      <c r="V738" s="87" t="str">
        <f>IF(AND($L738=$U$7,$B738&lt;'1331'!$I$9),"x","")</f>
        <v/>
      </c>
      <c r="W738" s="87" t="str">
        <f>IF(AND($M738=$U$7,$B738&lt;'1331'!$I$9),"x","")</f>
        <v/>
      </c>
      <c r="X738" s="87" t="str">
        <f>IF(AND('CT-341'!$H$9=H738,OR(LEFT(L738,3)=$X$7,LEFT(M738,3)=$X$7)),"x","")</f>
        <v/>
      </c>
      <c r="Y738" s="87" t="str">
        <f>IF(OR(TH!L738=TH!$Y$7,M738=TH!$Y$7),"x","")</f>
        <v/>
      </c>
      <c r="Z738" s="87" t="str">
        <f t="shared" si="27"/>
        <v/>
      </c>
    </row>
    <row r="739" spans="1:27" ht="15.75" customHeight="1">
      <c r="A739" s="405" t="str">
        <f>IF(B739&lt;&gt;"",IF(AND(B739&gt;=_TM1,B739&lt;=_TM2,OR(TH!L739="1111",TH!M739="1111")),TH!D739,""),"")</f>
        <v/>
      </c>
      <c r="B739" s="63" t="str">
        <f t="shared" si="26"/>
        <v/>
      </c>
      <c r="C739" s="368"/>
      <c r="D739" s="368"/>
      <c r="E739" s="368"/>
      <c r="F739" s="369"/>
      <c r="G739" s="397"/>
      <c r="H739" s="370"/>
      <c r="I739" s="619"/>
      <c r="J739" s="628"/>
      <c r="K739" s="65"/>
      <c r="L739" s="371"/>
      <c r="M739" s="371"/>
      <c r="N739" s="87" t="str">
        <f>IF(AND('331-CT'!$E$7=TH!H739,OR(L739="331",M739="331")),"x","")</f>
        <v/>
      </c>
      <c r="O739" s="87" t="str">
        <f>IF(AND($B739&gt;='111'!$N$11,$B739&lt;='111'!$O$11,OR($L739=$O$7,$M739=$O$7)),"x","")</f>
        <v/>
      </c>
      <c r="P739" s="87" t="str">
        <f>IF(AND($L739=$O$7,$B739&lt;'111'!$N$11),"x","")</f>
        <v/>
      </c>
      <c r="Q739" s="87" t="str">
        <f>IF(AND($M739=$O$7,$B739&lt;'111'!$N$11),"x","")</f>
        <v/>
      </c>
      <c r="R739" s="87" t="str">
        <f>IF(AND($B739&gt;='112'!$M$9,$B739&lt;='112'!$N$9,OR($L739='112'!$I$6,$M739='112'!$I$6)),"x","")</f>
        <v/>
      </c>
      <c r="S739" s="87" t="str">
        <f>IF(AND($L739='112'!$I$6,$B739&lt;'112'!$M$9),"x","")</f>
        <v/>
      </c>
      <c r="T739" s="87" t="str">
        <f>IF(AND($M739='112'!$I$6,$B739&lt;'112'!$M$9),"x","")</f>
        <v/>
      </c>
      <c r="U739" s="87" t="str">
        <f>IF(AND($B739&gt;='1331'!$I$9,$B739&lt;='1331'!$J$9,OR($L739=$U$7,$M739=$U$7)),"x","")</f>
        <v/>
      </c>
      <c r="V739" s="87" t="str">
        <f>IF(AND($L739=$U$7,$B739&lt;'1331'!$I$9),"x","")</f>
        <v/>
      </c>
      <c r="W739" s="87" t="str">
        <f>IF(AND($M739=$U$7,$B739&lt;'1331'!$I$9),"x","")</f>
        <v/>
      </c>
      <c r="X739" s="87" t="str">
        <f>IF(AND('CT-341'!$H$9=H739,OR(LEFT(L739,3)=$X$7,LEFT(M739,3)=$X$7)),"x","")</f>
        <v/>
      </c>
      <c r="Y739" s="87" t="str">
        <f>IF(OR(TH!L739=TH!$Y$7,M739=TH!$Y$7),"x","")</f>
        <v/>
      </c>
      <c r="Z739" s="87" t="str">
        <f t="shared" si="27"/>
        <v/>
      </c>
    </row>
    <row r="740" spans="1:27" ht="15.75" customHeight="1">
      <c r="A740" s="405" t="str">
        <f>IF(B740&lt;&gt;"",IF(AND(B740&gt;=_TM1,B740&lt;=_TM2,OR(TH!L740="1111",TH!M740="1111")),TH!D740,""),"")</f>
        <v/>
      </c>
      <c r="B740" s="63" t="str">
        <f t="shared" si="26"/>
        <v/>
      </c>
      <c r="C740" s="368"/>
      <c r="D740" s="368"/>
      <c r="E740" s="368"/>
      <c r="F740" s="369"/>
      <c r="G740" s="397"/>
      <c r="H740" s="370"/>
      <c r="I740" s="619"/>
      <c r="J740" s="628"/>
      <c r="K740" s="65"/>
      <c r="L740" s="371"/>
      <c r="M740" s="371"/>
      <c r="N740" s="87" t="str">
        <f>IF(AND('331-CT'!$E$7=TH!H740,OR(L740="331",M740="331")),"x","")</f>
        <v/>
      </c>
      <c r="O740" s="87" t="str">
        <f>IF(AND($B740&gt;='111'!$N$11,$B740&lt;='111'!$O$11,OR($L740=$O$7,$M740=$O$7)),"x","")</f>
        <v/>
      </c>
      <c r="P740" s="87" t="str">
        <f>IF(AND($L740=$O$7,$B740&lt;'111'!$N$11),"x","")</f>
        <v/>
      </c>
      <c r="Q740" s="87" t="str">
        <f>IF(AND($M740=$O$7,$B740&lt;'111'!$N$11),"x","")</f>
        <v/>
      </c>
      <c r="R740" s="87" t="str">
        <f>IF(AND($B740&gt;='112'!$M$9,$B740&lt;='112'!$N$9,OR($L740='112'!$I$6,$M740='112'!$I$6)),"x","")</f>
        <v/>
      </c>
      <c r="S740" s="87" t="str">
        <f>IF(AND($L740='112'!$I$6,$B740&lt;'112'!$M$9),"x","")</f>
        <v/>
      </c>
      <c r="T740" s="87" t="str">
        <f>IF(AND($M740='112'!$I$6,$B740&lt;'112'!$M$9),"x","")</f>
        <v/>
      </c>
      <c r="U740" s="87" t="str">
        <f>IF(AND($B740&gt;='1331'!$I$9,$B740&lt;='1331'!$J$9,OR($L740=$U$7,$M740=$U$7)),"x","")</f>
        <v/>
      </c>
      <c r="V740" s="87" t="str">
        <f>IF(AND($L740=$U$7,$B740&lt;'1331'!$I$9),"x","")</f>
        <v/>
      </c>
      <c r="W740" s="87" t="str">
        <f>IF(AND($M740=$U$7,$B740&lt;'1331'!$I$9),"x","")</f>
        <v/>
      </c>
      <c r="X740" s="87" t="str">
        <f>IF(AND('CT-341'!$H$9=H740,OR(LEFT(L740,3)=$X$7,LEFT(M740,3)=$X$7)),"x","")</f>
        <v/>
      </c>
      <c r="Y740" s="87" t="str">
        <f>IF(OR(TH!L740=TH!$Y$7,M740=TH!$Y$7),"x","")</f>
        <v/>
      </c>
      <c r="Z740" s="87" t="str">
        <f t="shared" si="27"/>
        <v/>
      </c>
    </row>
    <row r="741" spans="1:27" ht="15.75" customHeight="1">
      <c r="A741" s="405" t="str">
        <f>IF(B741&lt;&gt;"",IF(AND(B741&gt;=_TM1,B741&lt;=_TM2,OR(TH!L741="1111",TH!M741="1111")),TH!D741,""),"")</f>
        <v/>
      </c>
      <c r="B741" s="63" t="str">
        <f t="shared" si="26"/>
        <v/>
      </c>
      <c r="C741" s="368"/>
      <c r="D741" s="368"/>
      <c r="E741" s="368"/>
      <c r="F741" s="369"/>
      <c r="G741" s="397"/>
      <c r="H741" s="370"/>
      <c r="I741" s="619"/>
      <c r="J741" s="628"/>
      <c r="K741" s="65"/>
      <c r="L741" s="371"/>
      <c r="M741" s="371"/>
      <c r="N741" s="87" t="str">
        <f>IF(AND('331-CT'!$E$7=TH!H741,OR(L741="331",M741="331")),"x","")</f>
        <v/>
      </c>
      <c r="O741" s="87" t="str">
        <f>IF(AND($B741&gt;='111'!$N$11,$B741&lt;='111'!$O$11,OR($L741=$O$7,$M741=$O$7)),"x","")</f>
        <v/>
      </c>
      <c r="P741" s="87" t="str">
        <f>IF(AND($L741=$O$7,$B741&lt;'111'!$N$11),"x","")</f>
        <v/>
      </c>
      <c r="Q741" s="87" t="str">
        <f>IF(AND($M741=$O$7,$B741&lt;'111'!$N$11),"x","")</f>
        <v/>
      </c>
      <c r="R741" s="87" t="str">
        <f>IF(AND($B741&gt;='112'!$M$9,$B741&lt;='112'!$N$9,OR($L741='112'!$I$6,$M741='112'!$I$6)),"x","")</f>
        <v/>
      </c>
      <c r="S741" s="87" t="str">
        <f>IF(AND($L741='112'!$I$6,$B741&lt;'112'!$M$9),"x","")</f>
        <v/>
      </c>
      <c r="T741" s="87" t="str">
        <f>IF(AND($M741='112'!$I$6,$B741&lt;'112'!$M$9),"x","")</f>
        <v/>
      </c>
      <c r="U741" s="87" t="str">
        <f>IF(AND($B741&gt;='1331'!$I$9,$B741&lt;='1331'!$J$9,OR($L741=$U$7,$M741=$U$7)),"x","")</f>
        <v/>
      </c>
      <c r="V741" s="87" t="str">
        <f>IF(AND($L741=$U$7,$B741&lt;'1331'!$I$9),"x","")</f>
        <v/>
      </c>
      <c r="W741" s="87" t="str">
        <f>IF(AND($M741=$U$7,$B741&lt;'1331'!$I$9),"x","")</f>
        <v/>
      </c>
      <c r="X741" s="87" t="str">
        <f>IF(AND('CT-341'!$H$9=H741,OR(LEFT(L741,3)=$X$7,LEFT(M741,3)=$X$7)),"x","")</f>
        <v/>
      </c>
      <c r="Y741" s="87" t="str">
        <f>IF(OR(TH!L741=TH!$Y$7,M741=TH!$Y$7),"x","")</f>
        <v/>
      </c>
      <c r="Z741" s="87" t="str">
        <f t="shared" si="27"/>
        <v/>
      </c>
    </row>
    <row r="742" spans="1:27" ht="15.75" customHeight="1">
      <c r="A742" s="405" t="str">
        <f>IF(B742&lt;&gt;"",IF(AND(B742&gt;=_TM1,B742&lt;=_TM2,OR(TH!L742="1111",TH!M742="1111")),TH!D742,""),"")</f>
        <v/>
      </c>
      <c r="B742" s="63" t="str">
        <f t="shared" si="26"/>
        <v/>
      </c>
      <c r="C742" s="64"/>
      <c r="D742" s="64"/>
      <c r="E742" s="64"/>
      <c r="F742" s="67"/>
      <c r="G742" s="381"/>
      <c r="H742" s="372"/>
      <c r="I742" s="617"/>
      <c r="J742" s="626"/>
      <c r="K742" s="65"/>
      <c r="L742" s="371"/>
      <c r="M742" s="66"/>
      <c r="N742" s="87" t="str">
        <f>IF(AND('331-CT'!$E$7=TH!H742,OR(L742="331",M742="331")),"x","")</f>
        <v/>
      </c>
      <c r="O742" s="87" t="str">
        <f>IF(AND($B742&gt;='111'!$N$11,$B742&lt;='111'!$O$11,OR($L742=$O$7,$M742=$O$7)),"x","")</f>
        <v/>
      </c>
      <c r="P742" s="87" t="str">
        <f>IF(AND($L742=$O$7,$B742&lt;'111'!$N$11),"x","")</f>
        <v/>
      </c>
      <c r="Q742" s="87" t="str">
        <f>IF(AND($M742=$O$7,$B742&lt;'111'!$N$11),"x","")</f>
        <v/>
      </c>
      <c r="R742" s="87" t="str">
        <f>IF(AND($B742&gt;='112'!$M$9,$B742&lt;='112'!$N$9,OR($L742='112'!$I$6,$M742='112'!$I$6)),"x","")</f>
        <v/>
      </c>
      <c r="S742" s="87" t="str">
        <f>IF(AND($L742='112'!$I$6,$B742&lt;'112'!$M$9),"x","")</f>
        <v/>
      </c>
      <c r="T742" s="87" t="str">
        <f>IF(AND($M742='112'!$I$6,$B742&lt;'112'!$M$9),"x","")</f>
        <v/>
      </c>
      <c r="U742" s="87" t="str">
        <f>IF(AND($B742&gt;='1331'!$I$9,$B742&lt;='1331'!$J$9,OR($L742=$U$7,$M742=$U$7)),"x","")</f>
        <v/>
      </c>
      <c r="V742" s="87" t="str">
        <f>IF(AND($L742=$U$7,$B742&lt;'1331'!$I$9),"x","")</f>
        <v/>
      </c>
      <c r="W742" s="87" t="str">
        <f>IF(AND($M742=$U$7,$B742&lt;'1331'!$I$9),"x","")</f>
        <v/>
      </c>
      <c r="X742" s="87" t="str">
        <f>IF(AND('CT-341'!$H$9=H742,OR(LEFT(L742,3)=$X$7,LEFT(M742,3)=$X$7)),"x","")</f>
        <v/>
      </c>
      <c r="Y742" s="87" t="str">
        <f>IF(OR(TH!L742=TH!$Y$7,M742=TH!$Y$7),"x","")</f>
        <v/>
      </c>
      <c r="Z742" s="87" t="str">
        <f t="shared" si="27"/>
        <v/>
      </c>
    </row>
    <row r="743" spans="1:27" ht="15.75" customHeight="1">
      <c r="A743" s="405" t="str">
        <f>IF(B743&lt;&gt;"",IF(AND(B743&gt;=_TM1,B743&lt;=_TM2,OR(TH!L743="1111",TH!M743="1111")),TH!D743,""),"")</f>
        <v/>
      </c>
      <c r="B743" s="63" t="str">
        <f t="shared" si="26"/>
        <v/>
      </c>
      <c r="C743" s="64"/>
      <c r="D743" s="64"/>
      <c r="E743" s="64"/>
      <c r="F743" s="67"/>
      <c r="G743" s="381"/>
      <c r="H743" s="372"/>
      <c r="I743" s="617"/>
      <c r="J743" s="626"/>
      <c r="K743" s="65"/>
      <c r="L743" s="371"/>
      <c r="M743" s="66"/>
      <c r="N743" s="87" t="str">
        <f>IF(AND('331-CT'!$E$7=TH!H743,OR(L743="331",M743="331")),"x","")</f>
        <v/>
      </c>
      <c r="O743" s="87" t="str">
        <f>IF(AND($B743&gt;='111'!$N$11,$B743&lt;='111'!$O$11,OR($L743=$O$7,$M743=$O$7)),"x","")</f>
        <v/>
      </c>
      <c r="P743" s="87" t="str">
        <f>IF(AND($L743=$O$7,$B743&lt;'111'!$N$11),"x","")</f>
        <v/>
      </c>
      <c r="Q743" s="87" t="str">
        <f>IF(AND($M743=$O$7,$B743&lt;'111'!$N$11),"x","")</f>
        <v/>
      </c>
      <c r="R743" s="87" t="str">
        <f>IF(AND($B743&gt;='112'!$M$9,$B743&lt;='112'!$N$9,OR($L743='112'!$I$6,$M743='112'!$I$6)),"x","")</f>
        <v/>
      </c>
      <c r="S743" s="87" t="str">
        <f>IF(AND($L743='112'!$I$6,$B743&lt;'112'!$M$9),"x","")</f>
        <v/>
      </c>
      <c r="T743" s="87" t="str">
        <f>IF(AND($M743='112'!$I$6,$B743&lt;'112'!$M$9),"x","")</f>
        <v/>
      </c>
      <c r="U743" s="87" t="str">
        <f>IF(AND($B743&gt;='1331'!$I$9,$B743&lt;='1331'!$J$9,OR($L743=$U$7,$M743=$U$7)),"x","")</f>
        <v/>
      </c>
      <c r="V743" s="87" t="str">
        <f>IF(AND($L743=$U$7,$B743&lt;'1331'!$I$9),"x","")</f>
        <v/>
      </c>
      <c r="W743" s="87" t="str">
        <f>IF(AND($M743=$U$7,$B743&lt;'1331'!$I$9),"x","")</f>
        <v/>
      </c>
      <c r="X743" s="87" t="str">
        <f>IF(AND('CT-341'!$H$9=H743,OR(LEFT(L743,3)=$X$7,LEFT(M743,3)=$X$7)),"x","")</f>
        <v/>
      </c>
      <c r="Y743" s="87" t="str">
        <f>IF(OR(TH!L743=TH!$Y$7,M743=TH!$Y$7),"x","")</f>
        <v/>
      </c>
      <c r="Z743" s="87" t="str">
        <f t="shared" si="27"/>
        <v/>
      </c>
    </row>
    <row r="744" spans="1:27" ht="15.75" customHeight="1">
      <c r="A744" s="405" t="str">
        <f>IF(B744&lt;&gt;"",IF(AND(B744&gt;=_TM1,B744&lt;=_TM2,OR(TH!L744="1111",TH!M744="1111")),TH!D744,""),"")</f>
        <v/>
      </c>
      <c r="B744" s="63" t="str">
        <f t="shared" si="26"/>
        <v/>
      </c>
      <c r="C744" s="64"/>
      <c r="D744" s="64"/>
      <c r="E744" s="64"/>
      <c r="F744" s="67"/>
      <c r="G744" s="381"/>
      <c r="H744" s="370"/>
      <c r="I744" s="619"/>
      <c r="J744" s="628"/>
      <c r="K744" s="65"/>
      <c r="L744" s="66"/>
      <c r="M744" s="66"/>
      <c r="N744" s="87" t="str">
        <f>IF(AND('331-CT'!$E$7=TH!H744,OR(L744="331",M744="331")),"x","")</f>
        <v/>
      </c>
      <c r="O744" s="87" t="str">
        <f>IF(AND($B744&gt;='111'!$N$11,$B744&lt;='111'!$O$11,OR($L744=$O$7,$M744=$O$7)),"x","")</f>
        <v/>
      </c>
      <c r="P744" s="87" t="str">
        <f>IF(AND($L744=$O$7,$B744&lt;'111'!$N$11),"x","")</f>
        <v/>
      </c>
      <c r="Q744" s="87" t="str">
        <f>IF(AND($M744=$O$7,$B744&lt;'111'!$N$11),"x","")</f>
        <v/>
      </c>
      <c r="R744" s="87" t="str">
        <f>IF(AND($B744&gt;='112'!$M$9,$B744&lt;='112'!$N$9,OR($L744='112'!$I$6,$M744='112'!$I$6)),"x","")</f>
        <v/>
      </c>
      <c r="S744" s="87" t="str">
        <f>IF(AND($L744='112'!$I$6,$B744&lt;'112'!$M$9),"x","")</f>
        <v/>
      </c>
      <c r="T744" s="87" t="str">
        <f>IF(AND($M744='112'!$I$6,$B744&lt;'112'!$M$9),"x","")</f>
        <v/>
      </c>
      <c r="U744" s="87" t="str">
        <f>IF(AND($B744&gt;='1331'!$I$9,$B744&lt;='1331'!$J$9,OR($L744=$U$7,$M744=$U$7)),"x","")</f>
        <v/>
      </c>
      <c r="V744" s="87" t="str">
        <f>IF(AND($L744=$U$7,$B744&lt;'1331'!$I$9),"x","")</f>
        <v/>
      </c>
      <c r="W744" s="87" t="str">
        <f>IF(AND($M744=$U$7,$B744&lt;'1331'!$I$9),"x","")</f>
        <v/>
      </c>
      <c r="X744" s="87" t="str">
        <f>IF(AND('CT-341'!$H$9=H744,OR(LEFT(L744,3)=$X$7,LEFT(M744,3)=$X$7)),"x","")</f>
        <v/>
      </c>
      <c r="Y744" s="87" t="str">
        <f>IF(OR(TH!L744=TH!$Y$7,M744=TH!$Y$7),"x","")</f>
        <v/>
      </c>
      <c r="Z744" s="87" t="str">
        <f t="shared" si="27"/>
        <v/>
      </c>
    </row>
    <row r="745" spans="1:27" ht="15.75" customHeight="1">
      <c r="A745" s="405" t="str">
        <f>IF(B745&lt;&gt;"",IF(AND(B745&gt;=_TM1,B745&lt;=_TM2,OR(TH!L745="1111",TH!M745="1111")),TH!D745,""),"")</f>
        <v/>
      </c>
      <c r="B745" s="63" t="str">
        <f t="shared" si="26"/>
        <v/>
      </c>
      <c r="C745" s="64"/>
      <c r="D745" s="64"/>
      <c r="E745" s="64"/>
      <c r="F745" s="67"/>
      <c r="G745" s="381"/>
      <c r="H745" s="370"/>
      <c r="I745" s="619"/>
      <c r="J745" s="628"/>
      <c r="K745" s="65"/>
      <c r="L745" s="66"/>
      <c r="M745" s="66"/>
      <c r="N745" s="87" t="str">
        <f>IF(AND('331-CT'!$E$7=TH!H745,OR(L745="331",M745="331")),"x","")</f>
        <v/>
      </c>
      <c r="O745" s="87" t="str">
        <f>IF(AND($B745&gt;='111'!$N$11,$B745&lt;='111'!$O$11,OR($L745=$O$7,$M745=$O$7)),"x","")</f>
        <v/>
      </c>
      <c r="P745" s="87" t="str">
        <f>IF(AND($L745=$O$7,$B745&lt;'111'!$N$11),"x","")</f>
        <v/>
      </c>
      <c r="Q745" s="87" t="str">
        <f>IF(AND($M745=$O$7,$B745&lt;'111'!$N$11),"x","")</f>
        <v/>
      </c>
      <c r="R745" s="87" t="str">
        <f>IF(AND($B745&gt;='112'!$M$9,$B745&lt;='112'!$N$9,OR($L745='112'!$I$6,$M745='112'!$I$6)),"x","")</f>
        <v/>
      </c>
      <c r="S745" s="87" t="str">
        <f>IF(AND($L745='112'!$I$6,$B745&lt;'112'!$M$9),"x","")</f>
        <v/>
      </c>
      <c r="T745" s="87" t="str">
        <f>IF(AND($M745='112'!$I$6,$B745&lt;'112'!$M$9),"x","")</f>
        <v/>
      </c>
      <c r="U745" s="87" t="str">
        <f>IF(AND($B745&gt;='1331'!$I$9,$B745&lt;='1331'!$J$9,OR($L745=$U$7,$M745=$U$7)),"x","")</f>
        <v/>
      </c>
      <c r="V745" s="87" t="str">
        <f>IF(AND($L745=$U$7,$B745&lt;'1331'!$I$9),"x","")</f>
        <v/>
      </c>
      <c r="W745" s="87" t="str">
        <f>IF(AND($M745=$U$7,$B745&lt;'1331'!$I$9),"x","")</f>
        <v/>
      </c>
      <c r="X745" s="87" t="str">
        <f>IF(AND('CT-341'!$H$9=H745,OR(LEFT(L745,3)=$X$7,LEFT(M745,3)=$X$7)),"x","")</f>
        <v/>
      </c>
      <c r="Y745" s="87" t="str">
        <f>IF(OR(TH!L745=TH!$Y$7,M745=TH!$Y$7),"x","")</f>
        <v/>
      </c>
      <c r="Z745" s="87" t="str">
        <f t="shared" si="27"/>
        <v/>
      </c>
    </row>
    <row r="746" spans="1:27" ht="15.75" customHeight="1">
      <c r="A746" s="405" t="str">
        <f>IF(B746&lt;&gt;"",IF(AND(B746&gt;=_TM1,B746&lt;=_TM2,OR(TH!L746="1111",TH!M746="1111")),TH!D746,""),"")</f>
        <v/>
      </c>
      <c r="B746" s="63" t="str">
        <f t="shared" si="26"/>
        <v/>
      </c>
      <c r="C746" s="64"/>
      <c r="D746" s="64"/>
      <c r="E746" s="64"/>
      <c r="F746" s="67"/>
      <c r="G746" s="381"/>
      <c r="H746" s="75"/>
      <c r="I746" s="619"/>
      <c r="J746" s="628"/>
      <c r="K746" s="65"/>
      <c r="L746" s="66"/>
      <c r="M746" s="66"/>
      <c r="N746" s="87" t="str">
        <f>IF(AND('331-CT'!$E$7=TH!H746,OR(L746="331",M746="331")),"x","")</f>
        <v/>
      </c>
      <c r="O746" s="87" t="str">
        <f>IF(AND($B746&gt;='111'!$N$11,$B746&lt;='111'!$O$11,OR($L746=$O$7,$M746=$O$7)),"x","")</f>
        <v/>
      </c>
      <c r="P746" s="87" t="str">
        <f>IF(AND($L746=$O$7,$B746&lt;'111'!$N$11),"x","")</f>
        <v/>
      </c>
      <c r="Q746" s="87" t="str">
        <f>IF(AND($M746=$O$7,$B746&lt;'111'!$N$11),"x","")</f>
        <v/>
      </c>
      <c r="R746" s="87" t="str">
        <f>IF(AND($B746&gt;='112'!$M$9,$B746&lt;='112'!$N$9,OR($L746='112'!$I$6,$M746='112'!$I$6)),"x","")</f>
        <v/>
      </c>
      <c r="S746" s="87" t="str">
        <f>IF(AND($L746='112'!$I$6,$B746&lt;'112'!$M$9),"x","")</f>
        <v/>
      </c>
      <c r="T746" s="87" t="str">
        <f>IF(AND($M746='112'!$I$6,$B746&lt;'112'!$M$9),"x","")</f>
        <v/>
      </c>
      <c r="U746" s="87" t="str">
        <f>IF(AND($B746&gt;='1331'!$I$9,$B746&lt;='1331'!$J$9,OR($L746=$U$7,$M746=$U$7)),"x","")</f>
        <v/>
      </c>
      <c r="V746" s="87" t="str">
        <f>IF(AND($L746=$U$7,$B746&lt;'1331'!$I$9),"x","")</f>
        <v/>
      </c>
      <c r="W746" s="87" t="str">
        <f>IF(AND($M746=$U$7,$B746&lt;'1331'!$I$9),"x","")</f>
        <v/>
      </c>
      <c r="X746" s="87" t="str">
        <f>IF(AND('CT-341'!$H$9=H746,OR(LEFT(L746,3)=$X$7,LEFT(M746,3)=$X$7)),"x","")</f>
        <v/>
      </c>
      <c r="Y746" s="87" t="str">
        <f>IF(OR(TH!L746=TH!$Y$7,M746=TH!$Y$7),"x","")</f>
        <v/>
      </c>
      <c r="Z746" s="87" t="str">
        <f t="shared" si="27"/>
        <v/>
      </c>
      <c r="AA746" s="394">
        <v>1</v>
      </c>
    </row>
    <row r="747" spans="1:27" ht="15.75" customHeight="1">
      <c r="A747" s="405" t="str">
        <f>IF(B747&lt;&gt;"",IF(AND(B747&gt;=_TM1,B747&lt;=_TM2,OR(TH!L747="1111",TH!M747="1111")),TH!D747,""),"")</f>
        <v/>
      </c>
      <c r="B747" s="63" t="str">
        <f t="shared" si="26"/>
        <v/>
      </c>
      <c r="C747" s="64"/>
      <c r="D747" s="64"/>
      <c r="E747" s="64"/>
      <c r="F747" s="67"/>
      <c r="G747" s="381"/>
      <c r="H747" s="75"/>
      <c r="I747" s="619"/>
      <c r="J747" s="628"/>
      <c r="K747" s="65"/>
      <c r="L747" s="66"/>
      <c r="M747" s="66"/>
      <c r="N747" s="87" t="str">
        <f>IF(AND('331-CT'!$E$7=TH!H747,OR(L747="331",M747="331")),"x","")</f>
        <v/>
      </c>
      <c r="O747" s="87" t="str">
        <f>IF(AND($B747&gt;='111'!$N$11,$B747&lt;='111'!$O$11,OR($L747=$O$7,$M747=$O$7)),"x","")</f>
        <v/>
      </c>
      <c r="P747" s="87" t="str">
        <f>IF(AND($L747=$O$7,$B747&lt;'111'!$N$11),"x","")</f>
        <v/>
      </c>
      <c r="Q747" s="87" t="str">
        <f>IF(AND($M747=$O$7,$B747&lt;'111'!$N$11),"x","")</f>
        <v/>
      </c>
      <c r="R747" s="87" t="str">
        <f>IF(AND($B747&gt;='112'!$M$9,$B747&lt;='112'!$N$9,OR($L747='112'!$I$6,$M747='112'!$I$6)),"x","")</f>
        <v/>
      </c>
      <c r="S747" s="87" t="str">
        <f>IF(AND($L747='112'!$I$6,$B747&lt;'112'!$M$9),"x","")</f>
        <v/>
      </c>
      <c r="T747" s="87" t="str">
        <f>IF(AND($M747='112'!$I$6,$B747&lt;'112'!$M$9),"x","")</f>
        <v/>
      </c>
      <c r="U747" s="87" t="str">
        <f>IF(AND($B747&gt;='1331'!$I$9,$B747&lt;='1331'!$J$9,OR($L747=$U$7,$M747=$U$7)),"x","")</f>
        <v/>
      </c>
      <c r="V747" s="87" t="str">
        <f>IF(AND($L747=$U$7,$B747&lt;'1331'!$I$9),"x","")</f>
        <v/>
      </c>
      <c r="W747" s="87" t="str">
        <f>IF(AND($M747=$U$7,$B747&lt;'1331'!$I$9),"x","")</f>
        <v/>
      </c>
      <c r="X747" s="87" t="str">
        <f>IF(AND('CT-341'!$H$9=H747,OR(LEFT(L747,3)=$X$7,LEFT(M747,3)=$X$7)),"x","")</f>
        <v/>
      </c>
      <c r="Y747" s="87" t="str">
        <f>IF(OR(TH!L747=TH!$Y$7,M747=TH!$Y$7),"x","")</f>
        <v/>
      </c>
      <c r="Z747" s="87" t="str">
        <f t="shared" si="27"/>
        <v/>
      </c>
    </row>
    <row r="748" spans="1:27" ht="15.75" customHeight="1">
      <c r="A748" s="405" t="str">
        <f>IF(B748&lt;&gt;"",IF(AND(B748&gt;=_TM1,B748&lt;=_TM2,OR(TH!L748="1111",TH!M748="1111")),TH!D748,""),"")</f>
        <v/>
      </c>
      <c r="B748" s="63" t="str">
        <f t="shared" si="26"/>
        <v/>
      </c>
      <c r="C748" s="64"/>
      <c r="D748" s="64"/>
      <c r="E748" s="64"/>
      <c r="F748" s="67"/>
      <c r="G748" s="381"/>
      <c r="H748" s="75"/>
      <c r="I748" s="619"/>
      <c r="J748" s="628"/>
      <c r="K748" s="65"/>
      <c r="L748" s="66"/>
      <c r="M748" s="66"/>
      <c r="N748" s="87" t="str">
        <f>IF(AND('331-CT'!$E$7=TH!H748,OR(L748="331",M748="331")),"x","")</f>
        <v/>
      </c>
      <c r="O748" s="87" t="str">
        <f>IF(AND($B748&gt;='111'!$N$11,$B748&lt;='111'!$O$11,OR($L748=$O$7,$M748=$O$7)),"x","")</f>
        <v/>
      </c>
      <c r="P748" s="87" t="str">
        <f>IF(AND($L748=$O$7,$B748&lt;'111'!$N$11),"x","")</f>
        <v/>
      </c>
      <c r="Q748" s="87" t="str">
        <f>IF(AND($M748=$O$7,$B748&lt;'111'!$N$11),"x","")</f>
        <v/>
      </c>
      <c r="R748" s="87" t="str">
        <f>IF(AND($B748&gt;='112'!$M$9,$B748&lt;='112'!$N$9,OR($L748='112'!$I$6,$M748='112'!$I$6)),"x","")</f>
        <v/>
      </c>
      <c r="S748" s="87" t="str">
        <f>IF(AND($L748='112'!$I$6,$B748&lt;'112'!$M$9),"x","")</f>
        <v/>
      </c>
      <c r="T748" s="87" t="str">
        <f>IF(AND($M748='112'!$I$6,$B748&lt;'112'!$M$9),"x","")</f>
        <v/>
      </c>
      <c r="U748" s="87" t="str">
        <f>IF(AND($B748&gt;='1331'!$I$9,$B748&lt;='1331'!$J$9,OR($L748=$U$7,$M748=$U$7)),"x","")</f>
        <v/>
      </c>
      <c r="V748" s="87" t="str">
        <f>IF(AND($L748=$U$7,$B748&lt;'1331'!$I$9),"x","")</f>
        <v/>
      </c>
      <c r="W748" s="87" t="str">
        <f>IF(AND($M748=$U$7,$B748&lt;'1331'!$I$9),"x","")</f>
        <v/>
      </c>
      <c r="X748" s="87" t="str">
        <f>IF(AND('CT-341'!$H$9=H748,OR(LEFT(L748,3)=$X$7,LEFT(M748,3)=$X$7)),"x","")</f>
        <v/>
      </c>
      <c r="Y748" s="87" t="str">
        <f>IF(OR(TH!L748=TH!$Y$7,M748=TH!$Y$7),"x","")</f>
        <v/>
      </c>
      <c r="Z748" s="87" t="str">
        <f t="shared" si="27"/>
        <v/>
      </c>
    </row>
    <row r="749" spans="1:27" ht="15.75" customHeight="1">
      <c r="A749" s="405" t="str">
        <f>IF(B749&lt;&gt;"",IF(AND(B749&gt;=_TM1,B749&lt;=_TM2,OR(TH!L749="1111",TH!M749="1111")),TH!D749,""),"")</f>
        <v/>
      </c>
      <c r="B749" s="63" t="str">
        <f t="shared" si="26"/>
        <v/>
      </c>
      <c r="C749" s="368"/>
      <c r="D749" s="368"/>
      <c r="E749" s="368"/>
      <c r="F749" s="369"/>
      <c r="G749" s="397"/>
      <c r="H749" s="370"/>
      <c r="I749" s="619"/>
      <c r="J749" s="628"/>
      <c r="K749" s="65"/>
      <c r="L749" s="371"/>
      <c r="M749" s="371"/>
      <c r="N749" s="87" t="str">
        <f>IF(AND('331-CT'!$E$7=TH!H749,OR(L749="331",M749="331")),"x","")</f>
        <v/>
      </c>
      <c r="O749" s="87" t="str">
        <f>IF(AND($B749&gt;='111'!$N$11,$B749&lt;='111'!$O$11,OR($L749=$O$7,$M749=$O$7)),"x","")</f>
        <v/>
      </c>
      <c r="P749" s="87" t="str">
        <f>IF(AND($L749=$O$7,$B749&lt;'111'!$N$11),"x","")</f>
        <v/>
      </c>
      <c r="Q749" s="87" t="str">
        <f>IF(AND($M749=$O$7,$B749&lt;'111'!$N$11),"x","")</f>
        <v/>
      </c>
      <c r="R749" s="87" t="str">
        <f>IF(AND($B749&gt;='112'!$M$9,$B749&lt;='112'!$N$9,OR($L749='112'!$I$6,$M749='112'!$I$6)),"x","")</f>
        <v/>
      </c>
      <c r="S749" s="87" t="str">
        <f>IF(AND($L749='112'!$I$6,$B749&lt;'112'!$M$9),"x","")</f>
        <v/>
      </c>
      <c r="T749" s="87" t="str">
        <f>IF(AND($M749='112'!$I$6,$B749&lt;'112'!$M$9),"x","")</f>
        <v/>
      </c>
      <c r="U749" s="87" t="str">
        <f>IF(AND($B749&gt;='1331'!$I$9,$B749&lt;='1331'!$J$9,OR($L749=$U$7,$M749=$U$7)),"x","")</f>
        <v/>
      </c>
      <c r="V749" s="87" t="str">
        <f>IF(AND($L749=$U$7,$B749&lt;'1331'!$I$9),"x","")</f>
        <v/>
      </c>
      <c r="W749" s="87" t="str">
        <f>IF(AND($M749=$U$7,$B749&lt;'1331'!$I$9),"x","")</f>
        <v/>
      </c>
      <c r="X749" s="87" t="str">
        <f>IF(AND('CT-341'!$H$9=H749,OR(LEFT(L749,3)=$X$7,LEFT(M749,3)=$X$7)),"x","")</f>
        <v/>
      </c>
      <c r="Y749" s="87" t="str">
        <f>IF(OR(TH!L749=TH!$Y$7,M749=TH!$Y$7),"x","")</f>
        <v/>
      </c>
      <c r="Z749" s="87" t="str">
        <f t="shared" si="27"/>
        <v/>
      </c>
    </row>
    <row r="750" spans="1:27" ht="15.75" customHeight="1">
      <c r="A750" s="405" t="str">
        <f>IF(B750&lt;&gt;"",IF(AND(B750&gt;=_TM1,B750&lt;=_TM2,OR(TH!L750="1111",TH!M750="1111")),TH!D750,""),"")</f>
        <v/>
      </c>
      <c r="B750" s="63" t="str">
        <f t="shared" si="26"/>
        <v/>
      </c>
      <c r="C750" s="368"/>
      <c r="D750" s="368"/>
      <c r="E750" s="368"/>
      <c r="F750" s="369"/>
      <c r="G750" s="397"/>
      <c r="H750" s="370"/>
      <c r="I750" s="619"/>
      <c r="J750" s="628"/>
      <c r="K750" s="65"/>
      <c r="L750" s="371"/>
      <c r="M750" s="371"/>
      <c r="N750" s="87" t="str">
        <f>IF(AND('331-CT'!$E$7=TH!H750,OR(L750="331",M750="331")),"x","")</f>
        <v/>
      </c>
      <c r="O750" s="87" t="str">
        <f>IF(AND($B750&gt;='111'!$N$11,$B750&lt;='111'!$O$11,OR($L750=$O$7,$M750=$O$7)),"x","")</f>
        <v/>
      </c>
      <c r="P750" s="87" t="str">
        <f>IF(AND($L750=$O$7,$B750&lt;'111'!$N$11),"x","")</f>
        <v/>
      </c>
      <c r="Q750" s="87" t="str">
        <f>IF(AND($M750=$O$7,$B750&lt;'111'!$N$11),"x","")</f>
        <v/>
      </c>
      <c r="R750" s="87" t="str">
        <f>IF(AND($B750&gt;='112'!$M$9,$B750&lt;='112'!$N$9,OR($L750='112'!$I$6,$M750='112'!$I$6)),"x","")</f>
        <v/>
      </c>
      <c r="S750" s="87" t="str">
        <f>IF(AND($L750='112'!$I$6,$B750&lt;'112'!$M$9),"x","")</f>
        <v/>
      </c>
      <c r="T750" s="87" t="str">
        <f>IF(AND($M750='112'!$I$6,$B750&lt;'112'!$M$9),"x","")</f>
        <v/>
      </c>
      <c r="U750" s="87" t="str">
        <f>IF(AND($B750&gt;='1331'!$I$9,$B750&lt;='1331'!$J$9,OR($L750=$U$7,$M750=$U$7)),"x","")</f>
        <v/>
      </c>
      <c r="V750" s="87" t="str">
        <f>IF(AND($L750=$U$7,$B750&lt;'1331'!$I$9),"x","")</f>
        <v/>
      </c>
      <c r="W750" s="87" t="str">
        <f>IF(AND($M750=$U$7,$B750&lt;'1331'!$I$9),"x","")</f>
        <v/>
      </c>
      <c r="X750" s="87" t="str">
        <f>IF(AND('CT-341'!$H$9=H750,OR(LEFT(L750,3)=$X$7,LEFT(M750,3)=$X$7)),"x","")</f>
        <v/>
      </c>
      <c r="Y750" s="87" t="str">
        <f>IF(OR(TH!L750=TH!$Y$7,M750=TH!$Y$7),"x","")</f>
        <v/>
      </c>
      <c r="Z750" s="87" t="str">
        <f t="shared" si="27"/>
        <v/>
      </c>
    </row>
    <row r="751" spans="1:27" ht="15.75" customHeight="1">
      <c r="A751" s="405" t="str">
        <f>IF(B751&lt;&gt;"",IF(AND(B751&gt;=_TM1,B751&lt;=_TM2,OR(TH!L751="1111",TH!M751="1111")),TH!D751,""),"")</f>
        <v/>
      </c>
      <c r="B751" s="63" t="str">
        <f t="shared" si="26"/>
        <v/>
      </c>
      <c r="C751" s="368"/>
      <c r="D751" s="368"/>
      <c r="E751" s="368"/>
      <c r="F751" s="369"/>
      <c r="G751" s="397"/>
      <c r="H751" s="370"/>
      <c r="I751" s="619"/>
      <c r="J751" s="628"/>
      <c r="K751" s="65"/>
      <c r="L751" s="371"/>
      <c r="M751" s="371"/>
      <c r="N751" s="87" t="str">
        <f>IF(AND('331-CT'!$E$7=TH!H751,OR(L751="331",M751="331")),"x","")</f>
        <v/>
      </c>
      <c r="O751" s="87" t="str">
        <f>IF(AND($B751&gt;='111'!$N$11,$B751&lt;='111'!$O$11,OR($L751=$O$7,$M751=$O$7)),"x","")</f>
        <v/>
      </c>
      <c r="P751" s="87" t="str">
        <f>IF(AND($L751=$O$7,$B751&lt;'111'!$N$11),"x","")</f>
        <v/>
      </c>
      <c r="Q751" s="87" t="str">
        <f>IF(AND($M751=$O$7,$B751&lt;'111'!$N$11),"x","")</f>
        <v/>
      </c>
      <c r="R751" s="87" t="str">
        <f>IF(AND($B751&gt;='112'!$M$9,$B751&lt;='112'!$N$9,OR($L751='112'!$I$6,$M751='112'!$I$6)),"x","")</f>
        <v/>
      </c>
      <c r="S751" s="87" t="str">
        <f>IF(AND($L751='112'!$I$6,$B751&lt;'112'!$M$9),"x","")</f>
        <v/>
      </c>
      <c r="T751" s="87" t="str">
        <f>IF(AND($M751='112'!$I$6,$B751&lt;'112'!$M$9),"x","")</f>
        <v/>
      </c>
      <c r="U751" s="87" t="str">
        <f>IF(AND($B751&gt;='1331'!$I$9,$B751&lt;='1331'!$J$9,OR($L751=$U$7,$M751=$U$7)),"x","")</f>
        <v/>
      </c>
      <c r="V751" s="87" t="str">
        <f>IF(AND($L751=$U$7,$B751&lt;'1331'!$I$9),"x","")</f>
        <v/>
      </c>
      <c r="W751" s="87" t="str">
        <f>IF(AND($M751=$U$7,$B751&lt;'1331'!$I$9),"x","")</f>
        <v/>
      </c>
      <c r="X751" s="87" t="str">
        <f>IF(AND('CT-341'!$H$9=H751,OR(LEFT(L751,3)=$X$7,LEFT(M751,3)=$X$7)),"x","")</f>
        <v/>
      </c>
      <c r="Y751" s="87" t="str">
        <f>IF(OR(TH!L751=TH!$Y$7,M751=TH!$Y$7),"x","")</f>
        <v/>
      </c>
      <c r="Z751" s="87" t="str">
        <f t="shared" si="27"/>
        <v/>
      </c>
    </row>
    <row r="752" spans="1:27" ht="15.75" customHeight="1">
      <c r="A752" s="405" t="str">
        <f>IF(B752&lt;&gt;"",IF(AND(B752&gt;=_TM1,B752&lt;=_TM2,OR(TH!L752="1111",TH!M752="1111")),TH!D752,""),"")</f>
        <v/>
      </c>
      <c r="B752" s="63" t="str">
        <f t="shared" si="26"/>
        <v/>
      </c>
      <c r="C752" s="368"/>
      <c r="D752" s="368"/>
      <c r="E752" s="368"/>
      <c r="F752" s="369"/>
      <c r="G752" s="397"/>
      <c r="H752" s="370"/>
      <c r="I752" s="619"/>
      <c r="J752" s="628"/>
      <c r="K752" s="65"/>
      <c r="L752" s="371"/>
      <c r="M752" s="371"/>
      <c r="N752" s="87" t="str">
        <f>IF(AND('331-CT'!$E$7=TH!H752,OR(L752="331",M752="331")),"x","")</f>
        <v/>
      </c>
      <c r="O752" s="87" t="str">
        <f>IF(AND($B752&gt;='111'!$N$11,$B752&lt;='111'!$O$11,OR($L752=$O$7,$M752=$O$7)),"x","")</f>
        <v/>
      </c>
      <c r="P752" s="87" t="str">
        <f>IF(AND($L752=$O$7,$B752&lt;'111'!$N$11),"x","")</f>
        <v/>
      </c>
      <c r="Q752" s="87" t="str">
        <f>IF(AND($M752=$O$7,$B752&lt;'111'!$N$11),"x","")</f>
        <v/>
      </c>
      <c r="R752" s="87" t="str">
        <f>IF(AND($B752&gt;='112'!$M$9,$B752&lt;='112'!$N$9,OR($L752='112'!$I$6,$M752='112'!$I$6)),"x","")</f>
        <v/>
      </c>
      <c r="S752" s="87" t="str">
        <f>IF(AND($L752='112'!$I$6,$B752&lt;'112'!$M$9),"x","")</f>
        <v/>
      </c>
      <c r="T752" s="87" t="str">
        <f>IF(AND($M752='112'!$I$6,$B752&lt;'112'!$M$9),"x","")</f>
        <v/>
      </c>
      <c r="U752" s="87" t="str">
        <f>IF(AND($B752&gt;='1331'!$I$9,$B752&lt;='1331'!$J$9,OR($L752=$U$7,$M752=$U$7)),"x","")</f>
        <v/>
      </c>
      <c r="V752" s="87" t="str">
        <f>IF(AND($L752=$U$7,$B752&lt;'1331'!$I$9),"x","")</f>
        <v/>
      </c>
      <c r="W752" s="87" t="str">
        <f>IF(AND($M752=$U$7,$B752&lt;'1331'!$I$9),"x","")</f>
        <v/>
      </c>
      <c r="X752" s="87" t="str">
        <f>IF(AND('CT-341'!$H$9=H752,OR(LEFT(L752,3)=$X$7,LEFT(M752,3)=$X$7)),"x","")</f>
        <v/>
      </c>
      <c r="Y752" s="87" t="str">
        <f>IF(OR(TH!L752=TH!$Y$7,M752=TH!$Y$7),"x","")</f>
        <v/>
      </c>
      <c r="Z752" s="87" t="str">
        <f t="shared" si="27"/>
        <v/>
      </c>
    </row>
    <row r="753" spans="1:27" ht="15.75" customHeight="1">
      <c r="A753" s="405" t="str">
        <f>IF(B753&lt;&gt;"",IF(AND(B753&gt;=_TM1,B753&lt;=_TM2,OR(TH!L753="1111",TH!M753="1111")),TH!D753,""),"")</f>
        <v/>
      </c>
      <c r="B753" s="63" t="str">
        <f t="shared" si="26"/>
        <v/>
      </c>
      <c r="C753" s="368"/>
      <c r="D753" s="368"/>
      <c r="E753" s="368"/>
      <c r="F753" s="369"/>
      <c r="G753" s="397"/>
      <c r="H753" s="370"/>
      <c r="I753" s="619"/>
      <c r="J753" s="628"/>
      <c r="K753" s="65"/>
      <c r="L753" s="371"/>
      <c r="M753" s="371"/>
      <c r="N753" s="87" t="str">
        <f>IF(AND('331-CT'!$E$7=TH!H753,OR(L753="331",M753="331")),"x","")</f>
        <v/>
      </c>
      <c r="O753" s="87" t="str">
        <f>IF(AND($B753&gt;='111'!$N$11,$B753&lt;='111'!$O$11,OR($L753=$O$7,$M753=$O$7)),"x","")</f>
        <v/>
      </c>
      <c r="P753" s="87" t="str">
        <f>IF(AND($L753=$O$7,$B753&lt;'111'!$N$11),"x","")</f>
        <v/>
      </c>
      <c r="Q753" s="87" t="str">
        <f>IF(AND($M753=$O$7,$B753&lt;'111'!$N$11),"x","")</f>
        <v/>
      </c>
      <c r="R753" s="87" t="str">
        <f>IF(AND($B753&gt;='112'!$M$9,$B753&lt;='112'!$N$9,OR($L753='112'!$I$6,$M753='112'!$I$6)),"x","")</f>
        <v/>
      </c>
      <c r="S753" s="87" t="str">
        <f>IF(AND($L753='112'!$I$6,$B753&lt;'112'!$M$9),"x","")</f>
        <v/>
      </c>
      <c r="T753" s="87" t="str">
        <f>IF(AND($M753='112'!$I$6,$B753&lt;'112'!$M$9),"x","")</f>
        <v/>
      </c>
      <c r="U753" s="87" t="str">
        <f>IF(AND($B753&gt;='1331'!$I$9,$B753&lt;='1331'!$J$9,OR($L753=$U$7,$M753=$U$7)),"x","")</f>
        <v/>
      </c>
      <c r="V753" s="87" t="str">
        <f>IF(AND($L753=$U$7,$B753&lt;'1331'!$I$9),"x","")</f>
        <v/>
      </c>
      <c r="W753" s="87" t="str">
        <f>IF(AND($M753=$U$7,$B753&lt;'1331'!$I$9),"x","")</f>
        <v/>
      </c>
      <c r="X753" s="87" t="str">
        <f>IF(AND('CT-341'!$H$9=H753,OR(LEFT(L753,3)=$X$7,LEFT(M753,3)=$X$7)),"x","")</f>
        <v/>
      </c>
      <c r="Y753" s="87" t="str">
        <f>IF(OR(TH!L753=TH!$Y$7,M753=TH!$Y$7),"x","")</f>
        <v/>
      </c>
      <c r="Z753" s="87" t="str">
        <f t="shared" si="27"/>
        <v/>
      </c>
    </row>
    <row r="754" spans="1:27" ht="15.75" customHeight="1">
      <c r="A754" s="405" t="str">
        <f>IF(B754&lt;&gt;"",IF(AND(B754&gt;=_TM1,B754&lt;=_TM2,OR(TH!L754="1111",TH!M754="1111")),TH!D754,""),"")</f>
        <v/>
      </c>
      <c r="B754" s="63" t="str">
        <f t="shared" si="26"/>
        <v/>
      </c>
      <c r="C754" s="368"/>
      <c r="D754" s="368"/>
      <c r="E754" s="368"/>
      <c r="F754" s="369"/>
      <c r="G754" s="397"/>
      <c r="H754" s="370"/>
      <c r="I754" s="619"/>
      <c r="J754" s="628"/>
      <c r="K754" s="65"/>
      <c r="L754" s="371"/>
      <c r="M754" s="371"/>
      <c r="N754" s="87" t="str">
        <f>IF(AND('331-CT'!$E$7=TH!H754,OR(L754="331",M754="331")),"x","")</f>
        <v/>
      </c>
      <c r="O754" s="87" t="str">
        <f>IF(AND($B754&gt;='111'!$N$11,$B754&lt;='111'!$O$11,OR($L754=$O$7,$M754=$O$7)),"x","")</f>
        <v/>
      </c>
      <c r="P754" s="87" t="str">
        <f>IF(AND($L754=$O$7,$B754&lt;'111'!$N$11),"x","")</f>
        <v/>
      </c>
      <c r="Q754" s="87" t="str">
        <f>IF(AND($M754=$O$7,$B754&lt;'111'!$N$11),"x","")</f>
        <v/>
      </c>
      <c r="R754" s="87" t="str">
        <f>IF(AND($B754&gt;='112'!$M$9,$B754&lt;='112'!$N$9,OR($L754='112'!$I$6,$M754='112'!$I$6)),"x","")</f>
        <v/>
      </c>
      <c r="S754" s="87" t="str">
        <f>IF(AND($L754='112'!$I$6,$B754&lt;'112'!$M$9),"x","")</f>
        <v/>
      </c>
      <c r="T754" s="87" t="str">
        <f>IF(AND($M754='112'!$I$6,$B754&lt;'112'!$M$9),"x","")</f>
        <v/>
      </c>
      <c r="U754" s="87" t="str">
        <f>IF(AND($B754&gt;='1331'!$I$9,$B754&lt;='1331'!$J$9,OR($L754=$U$7,$M754=$U$7)),"x","")</f>
        <v/>
      </c>
      <c r="V754" s="87" t="str">
        <f>IF(AND($L754=$U$7,$B754&lt;'1331'!$I$9),"x","")</f>
        <v/>
      </c>
      <c r="W754" s="87" t="str">
        <f>IF(AND($M754=$U$7,$B754&lt;'1331'!$I$9),"x","")</f>
        <v/>
      </c>
      <c r="X754" s="87" t="str">
        <f>IF(AND('CT-341'!$H$9=H754,OR(LEFT(L754,3)=$X$7,LEFT(M754,3)=$X$7)),"x","")</f>
        <v/>
      </c>
      <c r="Y754" s="87" t="str">
        <f>IF(OR(TH!L754=TH!$Y$7,M754=TH!$Y$7),"x","")</f>
        <v/>
      </c>
      <c r="Z754" s="87" t="str">
        <f t="shared" si="27"/>
        <v/>
      </c>
    </row>
    <row r="755" spans="1:27" ht="15.75" customHeight="1">
      <c r="A755" s="405" t="str">
        <f>IF(B755&lt;&gt;"",IF(AND(B755&gt;=_TM1,B755&lt;=_TM2,OR(TH!L755="1111",TH!M755="1111")),TH!D755,""),"")</f>
        <v/>
      </c>
      <c r="B755" s="63" t="str">
        <f t="shared" si="26"/>
        <v/>
      </c>
      <c r="C755" s="368"/>
      <c r="D755" s="368"/>
      <c r="E755" s="368"/>
      <c r="F755" s="369"/>
      <c r="G755" s="397"/>
      <c r="H755" s="370"/>
      <c r="I755" s="619"/>
      <c r="J755" s="628"/>
      <c r="K755" s="65"/>
      <c r="L755" s="371"/>
      <c r="M755" s="371"/>
      <c r="N755" s="87" t="str">
        <f>IF(AND('331-CT'!$E$7=TH!H755,OR(L755="331",M755="331")),"x","")</f>
        <v/>
      </c>
      <c r="O755" s="87" t="str">
        <f>IF(AND($B755&gt;='111'!$N$11,$B755&lt;='111'!$O$11,OR($L755=$O$7,$M755=$O$7)),"x","")</f>
        <v/>
      </c>
      <c r="P755" s="87" t="str">
        <f>IF(AND($L755=$O$7,$B755&lt;'111'!$N$11),"x","")</f>
        <v/>
      </c>
      <c r="Q755" s="87" t="str">
        <f>IF(AND($M755=$O$7,$B755&lt;'111'!$N$11),"x","")</f>
        <v/>
      </c>
      <c r="R755" s="87" t="str">
        <f>IF(AND($B755&gt;='112'!$M$9,$B755&lt;='112'!$N$9,OR($L755='112'!$I$6,$M755='112'!$I$6)),"x","")</f>
        <v/>
      </c>
      <c r="S755" s="87" t="str">
        <f>IF(AND($L755='112'!$I$6,$B755&lt;'112'!$M$9),"x","")</f>
        <v/>
      </c>
      <c r="T755" s="87" t="str">
        <f>IF(AND($M755='112'!$I$6,$B755&lt;'112'!$M$9),"x","")</f>
        <v/>
      </c>
      <c r="U755" s="87" t="str">
        <f>IF(AND($B755&gt;='1331'!$I$9,$B755&lt;='1331'!$J$9,OR($L755=$U$7,$M755=$U$7)),"x","")</f>
        <v/>
      </c>
      <c r="V755" s="87" t="str">
        <f>IF(AND($L755=$U$7,$B755&lt;'1331'!$I$9),"x","")</f>
        <v/>
      </c>
      <c r="W755" s="87" t="str">
        <f>IF(AND($M755=$U$7,$B755&lt;'1331'!$I$9),"x","")</f>
        <v/>
      </c>
      <c r="X755" s="87" t="str">
        <f>IF(AND('CT-341'!$H$9=H755,OR(LEFT(L755,3)=$X$7,LEFT(M755,3)=$X$7)),"x","")</f>
        <v/>
      </c>
      <c r="Y755" s="87" t="str">
        <f>IF(OR(TH!L755=TH!$Y$7,M755=TH!$Y$7),"x","")</f>
        <v/>
      </c>
      <c r="Z755" s="87" t="str">
        <f t="shared" si="27"/>
        <v/>
      </c>
    </row>
    <row r="756" spans="1:27" ht="15.75" customHeight="1">
      <c r="A756" s="405" t="str">
        <f>IF(B756&lt;&gt;"",IF(AND(B756&gt;=_TM1,B756&lt;=_TM2,OR(TH!L756="1111",TH!M756="1111")),TH!D756,""),"")</f>
        <v/>
      </c>
      <c r="B756" s="63" t="str">
        <f t="shared" si="26"/>
        <v/>
      </c>
      <c r="C756" s="368"/>
      <c r="D756" s="368"/>
      <c r="E756" s="368"/>
      <c r="F756" s="369"/>
      <c r="G756" s="397"/>
      <c r="H756" s="370"/>
      <c r="I756" s="619"/>
      <c r="J756" s="628"/>
      <c r="K756" s="65"/>
      <c r="L756" s="371"/>
      <c r="M756" s="371"/>
      <c r="N756" s="87" t="str">
        <f>IF(AND('331-CT'!$E$7=TH!H756,OR(L756="331",M756="331")),"x","")</f>
        <v/>
      </c>
      <c r="O756" s="87" t="str">
        <f>IF(AND($B756&gt;='111'!$N$11,$B756&lt;='111'!$O$11,OR($L756=$O$7,$M756=$O$7)),"x","")</f>
        <v/>
      </c>
      <c r="P756" s="87" t="str">
        <f>IF(AND($L756=$O$7,$B756&lt;'111'!$N$11),"x","")</f>
        <v/>
      </c>
      <c r="Q756" s="87" t="str">
        <f>IF(AND($M756=$O$7,$B756&lt;'111'!$N$11),"x","")</f>
        <v/>
      </c>
      <c r="R756" s="87" t="str">
        <f>IF(AND($B756&gt;='112'!$M$9,$B756&lt;='112'!$N$9,OR($L756='112'!$I$6,$M756='112'!$I$6)),"x","")</f>
        <v/>
      </c>
      <c r="S756" s="87" t="str">
        <f>IF(AND($L756='112'!$I$6,$B756&lt;'112'!$M$9),"x","")</f>
        <v/>
      </c>
      <c r="T756" s="87" t="str">
        <f>IF(AND($M756='112'!$I$6,$B756&lt;'112'!$M$9),"x","")</f>
        <v/>
      </c>
      <c r="U756" s="87" t="str">
        <f>IF(AND($B756&gt;='1331'!$I$9,$B756&lt;='1331'!$J$9,OR($L756=$U$7,$M756=$U$7)),"x","")</f>
        <v/>
      </c>
      <c r="V756" s="87" t="str">
        <f>IF(AND($L756=$U$7,$B756&lt;'1331'!$I$9),"x","")</f>
        <v/>
      </c>
      <c r="W756" s="87" t="str">
        <f>IF(AND($M756=$U$7,$B756&lt;'1331'!$I$9),"x","")</f>
        <v/>
      </c>
      <c r="X756" s="87" t="str">
        <f>IF(AND('CT-341'!$H$9=H756,OR(LEFT(L756,3)=$X$7,LEFT(M756,3)=$X$7)),"x","")</f>
        <v/>
      </c>
      <c r="Y756" s="87" t="str">
        <f>IF(OR(TH!L756=TH!$Y$7,M756=TH!$Y$7),"x","")</f>
        <v/>
      </c>
      <c r="Z756" s="87" t="str">
        <f t="shared" si="27"/>
        <v/>
      </c>
    </row>
    <row r="757" spans="1:27" ht="15.75" customHeight="1">
      <c r="A757" s="405" t="str">
        <f>IF(B757&lt;&gt;"",IF(AND(B757&gt;=_TM1,B757&lt;=_TM2,OR(TH!L757="1111",TH!M757="1111")),TH!D757,""),"")</f>
        <v/>
      </c>
      <c r="B757" s="63" t="str">
        <f t="shared" ref="B757:B775" si="28">IF(C757&lt;&gt;"",MONTH(C757),"")</f>
        <v/>
      </c>
      <c r="C757" s="368"/>
      <c r="D757" s="368"/>
      <c r="E757" s="368"/>
      <c r="F757" s="369"/>
      <c r="G757" s="397"/>
      <c r="H757" s="370"/>
      <c r="I757" s="619"/>
      <c r="J757" s="628"/>
      <c r="K757" s="65"/>
      <c r="L757" s="371"/>
      <c r="M757" s="371"/>
      <c r="N757" s="87" t="str">
        <f>IF(AND('331-CT'!$E$7=TH!H757,OR(L757="331",M757="331")),"x","")</f>
        <v/>
      </c>
      <c r="O757" s="87" t="str">
        <f>IF(AND($B757&gt;='111'!$N$11,$B757&lt;='111'!$O$11,OR($L757=$O$7,$M757=$O$7)),"x","")</f>
        <v/>
      </c>
      <c r="P757" s="87" t="str">
        <f>IF(AND($L757=$O$7,$B757&lt;'111'!$N$11),"x","")</f>
        <v/>
      </c>
      <c r="Q757" s="87" t="str">
        <f>IF(AND($M757=$O$7,$B757&lt;'111'!$N$11),"x","")</f>
        <v/>
      </c>
      <c r="R757" s="87" t="str">
        <f>IF(AND($B757&gt;='112'!$M$9,$B757&lt;='112'!$N$9,OR($L757='112'!$I$6,$M757='112'!$I$6)),"x","")</f>
        <v/>
      </c>
      <c r="S757" s="87" t="str">
        <f>IF(AND($L757='112'!$I$6,$B757&lt;'112'!$M$9),"x","")</f>
        <v/>
      </c>
      <c r="T757" s="87" t="str">
        <f>IF(AND($M757='112'!$I$6,$B757&lt;'112'!$M$9),"x","")</f>
        <v/>
      </c>
      <c r="U757" s="87" t="str">
        <f>IF(AND($B757&gt;='1331'!$I$9,$B757&lt;='1331'!$J$9,OR($L757=$U$7,$M757=$U$7)),"x","")</f>
        <v/>
      </c>
      <c r="V757" s="87" t="str">
        <f>IF(AND($L757=$U$7,$B757&lt;'1331'!$I$9),"x","")</f>
        <v/>
      </c>
      <c r="W757" s="87" t="str">
        <f>IF(AND($M757=$U$7,$B757&lt;'1331'!$I$9),"x","")</f>
        <v/>
      </c>
      <c r="X757" s="87" t="str">
        <f>IF(AND('CT-341'!$H$9=H757,OR(LEFT(L757,3)=$X$7,LEFT(M757,3)=$X$7)),"x","")</f>
        <v/>
      </c>
      <c r="Y757" s="87" t="str">
        <f>IF(OR(TH!L757=TH!$Y$7,M757=TH!$Y$7),"x","")</f>
        <v/>
      </c>
      <c r="Z757" s="87" t="str">
        <f t="shared" si="27"/>
        <v/>
      </c>
    </row>
    <row r="758" spans="1:27" ht="15.75" customHeight="1">
      <c r="A758" s="405" t="str">
        <f>IF(B758&lt;&gt;"",IF(AND(B758&gt;=_TM1,B758&lt;=_TM2,OR(TH!L758="1111",TH!M758="1111")),TH!D758,""),"")</f>
        <v/>
      </c>
      <c r="B758" s="63" t="str">
        <f t="shared" si="28"/>
        <v/>
      </c>
      <c r="C758" s="64"/>
      <c r="D758" s="64"/>
      <c r="E758" s="64"/>
      <c r="F758" s="67"/>
      <c r="G758" s="381"/>
      <c r="H758" s="413"/>
      <c r="I758" s="621"/>
      <c r="J758" s="630"/>
      <c r="K758" s="398"/>
      <c r="L758" s="371"/>
      <c r="M758" s="66"/>
      <c r="N758" s="87" t="str">
        <f>IF(AND('331-CT'!$E$7=TH!H758,OR(L758="331",M758="331")),"x","")</f>
        <v/>
      </c>
      <c r="O758" s="87" t="str">
        <f>IF(AND($B758&gt;='111'!$N$11,$B758&lt;='111'!$O$11,OR($L758=$O$7,$M758=$O$7)),"x","")</f>
        <v/>
      </c>
      <c r="P758" s="87" t="str">
        <f>IF(AND($L758=$O$7,$B758&lt;'111'!$N$11),"x","")</f>
        <v/>
      </c>
      <c r="Q758" s="87" t="str">
        <f>IF(AND($M758=$O$7,$B758&lt;'111'!$N$11),"x","")</f>
        <v/>
      </c>
      <c r="R758" s="87" t="str">
        <f>IF(AND($B758&gt;='112'!$M$9,$B758&lt;='112'!$N$9,OR($L758='112'!$I$6,$M758='112'!$I$6)),"x","")</f>
        <v/>
      </c>
      <c r="S758" s="87" t="str">
        <f>IF(AND($L758='112'!$I$6,$B758&lt;'112'!$M$9),"x","")</f>
        <v/>
      </c>
      <c r="T758" s="87" t="str">
        <f>IF(AND($M758='112'!$I$6,$B758&lt;'112'!$M$9),"x","")</f>
        <v/>
      </c>
      <c r="U758" s="87" t="str">
        <f>IF(AND($B758&gt;='1331'!$I$9,$B758&lt;='1331'!$J$9,OR($L758=$U$7,$M758=$U$7)),"x","")</f>
        <v/>
      </c>
      <c r="V758" s="87" t="str">
        <f>IF(AND($L758=$U$7,$B758&lt;'1331'!$I$9),"x","")</f>
        <v/>
      </c>
      <c r="W758" s="87" t="str">
        <f>IF(AND($M758=$U$7,$B758&lt;'1331'!$I$9),"x","")</f>
        <v/>
      </c>
      <c r="X758" s="87" t="str">
        <f>IF(AND('CT-341'!$H$9=H758,OR(LEFT(L758,3)=$X$7,LEFT(M758,3)=$X$7)),"x","")</f>
        <v/>
      </c>
      <c r="Y758" s="87" t="str">
        <f>IF(OR(TH!L758=TH!$Y$7,M758=TH!$Y$7),"x","")</f>
        <v/>
      </c>
      <c r="Z758" s="87" t="str">
        <f t="shared" si="27"/>
        <v/>
      </c>
    </row>
    <row r="759" spans="1:27" ht="15.75" customHeight="1">
      <c r="A759" s="405" t="str">
        <f>IF(B759&lt;&gt;"",IF(AND(B759&gt;=_TM1,B759&lt;=_TM2,OR(TH!L759="1111",TH!M759="1111")),TH!D759,""),"")</f>
        <v/>
      </c>
      <c r="B759" s="63" t="str">
        <f t="shared" si="28"/>
        <v/>
      </c>
      <c r="C759" s="64"/>
      <c r="D759" s="64"/>
      <c r="E759" s="64"/>
      <c r="F759" s="67"/>
      <c r="G759" s="381"/>
      <c r="H759" s="413"/>
      <c r="I759" s="621"/>
      <c r="J759" s="630"/>
      <c r="K759" s="65"/>
      <c r="L759" s="371"/>
      <c r="M759" s="66"/>
      <c r="N759" s="87" t="str">
        <f>IF(AND('331-CT'!$E$7=TH!H759,OR(L759="331",M759="331")),"x","")</f>
        <v/>
      </c>
      <c r="O759" s="87" t="str">
        <f>IF(AND($B759&gt;='111'!$N$11,$B759&lt;='111'!$O$11,OR($L759=$O$7,$M759=$O$7)),"x","")</f>
        <v/>
      </c>
      <c r="P759" s="87" t="str">
        <f>IF(AND($L759=$O$7,$B759&lt;'111'!$N$11),"x","")</f>
        <v/>
      </c>
      <c r="Q759" s="87" t="str">
        <f>IF(AND($M759=$O$7,$B759&lt;'111'!$N$11),"x","")</f>
        <v/>
      </c>
      <c r="R759" s="87" t="str">
        <f>IF(AND($B759&gt;='112'!$M$9,$B759&lt;='112'!$N$9,OR($L759='112'!$I$6,$M759='112'!$I$6)),"x","")</f>
        <v/>
      </c>
      <c r="S759" s="87" t="str">
        <f>IF(AND($L759='112'!$I$6,$B759&lt;'112'!$M$9),"x","")</f>
        <v/>
      </c>
      <c r="T759" s="87" t="str">
        <f>IF(AND($M759='112'!$I$6,$B759&lt;'112'!$M$9),"x","")</f>
        <v/>
      </c>
      <c r="U759" s="87" t="str">
        <f>IF(AND($B759&gt;='1331'!$I$9,$B759&lt;='1331'!$J$9,OR($L759=$U$7,$M759=$U$7)),"x","")</f>
        <v/>
      </c>
      <c r="V759" s="87" t="str">
        <f>IF(AND($L759=$U$7,$B759&lt;'1331'!$I$9),"x","")</f>
        <v/>
      </c>
      <c r="W759" s="87" t="str">
        <f>IF(AND($M759=$U$7,$B759&lt;'1331'!$I$9),"x","")</f>
        <v/>
      </c>
      <c r="X759" s="87" t="str">
        <f>IF(AND('CT-341'!$H$9=H759,OR(LEFT(L759,3)=$X$7,LEFT(M759,3)=$X$7)),"x","")</f>
        <v/>
      </c>
      <c r="Y759" s="87" t="str">
        <f>IF(OR(TH!L759=TH!$Y$7,M759=TH!$Y$7),"x","")</f>
        <v/>
      </c>
      <c r="Z759" s="87" t="str">
        <f t="shared" si="27"/>
        <v/>
      </c>
    </row>
    <row r="760" spans="1:27" ht="15.75" customHeight="1">
      <c r="A760" s="405" t="str">
        <f>IF(B760&lt;&gt;"",IF(AND(B760&gt;=_TM1,B760&lt;=_TM2,OR(TH!L760="1111",TH!M760="1111")),TH!D760,""),"")</f>
        <v/>
      </c>
      <c r="B760" s="63" t="str">
        <f t="shared" si="28"/>
        <v/>
      </c>
      <c r="C760" s="64"/>
      <c r="D760" s="64"/>
      <c r="E760" s="64"/>
      <c r="F760" s="67"/>
      <c r="G760" s="381"/>
      <c r="H760" s="75"/>
      <c r="I760" s="619"/>
      <c r="J760" s="628"/>
      <c r="K760" s="65"/>
      <c r="L760" s="66"/>
      <c r="M760" s="66"/>
      <c r="N760" s="87" t="str">
        <f>IF(AND('331-CT'!$E$7=TH!H760,OR(L760="331",M760="331")),"x","")</f>
        <v/>
      </c>
      <c r="O760" s="87" t="str">
        <f>IF(AND($B760&gt;='111'!$N$11,$B760&lt;='111'!$O$11,OR($L760=$O$7,$M760=$O$7)),"x","")</f>
        <v/>
      </c>
      <c r="P760" s="87" t="str">
        <f>IF(AND($L760=$O$7,$B760&lt;'111'!$N$11),"x","")</f>
        <v/>
      </c>
      <c r="Q760" s="87" t="str">
        <f>IF(AND($M760=$O$7,$B760&lt;'111'!$N$11),"x","")</f>
        <v/>
      </c>
      <c r="R760" s="87" t="str">
        <f>IF(AND($B760&gt;='112'!$M$9,$B760&lt;='112'!$N$9,OR($L760='112'!$I$6,$M760='112'!$I$6)),"x","")</f>
        <v/>
      </c>
      <c r="S760" s="87" t="str">
        <f>IF(AND($L760='112'!$I$6,$B760&lt;'112'!$M$9),"x","")</f>
        <v/>
      </c>
      <c r="T760" s="87" t="str">
        <f>IF(AND($M760='112'!$I$6,$B760&lt;'112'!$M$9),"x","")</f>
        <v/>
      </c>
      <c r="U760" s="87" t="str">
        <f>IF(AND($B760&gt;='1331'!$I$9,$B760&lt;='1331'!$J$9,OR($L760=$U$7,$M760=$U$7)),"x","")</f>
        <v/>
      </c>
      <c r="V760" s="87" t="str">
        <f>IF(AND($L760=$U$7,$B760&lt;'1331'!$I$9),"x","")</f>
        <v/>
      </c>
      <c r="W760" s="87" t="str">
        <f>IF(AND($M760=$U$7,$B760&lt;'1331'!$I$9),"x","")</f>
        <v/>
      </c>
      <c r="X760" s="87" t="str">
        <f>IF(AND('CT-341'!$H$9=H760,OR(LEFT(L760,3)=$X$7,LEFT(M760,3)=$X$7)),"x","")</f>
        <v/>
      </c>
      <c r="Y760" s="87" t="str">
        <f>IF(OR(TH!L760=TH!$Y$7,M760=TH!$Y$7),"x","")</f>
        <v/>
      </c>
      <c r="Z760" s="87" t="str">
        <f t="shared" si="27"/>
        <v/>
      </c>
    </row>
    <row r="761" spans="1:27" ht="15.75" customHeight="1">
      <c r="A761" s="405" t="str">
        <f>IF(B761&lt;&gt;"",IF(AND(B761&gt;=_TM1,B761&lt;=_TM2,OR(TH!L761="1111",TH!M761="1111")),TH!D761,""),"")</f>
        <v/>
      </c>
      <c r="B761" s="63" t="str">
        <f t="shared" si="28"/>
        <v/>
      </c>
      <c r="C761" s="64"/>
      <c r="D761" s="64"/>
      <c r="E761" s="64"/>
      <c r="F761" s="67"/>
      <c r="G761" s="381"/>
      <c r="H761" s="75"/>
      <c r="I761" s="619"/>
      <c r="J761" s="628"/>
      <c r="K761" s="65"/>
      <c r="L761" s="66"/>
      <c r="M761" s="66"/>
      <c r="N761" s="87" t="str">
        <f>IF(AND('331-CT'!$E$7=TH!H761,OR(L761="331",M761="331")),"x","")</f>
        <v/>
      </c>
      <c r="O761" s="87" t="str">
        <f>IF(AND($B761&gt;='111'!$N$11,$B761&lt;='111'!$O$11,OR($L761=$O$7,$M761=$O$7)),"x","")</f>
        <v/>
      </c>
      <c r="P761" s="87" t="str">
        <f>IF(AND($L761=$O$7,$B761&lt;'111'!$N$11),"x","")</f>
        <v/>
      </c>
      <c r="Q761" s="87" t="str">
        <f>IF(AND($M761=$O$7,$B761&lt;'111'!$N$11),"x","")</f>
        <v/>
      </c>
      <c r="R761" s="87" t="str">
        <f>IF(AND($B761&gt;='112'!$M$9,$B761&lt;='112'!$N$9,OR($L761='112'!$I$6,$M761='112'!$I$6)),"x","")</f>
        <v/>
      </c>
      <c r="S761" s="87" t="str">
        <f>IF(AND($L761='112'!$I$6,$B761&lt;'112'!$M$9),"x","")</f>
        <v/>
      </c>
      <c r="T761" s="87" t="str">
        <f>IF(AND($M761='112'!$I$6,$B761&lt;'112'!$M$9),"x","")</f>
        <v/>
      </c>
      <c r="U761" s="87" t="str">
        <f>IF(AND($B761&gt;='1331'!$I$9,$B761&lt;='1331'!$J$9,OR($L761=$U$7,$M761=$U$7)),"x","")</f>
        <v/>
      </c>
      <c r="V761" s="87" t="str">
        <f>IF(AND($L761=$U$7,$B761&lt;'1331'!$I$9),"x","")</f>
        <v/>
      </c>
      <c r="W761" s="87" t="str">
        <f>IF(AND($M761=$U$7,$B761&lt;'1331'!$I$9),"x","")</f>
        <v/>
      </c>
      <c r="X761" s="87" t="str">
        <f>IF(AND('CT-341'!$H$9=H761,OR(LEFT(L761,3)=$X$7,LEFT(M761,3)=$X$7)),"x","")</f>
        <v/>
      </c>
      <c r="Y761" s="87" t="str">
        <f>IF(OR(TH!L761=TH!$Y$7,M761=TH!$Y$7),"x","")</f>
        <v/>
      </c>
      <c r="Z761" s="87" t="str">
        <f t="shared" si="27"/>
        <v/>
      </c>
    </row>
    <row r="762" spans="1:27" ht="15.75" customHeight="1">
      <c r="A762" s="405" t="str">
        <f>IF(B762&lt;&gt;"",IF(AND(B762&gt;=_TM1,B762&lt;=_TM2,OR(TH!L762="1111",TH!M762="1111")),TH!D762,""),"")</f>
        <v/>
      </c>
      <c r="B762" s="63" t="str">
        <f t="shared" si="28"/>
        <v/>
      </c>
      <c r="C762" s="64"/>
      <c r="D762" s="64"/>
      <c r="E762" s="64"/>
      <c r="F762" s="67"/>
      <c r="G762" s="381"/>
      <c r="H762" s="75"/>
      <c r="I762" s="619"/>
      <c r="J762" s="628"/>
      <c r="K762" s="65"/>
      <c r="L762" s="66"/>
      <c r="M762" s="66"/>
      <c r="N762" s="87" t="str">
        <f>IF(AND('331-CT'!$E$7=TH!H762,OR(L762="331",M762="331")),"x","")</f>
        <v/>
      </c>
      <c r="O762" s="87" t="str">
        <f>IF(AND($B762&gt;='111'!$N$11,$B762&lt;='111'!$O$11,OR($L762=$O$7,$M762=$O$7)),"x","")</f>
        <v/>
      </c>
      <c r="P762" s="87" t="str">
        <f>IF(AND($L762=$O$7,$B762&lt;'111'!$N$11),"x","")</f>
        <v/>
      </c>
      <c r="Q762" s="87" t="str">
        <f>IF(AND($M762=$O$7,$B762&lt;'111'!$N$11),"x","")</f>
        <v/>
      </c>
      <c r="R762" s="87" t="str">
        <f>IF(AND($B762&gt;='112'!$M$9,$B762&lt;='112'!$N$9,OR($L762='112'!$I$6,$M762='112'!$I$6)),"x","")</f>
        <v/>
      </c>
      <c r="S762" s="87" t="str">
        <f>IF(AND($L762='112'!$I$6,$B762&lt;'112'!$M$9),"x","")</f>
        <v/>
      </c>
      <c r="T762" s="87" t="str">
        <f>IF(AND($M762='112'!$I$6,$B762&lt;'112'!$M$9),"x","")</f>
        <v/>
      </c>
      <c r="U762" s="87" t="str">
        <f>IF(AND($B762&gt;='1331'!$I$9,$B762&lt;='1331'!$J$9,OR($L762=$U$7,$M762=$U$7)),"x","")</f>
        <v/>
      </c>
      <c r="V762" s="87" t="str">
        <f>IF(AND($L762=$U$7,$B762&lt;'1331'!$I$9),"x","")</f>
        <v/>
      </c>
      <c r="W762" s="87" t="str">
        <f>IF(AND($M762=$U$7,$B762&lt;'1331'!$I$9),"x","")</f>
        <v/>
      </c>
      <c r="X762" s="87" t="str">
        <f>IF(AND('CT-341'!$H$9=H762,OR(LEFT(L762,3)=$X$7,LEFT(M762,3)=$X$7)),"x","")</f>
        <v/>
      </c>
      <c r="Y762" s="87" t="str">
        <f>IF(OR(TH!L762=TH!$Y$7,M762=TH!$Y$7),"x","")</f>
        <v/>
      </c>
      <c r="Z762" s="87" t="str">
        <f t="shared" si="27"/>
        <v/>
      </c>
      <c r="AA762" s="394">
        <v>1</v>
      </c>
    </row>
    <row r="763" spans="1:27" ht="15.75" customHeight="1">
      <c r="A763" s="405" t="str">
        <f>IF(B763&lt;&gt;"",IF(AND(B763&gt;=_TM1,B763&lt;=_TM2,OR(TH!L763="1111",TH!M763="1111")),TH!D763,""),"")</f>
        <v/>
      </c>
      <c r="B763" s="63" t="str">
        <f t="shared" si="28"/>
        <v/>
      </c>
      <c r="C763" s="64"/>
      <c r="D763" s="64"/>
      <c r="E763" s="368"/>
      <c r="F763" s="369"/>
      <c r="G763" s="367"/>
      <c r="H763" s="75"/>
      <c r="I763" s="619"/>
      <c r="J763" s="628"/>
      <c r="K763" s="65"/>
      <c r="L763" s="371"/>
      <c r="M763" s="371"/>
      <c r="N763" s="87" t="str">
        <f>IF(AND('331-CT'!$E$7=TH!H763,OR(L763="331",M763="331")),"x","")</f>
        <v/>
      </c>
      <c r="O763" s="87" t="str">
        <f>IF(AND($B763&gt;='111'!$N$11,$B763&lt;='111'!$O$11,OR($L763=$O$7,$M763=$O$7)),"x","")</f>
        <v/>
      </c>
      <c r="P763" s="87" t="str">
        <f>IF(AND($L763=$O$7,$B763&lt;'111'!$N$11),"x","")</f>
        <v/>
      </c>
      <c r="Q763" s="87" t="str">
        <f>IF(AND($M763=$O$7,$B763&lt;'111'!$N$11),"x","")</f>
        <v/>
      </c>
      <c r="R763" s="87" t="str">
        <f>IF(AND($B763&gt;='112'!$M$9,$B763&lt;='112'!$N$9,OR($L763='112'!$I$6,$M763='112'!$I$6)),"x","")</f>
        <v/>
      </c>
      <c r="S763" s="87" t="str">
        <f>IF(AND($L763='112'!$I$6,$B763&lt;'112'!$M$9),"x","")</f>
        <v/>
      </c>
      <c r="T763" s="87" t="str">
        <f>IF(AND($M763='112'!$I$6,$B763&lt;'112'!$M$9),"x","")</f>
        <v/>
      </c>
      <c r="U763" s="87" t="str">
        <f>IF(AND($B763&gt;='1331'!$I$9,$B763&lt;='1331'!$J$9,OR($L763=$U$7,$M763=$U$7)),"x","")</f>
        <v/>
      </c>
      <c r="V763" s="87" t="str">
        <f>IF(AND($L763=$U$7,$B763&lt;'1331'!$I$9),"x","")</f>
        <v/>
      </c>
      <c r="W763" s="87" t="str">
        <f>IF(AND($M763=$U$7,$B763&lt;'1331'!$I$9),"x","")</f>
        <v/>
      </c>
      <c r="X763" s="87" t="str">
        <f>IF(AND('CT-341'!$H$9=H763,OR(LEFT(L763,3)=$X$7,LEFT(M763,3)=$X$7)),"x","")</f>
        <v/>
      </c>
      <c r="Y763" s="87" t="str">
        <f>IF(OR(TH!L763=TH!$Y$7,M763=TH!$Y$7),"x","")</f>
        <v/>
      </c>
      <c r="Z763" s="87" t="str">
        <f t="shared" si="27"/>
        <v/>
      </c>
    </row>
    <row r="764" spans="1:27" ht="15.75" customHeight="1">
      <c r="A764" s="405" t="str">
        <f>IF(B764&lt;&gt;"",IF(AND(B764&gt;=_TM1,B764&lt;=_TM2,OR(TH!L764="1111",TH!M764="1111")),TH!D764,""),"")</f>
        <v/>
      </c>
      <c r="B764" s="63" t="str">
        <f t="shared" si="28"/>
        <v/>
      </c>
      <c r="C764" s="64"/>
      <c r="D764" s="368"/>
      <c r="E764" s="368"/>
      <c r="F764" s="369"/>
      <c r="G764" s="397"/>
      <c r="H764" s="370"/>
      <c r="I764" s="619"/>
      <c r="J764" s="628"/>
      <c r="K764" s="65"/>
      <c r="L764" s="371"/>
      <c r="M764" s="371"/>
      <c r="N764" s="87" t="str">
        <f>IF(AND('331-CT'!$E$7=TH!H764,OR(L764="331",M764="331")),"x","")</f>
        <v/>
      </c>
      <c r="O764" s="87" t="str">
        <f>IF(AND($B764&gt;='111'!$N$11,$B764&lt;='111'!$O$11,OR($L764=$O$7,$M764=$O$7)),"x","")</f>
        <v/>
      </c>
      <c r="P764" s="87" t="str">
        <f>IF(AND($L764=$O$7,$B764&lt;'111'!$N$11),"x","")</f>
        <v/>
      </c>
      <c r="Q764" s="87" t="str">
        <f>IF(AND($M764=$O$7,$B764&lt;'111'!$N$11),"x","")</f>
        <v/>
      </c>
      <c r="R764" s="87" t="str">
        <f>IF(AND($B764&gt;='112'!$M$9,$B764&lt;='112'!$N$9,OR($L764='112'!$I$6,$M764='112'!$I$6)),"x","")</f>
        <v/>
      </c>
      <c r="S764" s="87" t="str">
        <f>IF(AND($L764='112'!$I$6,$B764&lt;'112'!$M$9),"x","")</f>
        <v/>
      </c>
      <c r="T764" s="87" t="str">
        <f>IF(AND($M764='112'!$I$6,$B764&lt;'112'!$M$9),"x","")</f>
        <v/>
      </c>
      <c r="U764" s="87" t="str">
        <f>IF(AND($B764&gt;='1331'!$I$9,$B764&lt;='1331'!$J$9,OR($L764=$U$7,$M764=$U$7)),"x","")</f>
        <v/>
      </c>
      <c r="V764" s="87" t="str">
        <f>IF(AND($L764=$U$7,$B764&lt;'1331'!$I$9),"x","")</f>
        <v/>
      </c>
      <c r="W764" s="87" t="str">
        <f>IF(AND($M764=$U$7,$B764&lt;'1331'!$I$9),"x","")</f>
        <v/>
      </c>
      <c r="X764" s="87" t="str">
        <f>IF(AND('CT-341'!$H$9=H764,OR(LEFT(L764,3)=$X$7,LEFT(M764,3)=$X$7)),"x","")</f>
        <v/>
      </c>
      <c r="Y764" s="87" t="str">
        <f>IF(OR(TH!L764=TH!$Y$7,M764=TH!$Y$7),"x","")</f>
        <v/>
      </c>
      <c r="Z764" s="87" t="str">
        <f t="shared" si="27"/>
        <v/>
      </c>
    </row>
    <row r="765" spans="1:27" ht="15.75" customHeight="1">
      <c r="A765" s="405" t="str">
        <f>IF(B765&lt;&gt;"",IF(AND(B765&gt;=_TM1,B765&lt;=_TM2,OR(TH!L765="1111",TH!M765="1111")),TH!D765,""),"")</f>
        <v/>
      </c>
      <c r="B765" s="63" t="str">
        <f t="shared" si="28"/>
        <v/>
      </c>
      <c r="C765" s="64"/>
      <c r="D765" s="368"/>
      <c r="E765" s="368"/>
      <c r="F765" s="369"/>
      <c r="G765" s="397"/>
      <c r="H765" s="370"/>
      <c r="I765" s="619"/>
      <c r="J765" s="628"/>
      <c r="K765" s="65"/>
      <c r="L765" s="371"/>
      <c r="M765" s="371"/>
      <c r="N765" s="87" t="str">
        <f>IF(AND('331-CT'!$E$7=TH!H765,OR(L765="331",M765="331")),"x","")</f>
        <v/>
      </c>
      <c r="O765" s="87" t="str">
        <f>IF(AND($B765&gt;='111'!$N$11,$B765&lt;='111'!$O$11,OR($L765=$O$7,$M765=$O$7)),"x","")</f>
        <v/>
      </c>
      <c r="P765" s="87" t="str">
        <f>IF(AND($L765=$O$7,$B765&lt;'111'!$N$11),"x","")</f>
        <v/>
      </c>
      <c r="Q765" s="87" t="str">
        <f>IF(AND($M765=$O$7,$B765&lt;'111'!$N$11),"x","")</f>
        <v/>
      </c>
      <c r="R765" s="87" t="str">
        <f>IF(AND($B765&gt;='112'!$M$9,$B765&lt;='112'!$N$9,OR($L765='112'!$I$6,$M765='112'!$I$6)),"x","")</f>
        <v/>
      </c>
      <c r="S765" s="87" t="str">
        <f>IF(AND($L765='112'!$I$6,$B765&lt;'112'!$M$9),"x","")</f>
        <v/>
      </c>
      <c r="T765" s="87" t="str">
        <f>IF(AND($M765='112'!$I$6,$B765&lt;'112'!$M$9),"x","")</f>
        <v/>
      </c>
      <c r="U765" s="87" t="str">
        <f>IF(AND($B765&gt;='1331'!$I$9,$B765&lt;='1331'!$J$9,OR($L765=$U$7,$M765=$U$7)),"x","")</f>
        <v/>
      </c>
      <c r="V765" s="87" t="str">
        <f>IF(AND($L765=$U$7,$B765&lt;'1331'!$I$9),"x","")</f>
        <v/>
      </c>
      <c r="W765" s="87" t="str">
        <f>IF(AND($M765=$U$7,$B765&lt;'1331'!$I$9),"x","")</f>
        <v/>
      </c>
      <c r="X765" s="87" t="str">
        <f>IF(AND('CT-341'!$H$9=H765,OR(LEFT(L765,3)=$X$7,LEFT(M765,3)=$X$7)),"x","")</f>
        <v/>
      </c>
      <c r="Y765" s="87" t="str">
        <f>IF(OR(TH!L765=TH!$Y$7,M765=TH!$Y$7),"x","")</f>
        <v/>
      </c>
      <c r="Z765" s="87" t="str">
        <f t="shared" si="27"/>
        <v/>
      </c>
    </row>
    <row r="766" spans="1:27" ht="15.75" customHeight="1">
      <c r="A766" s="405" t="str">
        <f>IF(B766&lt;&gt;"",IF(AND(B766&gt;=_TM1,B766&lt;=_TM2,OR(TH!L766="1111",TH!M766="1111")),TH!D766,""),"")</f>
        <v/>
      </c>
      <c r="B766" s="63" t="str">
        <f t="shared" si="28"/>
        <v/>
      </c>
      <c r="C766" s="64"/>
      <c r="D766" s="368"/>
      <c r="E766" s="368"/>
      <c r="F766" s="369"/>
      <c r="G766" s="397"/>
      <c r="H766" s="370"/>
      <c r="I766" s="619"/>
      <c r="J766" s="628"/>
      <c r="K766" s="65"/>
      <c r="L766" s="371"/>
      <c r="M766" s="371"/>
      <c r="N766" s="87" t="str">
        <f>IF(AND('331-CT'!$E$7=TH!H766,OR(L766="331",M766="331")),"x","")</f>
        <v/>
      </c>
      <c r="O766" s="87" t="str">
        <f>IF(AND($B766&gt;='111'!$N$11,$B766&lt;='111'!$O$11,OR($L766=$O$7,$M766=$O$7)),"x","")</f>
        <v/>
      </c>
      <c r="P766" s="87" t="str">
        <f>IF(AND($L766=$O$7,$B766&lt;'111'!$N$11),"x","")</f>
        <v/>
      </c>
      <c r="Q766" s="87" t="str">
        <f>IF(AND($M766=$O$7,$B766&lt;'111'!$N$11),"x","")</f>
        <v/>
      </c>
      <c r="R766" s="87" t="str">
        <f>IF(AND($B766&gt;='112'!$M$9,$B766&lt;='112'!$N$9,OR($L766='112'!$I$6,$M766='112'!$I$6)),"x","")</f>
        <v/>
      </c>
      <c r="S766" s="87" t="str">
        <f>IF(AND($L766='112'!$I$6,$B766&lt;'112'!$M$9),"x","")</f>
        <v/>
      </c>
      <c r="T766" s="87" t="str">
        <f>IF(AND($M766='112'!$I$6,$B766&lt;'112'!$M$9),"x","")</f>
        <v/>
      </c>
      <c r="U766" s="87" t="str">
        <f>IF(AND($B766&gt;='1331'!$I$9,$B766&lt;='1331'!$J$9,OR($L766=$U$7,$M766=$U$7)),"x","")</f>
        <v/>
      </c>
      <c r="V766" s="87" t="str">
        <f>IF(AND($L766=$U$7,$B766&lt;'1331'!$I$9),"x","")</f>
        <v/>
      </c>
      <c r="W766" s="87" t="str">
        <f>IF(AND($M766=$U$7,$B766&lt;'1331'!$I$9),"x","")</f>
        <v/>
      </c>
      <c r="X766" s="87" t="str">
        <f>IF(AND('CT-341'!$H$9=H766,OR(LEFT(L766,3)=$X$7,LEFT(M766,3)=$X$7)),"x","")</f>
        <v/>
      </c>
      <c r="Y766" s="87" t="str">
        <f>IF(OR(TH!L766=TH!$Y$7,M766=TH!$Y$7),"x","")</f>
        <v/>
      </c>
      <c r="Z766" s="87" t="str">
        <f t="shared" si="27"/>
        <v/>
      </c>
    </row>
    <row r="767" spans="1:27" ht="15.75" customHeight="1">
      <c r="A767" s="405" t="str">
        <f>IF(B767&lt;&gt;"",IF(AND(B767&gt;=_TM1,B767&lt;=_TM2,OR(TH!L767="1111",TH!M767="1111")),TH!D767,""),"")</f>
        <v/>
      </c>
      <c r="B767" s="63" t="str">
        <f t="shared" si="28"/>
        <v/>
      </c>
      <c r="C767" s="64"/>
      <c r="D767" s="368"/>
      <c r="E767" s="368"/>
      <c r="F767" s="369"/>
      <c r="G767" s="397"/>
      <c r="H767" s="370"/>
      <c r="I767" s="619"/>
      <c r="J767" s="628"/>
      <c r="K767" s="65"/>
      <c r="L767" s="371"/>
      <c r="M767" s="371"/>
      <c r="N767" s="87" t="str">
        <f>IF(AND('331-CT'!$E$7=TH!H767,OR(L767="331",M767="331")),"x","")</f>
        <v/>
      </c>
      <c r="O767" s="87" t="str">
        <f>IF(AND($B767&gt;='111'!$N$11,$B767&lt;='111'!$O$11,OR($L767=$O$7,$M767=$O$7)),"x","")</f>
        <v/>
      </c>
      <c r="P767" s="87" t="str">
        <f>IF(AND($L767=$O$7,$B767&lt;'111'!$N$11),"x","")</f>
        <v/>
      </c>
      <c r="Q767" s="87" t="str">
        <f>IF(AND($M767=$O$7,$B767&lt;'111'!$N$11),"x","")</f>
        <v/>
      </c>
      <c r="R767" s="87" t="str">
        <f>IF(AND($B767&gt;='112'!$M$9,$B767&lt;='112'!$N$9,OR($L767='112'!$I$6,$M767='112'!$I$6)),"x","")</f>
        <v/>
      </c>
      <c r="S767" s="87" t="str">
        <f>IF(AND($L767='112'!$I$6,$B767&lt;'112'!$M$9),"x","")</f>
        <v/>
      </c>
      <c r="T767" s="87" t="str">
        <f>IF(AND($M767='112'!$I$6,$B767&lt;'112'!$M$9),"x","")</f>
        <v/>
      </c>
      <c r="U767" s="87" t="str">
        <f>IF(AND($B767&gt;='1331'!$I$9,$B767&lt;='1331'!$J$9,OR($L767=$U$7,$M767=$U$7)),"x","")</f>
        <v/>
      </c>
      <c r="V767" s="87" t="str">
        <f>IF(AND($L767=$U$7,$B767&lt;'1331'!$I$9),"x","")</f>
        <v/>
      </c>
      <c r="W767" s="87" t="str">
        <f>IF(AND($M767=$U$7,$B767&lt;'1331'!$I$9),"x","")</f>
        <v/>
      </c>
      <c r="X767" s="87" t="str">
        <f>IF(AND('CT-341'!$H$9=H767,OR(LEFT(L767,3)=$X$7,LEFT(M767,3)=$X$7)),"x","")</f>
        <v/>
      </c>
      <c r="Y767" s="87" t="str">
        <f>IF(OR(TH!L767=TH!$Y$7,M767=TH!$Y$7),"x","")</f>
        <v/>
      </c>
      <c r="Z767" s="87" t="str">
        <f t="shared" si="27"/>
        <v/>
      </c>
    </row>
    <row r="768" spans="1:27" ht="15.75" customHeight="1">
      <c r="A768" s="405" t="str">
        <f>IF(B768&lt;&gt;"",IF(AND(B768&gt;=_TM1,B768&lt;=_TM2,OR(TH!L768="1111",TH!M768="1111")),TH!D768,""),"")</f>
        <v/>
      </c>
      <c r="B768" s="63" t="str">
        <f t="shared" si="28"/>
        <v/>
      </c>
      <c r="C768" s="64"/>
      <c r="D768" s="368"/>
      <c r="E768" s="368"/>
      <c r="F768" s="369"/>
      <c r="G768" s="397"/>
      <c r="H768" s="370"/>
      <c r="I768" s="619"/>
      <c r="J768" s="628"/>
      <c r="K768" s="65"/>
      <c r="L768" s="371"/>
      <c r="M768" s="371"/>
      <c r="N768" s="87" t="str">
        <f>IF(AND('331-CT'!$E$7=TH!H768,OR(L768="331",M768="331")),"x","")</f>
        <v/>
      </c>
      <c r="O768" s="87" t="str">
        <f>IF(AND($B768&gt;='111'!$N$11,$B768&lt;='111'!$O$11,OR($L768=$O$7,$M768=$O$7)),"x","")</f>
        <v/>
      </c>
      <c r="P768" s="87" t="str">
        <f>IF(AND($L768=$O$7,$B768&lt;'111'!$N$11),"x","")</f>
        <v/>
      </c>
      <c r="Q768" s="87" t="str">
        <f>IF(AND($M768=$O$7,$B768&lt;'111'!$N$11),"x","")</f>
        <v/>
      </c>
      <c r="R768" s="87" t="str">
        <f>IF(AND($B768&gt;='112'!$M$9,$B768&lt;='112'!$N$9,OR($L768='112'!$I$6,$M768='112'!$I$6)),"x","")</f>
        <v/>
      </c>
      <c r="S768" s="87" t="str">
        <f>IF(AND($L768='112'!$I$6,$B768&lt;'112'!$M$9),"x","")</f>
        <v/>
      </c>
      <c r="T768" s="87" t="str">
        <f>IF(AND($M768='112'!$I$6,$B768&lt;'112'!$M$9),"x","")</f>
        <v/>
      </c>
      <c r="U768" s="87" t="str">
        <f>IF(AND($B768&gt;='1331'!$I$9,$B768&lt;='1331'!$J$9,OR($L768=$U$7,$M768=$U$7)),"x","")</f>
        <v/>
      </c>
      <c r="V768" s="87" t="str">
        <f>IF(AND($L768=$U$7,$B768&lt;'1331'!$I$9),"x","")</f>
        <v/>
      </c>
      <c r="W768" s="87" t="str">
        <f>IF(AND($M768=$U$7,$B768&lt;'1331'!$I$9),"x","")</f>
        <v/>
      </c>
      <c r="X768" s="87" t="str">
        <f>IF(AND('CT-341'!$H$9=H768,OR(LEFT(L768,3)=$X$7,LEFT(M768,3)=$X$7)),"x","")</f>
        <v/>
      </c>
      <c r="Y768" s="87" t="str">
        <f>IF(OR(TH!L768=TH!$Y$7,M768=TH!$Y$7),"x","")</f>
        <v/>
      </c>
      <c r="Z768" s="87" t="str">
        <f t="shared" si="27"/>
        <v/>
      </c>
    </row>
    <row r="769" spans="1:26" ht="15.75" customHeight="1">
      <c r="A769" s="405" t="str">
        <f>IF(B769&lt;&gt;"",IF(AND(B769&gt;=_TM1,B769&lt;=_TM2,OR(TH!L769="1111",TH!M769="1111")),TH!D769,""),"")</f>
        <v/>
      </c>
      <c r="B769" s="63" t="str">
        <f t="shared" si="28"/>
        <v/>
      </c>
      <c r="C769" s="64"/>
      <c r="D769" s="368"/>
      <c r="E769" s="368"/>
      <c r="F769" s="369"/>
      <c r="G769" s="397"/>
      <c r="H769" s="370"/>
      <c r="I769" s="619"/>
      <c r="J769" s="628"/>
      <c r="K769" s="65"/>
      <c r="L769" s="371"/>
      <c r="M769" s="371"/>
      <c r="N769" s="87" t="str">
        <f>IF(AND('331-CT'!$E$7=TH!H769,OR(L769="331",M769="331")),"x","")</f>
        <v/>
      </c>
      <c r="O769" s="87" t="str">
        <f>IF(AND($B769&gt;='111'!$N$11,$B769&lt;='111'!$O$11,OR($L769=$O$7,$M769=$O$7)),"x","")</f>
        <v/>
      </c>
      <c r="P769" s="87" t="str">
        <f>IF(AND($L769=$O$7,$B769&lt;'111'!$N$11),"x","")</f>
        <v/>
      </c>
      <c r="Q769" s="87" t="str">
        <f>IF(AND($M769=$O$7,$B769&lt;'111'!$N$11),"x","")</f>
        <v/>
      </c>
      <c r="R769" s="87" t="str">
        <f>IF(AND($B769&gt;='112'!$M$9,$B769&lt;='112'!$N$9,OR($L769='112'!$I$6,$M769='112'!$I$6)),"x","")</f>
        <v/>
      </c>
      <c r="S769" s="87" t="str">
        <f>IF(AND($L769='112'!$I$6,$B769&lt;'112'!$M$9),"x","")</f>
        <v/>
      </c>
      <c r="T769" s="87" t="str">
        <f>IF(AND($M769='112'!$I$6,$B769&lt;'112'!$M$9),"x","")</f>
        <v/>
      </c>
      <c r="U769" s="87" t="str">
        <f>IF(AND($B769&gt;='1331'!$I$9,$B769&lt;='1331'!$J$9,OR($L769=$U$7,$M769=$U$7)),"x","")</f>
        <v/>
      </c>
      <c r="V769" s="87" t="str">
        <f>IF(AND($L769=$U$7,$B769&lt;'1331'!$I$9),"x","")</f>
        <v/>
      </c>
      <c r="W769" s="87" t="str">
        <f>IF(AND($M769=$U$7,$B769&lt;'1331'!$I$9),"x","")</f>
        <v/>
      </c>
      <c r="X769" s="87" t="str">
        <f>IF(AND('CT-341'!$H$9=H769,OR(LEFT(L769,3)=$X$7,LEFT(M769,3)=$X$7)),"x","")</f>
        <v/>
      </c>
      <c r="Y769" s="87" t="str">
        <f>IF(OR(TH!L769=TH!$Y$7,M769=TH!$Y$7),"x","")</f>
        <v/>
      </c>
      <c r="Z769" s="87" t="str">
        <f t="shared" si="27"/>
        <v/>
      </c>
    </row>
    <row r="770" spans="1:26" ht="15.75" customHeight="1">
      <c r="A770" s="405" t="str">
        <f>IF(B770&lt;&gt;"",IF(AND(B770&gt;=_TM1,B770&lt;=_TM2,OR(TH!L770="1111",TH!M770="1111")),TH!D770,""),"")</f>
        <v/>
      </c>
      <c r="B770" s="63" t="str">
        <f t="shared" si="28"/>
        <v/>
      </c>
      <c r="C770" s="64"/>
      <c r="D770" s="368"/>
      <c r="E770" s="368"/>
      <c r="F770" s="369"/>
      <c r="G770" s="397"/>
      <c r="H770" s="370"/>
      <c r="I770" s="619"/>
      <c r="J770" s="628"/>
      <c r="K770" s="65"/>
      <c r="L770" s="371"/>
      <c r="M770" s="371"/>
      <c r="N770" s="87" t="str">
        <f>IF(AND('331-CT'!$E$7=TH!H770,OR(L770="331",M770="331")),"x","")</f>
        <v/>
      </c>
      <c r="O770" s="87" t="str">
        <f>IF(AND($B770&gt;='111'!$N$11,$B770&lt;='111'!$O$11,OR($L770=$O$7,$M770=$O$7)),"x","")</f>
        <v/>
      </c>
      <c r="P770" s="87" t="str">
        <f>IF(AND($L770=$O$7,$B770&lt;'111'!$N$11),"x","")</f>
        <v/>
      </c>
      <c r="Q770" s="87" t="str">
        <f>IF(AND($M770=$O$7,$B770&lt;'111'!$N$11),"x","")</f>
        <v/>
      </c>
      <c r="R770" s="87" t="str">
        <f>IF(AND($B770&gt;='112'!$M$9,$B770&lt;='112'!$N$9,OR($L770='112'!$I$6,$M770='112'!$I$6)),"x","")</f>
        <v/>
      </c>
      <c r="S770" s="87" t="str">
        <f>IF(AND($L770='112'!$I$6,$B770&lt;'112'!$M$9),"x","")</f>
        <v/>
      </c>
      <c r="T770" s="87" t="str">
        <f>IF(AND($M770='112'!$I$6,$B770&lt;'112'!$M$9),"x","")</f>
        <v/>
      </c>
      <c r="U770" s="87" t="str">
        <f>IF(AND($B770&gt;='1331'!$I$9,$B770&lt;='1331'!$J$9,OR($L770=$U$7,$M770=$U$7)),"x","")</f>
        <v/>
      </c>
      <c r="V770" s="87" t="str">
        <f>IF(AND($L770=$U$7,$B770&lt;'1331'!$I$9),"x","")</f>
        <v/>
      </c>
      <c r="W770" s="87" t="str">
        <f>IF(AND($M770=$U$7,$B770&lt;'1331'!$I$9),"x","")</f>
        <v/>
      </c>
      <c r="X770" s="87" t="str">
        <f>IF(AND('CT-341'!$H$9=H770,OR(LEFT(L770,3)=$X$7,LEFT(M770,3)=$X$7)),"x","")</f>
        <v/>
      </c>
      <c r="Y770" s="87" t="str">
        <f>IF(OR(TH!L770=TH!$Y$7,M770=TH!$Y$7),"x","")</f>
        <v/>
      </c>
      <c r="Z770" s="87" t="str">
        <f t="shared" si="27"/>
        <v/>
      </c>
    </row>
    <row r="771" spans="1:26" ht="15.75" customHeight="1">
      <c r="A771" s="405" t="str">
        <f>IF(B771&lt;&gt;"",IF(AND(B771&gt;=_TM1,B771&lt;=_TM2,OR(TH!L771="1111",TH!M771="1111")),TH!D771,""),"")</f>
        <v/>
      </c>
      <c r="B771" s="63" t="str">
        <f>IF(C771&lt;&gt;"",MONTH(C771),"")</f>
        <v/>
      </c>
      <c r="C771" s="64"/>
      <c r="D771" s="64"/>
      <c r="E771" s="64"/>
      <c r="F771" s="67"/>
      <c r="G771" s="381"/>
      <c r="H771" s="75"/>
      <c r="I771" s="619"/>
      <c r="J771" s="628"/>
      <c r="K771" s="65"/>
      <c r="L771" s="371"/>
      <c r="M771" s="66"/>
      <c r="N771" s="87" t="str">
        <f>IF(AND('331-CT'!$E$7=TH!H771,OR(L771="331",M771="331")),"x","")</f>
        <v/>
      </c>
      <c r="O771" s="87" t="str">
        <f>IF(AND($B771&gt;='111'!$N$11,$B771&lt;='111'!$O$11,OR($L771=$O$7,$M771=$O$7)),"x","")</f>
        <v/>
      </c>
      <c r="P771" s="87" t="str">
        <f>IF(AND($L771=$O$7,$B771&lt;'111'!$N$11),"x","")</f>
        <v/>
      </c>
      <c r="Q771" s="87" t="str">
        <f>IF(AND($M771=$O$7,$B771&lt;'111'!$N$11),"x","")</f>
        <v/>
      </c>
      <c r="R771" s="87" t="str">
        <f>IF(AND($B771&gt;='112'!$M$9,$B771&lt;='112'!$N$9,OR($L771='112'!$I$6,$M771='112'!$I$6)),"x","")</f>
        <v/>
      </c>
      <c r="S771" s="87" t="str">
        <f>IF(AND($L771='112'!$I$6,$B771&lt;'112'!$M$9),"x","")</f>
        <v/>
      </c>
      <c r="T771" s="87" t="str">
        <f>IF(AND($M771='112'!$I$6,$B771&lt;'112'!$M$9),"x","")</f>
        <v/>
      </c>
      <c r="U771" s="87" t="str">
        <f>IF(AND($B771&gt;='1331'!$I$9,$B771&lt;='1331'!$J$9,OR($L771=$U$7,$M771=$U$7)),"x","")</f>
        <v/>
      </c>
      <c r="V771" s="87" t="str">
        <f>IF(AND($L771=$U$7,$B771&lt;'1331'!$I$9),"x","")</f>
        <v/>
      </c>
      <c r="W771" s="87" t="str">
        <f>IF(AND($M771=$U$7,$B771&lt;'1331'!$I$9),"x","")</f>
        <v/>
      </c>
      <c r="X771" s="87" t="str">
        <f>IF(AND('CT-341'!$H$9=H771,OR(LEFT(L771,3)=$X$7,LEFT(M771,3)=$X$7)),"x","")</f>
        <v/>
      </c>
      <c r="Y771" s="87" t="str">
        <f>IF(OR(TH!L771=TH!$Y$7,M771=TH!$Y$7),"x","")</f>
        <v/>
      </c>
      <c r="Z771" s="87" t="str">
        <f t="shared" si="27"/>
        <v/>
      </c>
    </row>
    <row r="772" spans="1:26" ht="15.75" customHeight="1">
      <c r="A772" s="405" t="str">
        <f>IF(B772&lt;&gt;"",IF(AND(B772&gt;=_TM1,B772&lt;=_TM2,OR(TH!L772="1111",TH!M772="1111")),TH!D772,""),"")</f>
        <v/>
      </c>
      <c r="B772" s="63" t="str">
        <f>IF(C772&lt;&gt;"",MONTH(C772),"")</f>
        <v/>
      </c>
      <c r="C772" s="64"/>
      <c r="D772" s="64"/>
      <c r="E772" s="64"/>
      <c r="F772" s="67"/>
      <c r="G772" s="381"/>
      <c r="H772" s="75"/>
      <c r="I772" s="619"/>
      <c r="J772" s="628"/>
      <c r="K772" s="65"/>
      <c r="L772" s="371"/>
      <c r="M772" s="66"/>
      <c r="N772" s="87" t="str">
        <f>IF(AND('331-CT'!$E$7=TH!H772,OR(L772="331",M772="331")),"x","")</f>
        <v/>
      </c>
      <c r="O772" s="87" t="str">
        <f>IF(AND($B772&gt;='111'!$N$11,$B772&lt;='111'!$O$11,OR($L772=$O$7,$M772=$O$7)),"x","")</f>
        <v/>
      </c>
      <c r="P772" s="87" t="str">
        <f>IF(AND($L772=$O$7,$B772&lt;'111'!$N$11),"x","")</f>
        <v/>
      </c>
      <c r="Q772" s="87" t="str">
        <f>IF(AND($M772=$O$7,$B772&lt;'111'!$N$11),"x","")</f>
        <v/>
      </c>
      <c r="R772" s="87" t="str">
        <f>IF(AND($B772&gt;='112'!$M$9,$B772&lt;='112'!$N$9,OR($L772='112'!$I$6,$M772='112'!$I$6)),"x","")</f>
        <v/>
      </c>
      <c r="S772" s="87" t="str">
        <f>IF(AND($L772='112'!$I$6,$B772&lt;'112'!$M$9),"x","")</f>
        <v/>
      </c>
      <c r="T772" s="87" t="str">
        <f>IF(AND($M772='112'!$I$6,$B772&lt;'112'!$M$9),"x","")</f>
        <v/>
      </c>
      <c r="U772" s="87" t="str">
        <f>IF(AND($B772&gt;='1331'!$I$9,$B772&lt;='1331'!$J$9,OR($L772=$U$7,$M772=$U$7)),"x","")</f>
        <v/>
      </c>
      <c r="V772" s="87" t="str">
        <f>IF(AND($L772=$U$7,$B772&lt;'1331'!$I$9),"x","")</f>
        <v/>
      </c>
      <c r="W772" s="87" t="str">
        <f>IF(AND($M772=$U$7,$B772&lt;'1331'!$I$9),"x","")</f>
        <v/>
      </c>
      <c r="X772" s="87" t="str">
        <f>IF(AND('CT-341'!$H$9=H772,OR(LEFT(L772,3)=$X$7,LEFT(M772,3)=$X$7)),"x","")</f>
        <v/>
      </c>
      <c r="Y772" s="87" t="str">
        <f>IF(OR(TH!L772=TH!$Y$7,M772=TH!$Y$7),"x","")</f>
        <v/>
      </c>
      <c r="Z772" s="87" t="str">
        <f t="shared" si="27"/>
        <v/>
      </c>
    </row>
    <row r="773" spans="1:26" ht="15.75" customHeight="1">
      <c r="A773" s="405" t="str">
        <f>IF(B773&lt;&gt;"",IF(AND(B773&gt;=_TM1,B773&lt;=_TM2,OR(TH!L773="1111",TH!M773="1111")),TH!D773,""),"")</f>
        <v/>
      </c>
      <c r="B773" s="63" t="str">
        <f t="shared" si="28"/>
        <v/>
      </c>
      <c r="C773" s="64"/>
      <c r="D773" s="368"/>
      <c r="E773" s="368"/>
      <c r="F773" s="67"/>
      <c r="G773" s="367"/>
      <c r="H773" s="75"/>
      <c r="I773" s="619"/>
      <c r="J773" s="628"/>
      <c r="K773" s="65"/>
      <c r="L773" s="66"/>
      <c r="M773" s="66"/>
      <c r="N773" s="87" t="str">
        <f>IF(AND('331-CT'!$E$7=TH!H773,OR(L773="331",M773="331")),"x","")</f>
        <v/>
      </c>
      <c r="O773" s="87" t="str">
        <f>IF(AND($B773&gt;='111'!$N$11,$B773&lt;='111'!$O$11,OR($L773=$O$7,$M773=$O$7)),"x","")</f>
        <v/>
      </c>
      <c r="P773" s="87" t="str">
        <f>IF(AND($L773=$O$7,$B773&lt;'111'!$N$11),"x","")</f>
        <v/>
      </c>
      <c r="Q773" s="87" t="str">
        <f>IF(AND($M773=$O$7,$B773&lt;'111'!$N$11),"x","")</f>
        <v/>
      </c>
      <c r="R773" s="87" t="str">
        <f>IF(AND($B773&gt;='112'!$M$9,$B773&lt;='112'!$N$9,OR($L773='112'!$I$6,$M773='112'!$I$6)),"x","")</f>
        <v/>
      </c>
      <c r="S773" s="87" t="str">
        <f>IF(AND($L773='112'!$I$6,$B773&lt;'112'!$M$9),"x","")</f>
        <v/>
      </c>
      <c r="T773" s="87" t="str">
        <f>IF(AND($M773='112'!$I$6,$B773&lt;'112'!$M$9),"x","")</f>
        <v/>
      </c>
      <c r="U773" s="87" t="str">
        <f>IF(AND($B773&gt;='1331'!$I$9,$B773&lt;='1331'!$J$9,OR($L773=$U$7,$M773=$U$7)),"x","")</f>
        <v/>
      </c>
      <c r="V773" s="87" t="str">
        <f>IF(AND($L773=$U$7,$B773&lt;'1331'!$I$9),"x","")</f>
        <v/>
      </c>
      <c r="W773" s="87" t="str">
        <f>IF(AND($M773=$U$7,$B773&lt;'1331'!$I$9),"x","")</f>
        <v/>
      </c>
      <c r="X773" s="87" t="str">
        <f>IF(AND('CT-341'!$H$9=H773,OR(LEFT(L773,3)=$X$7,LEFT(M773,3)=$X$7)),"x","")</f>
        <v/>
      </c>
      <c r="Y773" s="87" t="str">
        <f>IF(OR(TH!L773=TH!$Y$7,M773=TH!$Y$7),"x","")</f>
        <v/>
      </c>
      <c r="Z773" s="87" t="str">
        <f t="shared" si="27"/>
        <v/>
      </c>
    </row>
    <row r="774" spans="1:26" ht="15.75" customHeight="1">
      <c r="A774" s="405" t="str">
        <f>IF(B774&lt;&gt;"",IF(AND(B774&gt;=_TM1,B774&lt;=_TM2,OR(TH!L774="1111",TH!M774="1111")),TH!D774,""),"")</f>
        <v/>
      </c>
      <c r="B774" s="63" t="str">
        <f t="shared" si="28"/>
        <v/>
      </c>
      <c r="C774" s="64"/>
      <c r="D774" s="64"/>
      <c r="E774" s="64"/>
      <c r="F774" s="67"/>
      <c r="G774" s="381"/>
      <c r="H774" s="75"/>
      <c r="I774" s="619"/>
      <c r="J774" s="628"/>
      <c r="K774" s="65"/>
      <c r="L774" s="66"/>
      <c r="M774" s="66"/>
      <c r="N774" s="87" t="str">
        <f>IF(AND('331-CT'!$E$7=TH!H774,OR(L774="331",M774="331")),"x","")</f>
        <v/>
      </c>
      <c r="O774" s="87" t="str">
        <f>IF(AND($B774&gt;='111'!$N$11,$B774&lt;='111'!$O$11,OR($L774=$O$7,$M774=$O$7)),"x","")</f>
        <v/>
      </c>
      <c r="P774" s="87" t="str">
        <f>IF(AND($L774=$O$7,$B774&lt;'111'!$N$11),"x","")</f>
        <v/>
      </c>
      <c r="Q774" s="87" t="str">
        <f>IF(AND($M774=$O$7,$B774&lt;'111'!$N$11),"x","")</f>
        <v/>
      </c>
      <c r="R774" s="87" t="str">
        <f>IF(AND($B774&gt;='112'!$M$9,$B774&lt;='112'!$N$9,OR($L774='112'!$I$6,$M774='112'!$I$6)),"x","")</f>
        <v/>
      </c>
      <c r="S774" s="87" t="str">
        <f>IF(AND($L774='112'!$I$6,$B774&lt;'112'!$M$9),"x","")</f>
        <v/>
      </c>
      <c r="T774" s="87" t="str">
        <f>IF(AND($M774='112'!$I$6,$B774&lt;'112'!$M$9),"x","")</f>
        <v/>
      </c>
      <c r="U774" s="87" t="str">
        <f>IF(AND($B774&gt;='1331'!$I$9,$B774&lt;='1331'!$J$9,OR($L774=$U$7,$M774=$U$7)),"x","")</f>
        <v/>
      </c>
      <c r="V774" s="87" t="str">
        <f>IF(AND($L774=$U$7,$B774&lt;'1331'!$I$9),"x","")</f>
        <v/>
      </c>
      <c r="W774" s="87" t="str">
        <f>IF(AND($M774=$U$7,$B774&lt;'1331'!$I$9),"x","")</f>
        <v/>
      </c>
      <c r="X774" s="87" t="str">
        <f>IF(AND('CT-341'!$H$9=H774,OR(LEFT(L774,3)=$X$7,LEFT(M774,3)=$X$7)),"x","")</f>
        <v/>
      </c>
      <c r="Y774" s="87" t="str">
        <f>IF(OR(TH!L774=TH!$Y$7,M774=TH!$Y$7),"x","")</f>
        <v/>
      </c>
      <c r="Z774" s="87" t="str">
        <f t="shared" si="27"/>
        <v/>
      </c>
    </row>
    <row r="775" spans="1:26" ht="15.75" customHeight="1">
      <c r="A775" s="405" t="str">
        <f>IF(B775&lt;&gt;"",IF(AND(B775&gt;=_TM1,B775&lt;=_TM2,OR(TH!L775="1111",TH!M775="1111")),TH!D775,""),"")</f>
        <v/>
      </c>
      <c r="B775" s="63" t="str">
        <f t="shared" si="28"/>
        <v/>
      </c>
      <c r="C775" s="64"/>
      <c r="D775" s="64"/>
      <c r="E775" s="64"/>
      <c r="F775" s="67"/>
      <c r="G775" s="381"/>
      <c r="H775" s="75"/>
      <c r="I775" s="619"/>
      <c r="J775" s="628"/>
      <c r="K775" s="65"/>
      <c r="L775" s="66"/>
      <c r="M775" s="66"/>
      <c r="N775" s="87" t="str">
        <f>IF(AND('331-CT'!$E$7=TH!H775,OR(L775="331",M775="331")),"x","")</f>
        <v/>
      </c>
      <c r="O775" s="87" t="str">
        <f>IF(AND($B775&gt;='111'!$N$11,$B775&lt;='111'!$O$11,OR($L775=$O$7,$M775=$O$7)),"x","")</f>
        <v/>
      </c>
      <c r="P775" s="87" t="str">
        <f>IF(AND($L775=$O$7,$B775&lt;'111'!$N$11),"x","")</f>
        <v/>
      </c>
      <c r="Q775" s="87" t="str">
        <f>IF(AND($M775=$O$7,$B775&lt;'111'!$N$11),"x","")</f>
        <v/>
      </c>
      <c r="R775" s="87" t="str">
        <f>IF(AND($B775&gt;='112'!$M$9,$B775&lt;='112'!$N$9,OR($L775='112'!$I$6,$M775='112'!$I$6)),"x","")</f>
        <v/>
      </c>
      <c r="S775" s="87" t="str">
        <f>IF(AND($L775='112'!$I$6,$B775&lt;'112'!$M$9),"x","")</f>
        <v/>
      </c>
      <c r="T775" s="87" t="str">
        <f>IF(AND($M775='112'!$I$6,$B775&lt;'112'!$M$9),"x","")</f>
        <v/>
      </c>
      <c r="U775" s="87" t="str">
        <f>IF(AND($B775&gt;='1331'!$I$9,$B775&lt;='1331'!$J$9,OR($L775=$U$7,$M775=$U$7)),"x","")</f>
        <v/>
      </c>
      <c r="V775" s="87" t="str">
        <f>IF(AND($L775=$U$7,$B775&lt;'1331'!$I$9),"x","")</f>
        <v/>
      </c>
      <c r="W775" s="87" t="str">
        <f>IF(AND($M775=$U$7,$B775&lt;'1331'!$I$9),"x","")</f>
        <v/>
      </c>
      <c r="X775" s="87" t="str">
        <f>IF(AND('CT-341'!$H$9=H775,OR(LEFT(L775,3)=$X$7,LEFT(M775,3)=$X$7)),"x","")</f>
        <v/>
      </c>
      <c r="Y775" s="87" t="str">
        <f>IF(OR(TH!L775=TH!$Y$7,M775=TH!$Y$7),"x","")</f>
        <v/>
      </c>
      <c r="Z775" s="87" t="str">
        <f t="shared" si="27"/>
        <v/>
      </c>
    </row>
    <row r="776" spans="1:26" ht="15.75" customHeight="1">
      <c r="A776" s="405" t="str">
        <f>IF(B776&lt;&gt;"",IF(AND(B776&gt;=_TM1,B776&lt;=_TM2,OR(TH!L776="1111",TH!M776="1111")),TH!D776,""),"")</f>
        <v/>
      </c>
      <c r="B776" s="63" t="str">
        <f t="shared" ref="B776:B786" si="29">IF(C776&lt;&gt;"",MONTH(C776),"")</f>
        <v/>
      </c>
      <c r="C776" s="64"/>
      <c r="D776" s="64"/>
      <c r="E776" s="64"/>
      <c r="F776" s="67"/>
      <c r="G776" s="367"/>
      <c r="H776" s="75"/>
      <c r="I776" s="619"/>
      <c r="J776" s="628"/>
      <c r="K776" s="65"/>
      <c r="L776" s="66"/>
      <c r="M776" s="66"/>
      <c r="N776" s="87" t="str">
        <f>IF(AND('331-CT'!$E$7=TH!H776,OR(L776="331",M776="331")),"x","")</f>
        <v/>
      </c>
      <c r="O776" s="87" t="str">
        <f>IF(AND($B776&gt;='111'!$N$11,$B776&lt;='111'!$O$11,OR($L776=$O$7,$M776=$O$7)),"x","")</f>
        <v/>
      </c>
      <c r="P776" s="87" t="str">
        <f>IF(AND($L776=$O$7,$B776&lt;'111'!$N$11),"x","")</f>
        <v/>
      </c>
      <c r="Q776" s="87" t="str">
        <f>IF(AND($M776=$O$7,$B776&lt;'111'!$N$11),"x","")</f>
        <v/>
      </c>
      <c r="R776" s="87" t="str">
        <f>IF(AND($B776&gt;='112'!$M$9,$B776&lt;='112'!$N$9,OR($L776='112'!$I$6,$M776='112'!$I$6)),"x","")</f>
        <v/>
      </c>
      <c r="S776" s="87" t="str">
        <f>IF(AND($L776='112'!$I$6,$B776&lt;'112'!$M$9),"x","")</f>
        <v/>
      </c>
      <c r="T776" s="87" t="str">
        <f>IF(AND($M776='112'!$I$6,$B776&lt;'112'!$M$9),"x","")</f>
        <v/>
      </c>
      <c r="U776" s="87" t="str">
        <f>IF(AND($B776&gt;='1331'!$I$9,$B776&lt;='1331'!$J$9,OR($L776=$U$7,$M776=$U$7)),"x","")</f>
        <v/>
      </c>
      <c r="V776" s="87" t="str">
        <f>IF(AND($L776=$U$7,$B776&lt;'1331'!$I$9),"x","")</f>
        <v/>
      </c>
      <c r="W776" s="87" t="str">
        <f>IF(AND($M776=$U$7,$B776&lt;'1331'!$I$9),"x","")</f>
        <v/>
      </c>
      <c r="X776" s="87" t="str">
        <f>IF(AND('CT-341'!$H$9=H776,OR(LEFT(L776,3)=$X$7,LEFT(M776,3)=$X$7)),"x","")</f>
        <v/>
      </c>
      <c r="Y776" s="87" t="str">
        <f>IF(OR(TH!L776=TH!$Y$7,M776=TH!$Y$7),"x","")</f>
        <v/>
      </c>
      <c r="Z776" s="87" t="str">
        <f t="shared" si="27"/>
        <v/>
      </c>
    </row>
    <row r="777" spans="1:26" ht="15.75" customHeight="1">
      <c r="A777" s="405" t="str">
        <f>IF(B777&lt;&gt;"",IF(AND(B777&gt;=_TM1,B777&lt;=_TM2,OR(TH!L777="1111",TH!M777="1111")),TH!D777,""),"")</f>
        <v/>
      </c>
      <c r="B777" s="63" t="str">
        <f t="shared" si="29"/>
        <v/>
      </c>
      <c r="C777" s="64"/>
      <c r="D777" s="64"/>
      <c r="E777" s="64"/>
      <c r="F777" s="67"/>
      <c r="G777" s="367"/>
      <c r="H777" s="75"/>
      <c r="I777" s="619"/>
      <c r="J777" s="628"/>
      <c r="K777" s="65"/>
      <c r="L777" s="66"/>
      <c r="M777" s="66"/>
      <c r="N777" s="87" t="str">
        <f>IF(AND('331-CT'!$E$7=TH!H777,OR(L777="331",M777="331")),"x","")</f>
        <v/>
      </c>
      <c r="O777" s="87" t="str">
        <f>IF(AND($B777&gt;='111'!$N$11,$B777&lt;='111'!$O$11,OR($L777=$O$7,$M777=$O$7)),"x","")</f>
        <v/>
      </c>
      <c r="P777" s="87" t="str">
        <f>IF(AND($L777=$O$7,$B777&lt;'111'!$N$11),"x","")</f>
        <v/>
      </c>
      <c r="Q777" s="87" t="str">
        <f>IF(AND($M777=$O$7,$B777&lt;'111'!$N$11),"x","")</f>
        <v/>
      </c>
      <c r="R777" s="87" t="str">
        <f>IF(AND($B777&gt;='112'!$M$9,$B777&lt;='112'!$N$9,OR($L777='112'!$I$6,$M777='112'!$I$6)),"x","")</f>
        <v/>
      </c>
      <c r="S777" s="87" t="str">
        <f>IF(AND($L777='112'!$I$6,$B777&lt;'112'!$M$9),"x","")</f>
        <v/>
      </c>
      <c r="T777" s="87" t="str">
        <f>IF(AND($M777='112'!$I$6,$B777&lt;'112'!$M$9),"x","")</f>
        <v/>
      </c>
      <c r="U777" s="87" t="str">
        <f>IF(AND($B777&gt;='1331'!$I$9,$B777&lt;='1331'!$J$9,OR($L777=$U$7,$M777=$U$7)),"x","")</f>
        <v/>
      </c>
      <c r="V777" s="87" t="str">
        <f>IF(AND($L777=$U$7,$B777&lt;'1331'!$I$9),"x","")</f>
        <v/>
      </c>
      <c r="W777" s="87" t="str">
        <f>IF(AND($M777=$U$7,$B777&lt;'1331'!$I$9),"x","")</f>
        <v/>
      </c>
      <c r="X777" s="87" t="str">
        <f>IF(AND('CT-341'!$H$9=H777,OR(LEFT(L777,3)=$X$7,LEFT(M777,3)=$X$7)),"x","")</f>
        <v/>
      </c>
      <c r="Y777" s="87" t="str">
        <f>IF(OR(TH!L777=TH!$Y$7,M777=TH!$Y$7),"x","")</f>
        <v/>
      </c>
      <c r="Z777" s="87" t="str">
        <f t="shared" si="27"/>
        <v/>
      </c>
    </row>
    <row r="778" spans="1:26" ht="15.75" customHeight="1">
      <c r="A778" s="405" t="str">
        <f>IF(B778&lt;&gt;"",IF(AND(B778&gt;=_TM1,B778&lt;=_TM2,OR(TH!L778="1111",TH!M778="1111")),TH!D778,""),"")</f>
        <v/>
      </c>
      <c r="B778" s="63" t="str">
        <f t="shared" si="29"/>
        <v/>
      </c>
      <c r="C778" s="64"/>
      <c r="D778" s="64"/>
      <c r="E778" s="64"/>
      <c r="F778" s="67"/>
      <c r="G778" s="367"/>
      <c r="H778" s="75"/>
      <c r="I778" s="619"/>
      <c r="J778" s="628"/>
      <c r="K778" s="65"/>
      <c r="L778" s="66"/>
      <c r="M778" s="66"/>
      <c r="N778" s="87" t="str">
        <f>IF(AND('331-CT'!$E$7=TH!H778,OR(L778="331",M778="331")),"x","")</f>
        <v/>
      </c>
      <c r="O778" s="87" t="str">
        <f>IF(AND($B778&gt;='111'!$N$11,$B778&lt;='111'!$O$11,OR($L778=$O$7,$M778=$O$7)),"x","")</f>
        <v/>
      </c>
      <c r="P778" s="87" t="str">
        <f>IF(AND($L778=$O$7,$B778&lt;'111'!$N$11),"x","")</f>
        <v/>
      </c>
      <c r="Q778" s="87" t="str">
        <f>IF(AND($M778=$O$7,$B778&lt;'111'!$N$11),"x","")</f>
        <v/>
      </c>
      <c r="R778" s="87" t="str">
        <f>IF(AND($B778&gt;='112'!$M$9,$B778&lt;='112'!$N$9,OR($L778='112'!$I$6,$M778='112'!$I$6)),"x","")</f>
        <v/>
      </c>
      <c r="S778" s="87" t="str">
        <f>IF(AND($L778='112'!$I$6,$B778&lt;'112'!$M$9),"x","")</f>
        <v/>
      </c>
      <c r="T778" s="87" t="str">
        <f>IF(AND($M778='112'!$I$6,$B778&lt;'112'!$M$9),"x","")</f>
        <v/>
      </c>
      <c r="U778" s="87" t="str">
        <f>IF(AND($B778&gt;='1331'!$I$9,$B778&lt;='1331'!$J$9,OR($L778=$U$7,$M778=$U$7)),"x","")</f>
        <v/>
      </c>
      <c r="V778" s="87" t="str">
        <f>IF(AND($L778=$U$7,$B778&lt;'1331'!$I$9),"x","")</f>
        <v/>
      </c>
      <c r="W778" s="87" t="str">
        <f>IF(AND($M778=$U$7,$B778&lt;'1331'!$I$9),"x","")</f>
        <v/>
      </c>
      <c r="X778" s="87" t="str">
        <f>IF(AND('CT-341'!$H$9=H778,OR(LEFT(L778,3)=$X$7,LEFT(M778,3)=$X$7)),"x","")</f>
        <v/>
      </c>
      <c r="Y778" s="87" t="str">
        <f>IF(OR(TH!L778=TH!$Y$7,M778=TH!$Y$7),"x","")</f>
        <v/>
      </c>
      <c r="Z778" s="87" t="str">
        <f t="shared" si="27"/>
        <v/>
      </c>
    </row>
    <row r="779" spans="1:26" ht="15.75" customHeight="1">
      <c r="A779" s="405" t="str">
        <f>IF(B779&lt;&gt;"",IF(AND(B779&gt;=_TM1,B779&lt;=_TM2,OR(TH!L779="1111",TH!M779="1111")),TH!D779,""),"")</f>
        <v/>
      </c>
      <c r="B779" s="63" t="str">
        <f t="shared" si="29"/>
        <v/>
      </c>
      <c r="C779" s="64"/>
      <c r="D779" s="64"/>
      <c r="E779" s="64"/>
      <c r="F779" s="67"/>
      <c r="G779" s="367"/>
      <c r="H779" s="75"/>
      <c r="I779" s="619"/>
      <c r="J779" s="628"/>
      <c r="K779" s="65"/>
      <c r="L779" s="66"/>
      <c r="M779" s="66"/>
      <c r="N779" s="87" t="str">
        <f>IF(AND('331-CT'!$E$7=TH!H779,OR(L779="331",M779="331")),"x","")</f>
        <v/>
      </c>
      <c r="O779" s="87" t="str">
        <f>IF(AND($B779&gt;='111'!$N$11,$B779&lt;='111'!$O$11,OR($L779=$O$7,$M779=$O$7)),"x","")</f>
        <v/>
      </c>
      <c r="P779" s="87" t="str">
        <f>IF(AND($L779=$O$7,$B779&lt;'111'!$N$11),"x","")</f>
        <v/>
      </c>
      <c r="Q779" s="87" t="str">
        <f>IF(AND($M779=$O$7,$B779&lt;'111'!$N$11),"x","")</f>
        <v/>
      </c>
      <c r="R779" s="87" t="str">
        <f>IF(AND($B779&gt;='112'!$M$9,$B779&lt;='112'!$N$9,OR($L779='112'!$I$6,$M779='112'!$I$6)),"x","")</f>
        <v/>
      </c>
      <c r="S779" s="87" t="str">
        <f>IF(AND($L779='112'!$I$6,$B779&lt;'112'!$M$9),"x","")</f>
        <v/>
      </c>
      <c r="T779" s="87" t="str">
        <f>IF(AND($M779='112'!$I$6,$B779&lt;'112'!$M$9),"x","")</f>
        <v/>
      </c>
      <c r="U779" s="87" t="str">
        <f>IF(AND($B779&gt;='1331'!$I$9,$B779&lt;='1331'!$J$9,OR($L779=$U$7,$M779=$U$7)),"x","")</f>
        <v/>
      </c>
      <c r="V779" s="87" t="str">
        <f>IF(AND($L779=$U$7,$B779&lt;'1331'!$I$9),"x","")</f>
        <v/>
      </c>
      <c r="W779" s="87" t="str">
        <f>IF(AND($M779=$U$7,$B779&lt;'1331'!$I$9),"x","")</f>
        <v/>
      </c>
      <c r="X779" s="87" t="str">
        <f>IF(AND('CT-341'!$H$9=H779,OR(LEFT(L779,3)=$X$7,LEFT(M779,3)=$X$7)),"x","")</f>
        <v/>
      </c>
      <c r="Y779" s="87" t="str">
        <f>IF(OR(TH!L779=TH!$Y$7,M779=TH!$Y$7),"x","")</f>
        <v/>
      </c>
      <c r="Z779" s="87" t="str">
        <f t="shared" si="27"/>
        <v/>
      </c>
    </row>
    <row r="780" spans="1:26" ht="15.75" customHeight="1">
      <c r="A780" s="405" t="str">
        <f>IF(B780&lt;&gt;"",IF(AND(B780&gt;=_TM1,B780&lt;=_TM2,OR(TH!L780="1111",TH!M780="1111")),TH!D780,""),"")</f>
        <v/>
      </c>
      <c r="B780" s="63" t="str">
        <f t="shared" si="29"/>
        <v/>
      </c>
      <c r="C780" s="64"/>
      <c r="D780" s="64"/>
      <c r="E780" s="64"/>
      <c r="F780" s="67"/>
      <c r="G780" s="367"/>
      <c r="H780" s="75"/>
      <c r="I780" s="619"/>
      <c r="J780" s="628"/>
      <c r="K780" s="65"/>
      <c r="L780" s="66"/>
      <c r="M780" s="66"/>
      <c r="N780" s="87" t="str">
        <f>IF(AND('331-CT'!$E$7=TH!H780,OR(L780="331",M780="331")),"x","")</f>
        <v/>
      </c>
      <c r="O780" s="87" t="str">
        <f>IF(AND($B780&gt;='111'!$N$11,$B780&lt;='111'!$O$11,OR($L780=$O$7,$M780=$O$7)),"x","")</f>
        <v/>
      </c>
      <c r="P780" s="87" t="str">
        <f>IF(AND($L780=$O$7,$B780&lt;'111'!$N$11),"x","")</f>
        <v/>
      </c>
      <c r="Q780" s="87" t="str">
        <f>IF(AND($M780=$O$7,$B780&lt;'111'!$N$11),"x","")</f>
        <v/>
      </c>
      <c r="R780" s="87" t="str">
        <f>IF(AND($B780&gt;='112'!$M$9,$B780&lt;='112'!$N$9,OR($L780='112'!$I$6,$M780='112'!$I$6)),"x","")</f>
        <v/>
      </c>
      <c r="S780" s="87" t="str">
        <f>IF(AND($L780='112'!$I$6,$B780&lt;'112'!$M$9),"x","")</f>
        <v/>
      </c>
      <c r="T780" s="87" t="str">
        <f>IF(AND($M780='112'!$I$6,$B780&lt;'112'!$M$9),"x","")</f>
        <v/>
      </c>
      <c r="U780" s="87" t="str">
        <f>IF(AND($B780&gt;='1331'!$I$9,$B780&lt;='1331'!$J$9,OR($L780=$U$7,$M780=$U$7)),"x","")</f>
        <v/>
      </c>
      <c r="V780" s="87" t="str">
        <f>IF(AND($L780=$U$7,$B780&lt;'1331'!$I$9),"x","")</f>
        <v/>
      </c>
      <c r="W780" s="87" t="str">
        <f>IF(AND($M780=$U$7,$B780&lt;'1331'!$I$9),"x","")</f>
        <v/>
      </c>
      <c r="X780" s="87" t="str">
        <f>IF(AND('CT-341'!$H$9=H780,OR(LEFT(L780,3)=$X$7,LEFT(M780,3)=$X$7)),"x","")</f>
        <v/>
      </c>
      <c r="Y780" s="87" t="str">
        <f>IF(OR(TH!L780=TH!$Y$7,M780=TH!$Y$7),"x","")</f>
        <v/>
      </c>
      <c r="Z780" s="87" t="str">
        <f t="shared" si="27"/>
        <v/>
      </c>
    </row>
    <row r="781" spans="1:26" ht="15.75" customHeight="1">
      <c r="A781" s="405" t="str">
        <f>IF(B781&lt;&gt;"",IF(AND(B781&gt;=_TM1,B781&lt;=_TM2,OR(TH!L781="1111",TH!M781="1111")),TH!D781,""),"")</f>
        <v/>
      </c>
      <c r="B781" s="63" t="str">
        <f t="shared" si="29"/>
        <v/>
      </c>
      <c r="C781" s="64"/>
      <c r="D781" s="64"/>
      <c r="E781" s="64"/>
      <c r="F781" s="67"/>
      <c r="G781" s="367"/>
      <c r="H781" s="75"/>
      <c r="I781" s="619"/>
      <c r="J781" s="628"/>
      <c r="K781" s="65"/>
      <c r="L781" s="66"/>
      <c r="M781" s="66"/>
      <c r="N781" s="87" t="str">
        <f>IF(AND('331-CT'!$E$7=TH!H781,OR(L781="331",M781="331")),"x","")</f>
        <v/>
      </c>
      <c r="O781" s="87" t="str">
        <f>IF(AND($B781&gt;='111'!$N$11,$B781&lt;='111'!$O$11,OR($L781=$O$7,$M781=$O$7)),"x","")</f>
        <v/>
      </c>
      <c r="P781" s="87" t="str">
        <f>IF(AND($L781=$O$7,$B781&lt;'111'!$N$11),"x","")</f>
        <v/>
      </c>
      <c r="Q781" s="87" t="str">
        <f>IF(AND($M781=$O$7,$B781&lt;'111'!$N$11),"x","")</f>
        <v/>
      </c>
      <c r="R781" s="87" t="str">
        <f>IF(AND($B781&gt;='112'!$M$9,$B781&lt;='112'!$N$9,OR($L781='112'!$I$6,$M781='112'!$I$6)),"x","")</f>
        <v/>
      </c>
      <c r="S781" s="87" t="str">
        <f>IF(AND($L781='112'!$I$6,$B781&lt;'112'!$M$9),"x","")</f>
        <v/>
      </c>
      <c r="T781" s="87" t="str">
        <f>IF(AND($M781='112'!$I$6,$B781&lt;'112'!$M$9),"x","")</f>
        <v/>
      </c>
      <c r="U781" s="87" t="str">
        <f>IF(AND($B781&gt;='1331'!$I$9,$B781&lt;='1331'!$J$9,OR($L781=$U$7,$M781=$U$7)),"x","")</f>
        <v/>
      </c>
      <c r="V781" s="87" t="str">
        <f>IF(AND($L781=$U$7,$B781&lt;'1331'!$I$9),"x","")</f>
        <v/>
      </c>
      <c r="W781" s="87" t="str">
        <f>IF(AND($M781=$U$7,$B781&lt;'1331'!$I$9),"x","")</f>
        <v/>
      </c>
      <c r="X781" s="87" t="str">
        <f>IF(AND('CT-341'!$H$9=H781,OR(LEFT(L781,3)=$X$7,LEFT(M781,3)=$X$7)),"x","")</f>
        <v/>
      </c>
      <c r="Y781" s="87" t="str">
        <f>IF(OR(TH!L781=TH!$Y$7,M781=TH!$Y$7),"x","")</f>
        <v/>
      </c>
      <c r="Z781" s="87" t="str">
        <f t="shared" si="27"/>
        <v/>
      </c>
    </row>
    <row r="782" spans="1:26" ht="15.75" customHeight="1">
      <c r="A782" s="405" t="str">
        <f>IF(B782&lt;&gt;"",IF(AND(B782&gt;=_TM1,B782&lt;=_TM2,OR(TH!L782="1111",TH!M782="1111")),TH!D782,""),"")</f>
        <v/>
      </c>
      <c r="B782" s="63" t="str">
        <f t="shared" si="29"/>
        <v/>
      </c>
      <c r="C782" s="64"/>
      <c r="D782" s="64"/>
      <c r="E782" s="64"/>
      <c r="F782" s="67"/>
      <c r="G782" s="367"/>
      <c r="H782" s="75"/>
      <c r="I782" s="619"/>
      <c r="J782" s="628"/>
      <c r="K782" s="65"/>
      <c r="L782" s="66"/>
      <c r="M782" s="66"/>
      <c r="N782" s="87" t="str">
        <f>IF(AND('331-CT'!$E$7=TH!H782,OR(L782="331",M782="331")),"x","")</f>
        <v/>
      </c>
      <c r="O782" s="87" t="str">
        <f>IF(AND($B782&gt;='111'!$N$11,$B782&lt;='111'!$O$11,OR($L782=$O$7,$M782=$O$7)),"x","")</f>
        <v/>
      </c>
      <c r="P782" s="87" t="str">
        <f>IF(AND($L782=$O$7,$B782&lt;'111'!$N$11),"x","")</f>
        <v/>
      </c>
      <c r="Q782" s="87" t="str">
        <f>IF(AND($M782=$O$7,$B782&lt;'111'!$N$11),"x","")</f>
        <v/>
      </c>
      <c r="R782" s="87" t="str">
        <f>IF(AND($B782&gt;='112'!$M$9,$B782&lt;='112'!$N$9,OR($L782='112'!$I$6,$M782='112'!$I$6)),"x","")</f>
        <v/>
      </c>
      <c r="S782" s="87" t="str">
        <f>IF(AND($L782='112'!$I$6,$B782&lt;'112'!$M$9),"x","")</f>
        <v/>
      </c>
      <c r="T782" s="87" t="str">
        <f>IF(AND($M782='112'!$I$6,$B782&lt;'112'!$M$9),"x","")</f>
        <v/>
      </c>
      <c r="U782" s="87" t="str">
        <f>IF(AND($B782&gt;='1331'!$I$9,$B782&lt;='1331'!$J$9,OR($L782=$U$7,$M782=$U$7)),"x","")</f>
        <v/>
      </c>
      <c r="V782" s="87" t="str">
        <f>IF(AND($L782=$U$7,$B782&lt;'1331'!$I$9),"x","")</f>
        <v/>
      </c>
      <c r="W782" s="87" t="str">
        <f>IF(AND($M782=$U$7,$B782&lt;'1331'!$I$9),"x","")</f>
        <v/>
      </c>
      <c r="X782" s="87" t="str">
        <f>IF(AND('CT-341'!$H$9=H782,OR(LEFT(L782,3)=$X$7,LEFT(M782,3)=$X$7)),"x","")</f>
        <v/>
      </c>
      <c r="Y782" s="87" t="str">
        <f>IF(OR(TH!L782=TH!$Y$7,M782=TH!$Y$7),"x","")</f>
        <v/>
      </c>
      <c r="Z782" s="87" t="str">
        <f t="shared" si="27"/>
        <v/>
      </c>
    </row>
    <row r="783" spans="1:26" ht="15.75" customHeight="1">
      <c r="A783" s="405" t="str">
        <f>IF(B783&lt;&gt;"",IF(AND(B783&gt;=_TM1,B783&lt;=_TM2,OR(TH!L783="1111",TH!M783="1111")),TH!D783,""),"")</f>
        <v/>
      </c>
      <c r="B783" s="63" t="str">
        <f t="shared" si="29"/>
        <v/>
      </c>
      <c r="C783" s="64"/>
      <c r="D783" s="64"/>
      <c r="E783" s="64"/>
      <c r="F783" s="67"/>
      <c r="G783" s="367"/>
      <c r="H783" s="75"/>
      <c r="I783" s="619"/>
      <c r="J783" s="628"/>
      <c r="K783" s="65"/>
      <c r="L783" s="66"/>
      <c r="M783" s="66"/>
      <c r="N783" s="87" t="str">
        <f>IF(AND('331-CT'!$E$7=TH!H783,OR(L783="331",M783="331")),"x","")</f>
        <v/>
      </c>
      <c r="O783" s="87" t="str">
        <f>IF(AND($B783&gt;='111'!$N$11,$B783&lt;='111'!$O$11,OR($L783=$O$7,$M783=$O$7)),"x","")</f>
        <v/>
      </c>
      <c r="P783" s="87" t="str">
        <f>IF(AND($L783=$O$7,$B783&lt;'111'!$N$11),"x","")</f>
        <v/>
      </c>
      <c r="Q783" s="87" t="str">
        <f>IF(AND($M783=$O$7,$B783&lt;'111'!$N$11),"x","")</f>
        <v/>
      </c>
      <c r="R783" s="87" t="str">
        <f>IF(AND($B783&gt;='112'!$M$9,$B783&lt;='112'!$N$9,OR($L783='112'!$I$6,$M783='112'!$I$6)),"x","")</f>
        <v/>
      </c>
      <c r="S783" s="87" t="str">
        <f>IF(AND($L783='112'!$I$6,$B783&lt;'112'!$M$9),"x","")</f>
        <v/>
      </c>
      <c r="T783" s="87" t="str">
        <f>IF(AND($M783='112'!$I$6,$B783&lt;'112'!$M$9),"x","")</f>
        <v/>
      </c>
      <c r="U783" s="87" t="str">
        <f>IF(AND($B783&gt;='1331'!$I$9,$B783&lt;='1331'!$J$9,OR($L783=$U$7,$M783=$U$7)),"x","")</f>
        <v/>
      </c>
      <c r="V783" s="87" t="str">
        <f>IF(AND($L783=$U$7,$B783&lt;'1331'!$I$9),"x","")</f>
        <v/>
      </c>
      <c r="W783" s="87" t="str">
        <f>IF(AND($M783=$U$7,$B783&lt;'1331'!$I$9),"x","")</f>
        <v/>
      </c>
      <c r="X783" s="87" t="str">
        <f>IF(AND('CT-341'!$H$9=H783,OR(LEFT(L783,3)=$X$7,LEFT(M783,3)=$X$7)),"x","")</f>
        <v/>
      </c>
      <c r="Y783" s="87" t="str">
        <f>IF(OR(TH!L783=TH!$Y$7,M783=TH!$Y$7),"x","")</f>
        <v/>
      </c>
      <c r="Z783" s="87" t="str">
        <f t="shared" si="27"/>
        <v/>
      </c>
    </row>
    <row r="784" spans="1:26" ht="15.75" customHeight="1">
      <c r="A784" s="405" t="str">
        <f>IF(B784&lt;&gt;"",IF(AND(B784&gt;=_TM1,B784&lt;=_TM2,OR(TH!L784="1111",TH!M784="1111")),TH!D784,""),"")</f>
        <v/>
      </c>
      <c r="B784" s="63" t="str">
        <f t="shared" si="29"/>
        <v/>
      </c>
      <c r="C784" s="64"/>
      <c r="D784" s="64"/>
      <c r="E784" s="64"/>
      <c r="F784" s="67"/>
      <c r="G784" s="367"/>
      <c r="H784" s="75"/>
      <c r="I784" s="619"/>
      <c r="J784" s="628"/>
      <c r="K784" s="65"/>
      <c r="L784" s="66"/>
      <c r="M784" s="66"/>
      <c r="N784" s="87" t="str">
        <f>IF(AND('331-CT'!$E$7=TH!H784,OR(L784="331",M784="331")),"x","")</f>
        <v/>
      </c>
      <c r="O784" s="87" t="str">
        <f>IF(AND($B784&gt;='111'!$N$11,$B784&lt;='111'!$O$11,OR($L784=$O$7,$M784=$O$7)),"x","")</f>
        <v/>
      </c>
      <c r="P784" s="87" t="str">
        <f>IF(AND($L784=$O$7,$B784&lt;'111'!$N$11),"x","")</f>
        <v/>
      </c>
      <c r="Q784" s="87" t="str">
        <f>IF(AND($M784=$O$7,$B784&lt;'111'!$N$11),"x","")</f>
        <v/>
      </c>
      <c r="R784" s="87" t="str">
        <f>IF(AND($B784&gt;='112'!$M$9,$B784&lt;='112'!$N$9,OR($L784='112'!$I$6,$M784='112'!$I$6)),"x","")</f>
        <v/>
      </c>
      <c r="S784" s="87" t="str">
        <f>IF(AND($L784='112'!$I$6,$B784&lt;'112'!$M$9),"x","")</f>
        <v/>
      </c>
      <c r="T784" s="87" t="str">
        <f>IF(AND($M784='112'!$I$6,$B784&lt;'112'!$M$9),"x","")</f>
        <v/>
      </c>
      <c r="U784" s="87" t="str">
        <f>IF(AND($B784&gt;='1331'!$I$9,$B784&lt;='1331'!$J$9,OR($L784=$U$7,$M784=$U$7)),"x","")</f>
        <v/>
      </c>
      <c r="V784" s="87" t="str">
        <f>IF(AND($L784=$U$7,$B784&lt;'1331'!$I$9),"x","")</f>
        <v/>
      </c>
      <c r="W784" s="87" t="str">
        <f>IF(AND($M784=$U$7,$B784&lt;'1331'!$I$9),"x","")</f>
        <v/>
      </c>
      <c r="X784" s="87" t="str">
        <f>IF(AND('CT-341'!$H$9=H784,OR(LEFT(L784,3)=$X$7,LEFT(M784,3)=$X$7)),"x","")</f>
        <v/>
      </c>
      <c r="Y784" s="87" t="str">
        <f>IF(OR(TH!L784=TH!$Y$7,M784=TH!$Y$7),"x","")</f>
        <v/>
      </c>
      <c r="Z784" s="87" t="str">
        <f t="shared" si="27"/>
        <v/>
      </c>
    </row>
    <row r="785" spans="1:26" ht="15.75" customHeight="1">
      <c r="A785" s="405" t="str">
        <f>IF(B785&lt;&gt;"",IF(AND(B785&gt;=_TM1,B785&lt;=_TM2,OR(TH!L785="1111",TH!M785="1111")),TH!D785,""),"")</f>
        <v/>
      </c>
      <c r="B785" s="63" t="str">
        <f t="shared" si="29"/>
        <v/>
      </c>
      <c r="C785" s="64"/>
      <c r="D785" s="64"/>
      <c r="E785" s="64"/>
      <c r="F785" s="67"/>
      <c r="G785" s="367"/>
      <c r="H785" s="75"/>
      <c r="I785" s="619"/>
      <c r="J785" s="628"/>
      <c r="K785" s="65"/>
      <c r="L785" s="66"/>
      <c r="M785" s="66"/>
      <c r="N785" s="87" t="str">
        <f>IF(AND('331-CT'!$E$7=TH!H785,OR(L785="331",M785="331")),"x","")</f>
        <v/>
      </c>
      <c r="O785" s="87" t="str">
        <f>IF(AND($B785&gt;='111'!$N$11,$B785&lt;='111'!$O$11,OR($L785=$O$7,$M785=$O$7)),"x","")</f>
        <v/>
      </c>
      <c r="P785" s="87" t="str">
        <f>IF(AND($L785=$O$7,$B785&lt;'111'!$N$11),"x","")</f>
        <v/>
      </c>
      <c r="Q785" s="87" t="str">
        <f>IF(AND($M785=$O$7,$B785&lt;'111'!$N$11),"x","")</f>
        <v/>
      </c>
      <c r="R785" s="87" t="str">
        <f>IF(AND($B785&gt;='112'!$M$9,$B785&lt;='112'!$N$9,OR($L785='112'!$I$6,$M785='112'!$I$6)),"x","")</f>
        <v/>
      </c>
      <c r="S785" s="87" t="str">
        <f>IF(AND($L785='112'!$I$6,$B785&lt;'112'!$M$9),"x","")</f>
        <v/>
      </c>
      <c r="T785" s="87" t="str">
        <f>IF(AND($M785='112'!$I$6,$B785&lt;'112'!$M$9),"x","")</f>
        <v/>
      </c>
      <c r="U785" s="87" t="str">
        <f>IF(AND($B785&gt;='1331'!$I$9,$B785&lt;='1331'!$J$9,OR($L785=$U$7,$M785=$U$7)),"x","")</f>
        <v/>
      </c>
      <c r="V785" s="87" t="str">
        <f>IF(AND($L785=$U$7,$B785&lt;'1331'!$I$9),"x","")</f>
        <v/>
      </c>
      <c r="W785" s="87" t="str">
        <f>IF(AND($M785=$U$7,$B785&lt;'1331'!$I$9),"x","")</f>
        <v/>
      </c>
      <c r="X785" s="87" t="str">
        <f>IF(AND('CT-341'!$H$9=H785,OR(LEFT(L785,3)=$X$7,LEFT(M785,3)=$X$7)),"x","")</f>
        <v/>
      </c>
      <c r="Y785" s="87" t="str">
        <f>IF(OR(TH!L785=TH!$Y$7,M785=TH!$Y$7),"x","")</f>
        <v/>
      </c>
      <c r="Z785" s="87" t="str">
        <f t="shared" si="27"/>
        <v/>
      </c>
    </row>
    <row r="786" spans="1:26" ht="15.75" customHeight="1">
      <c r="A786" s="405" t="str">
        <f>IF(B786&lt;&gt;"",IF(AND(B786&gt;=_TM1,B786&lt;=_TM2,OR(TH!L786="1111",TH!M786="1111")),TH!D786,""),"")</f>
        <v/>
      </c>
      <c r="B786" s="63" t="str">
        <f t="shared" si="29"/>
        <v/>
      </c>
      <c r="C786" s="64"/>
      <c r="D786" s="64"/>
      <c r="E786" s="64"/>
      <c r="F786" s="67"/>
      <c r="G786" s="367"/>
      <c r="H786" s="75"/>
      <c r="I786" s="619"/>
      <c r="J786" s="628"/>
      <c r="K786" s="65"/>
      <c r="L786" s="66"/>
      <c r="M786" s="66"/>
      <c r="N786" s="87" t="str">
        <f>IF(AND('331-CT'!$E$7=TH!H786,OR(L786="331",M786="331")),"x","")</f>
        <v/>
      </c>
      <c r="O786" s="87" t="str">
        <f>IF(AND($B786&gt;='111'!$N$11,$B786&lt;='111'!$O$11,OR($L786=$O$7,$M786=$O$7)),"x","")</f>
        <v/>
      </c>
      <c r="P786" s="87" t="str">
        <f>IF(AND($L786=$O$7,$B786&lt;'111'!$N$11),"x","")</f>
        <v/>
      </c>
      <c r="Q786" s="87" t="str">
        <f>IF(AND($M786=$O$7,$B786&lt;'111'!$N$11),"x","")</f>
        <v/>
      </c>
      <c r="R786" s="87" t="str">
        <f>IF(AND($B786&gt;='112'!$M$9,$B786&lt;='112'!$N$9,OR($L786='112'!$I$6,$M786='112'!$I$6)),"x","")</f>
        <v/>
      </c>
      <c r="S786" s="87" t="str">
        <f>IF(AND($L786='112'!$I$6,$B786&lt;'112'!$M$9),"x","")</f>
        <v/>
      </c>
      <c r="T786" s="87" t="str">
        <f>IF(AND($M786='112'!$I$6,$B786&lt;'112'!$M$9),"x","")</f>
        <v/>
      </c>
      <c r="U786" s="87" t="str">
        <f>IF(AND($B786&gt;='1331'!$I$9,$B786&lt;='1331'!$J$9,OR($L786=$U$7,$M786=$U$7)),"x","")</f>
        <v/>
      </c>
      <c r="V786" s="87" t="str">
        <f>IF(AND($L786=$U$7,$B786&lt;'1331'!$I$9),"x","")</f>
        <v/>
      </c>
      <c r="W786" s="87" t="str">
        <f>IF(AND($M786=$U$7,$B786&lt;'1331'!$I$9),"x","")</f>
        <v/>
      </c>
      <c r="X786" s="87" t="str">
        <f>IF(AND('CT-341'!$H$9=H786,OR(LEFT(L786,3)=$X$7,LEFT(M786,3)=$X$7)),"x","")</f>
        <v/>
      </c>
      <c r="Y786" s="87" t="str">
        <f>IF(OR(TH!L786=TH!$Y$7,M786=TH!$Y$7),"x","")</f>
        <v/>
      </c>
      <c r="Z786" s="87" t="str">
        <f t="shared" si="27"/>
        <v/>
      </c>
    </row>
    <row r="787" spans="1:26" ht="15.75" customHeight="1">
      <c r="A787" s="405" t="str">
        <f>IF(B787&lt;&gt;"",IF(AND(B787&gt;=_TM1,B787&lt;=_TM2,OR(TH!L787="1111",TH!M787="1111")),TH!D787,""),"")</f>
        <v/>
      </c>
      <c r="B787" s="63" t="str">
        <f t="shared" ref="B787:B789" si="30">IF(C787&lt;&gt;"",MONTH(C787),"")</f>
        <v/>
      </c>
      <c r="C787" s="64"/>
      <c r="D787" s="64"/>
      <c r="E787" s="64"/>
      <c r="F787" s="67"/>
      <c r="G787" s="367"/>
      <c r="H787" s="75"/>
      <c r="I787" s="619"/>
      <c r="J787" s="628"/>
      <c r="K787" s="65"/>
      <c r="L787" s="66"/>
      <c r="M787" s="66"/>
      <c r="N787" s="87" t="str">
        <f>IF(AND('331-CT'!$E$7=TH!H787,OR(L787="331",M787="331")),"x","")</f>
        <v/>
      </c>
      <c r="O787" s="87" t="str">
        <f>IF(AND($B787&gt;='111'!$N$11,$B787&lt;='111'!$O$11,OR($L787=$O$7,$M787=$O$7)),"x","")</f>
        <v/>
      </c>
      <c r="P787" s="87" t="str">
        <f>IF(AND($L787=$O$7,$B787&lt;'111'!$N$11),"x","")</f>
        <v/>
      </c>
      <c r="Q787" s="87" t="str">
        <f>IF(AND($M787=$O$7,$B787&lt;'111'!$N$11),"x","")</f>
        <v/>
      </c>
      <c r="R787" s="87" t="str">
        <f>IF(AND($B787&gt;='112'!$M$9,$B787&lt;='112'!$N$9,OR($L787='112'!$I$6,$M787='112'!$I$6)),"x","")</f>
        <v/>
      </c>
      <c r="S787" s="87" t="str">
        <f>IF(AND($L787='112'!$I$6,$B787&lt;'112'!$M$9),"x","")</f>
        <v/>
      </c>
      <c r="T787" s="87" t="str">
        <f>IF(AND($M787='112'!$I$6,$B787&lt;'112'!$M$9),"x","")</f>
        <v/>
      </c>
      <c r="U787" s="87" t="str">
        <f>IF(AND($B787&gt;='1331'!$I$9,$B787&lt;='1331'!$J$9,OR($L787=$U$7,$M787=$U$7)),"x","")</f>
        <v/>
      </c>
      <c r="V787" s="87" t="str">
        <f>IF(AND($L787=$U$7,$B787&lt;'1331'!$I$9),"x","")</f>
        <v/>
      </c>
      <c r="W787" s="87" t="str">
        <f>IF(AND($M787=$U$7,$B787&lt;'1331'!$I$9),"x","")</f>
        <v/>
      </c>
      <c r="X787" s="87" t="str">
        <f>IF(AND('CT-341'!$H$9=H787,OR(LEFT(L787,3)=$X$7,LEFT(M787,3)=$X$7)),"x","")</f>
        <v/>
      </c>
      <c r="Y787" s="87" t="str">
        <f>IF(OR(TH!L787=TH!$Y$7,M787=TH!$Y$7),"x","")</f>
        <v/>
      </c>
      <c r="Z787" s="87" t="str">
        <f t="shared" si="27"/>
        <v/>
      </c>
    </row>
    <row r="788" spans="1:26" ht="15.75" customHeight="1">
      <c r="A788" s="405" t="str">
        <f>IF(B788&lt;&gt;"",IF(AND(B788&gt;=_TM1,B788&lt;=_TM2,OR(TH!L788="1111",TH!M788="1111")),TH!D788,""),"")</f>
        <v/>
      </c>
      <c r="B788" s="63" t="str">
        <f t="shared" si="30"/>
        <v/>
      </c>
      <c r="C788" s="64"/>
      <c r="D788" s="64"/>
      <c r="E788" s="64"/>
      <c r="F788" s="67"/>
      <c r="G788" s="367"/>
      <c r="H788" s="75"/>
      <c r="I788" s="619"/>
      <c r="J788" s="628"/>
      <c r="K788" s="65"/>
      <c r="L788" s="66"/>
      <c r="M788" s="66"/>
      <c r="N788" s="87" t="str">
        <f>IF(AND('331-CT'!$E$7=TH!H788,OR(L788="331",M788="331")),"x","")</f>
        <v/>
      </c>
      <c r="O788" s="87" t="str">
        <f>IF(AND($B788&gt;='111'!$N$11,$B788&lt;='111'!$O$11,OR($L788=$O$7,$M788=$O$7)),"x","")</f>
        <v/>
      </c>
      <c r="P788" s="87" t="str">
        <f>IF(AND($L788=$O$7,$B788&lt;'111'!$N$11),"x","")</f>
        <v/>
      </c>
      <c r="Q788" s="87" t="str">
        <f>IF(AND($M788=$O$7,$B788&lt;'111'!$N$11),"x","")</f>
        <v/>
      </c>
      <c r="R788" s="87" t="str">
        <f>IF(AND($B788&gt;='112'!$M$9,$B788&lt;='112'!$N$9,OR($L788='112'!$I$6,$M788='112'!$I$6)),"x","")</f>
        <v/>
      </c>
      <c r="S788" s="87" t="str">
        <f>IF(AND($L788='112'!$I$6,$B788&lt;'112'!$M$9),"x","")</f>
        <v/>
      </c>
      <c r="T788" s="87" t="str">
        <f>IF(AND($M788='112'!$I$6,$B788&lt;'112'!$M$9),"x","")</f>
        <v/>
      </c>
      <c r="U788" s="87" t="str">
        <f>IF(AND($B788&gt;='1331'!$I$9,$B788&lt;='1331'!$J$9,OR($L788=$U$7,$M788=$U$7)),"x","")</f>
        <v/>
      </c>
      <c r="V788" s="87" t="str">
        <f>IF(AND($L788=$U$7,$B788&lt;'1331'!$I$9),"x","")</f>
        <v/>
      </c>
      <c r="W788" s="87" t="str">
        <f>IF(AND($M788=$U$7,$B788&lt;'1331'!$I$9),"x","")</f>
        <v/>
      </c>
      <c r="X788" s="87" t="str">
        <f>IF(AND('CT-341'!$H$9=H788,OR(LEFT(L788,3)=$X$7,LEFT(M788,3)=$X$7)),"x","")</f>
        <v/>
      </c>
      <c r="Y788" s="87" t="str">
        <f>IF(OR(TH!L788=TH!$Y$7,M788=TH!$Y$7),"x","")</f>
        <v/>
      </c>
      <c r="Z788" s="87" t="str">
        <f t="shared" si="27"/>
        <v/>
      </c>
    </row>
    <row r="789" spans="1:26" ht="15.75" customHeight="1">
      <c r="A789" s="405" t="str">
        <f>IF(B789&lt;&gt;"",IF(AND(B789&gt;=_TM1,B789&lt;=_TM2,OR(TH!L789="1111",TH!M789="1111")),TH!D789,""),"")</f>
        <v/>
      </c>
      <c r="B789" s="63" t="str">
        <f t="shared" si="30"/>
        <v/>
      </c>
      <c r="C789" s="64"/>
      <c r="D789" s="64"/>
      <c r="E789" s="64"/>
      <c r="F789" s="67"/>
      <c r="G789" s="367"/>
      <c r="H789" s="75"/>
      <c r="I789" s="619"/>
      <c r="J789" s="628"/>
      <c r="K789" s="65"/>
      <c r="L789" s="66"/>
      <c r="M789" s="66"/>
      <c r="N789" s="87" t="str">
        <f>IF(AND('331-CT'!$E$7=TH!H789,OR(L789="331",M789="331")),"x","")</f>
        <v/>
      </c>
      <c r="O789" s="87" t="str">
        <f>IF(AND($B789&gt;='111'!$N$11,$B789&lt;='111'!$O$11,OR($L789=$O$7,$M789=$O$7)),"x","")</f>
        <v/>
      </c>
      <c r="P789" s="87" t="str">
        <f>IF(AND($L789=$O$7,$B789&lt;'111'!$N$11),"x","")</f>
        <v/>
      </c>
      <c r="Q789" s="87" t="str">
        <f>IF(AND($M789=$O$7,$B789&lt;'111'!$N$11),"x","")</f>
        <v/>
      </c>
      <c r="R789" s="87" t="str">
        <f>IF(AND($B789&gt;='112'!$M$9,$B789&lt;='112'!$N$9,OR($L789='112'!$I$6,$M789='112'!$I$6)),"x","")</f>
        <v/>
      </c>
      <c r="S789" s="87" t="str">
        <f>IF(AND($L789='112'!$I$6,$B789&lt;'112'!$M$9),"x","")</f>
        <v/>
      </c>
      <c r="T789" s="87" t="str">
        <f>IF(AND($M789='112'!$I$6,$B789&lt;'112'!$M$9),"x","")</f>
        <v/>
      </c>
      <c r="U789" s="87" t="str">
        <f>IF(AND($B789&gt;='1331'!$I$9,$B789&lt;='1331'!$J$9,OR($L789=$U$7,$M789=$U$7)),"x","")</f>
        <v/>
      </c>
      <c r="V789" s="87" t="str">
        <f>IF(AND($L789=$U$7,$B789&lt;'1331'!$I$9),"x","")</f>
        <v/>
      </c>
      <c r="W789" s="87" t="str">
        <f>IF(AND($M789=$U$7,$B789&lt;'1331'!$I$9),"x","")</f>
        <v/>
      </c>
      <c r="X789" s="87" t="str">
        <f>IF(AND('CT-341'!$H$9=H789,OR(LEFT(L789,3)=$X$7,LEFT(M789,3)=$X$7)),"x","")</f>
        <v/>
      </c>
      <c r="Y789" s="87" t="str">
        <f>IF(OR(TH!L789=TH!$Y$7,M789=TH!$Y$7),"x","")</f>
        <v/>
      </c>
      <c r="Z789" s="87" t="str">
        <f t="shared" si="27"/>
        <v/>
      </c>
    </row>
  </sheetData>
  <autoFilter ref="A9:AA789"/>
  <sortState ref="A433:X771">
    <sortCondition ref="C433:C771"/>
  </sortState>
  <mergeCells count="19">
    <mergeCell ref="A7:A8"/>
    <mergeCell ref="B7:B8"/>
    <mergeCell ref="H7:H8"/>
    <mergeCell ref="I7:J7"/>
    <mergeCell ref="Z7:Z8"/>
    <mergeCell ref="C4:M4"/>
    <mergeCell ref="C5:M5"/>
    <mergeCell ref="C7:C8"/>
    <mergeCell ref="D7:E7"/>
    <mergeCell ref="F7:F8"/>
    <mergeCell ref="K7:K8"/>
    <mergeCell ref="L7:M7"/>
    <mergeCell ref="G7:G8"/>
    <mergeCell ref="Y7:Y8"/>
    <mergeCell ref="X7:X8"/>
    <mergeCell ref="U7:W8"/>
    <mergeCell ref="R7:T8"/>
    <mergeCell ref="O7:Q8"/>
    <mergeCell ref="N7:N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A134"/>
  <sheetViews>
    <sheetView topLeftCell="A7" workbookViewId="0">
      <pane xSplit="8" ySplit="5" topLeftCell="I12" activePane="bottomRight" state="frozen"/>
      <selection activeCell="A7" sqref="A7"/>
      <selection pane="topRight" activeCell="I7" sqref="I7"/>
      <selection pane="bottomLeft" activeCell="A12" sqref="A12"/>
      <selection pane="bottomRight" activeCell="E18" sqref="E18"/>
    </sheetView>
  </sheetViews>
  <sheetFormatPr defaultRowHeight="12.75"/>
  <cols>
    <col min="1" max="1" width="4.85546875" style="298" customWidth="1"/>
    <col min="2" max="2" width="8.5703125" style="298" customWidth="1"/>
    <col min="3" max="3" width="7.42578125" style="298" customWidth="1"/>
    <col min="4" max="4" width="9" style="298" customWidth="1"/>
    <col min="5" max="5" width="40" style="298" customWidth="1"/>
    <col min="6" max="6" width="14.140625" style="298" customWidth="1"/>
    <col min="7" max="8" width="5.85546875" style="299" customWidth="1"/>
    <col min="9" max="9" width="4.85546875" style="298" customWidth="1"/>
    <col min="10" max="10" width="13" style="298" customWidth="1"/>
    <col min="11" max="11" width="12" style="298" customWidth="1"/>
    <col min="12" max="12" width="13.28515625" style="298" customWidth="1"/>
    <col min="13" max="13" width="13.5703125" style="298" customWidth="1"/>
    <col min="14" max="14" width="13.28515625" style="298" customWidth="1"/>
    <col min="15" max="15" width="13.5703125" style="298" customWidth="1"/>
    <col min="16" max="16" width="11.7109375" style="298" customWidth="1"/>
    <col min="17" max="17" width="6.140625" style="298" customWidth="1"/>
    <col min="18" max="18" width="8.140625" style="298" customWidth="1"/>
    <col min="19" max="19" width="7.28515625" style="298" customWidth="1"/>
    <col min="20" max="20" width="12.7109375" style="298" customWidth="1"/>
    <col min="21" max="21" width="7.140625" style="298" customWidth="1"/>
    <col min="22" max="22" width="13.85546875" style="298" customWidth="1"/>
    <col min="23" max="23" width="5.85546875" style="298" customWidth="1"/>
    <col min="24" max="24" width="7.140625" style="298" customWidth="1"/>
    <col min="25" max="25" width="6" style="298" customWidth="1"/>
    <col min="26" max="26" width="11.28515625" style="298" customWidth="1"/>
    <col min="27" max="28" width="11.5703125" style="298" customWidth="1"/>
    <col min="29" max="29" width="12" style="298" customWidth="1"/>
    <col min="30" max="30" width="6.5703125" style="298" customWidth="1"/>
    <col min="31" max="31" width="15.7109375" style="298" customWidth="1"/>
    <col min="32" max="32" width="6.5703125" style="298" customWidth="1"/>
    <col min="33" max="33" width="15.7109375" style="298" customWidth="1"/>
    <col min="34" max="34" width="6.28515625" style="298" customWidth="1"/>
    <col min="35" max="36" width="12.5703125" style="298" customWidth="1"/>
    <col min="37" max="37" width="6.28515625" style="298" customWidth="1"/>
    <col min="38" max="38" width="9.7109375" style="298" customWidth="1"/>
    <col min="39" max="39" width="10.42578125" style="298" customWidth="1"/>
    <col min="40" max="45" width="12.5703125" style="298" customWidth="1"/>
    <col min="46" max="46" width="10.140625" style="298" customWidth="1"/>
    <col min="47" max="47" width="11.85546875" style="298" customWidth="1"/>
    <col min="48" max="48" width="9.140625" style="298" customWidth="1"/>
    <col min="49" max="51" width="10.7109375" style="298" customWidth="1"/>
    <col min="52" max="52" width="14.28515625" style="298" customWidth="1"/>
    <col min="53" max="53" width="14.5703125" style="298" customWidth="1"/>
    <col min="54" max="16384" width="9.140625" style="298"/>
  </cols>
  <sheetData>
    <row r="1" spans="1:53" ht="12.75" customHeight="1">
      <c r="A1" s="294"/>
      <c r="B1" s="295" t="s">
        <v>161</v>
      </c>
      <c r="C1" s="296"/>
      <c r="D1" s="296"/>
      <c r="E1" s="297"/>
      <c r="I1" s="296"/>
      <c r="M1" s="542" t="s">
        <v>286</v>
      </c>
      <c r="N1" s="542"/>
      <c r="O1" s="542"/>
      <c r="P1" s="542"/>
      <c r="Q1" s="542"/>
      <c r="R1" s="542"/>
      <c r="S1" s="542"/>
      <c r="X1" s="296"/>
      <c r="Y1" s="296"/>
      <c r="Z1" s="297"/>
      <c r="AA1" s="297"/>
      <c r="AB1" s="297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7"/>
      <c r="AO1" s="297"/>
      <c r="AP1" s="297"/>
      <c r="AQ1" s="297"/>
      <c r="AR1" s="297"/>
      <c r="AS1" s="297"/>
      <c r="AT1" s="296"/>
      <c r="AU1" s="296"/>
      <c r="AV1" s="296"/>
      <c r="AW1" s="296"/>
      <c r="AX1" s="296"/>
      <c r="AY1" s="296"/>
      <c r="AZ1" s="296"/>
      <c r="BA1" s="296"/>
    </row>
    <row r="2" spans="1:53" ht="12.75" customHeight="1">
      <c r="A2" s="294"/>
      <c r="B2" s="295" t="s">
        <v>275</v>
      </c>
      <c r="C2" s="296"/>
      <c r="D2" s="296"/>
      <c r="E2" s="296"/>
      <c r="I2" s="300"/>
      <c r="M2" s="543" t="s">
        <v>228</v>
      </c>
      <c r="N2" s="543"/>
      <c r="O2" s="543"/>
      <c r="P2" s="543"/>
      <c r="Q2" s="543"/>
      <c r="R2" s="543"/>
      <c r="S2" s="543"/>
      <c r="X2" s="300"/>
      <c r="Y2" s="300"/>
      <c r="Z2" s="301"/>
      <c r="AA2" s="301"/>
      <c r="AB2" s="301"/>
      <c r="AC2" s="301"/>
      <c r="AD2" s="301"/>
      <c r="AE2" s="301"/>
      <c r="AF2" s="301"/>
      <c r="AG2" s="301"/>
      <c r="AH2" s="301"/>
      <c r="AI2" s="301"/>
      <c r="AJ2" s="301"/>
      <c r="AK2" s="301"/>
      <c r="AL2" s="301"/>
      <c r="AM2" s="301"/>
      <c r="AN2" s="301"/>
      <c r="AO2" s="301"/>
      <c r="AP2" s="301"/>
      <c r="AQ2" s="301"/>
      <c r="AR2" s="301"/>
      <c r="AS2" s="301"/>
      <c r="AT2" s="300"/>
      <c r="AU2" s="300"/>
      <c r="AV2" s="300"/>
      <c r="AW2" s="300"/>
      <c r="AX2" s="300"/>
      <c r="AY2" s="300"/>
      <c r="AZ2" s="300"/>
      <c r="BA2" s="300"/>
    </row>
    <row r="3" spans="1:53" ht="10.5" customHeight="1">
      <c r="A3" s="296"/>
      <c r="B3" s="296"/>
      <c r="C3" s="296"/>
      <c r="D3" s="296"/>
      <c r="E3" s="296"/>
      <c r="F3" s="300"/>
      <c r="G3" s="302"/>
      <c r="H3" s="302"/>
      <c r="I3" s="300"/>
      <c r="M3" s="543"/>
      <c r="N3" s="543"/>
      <c r="O3" s="543"/>
      <c r="P3" s="543"/>
      <c r="Q3" s="543"/>
      <c r="R3" s="543"/>
      <c r="S3" s="543"/>
      <c r="X3" s="300"/>
      <c r="Y3" s="300"/>
      <c r="Z3" s="301"/>
      <c r="AA3" s="301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1"/>
      <c r="AN3" s="301"/>
      <c r="AO3" s="301"/>
      <c r="AP3" s="301"/>
      <c r="AQ3" s="301"/>
      <c r="AR3" s="301"/>
      <c r="AS3" s="301"/>
      <c r="AT3" s="300"/>
      <c r="AU3" s="300"/>
      <c r="AV3" s="300"/>
      <c r="AW3" s="300"/>
      <c r="AX3" s="300"/>
      <c r="AY3" s="300"/>
      <c r="AZ3" s="300"/>
      <c r="BA3" s="300"/>
    </row>
    <row r="4" spans="1:53" ht="19.5" customHeight="1">
      <c r="B4" s="544" t="s">
        <v>151</v>
      </c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303"/>
      <c r="T4" s="303"/>
      <c r="U4" s="303"/>
      <c r="V4" s="303"/>
      <c r="W4" s="303"/>
      <c r="X4" s="304"/>
      <c r="Y4" s="304"/>
      <c r="Z4" s="303"/>
      <c r="AA4" s="303"/>
      <c r="AB4" s="303"/>
      <c r="AC4" s="303"/>
      <c r="AD4" s="303"/>
      <c r="AE4" s="303"/>
      <c r="AF4" s="303"/>
      <c r="AG4" s="303"/>
      <c r="AH4" s="303"/>
      <c r="AI4" s="303"/>
      <c r="AJ4" s="303"/>
      <c r="AK4" s="303"/>
      <c r="AL4" s="303"/>
      <c r="AM4" s="303"/>
      <c r="AN4" s="303"/>
      <c r="AO4" s="303"/>
      <c r="AP4" s="303"/>
      <c r="AQ4" s="303"/>
      <c r="AR4" s="303"/>
      <c r="AS4" s="303"/>
      <c r="AT4" s="305"/>
      <c r="AU4" s="305"/>
      <c r="AV4" s="305"/>
      <c r="AW4" s="305"/>
      <c r="AX4" s="305"/>
      <c r="AY4" s="305"/>
      <c r="AZ4" s="305"/>
      <c r="BA4" s="305"/>
    </row>
    <row r="5" spans="1:53" ht="15">
      <c r="B5" s="545" t="s">
        <v>287</v>
      </c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306"/>
      <c r="T5" s="306"/>
      <c r="U5" s="306"/>
      <c r="V5" s="306"/>
      <c r="W5" s="306"/>
      <c r="X5" s="307"/>
      <c r="Y5" s="307"/>
      <c r="Z5" s="306"/>
      <c r="AA5" s="306"/>
      <c r="AB5" s="306"/>
      <c r="AC5" s="306"/>
      <c r="AD5" s="306"/>
      <c r="AE5" s="306"/>
      <c r="AF5" s="306"/>
      <c r="AG5" s="306"/>
      <c r="AH5" s="306"/>
      <c r="AI5" s="306"/>
      <c r="AJ5" s="306"/>
      <c r="AK5" s="306"/>
      <c r="AL5" s="306"/>
      <c r="AM5" s="306"/>
      <c r="AN5" s="306"/>
      <c r="AO5" s="306"/>
      <c r="AP5" s="306"/>
      <c r="AQ5" s="306"/>
      <c r="AR5" s="306"/>
      <c r="AS5" s="306"/>
    </row>
    <row r="6" spans="1:53">
      <c r="P6" s="298" t="s">
        <v>232</v>
      </c>
    </row>
    <row r="7" spans="1:53" ht="13.5" customHeight="1">
      <c r="A7" s="546" t="s">
        <v>46</v>
      </c>
      <c r="B7" s="540" t="s">
        <v>27</v>
      </c>
      <c r="C7" s="548" t="s">
        <v>1</v>
      </c>
      <c r="D7" s="549"/>
      <c r="E7" s="540" t="s">
        <v>0</v>
      </c>
      <c r="F7" s="540" t="s">
        <v>152</v>
      </c>
      <c r="G7" s="550" t="s">
        <v>153</v>
      </c>
      <c r="H7" s="550"/>
      <c r="I7" s="541" t="s">
        <v>46</v>
      </c>
      <c r="J7" s="540" t="s">
        <v>288</v>
      </c>
      <c r="K7" s="540"/>
      <c r="L7" s="540" t="s">
        <v>289</v>
      </c>
      <c r="M7" s="540"/>
      <c r="N7" s="540" t="s">
        <v>473</v>
      </c>
      <c r="O7" s="540"/>
      <c r="P7" s="540" t="s">
        <v>290</v>
      </c>
      <c r="Q7" s="540"/>
      <c r="R7" s="540" t="s">
        <v>291</v>
      </c>
      <c r="S7" s="540"/>
      <c r="T7" s="540" t="s">
        <v>292</v>
      </c>
      <c r="U7" s="540"/>
      <c r="V7" s="540" t="s">
        <v>293</v>
      </c>
      <c r="W7" s="540"/>
      <c r="X7" s="540" t="s">
        <v>294</v>
      </c>
      <c r="Y7" s="540"/>
      <c r="Z7" s="540" t="s">
        <v>295</v>
      </c>
      <c r="AA7" s="540"/>
      <c r="AB7" s="540" t="s">
        <v>296</v>
      </c>
      <c r="AC7" s="540"/>
      <c r="AD7" s="540" t="s">
        <v>297</v>
      </c>
      <c r="AE7" s="540"/>
      <c r="AF7" s="540" t="s">
        <v>461</v>
      </c>
      <c r="AG7" s="540"/>
      <c r="AH7" s="540" t="s">
        <v>298</v>
      </c>
      <c r="AI7" s="540"/>
      <c r="AJ7" s="540" t="s">
        <v>299</v>
      </c>
      <c r="AK7" s="540"/>
      <c r="AL7" s="540" t="s">
        <v>300</v>
      </c>
      <c r="AM7" s="540"/>
      <c r="AN7" s="540" t="s">
        <v>301</v>
      </c>
      <c r="AO7" s="540"/>
      <c r="AP7" s="540" t="s">
        <v>302</v>
      </c>
      <c r="AQ7" s="540"/>
      <c r="AR7" s="540" t="s">
        <v>303</v>
      </c>
      <c r="AS7" s="540"/>
      <c r="AT7" s="540" t="s">
        <v>304</v>
      </c>
      <c r="AU7" s="540"/>
      <c r="AV7" s="540" t="s">
        <v>305</v>
      </c>
      <c r="AW7" s="540"/>
      <c r="AX7" s="540" t="s">
        <v>306</v>
      </c>
      <c r="AY7" s="540"/>
      <c r="AZ7" s="540" t="s">
        <v>307</v>
      </c>
      <c r="BA7" s="540"/>
    </row>
    <row r="8" spans="1:53" ht="22.5" customHeight="1">
      <c r="A8" s="547"/>
      <c r="B8" s="540"/>
      <c r="C8" s="309" t="s">
        <v>20</v>
      </c>
      <c r="D8" s="308" t="s">
        <v>39</v>
      </c>
      <c r="E8" s="540"/>
      <c r="F8" s="540"/>
      <c r="G8" s="310" t="s">
        <v>29</v>
      </c>
      <c r="H8" s="310" t="s">
        <v>30</v>
      </c>
      <c r="I8" s="541"/>
      <c r="J8" s="308" t="s">
        <v>29</v>
      </c>
      <c r="K8" s="308" t="s">
        <v>30</v>
      </c>
      <c r="L8" s="308" t="s">
        <v>29</v>
      </c>
      <c r="M8" s="308" t="s">
        <v>30</v>
      </c>
      <c r="N8" s="513" t="s">
        <v>29</v>
      </c>
      <c r="O8" s="513" t="s">
        <v>30</v>
      </c>
      <c r="P8" s="308" t="s">
        <v>29</v>
      </c>
      <c r="Q8" s="308" t="s">
        <v>30</v>
      </c>
      <c r="R8" s="308" t="s">
        <v>29</v>
      </c>
      <c r="S8" s="308" t="s">
        <v>30</v>
      </c>
      <c r="T8" s="308" t="s">
        <v>29</v>
      </c>
      <c r="U8" s="308" t="s">
        <v>30</v>
      </c>
      <c r="V8" s="308" t="s">
        <v>29</v>
      </c>
      <c r="W8" s="308" t="s">
        <v>30</v>
      </c>
      <c r="X8" s="308" t="s">
        <v>29</v>
      </c>
      <c r="Y8" s="308" t="s">
        <v>30</v>
      </c>
      <c r="Z8" s="308" t="s">
        <v>29</v>
      </c>
      <c r="AA8" s="308" t="s">
        <v>30</v>
      </c>
      <c r="AB8" s="308" t="s">
        <v>29</v>
      </c>
      <c r="AC8" s="308" t="s">
        <v>30</v>
      </c>
      <c r="AD8" s="308" t="s">
        <v>29</v>
      </c>
      <c r="AE8" s="308" t="s">
        <v>30</v>
      </c>
      <c r="AF8" s="508" t="s">
        <v>29</v>
      </c>
      <c r="AG8" s="508" t="s">
        <v>30</v>
      </c>
      <c r="AH8" s="308" t="s">
        <v>29</v>
      </c>
      <c r="AI8" s="308" t="s">
        <v>30</v>
      </c>
      <c r="AJ8" s="308" t="s">
        <v>29</v>
      </c>
      <c r="AK8" s="308" t="s">
        <v>30</v>
      </c>
      <c r="AL8" s="308" t="s">
        <v>29</v>
      </c>
      <c r="AM8" s="308" t="s">
        <v>30</v>
      </c>
      <c r="AN8" s="308" t="s">
        <v>29</v>
      </c>
      <c r="AO8" s="308" t="s">
        <v>30</v>
      </c>
      <c r="AP8" s="308" t="s">
        <v>29</v>
      </c>
      <c r="AQ8" s="308" t="s">
        <v>30</v>
      </c>
      <c r="AR8" s="308" t="s">
        <v>29</v>
      </c>
      <c r="AS8" s="308" t="s">
        <v>30</v>
      </c>
      <c r="AT8" s="308" t="s">
        <v>29</v>
      </c>
      <c r="AU8" s="308" t="s">
        <v>30</v>
      </c>
      <c r="AV8" s="308" t="s">
        <v>29</v>
      </c>
      <c r="AW8" s="308" t="s">
        <v>30</v>
      </c>
      <c r="AX8" s="308" t="s">
        <v>29</v>
      </c>
      <c r="AY8" s="308" t="s">
        <v>30</v>
      </c>
      <c r="AZ8" s="308" t="s">
        <v>29</v>
      </c>
      <c r="BA8" s="308" t="s">
        <v>30</v>
      </c>
    </row>
    <row r="9" spans="1:53" s="312" customFormat="1" ht="8.25" customHeight="1">
      <c r="A9" s="311">
        <v>1</v>
      </c>
      <c r="B9" s="311">
        <v>2</v>
      </c>
      <c r="C9" s="311">
        <v>3</v>
      </c>
      <c r="D9" s="311">
        <v>4</v>
      </c>
      <c r="E9" s="311">
        <v>5</v>
      </c>
      <c r="F9" s="311">
        <v>6</v>
      </c>
      <c r="G9" s="311">
        <v>7</v>
      </c>
      <c r="H9" s="311">
        <v>8</v>
      </c>
      <c r="I9" s="311">
        <v>9</v>
      </c>
      <c r="J9" s="311">
        <v>10</v>
      </c>
      <c r="K9" s="311">
        <v>11</v>
      </c>
      <c r="L9" s="311">
        <v>12</v>
      </c>
      <c r="M9" s="311">
        <v>13</v>
      </c>
      <c r="N9" s="311">
        <v>12</v>
      </c>
      <c r="O9" s="311">
        <v>13</v>
      </c>
      <c r="P9" s="311">
        <v>14</v>
      </c>
      <c r="Q9" s="311">
        <v>15</v>
      </c>
      <c r="R9" s="311">
        <v>16</v>
      </c>
      <c r="S9" s="311">
        <v>17</v>
      </c>
      <c r="T9" s="311">
        <v>18</v>
      </c>
      <c r="U9" s="311">
        <v>19</v>
      </c>
      <c r="V9" s="311">
        <v>20</v>
      </c>
      <c r="W9" s="311">
        <v>21</v>
      </c>
      <c r="X9" s="311">
        <v>22</v>
      </c>
      <c r="Y9" s="311">
        <v>23</v>
      </c>
      <c r="Z9" s="311">
        <v>24</v>
      </c>
      <c r="AA9" s="311">
        <v>25</v>
      </c>
      <c r="AB9" s="311">
        <v>26</v>
      </c>
      <c r="AC9" s="311">
        <v>27</v>
      </c>
      <c r="AD9" s="311">
        <v>28</v>
      </c>
      <c r="AE9" s="311">
        <v>29</v>
      </c>
      <c r="AF9" s="311">
        <v>28</v>
      </c>
      <c r="AG9" s="311">
        <v>29</v>
      </c>
      <c r="AH9" s="311">
        <v>30</v>
      </c>
      <c r="AI9" s="311">
        <v>31</v>
      </c>
      <c r="AJ9" s="311">
        <v>32</v>
      </c>
      <c r="AK9" s="311">
        <v>33</v>
      </c>
      <c r="AL9" s="311">
        <v>34</v>
      </c>
      <c r="AM9" s="311">
        <v>35</v>
      </c>
      <c r="AN9" s="311">
        <v>36</v>
      </c>
      <c r="AO9" s="311">
        <v>37</v>
      </c>
      <c r="AP9" s="311">
        <v>38</v>
      </c>
      <c r="AQ9" s="311">
        <v>39</v>
      </c>
      <c r="AR9" s="311">
        <v>40</v>
      </c>
      <c r="AS9" s="311">
        <v>41</v>
      </c>
      <c r="AT9" s="311">
        <v>42</v>
      </c>
      <c r="AU9" s="311">
        <v>43</v>
      </c>
      <c r="AV9" s="311">
        <v>44</v>
      </c>
      <c r="AW9" s="311">
        <v>45</v>
      </c>
      <c r="AX9" s="311">
        <v>46</v>
      </c>
      <c r="AY9" s="311">
        <v>47</v>
      </c>
      <c r="AZ9" s="311">
        <v>48</v>
      </c>
      <c r="BA9" s="311">
        <v>49</v>
      </c>
    </row>
    <row r="10" spans="1:53" s="320" customFormat="1" ht="15" customHeight="1">
      <c r="A10" s="63" t="str">
        <f t="array" ref="A10">IF(C10&lt;&gt;0,SUM(($C10:C$16&lt;&gt;0)*1),"")</f>
        <v/>
      </c>
      <c r="B10" s="313"/>
      <c r="C10" s="314"/>
      <c r="D10" s="313"/>
      <c r="E10" s="315" t="s">
        <v>308</v>
      </c>
      <c r="F10" s="316"/>
      <c r="G10" s="317"/>
      <c r="H10" s="317"/>
      <c r="I10" s="318"/>
      <c r="J10" s="319">
        <f>CDPS!C10</f>
        <v>1342165410</v>
      </c>
      <c r="K10" s="319">
        <f>CDPS!D10</f>
        <v>0</v>
      </c>
      <c r="L10" s="319">
        <f>CDPS!C12</f>
        <v>1694774692</v>
      </c>
      <c r="M10" s="319">
        <f>CDPS!D12</f>
        <v>0</v>
      </c>
      <c r="N10" s="319">
        <f>CDPS!C13</f>
        <v>0</v>
      </c>
      <c r="O10" s="319">
        <f>CDPS!D13</f>
        <v>0</v>
      </c>
      <c r="P10" s="319">
        <f>CDPS!C15</f>
        <v>452614594</v>
      </c>
      <c r="Q10" s="319">
        <f>CDPS!D15</f>
        <v>0</v>
      </c>
      <c r="R10" s="319">
        <f>CDPS!C17</f>
        <v>0</v>
      </c>
      <c r="S10" s="319">
        <f>CDPS!D17</f>
        <v>0</v>
      </c>
      <c r="T10" s="319">
        <f>CDPS!C19</f>
        <v>22599987302</v>
      </c>
      <c r="U10" s="319">
        <f>CDPS!D19</f>
        <v>0</v>
      </c>
      <c r="V10" s="319">
        <f>CDPS!C21</f>
        <v>4310031764</v>
      </c>
      <c r="W10" s="319">
        <f>CDPS!D21</f>
        <v>0</v>
      </c>
      <c r="X10" s="319">
        <f>CDPS!C22</f>
        <v>0</v>
      </c>
      <c r="Y10" s="319">
        <f>CDPS!D22</f>
        <v>0</v>
      </c>
      <c r="Z10" s="319">
        <f>CDPS!C23</f>
        <v>0</v>
      </c>
      <c r="AA10" s="319">
        <f>CDPS!D23</f>
        <v>0</v>
      </c>
      <c r="AB10" s="319">
        <f>CDPS!C26</f>
        <v>0</v>
      </c>
      <c r="AC10" s="319">
        <f>CDPS!D26</f>
        <v>5000000000</v>
      </c>
      <c r="AD10" s="319">
        <f>CDPS!C28</f>
        <v>0</v>
      </c>
      <c r="AE10" s="319">
        <f>CDPS!D28</f>
        <v>20000000000</v>
      </c>
      <c r="AF10" s="319">
        <f>CDPS!C29</f>
        <v>0</v>
      </c>
      <c r="AG10" s="319">
        <f>CDPS!D29</f>
        <v>1982640000</v>
      </c>
      <c r="AH10" s="319">
        <f>CDPS!C31</f>
        <v>0</v>
      </c>
      <c r="AI10" s="319">
        <f>CDPS!D31</f>
        <v>4000000000</v>
      </c>
      <c r="AJ10" s="319">
        <f>CDPS!C33</f>
        <v>223589505</v>
      </c>
      <c r="AK10" s="319">
        <f>CDPS!D33</f>
        <v>0</v>
      </c>
      <c r="AL10" s="319">
        <f>CDPS!C34</f>
        <v>359476733</v>
      </c>
      <c r="AM10" s="319">
        <f>CDPS!D34</f>
        <v>0</v>
      </c>
      <c r="AN10" s="319">
        <f>CDPS!C36</f>
        <v>0</v>
      </c>
      <c r="AO10" s="319">
        <f>CDPS!D36</f>
        <v>0</v>
      </c>
      <c r="AP10" s="319">
        <v>0</v>
      </c>
      <c r="AQ10" s="319">
        <v>0</v>
      </c>
      <c r="AR10" s="319">
        <v>0</v>
      </c>
      <c r="AS10" s="319">
        <v>0</v>
      </c>
      <c r="AT10" s="319">
        <v>0</v>
      </c>
      <c r="AU10" s="319">
        <v>0</v>
      </c>
      <c r="AV10" s="319">
        <v>0</v>
      </c>
      <c r="AW10" s="319">
        <v>0</v>
      </c>
      <c r="AX10" s="319">
        <v>0</v>
      </c>
      <c r="AY10" s="319">
        <v>0</v>
      </c>
      <c r="AZ10" s="319">
        <v>0</v>
      </c>
      <c r="BA10" s="319">
        <v>0</v>
      </c>
    </row>
    <row r="11" spans="1:53" s="320" customFormat="1" ht="15" customHeight="1">
      <c r="A11" s="63">
        <f t="array" aca="1" ref="A11" ca="1">IF(C11&lt;&gt;0,SUM(($C$11:C11&lt;&gt;0)*1),"")</f>
        <v>1</v>
      </c>
      <c r="B11" s="321">
        <f ca="1">IF(ROWS($1:1)&gt;COUNT(Dong6),"",OFFSET(TH!C$1,SMALL(Dong6,ROWS($1:1)),))</f>
        <v>42370</v>
      </c>
      <c r="C11" s="321" t="str">
        <f ca="1">IF(ROWS($1:1)&gt;COUNT(Dong6),"",OFFSET(TH!D$1,SMALL(Dong6,ROWS($1:1)),))</f>
        <v>CTGS</v>
      </c>
      <c r="D11" s="321">
        <f ca="1">IF(ROWS($1:1)&gt;COUNT(Dong6),"",OFFSET(TH!E$1,SMALL(Dong6,ROWS($1:1)),))</f>
        <v>42370</v>
      </c>
      <c r="E11" s="376" t="str">
        <f ca="1">IF(ROWS($1:1)&gt;COUNT(Dong6),"",OFFSET(TH!F$1,SMALL(Dong6,ROWS($1:1)),))</f>
        <v>Gas</v>
      </c>
      <c r="F11" s="377">
        <f ca="1">IF(ROWS($1:1)&gt;COUNT(Dong6),"",OFFSET(TH!K$1,SMALL(Dong6,ROWS($1:1)),))</f>
        <v>10490880</v>
      </c>
      <c r="G11" s="378" t="str">
        <f ca="1">IF(ROWS($1:1)&gt;COUNT(Dong6),"",OFFSET(TH!L$1,SMALL(Dong6,ROWS($1:1)),))</f>
        <v>642</v>
      </c>
      <c r="H11" s="378" t="str">
        <f ca="1">IF(ROWS($1:1)&gt;COUNT(Dong6),"",OFFSET(TH!M$1,SMALL(Dong6,ROWS($1:1)),))</f>
        <v>331</v>
      </c>
      <c r="I11" s="63">
        <f t="shared" ref="I11:I34" ca="1" si="0">A11</f>
        <v>1</v>
      </c>
      <c r="J11" s="323">
        <f t="shared" ref="J11:J73" ca="1" si="1">IF($G11="1111",$F11,0)</f>
        <v>0</v>
      </c>
      <c r="K11" s="323">
        <f t="shared" ref="K11:K73" ca="1" si="2">IF($H11="1111",$F11,0)</f>
        <v>0</v>
      </c>
      <c r="L11" s="323">
        <f t="shared" ref="L11:N73" ca="1" si="3">IF($G11="1121",$F11,0)</f>
        <v>0</v>
      </c>
      <c r="M11" s="323">
        <f t="shared" ref="M11:O73" ca="1" si="4">IF($H11="1121",$F11,0)</f>
        <v>0</v>
      </c>
      <c r="N11" s="323">
        <f ca="1">IF($G11="1122",$F11,0)</f>
        <v>0</v>
      </c>
      <c r="O11" s="323">
        <f ca="1">IF($H11="1122",$F11,0)</f>
        <v>0</v>
      </c>
      <c r="P11" s="323">
        <f t="shared" ref="P11:P73" ca="1" si="5">IF($G11="1331",$F11,0)</f>
        <v>0</v>
      </c>
      <c r="Q11" s="323">
        <f t="shared" ref="Q11:Q73" ca="1" si="6">IF($H11="1331",$F11,0)</f>
        <v>0</v>
      </c>
      <c r="R11" s="323">
        <f t="shared" ref="R11:R73" ca="1" si="7">IF($G11="1388",$F11,0)</f>
        <v>0</v>
      </c>
      <c r="S11" s="323">
        <f t="shared" ref="S11:S73" ca="1" si="8">IF($H11="1388",$F11,0)</f>
        <v>0</v>
      </c>
      <c r="T11" s="323">
        <f ca="1">IF($G11="2412",$F11,0)</f>
        <v>0</v>
      </c>
      <c r="U11" s="323">
        <f ca="1">IF($H11="2412",$F11,0)</f>
        <v>0</v>
      </c>
      <c r="V11" s="323">
        <f t="shared" ref="V11:V73" ca="1" si="9">IF($G11="331",$F11,0)</f>
        <v>0</v>
      </c>
      <c r="W11" s="323">
        <f t="shared" ref="W11:W73" ca="1" si="10">IF($H11="331",$F11,0)</f>
        <v>10490880</v>
      </c>
      <c r="X11" s="323">
        <f t="shared" ref="X11:X73" ca="1" si="11">IF($G11="3334",$F11,0)</f>
        <v>0</v>
      </c>
      <c r="Y11" s="323">
        <f t="shared" ref="Y11:Y73" ca="1" si="12">IF($H11="3334",$F11,0)</f>
        <v>0</v>
      </c>
      <c r="Z11" s="323">
        <f t="shared" ref="Z11:Z73" ca="1" si="13">IF($G11="33382",$F11,0)</f>
        <v>0</v>
      </c>
      <c r="AA11" s="323">
        <f t="shared" ref="AA11:AA73" ca="1" si="14">IF($H11="33382",$F11,0)</f>
        <v>0</v>
      </c>
      <c r="AB11" s="323">
        <f t="shared" ref="AB11:AB73" ca="1" si="15">IF($G11="3388",$F11,0)</f>
        <v>0</v>
      </c>
      <c r="AC11" s="323">
        <f t="shared" ref="AC11:AC73" ca="1" si="16">IF($H11="3388",$F11,0)</f>
        <v>0</v>
      </c>
      <c r="AD11" s="323">
        <f t="shared" ref="AD11:AD73" ca="1" si="17">IF($G11="3411",$F11,0)</f>
        <v>0</v>
      </c>
      <c r="AE11" s="323">
        <f t="shared" ref="AE11:AE73" ca="1" si="18">IF($H11="3411",$F11,0)</f>
        <v>0</v>
      </c>
      <c r="AF11" s="323">
        <f ca="1">IF($G11="3412",$F11,0)</f>
        <v>0</v>
      </c>
      <c r="AG11" s="323">
        <f ca="1">IF($H11="3412",$F11,0)</f>
        <v>0</v>
      </c>
      <c r="AH11" s="323">
        <f t="shared" ref="AH11:AH73" ca="1" si="19">IF($G11="4111",$F11,0)</f>
        <v>0</v>
      </c>
      <c r="AI11" s="323">
        <f t="shared" ref="AI11:AI73" ca="1" si="20">IF($H11="4111",$F11,0)</f>
        <v>0</v>
      </c>
      <c r="AJ11" s="323">
        <f t="shared" ref="AJ11:AJ73" ca="1" si="21">IF($G11="4211",$F11,0)</f>
        <v>0</v>
      </c>
      <c r="AK11" s="323">
        <f t="shared" ref="AK11:AK73" ca="1" si="22">IF($H11="4211",$F11,0)</f>
        <v>0</v>
      </c>
      <c r="AL11" s="323">
        <f t="shared" ref="AL11:AL73" ca="1" si="23">IF($G11="4212",$F11,0)</f>
        <v>0</v>
      </c>
      <c r="AM11" s="323">
        <f t="shared" ref="AM11:AM73" ca="1" si="24">IF($H11="4212",$F11,0)</f>
        <v>0</v>
      </c>
      <c r="AN11" s="323">
        <f t="shared" ref="AN11:AN73" ca="1" si="25">IF($G11="515",$F11,0)</f>
        <v>0</v>
      </c>
      <c r="AO11" s="323">
        <f t="shared" ref="AO11:AO73" ca="1" si="26">IF($H11="515",$F11,0)</f>
        <v>0</v>
      </c>
      <c r="AP11" s="323">
        <f t="shared" ref="AP11:AP73" ca="1" si="27">IF($G11="635",$F11,0)</f>
        <v>0</v>
      </c>
      <c r="AQ11" s="323">
        <f t="shared" ref="AQ11:AQ73" ca="1" si="28">IF($H11="635",$F11,0)</f>
        <v>0</v>
      </c>
      <c r="AR11" s="323">
        <f t="shared" ref="AR11:AR73" ca="1" si="29">IF($G11="642",$F11,0)</f>
        <v>10490880</v>
      </c>
      <c r="AS11" s="323">
        <f t="shared" ref="AS11:AS73" ca="1" si="30">IF($H11="642",$F11,0)</f>
        <v>0</v>
      </c>
      <c r="AT11" s="323">
        <f t="shared" ref="AT11:AT73" ca="1" si="31">IF($G11="711",$F11,0)</f>
        <v>0</v>
      </c>
      <c r="AU11" s="323">
        <f t="shared" ref="AU11:AU73" ca="1" si="32">IF($H11="711",$F11,0)</f>
        <v>0</v>
      </c>
      <c r="AV11" s="323">
        <f t="shared" ref="AV11:AV73" ca="1" si="33">IF($G11="811",$F11,0)</f>
        <v>0</v>
      </c>
      <c r="AW11" s="323">
        <f t="shared" ref="AW11:AW73" ca="1" si="34">IF($H11="811",$F11,0)</f>
        <v>0</v>
      </c>
      <c r="AX11" s="323">
        <f t="shared" ref="AX11:AX73" ca="1" si="35">IF($G11="821",$F11,0)</f>
        <v>0</v>
      </c>
      <c r="AY11" s="323">
        <f t="shared" ref="AY11:AY73" ca="1" si="36">IF($H11="821",$F11,0)</f>
        <v>0</v>
      </c>
      <c r="AZ11" s="323">
        <f t="shared" ref="AZ11:AZ73" ca="1" si="37">IF($G11="911",$F11,0)</f>
        <v>0</v>
      </c>
      <c r="BA11" s="323">
        <f t="shared" ref="BA11:BA73" ca="1" si="38">IF($H11="911",$F11,0)</f>
        <v>0</v>
      </c>
    </row>
    <row r="12" spans="1:53" s="320" customFormat="1" ht="15" customHeight="1">
      <c r="A12" s="63" t="str">
        <f t="array" ref="A12">IF(C12&lt;&gt;0,SUM(($C$11:C12&lt;&gt;0)*1),"")</f>
        <v/>
      </c>
      <c r="B12" s="321"/>
      <c r="C12" s="321"/>
      <c r="D12" s="321"/>
      <c r="E12" s="376"/>
      <c r="F12" s="377"/>
      <c r="G12" s="378"/>
      <c r="H12" s="378"/>
      <c r="I12" s="63" t="str">
        <f t="shared" si="0"/>
        <v/>
      </c>
      <c r="J12" s="323">
        <f t="shared" si="1"/>
        <v>0</v>
      </c>
      <c r="K12" s="323">
        <f t="shared" si="2"/>
        <v>0</v>
      </c>
      <c r="L12" s="323">
        <f t="shared" si="3"/>
        <v>0</v>
      </c>
      <c r="M12" s="323">
        <f t="shared" si="4"/>
        <v>0</v>
      </c>
      <c r="N12" s="323">
        <f t="shared" ref="N12:N73" si="39">IF($G12="1122",$F12,0)</f>
        <v>0</v>
      </c>
      <c r="O12" s="323">
        <f t="shared" ref="O12:O73" si="40">IF($H12="1122",$F12,0)</f>
        <v>0</v>
      </c>
      <c r="P12" s="323">
        <f t="shared" si="5"/>
        <v>0</v>
      </c>
      <c r="Q12" s="323">
        <f t="shared" si="6"/>
        <v>0</v>
      </c>
      <c r="R12" s="323">
        <f t="shared" si="7"/>
        <v>0</v>
      </c>
      <c r="S12" s="323">
        <f t="shared" si="8"/>
        <v>0</v>
      </c>
      <c r="T12" s="323">
        <f t="shared" ref="T12:T73" si="41">IF($G12="2412",$F12,0)</f>
        <v>0</v>
      </c>
      <c r="U12" s="323">
        <f t="shared" ref="U12:U73" si="42">IF($H12="2412",$F12,0)</f>
        <v>0</v>
      </c>
      <c r="V12" s="323">
        <f t="shared" si="9"/>
        <v>0</v>
      </c>
      <c r="W12" s="323">
        <f t="shared" si="10"/>
        <v>0</v>
      </c>
      <c r="X12" s="323">
        <f t="shared" si="11"/>
        <v>0</v>
      </c>
      <c r="Y12" s="323">
        <f t="shared" si="12"/>
        <v>0</v>
      </c>
      <c r="Z12" s="323">
        <f t="shared" si="13"/>
        <v>0</v>
      </c>
      <c r="AA12" s="323">
        <f t="shared" si="14"/>
        <v>0</v>
      </c>
      <c r="AB12" s="323">
        <f t="shared" si="15"/>
        <v>0</v>
      </c>
      <c r="AC12" s="323">
        <f t="shared" si="16"/>
        <v>0</v>
      </c>
      <c r="AD12" s="323">
        <f t="shared" si="17"/>
        <v>0</v>
      </c>
      <c r="AE12" s="323">
        <f t="shared" si="18"/>
        <v>0</v>
      </c>
      <c r="AF12" s="323">
        <f t="shared" ref="AF12:AF73" si="43">IF($G12="3412",$F12,0)</f>
        <v>0</v>
      </c>
      <c r="AG12" s="323">
        <f t="shared" ref="AG12:AG73" si="44">IF($H12="3412",$F12,0)</f>
        <v>0</v>
      </c>
      <c r="AH12" s="323">
        <f t="shared" si="19"/>
        <v>0</v>
      </c>
      <c r="AI12" s="323">
        <f t="shared" si="20"/>
        <v>0</v>
      </c>
      <c r="AJ12" s="323">
        <f t="shared" si="21"/>
        <v>0</v>
      </c>
      <c r="AK12" s="323">
        <f t="shared" si="22"/>
        <v>0</v>
      </c>
      <c r="AL12" s="323">
        <f t="shared" si="23"/>
        <v>0</v>
      </c>
      <c r="AM12" s="323">
        <f t="shared" si="24"/>
        <v>0</v>
      </c>
      <c r="AN12" s="323">
        <f t="shared" si="25"/>
        <v>0</v>
      </c>
      <c r="AO12" s="323">
        <f t="shared" si="26"/>
        <v>0</v>
      </c>
      <c r="AP12" s="323">
        <f t="shared" si="27"/>
        <v>0</v>
      </c>
      <c r="AQ12" s="323">
        <f t="shared" si="28"/>
        <v>0</v>
      </c>
      <c r="AR12" s="323">
        <f t="shared" si="29"/>
        <v>0</v>
      </c>
      <c r="AS12" s="323">
        <f t="shared" si="30"/>
        <v>0</v>
      </c>
      <c r="AT12" s="323">
        <f t="shared" si="31"/>
        <v>0</v>
      </c>
      <c r="AU12" s="323">
        <f t="shared" si="32"/>
        <v>0</v>
      </c>
      <c r="AV12" s="323">
        <f t="shared" si="33"/>
        <v>0</v>
      </c>
      <c r="AW12" s="323">
        <f t="shared" si="34"/>
        <v>0</v>
      </c>
      <c r="AX12" s="323">
        <f t="shared" si="35"/>
        <v>0</v>
      </c>
      <c r="AY12" s="323">
        <f t="shared" si="36"/>
        <v>0</v>
      </c>
      <c r="AZ12" s="323">
        <f t="shared" si="37"/>
        <v>0</v>
      </c>
      <c r="BA12" s="323">
        <f t="shared" si="38"/>
        <v>0</v>
      </c>
    </row>
    <row r="13" spans="1:53" s="320" customFormat="1" ht="15" customHeight="1">
      <c r="A13" s="63" t="str">
        <f t="array" ref="A13">IF(C13&lt;&gt;0,SUM(($C$11:C13&lt;&gt;0)*1),"")</f>
        <v/>
      </c>
      <c r="B13" s="321"/>
      <c r="C13" s="321"/>
      <c r="D13" s="321"/>
      <c r="E13" s="376"/>
      <c r="F13" s="377"/>
      <c r="G13" s="378"/>
      <c r="H13" s="378"/>
      <c r="I13" s="63" t="str">
        <f t="shared" si="0"/>
        <v/>
      </c>
      <c r="J13" s="323">
        <f t="shared" si="1"/>
        <v>0</v>
      </c>
      <c r="K13" s="323">
        <f t="shared" si="2"/>
        <v>0</v>
      </c>
      <c r="L13" s="323">
        <f t="shared" si="3"/>
        <v>0</v>
      </c>
      <c r="M13" s="323">
        <f t="shared" si="4"/>
        <v>0</v>
      </c>
      <c r="N13" s="323">
        <f t="shared" si="39"/>
        <v>0</v>
      </c>
      <c r="O13" s="323">
        <f t="shared" si="40"/>
        <v>0</v>
      </c>
      <c r="P13" s="323">
        <f t="shared" si="5"/>
        <v>0</v>
      </c>
      <c r="Q13" s="323">
        <f t="shared" si="6"/>
        <v>0</v>
      </c>
      <c r="R13" s="323">
        <f t="shared" si="7"/>
        <v>0</v>
      </c>
      <c r="S13" s="323">
        <f t="shared" si="8"/>
        <v>0</v>
      </c>
      <c r="T13" s="323">
        <f t="shared" si="41"/>
        <v>0</v>
      </c>
      <c r="U13" s="323">
        <f t="shared" si="42"/>
        <v>0</v>
      </c>
      <c r="V13" s="323">
        <f t="shared" si="9"/>
        <v>0</v>
      </c>
      <c r="W13" s="323">
        <f t="shared" si="10"/>
        <v>0</v>
      </c>
      <c r="X13" s="323">
        <f t="shared" si="11"/>
        <v>0</v>
      </c>
      <c r="Y13" s="323">
        <f t="shared" si="12"/>
        <v>0</v>
      </c>
      <c r="Z13" s="323">
        <f t="shared" si="13"/>
        <v>0</v>
      </c>
      <c r="AA13" s="323">
        <f t="shared" si="14"/>
        <v>0</v>
      </c>
      <c r="AB13" s="323">
        <f t="shared" si="15"/>
        <v>0</v>
      </c>
      <c r="AC13" s="323">
        <f t="shared" si="16"/>
        <v>0</v>
      </c>
      <c r="AD13" s="323">
        <f t="shared" si="17"/>
        <v>0</v>
      </c>
      <c r="AE13" s="323">
        <f t="shared" si="18"/>
        <v>0</v>
      </c>
      <c r="AF13" s="323">
        <f t="shared" si="43"/>
        <v>0</v>
      </c>
      <c r="AG13" s="323">
        <f t="shared" si="44"/>
        <v>0</v>
      </c>
      <c r="AH13" s="323">
        <f t="shared" si="19"/>
        <v>0</v>
      </c>
      <c r="AI13" s="323">
        <f t="shared" si="20"/>
        <v>0</v>
      </c>
      <c r="AJ13" s="323">
        <f t="shared" si="21"/>
        <v>0</v>
      </c>
      <c r="AK13" s="323">
        <f t="shared" si="22"/>
        <v>0</v>
      </c>
      <c r="AL13" s="323">
        <f t="shared" si="23"/>
        <v>0</v>
      </c>
      <c r="AM13" s="323">
        <f t="shared" si="24"/>
        <v>0</v>
      </c>
      <c r="AN13" s="323">
        <f t="shared" si="25"/>
        <v>0</v>
      </c>
      <c r="AO13" s="323">
        <f t="shared" si="26"/>
        <v>0</v>
      </c>
      <c r="AP13" s="323">
        <f t="shared" si="27"/>
        <v>0</v>
      </c>
      <c r="AQ13" s="323">
        <f t="shared" si="28"/>
        <v>0</v>
      </c>
      <c r="AR13" s="323">
        <f t="shared" si="29"/>
        <v>0</v>
      </c>
      <c r="AS13" s="323">
        <f t="shared" si="30"/>
        <v>0</v>
      </c>
      <c r="AT13" s="323">
        <f t="shared" si="31"/>
        <v>0</v>
      </c>
      <c r="AU13" s="323">
        <f t="shared" si="32"/>
        <v>0</v>
      </c>
      <c r="AV13" s="323">
        <f t="shared" si="33"/>
        <v>0</v>
      </c>
      <c r="AW13" s="323">
        <f t="shared" si="34"/>
        <v>0</v>
      </c>
      <c r="AX13" s="323">
        <f t="shared" si="35"/>
        <v>0</v>
      </c>
      <c r="AY13" s="323">
        <f t="shared" si="36"/>
        <v>0</v>
      </c>
      <c r="AZ13" s="323">
        <f t="shared" si="37"/>
        <v>0</v>
      </c>
      <c r="BA13" s="323">
        <f t="shared" si="38"/>
        <v>0</v>
      </c>
    </row>
    <row r="14" spans="1:53" s="320" customFormat="1" ht="15" customHeight="1">
      <c r="A14" s="63" t="str">
        <f t="array" ref="A14">IF(C14&lt;&gt;0,SUM(($C$11:C14&lt;&gt;0)*1),"")</f>
        <v/>
      </c>
      <c r="B14" s="321"/>
      <c r="C14" s="321"/>
      <c r="D14" s="321"/>
      <c r="E14" s="376"/>
      <c r="F14" s="377"/>
      <c r="G14" s="378"/>
      <c r="H14" s="378"/>
      <c r="I14" s="63" t="str">
        <f t="shared" si="0"/>
        <v/>
      </c>
      <c r="J14" s="323">
        <f t="shared" si="1"/>
        <v>0</v>
      </c>
      <c r="K14" s="323">
        <f t="shared" si="2"/>
        <v>0</v>
      </c>
      <c r="L14" s="323">
        <f t="shared" si="3"/>
        <v>0</v>
      </c>
      <c r="M14" s="323">
        <f t="shared" si="4"/>
        <v>0</v>
      </c>
      <c r="N14" s="323">
        <f t="shared" si="39"/>
        <v>0</v>
      </c>
      <c r="O14" s="323">
        <f t="shared" si="40"/>
        <v>0</v>
      </c>
      <c r="P14" s="323">
        <f t="shared" si="5"/>
        <v>0</v>
      </c>
      <c r="Q14" s="323">
        <f t="shared" si="6"/>
        <v>0</v>
      </c>
      <c r="R14" s="323">
        <f t="shared" si="7"/>
        <v>0</v>
      </c>
      <c r="S14" s="323">
        <f t="shared" si="8"/>
        <v>0</v>
      </c>
      <c r="T14" s="323">
        <f t="shared" si="41"/>
        <v>0</v>
      </c>
      <c r="U14" s="323">
        <f t="shared" si="42"/>
        <v>0</v>
      </c>
      <c r="V14" s="323">
        <f t="shared" si="9"/>
        <v>0</v>
      </c>
      <c r="W14" s="323">
        <f t="shared" si="10"/>
        <v>0</v>
      </c>
      <c r="X14" s="323">
        <f t="shared" si="11"/>
        <v>0</v>
      </c>
      <c r="Y14" s="323">
        <f t="shared" si="12"/>
        <v>0</v>
      </c>
      <c r="Z14" s="323">
        <f t="shared" si="13"/>
        <v>0</v>
      </c>
      <c r="AA14" s="323">
        <f t="shared" si="14"/>
        <v>0</v>
      </c>
      <c r="AB14" s="323">
        <f t="shared" si="15"/>
        <v>0</v>
      </c>
      <c r="AC14" s="323">
        <f t="shared" si="16"/>
        <v>0</v>
      </c>
      <c r="AD14" s="323">
        <f t="shared" si="17"/>
        <v>0</v>
      </c>
      <c r="AE14" s="323">
        <f t="shared" si="18"/>
        <v>0</v>
      </c>
      <c r="AF14" s="323">
        <f t="shared" si="43"/>
        <v>0</v>
      </c>
      <c r="AG14" s="323">
        <f t="shared" si="44"/>
        <v>0</v>
      </c>
      <c r="AH14" s="323">
        <f t="shared" si="19"/>
        <v>0</v>
      </c>
      <c r="AI14" s="323">
        <f t="shared" si="20"/>
        <v>0</v>
      </c>
      <c r="AJ14" s="323">
        <f t="shared" si="21"/>
        <v>0</v>
      </c>
      <c r="AK14" s="323">
        <f t="shared" si="22"/>
        <v>0</v>
      </c>
      <c r="AL14" s="323">
        <f t="shared" si="23"/>
        <v>0</v>
      </c>
      <c r="AM14" s="323">
        <f t="shared" si="24"/>
        <v>0</v>
      </c>
      <c r="AN14" s="323">
        <f t="shared" si="25"/>
        <v>0</v>
      </c>
      <c r="AO14" s="323">
        <f t="shared" si="26"/>
        <v>0</v>
      </c>
      <c r="AP14" s="323">
        <f t="shared" si="27"/>
        <v>0</v>
      </c>
      <c r="AQ14" s="323">
        <f t="shared" si="28"/>
        <v>0</v>
      </c>
      <c r="AR14" s="323">
        <f t="shared" si="29"/>
        <v>0</v>
      </c>
      <c r="AS14" s="323">
        <f t="shared" si="30"/>
        <v>0</v>
      </c>
      <c r="AT14" s="323">
        <f t="shared" si="31"/>
        <v>0</v>
      </c>
      <c r="AU14" s="323">
        <f t="shared" si="32"/>
        <v>0</v>
      </c>
      <c r="AV14" s="323">
        <f t="shared" si="33"/>
        <v>0</v>
      </c>
      <c r="AW14" s="323">
        <f t="shared" si="34"/>
        <v>0</v>
      </c>
      <c r="AX14" s="323">
        <f t="shared" si="35"/>
        <v>0</v>
      </c>
      <c r="AY14" s="323">
        <f t="shared" si="36"/>
        <v>0</v>
      </c>
      <c r="AZ14" s="323">
        <f t="shared" si="37"/>
        <v>0</v>
      </c>
      <c r="BA14" s="323">
        <f t="shared" si="38"/>
        <v>0</v>
      </c>
    </row>
    <row r="15" spans="1:53" s="320" customFormat="1" ht="15" customHeight="1">
      <c r="A15" s="63" t="str">
        <f t="array" ref="A15">IF(C15&lt;&gt;0,SUM(($C$11:C15&lt;&gt;0)*1),"")</f>
        <v/>
      </c>
      <c r="B15" s="321"/>
      <c r="C15" s="321"/>
      <c r="D15" s="321"/>
      <c r="E15" s="376"/>
      <c r="F15" s="377"/>
      <c r="G15" s="378"/>
      <c r="H15" s="378"/>
      <c r="I15" s="63" t="str">
        <f t="shared" si="0"/>
        <v/>
      </c>
      <c r="J15" s="323">
        <f t="shared" si="1"/>
        <v>0</v>
      </c>
      <c r="K15" s="323">
        <f t="shared" si="2"/>
        <v>0</v>
      </c>
      <c r="L15" s="323">
        <f t="shared" si="3"/>
        <v>0</v>
      </c>
      <c r="M15" s="323">
        <f t="shared" si="4"/>
        <v>0</v>
      </c>
      <c r="N15" s="323">
        <f t="shared" si="39"/>
        <v>0</v>
      </c>
      <c r="O15" s="323">
        <f t="shared" si="40"/>
        <v>0</v>
      </c>
      <c r="P15" s="323">
        <f t="shared" si="5"/>
        <v>0</v>
      </c>
      <c r="Q15" s="323">
        <f t="shared" si="6"/>
        <v>0</v>
      </c>
      <c r="R15" s="323">
        <f t="shared" si="7"/>
        <v>0</v>
      </c>
      <c r="S15" s="323">
        <f t="shared" si="8"/>
        <v>0</v>
      </c>
      <c r="T15" s="323">
        <f t="shared" si="41"/>
        <v>0</v>
      </c>
      <c r="U15" s="323">
        <f t="shared" si="42"/>
        <v>0</v>
      </c>
      <c r="V15" s="323">
        <f t="shared" si="9"/>
        <v>0</v>
      </c>
      <c r="W15" s="323">
        <f t="shared" si="10"/>
        <v>0</v>
      </c>
      <c r="X15" s="323">
        <f t="shared" si="11"/>
        <v>0</v>
      </c>
      <c r="Y15" s="323">
        <f t="shared" si="12"/>
        <v>0</v>
      </c>
      <c r="Z15" s="323">
        <f t="shared" si="13"/>
        <v>0</v>
      </c>
      <c r="AA15" s="323">
        <f t="shared" si="14"/>
        <v>0</v>
      </c>
      <c r="AB15" s="323">
        <f t="shared" si="15"/>
        <v>0</v>
      </c>
      <c r="AC15" s="323">
        <f t="shared" si="16"/>
        <v>0</v>
      </c>
      <c r="AD15" s="323">
        <f t="shared" si="17"/>
        <v>0</v>
      </c>
      <c r="AE15" s="323">
        <f t="shared" si="18"/>
        <v>0</v>
      </c>
      <c r="AF15" s="323">
        <f t="shared" si="43"/>
        <v>0</v>
      </c>
      <c r="AG15" s="323">
        <f t="shared" si="44"/>
        <v>0</v>
      </c>
      <c r="AH15" s="323">
        <f t="shared" si="19"/>
        <v>0</v>
      </c>
      <c r="AI15" s="323">
        <f t="shared" si="20"/>
        <v>0</v>
      </c>
      <c r="AJ15" s="323">
        <f t="shared" si="21"/>
        <v>0</v>
      </c>
      <c r="AK15" s="323">
        <f t="shared" si="22"/>
        <v>0</v>
      </c>
      <c r="AL15" s="323">
        <f t="shared" si="23"/>
        <v>0</v>
      </c>
      <c r="AM15" s="323">
        <f t="shared" si="24"/>
        <v>0</v>
      </c>
      <c r="AN15" s="323">
        <f t="shared" si="25"/>
        <v>0</v>
      </c>
      <c r="AO15" s="323">
        <f t="shared" si="26"/>
        <v>0</v>
      </c>
      <c r="AP15" s="323">
        <f t="shared" si="27"/>
        <v>0</v>
      </c>
      <c r="AQ15" s="323">
        <f t="shared" si="28"/>
        <v>0</v>
      </c>
      <c r="AR15" s="323">
        <f t="shared" si="29"/>
        <v>0</v>
      </c>
      <c r="AS15" s="323">
        <f t="shared" si="30"/>
        <v>0</v>
      </c>
      <c r="AT15" s="323">
        <f t="shared" si="31"/>
        <v>0</v>
      </c>
      <c r="AU15" s="323">
        <f t="shared" si="32"/>
        <v>0</v>
      </c>
      <c r="AV15" s="323">
        <f t="shared" si="33"/>
        <v>0</v>
      </c>
      <c r="AW15" s="323">
        <f t="shared" si="34"/>
        <v>0</v>
      </c>
      <c r="AX15" s="323">
        <f t="shared" si="35"/>
        <v>0</v>
      </c>
      <c r="AY15" s="323">
        <f t="shared" si="36"/>
        <v>0</v>
      </c>
      <c r="AZ15" s="323">
        <f t="shared" si="37"/>
        <v>0</v>
      </c>
      <c r="BA15" s="323">
        <f t="shared" si="38"/>
        <v>0</v>
      </c>
    </row>
    <row r="16" spans="1:53" s="320" customFormat="1" ht="15" customHeight="1">
      <c r="A16" s="63" t="str">
        <f t="array" ref="A16">IF(C16&lt;&gt;0,SUM(($C$11:C16&lt;&gt;0)*1),"")</f>
        <v/>
      </c>
      <c r="B16" s="321"/>
      <c r="C16" s="321"/>
      <c r="D16" s="321"/>
      <c r="E16" s="376"/>
      <c r="F16" s="377"/>
      <c r="G16" s="378"/>
      <c r="H16" s="378"/>
      <c r="I16" s="63" t="str">
        <f t="shared" si="0"/>
        <v/>
      </c>
      <c r="J16" s="323">
        <f t="shared" si="1"/>
        <v>0</v>
      </c>
      <c r="K16" s="323">
        <f t="shared" si="2"/>
        <v>0</v>
      </c>
      <c r="L16" s="323">
        <f t="shared" si="3"/>
        <v>0</v>
      </c>
      <c r="M16" s="323">
        <f t="shared" si="4"/>
        <v>0</v>
      </c>
      <c r="N16" s="323">
        <f t="shared" si="39"/>
        <v>0</v>
      </c>
      <c r="O16" s="323">
        <f t="shared" si="40"/>
        <v>0</v>
      </c>
      <c r="P16" s="323">
        <f t="shared" si="5"/>
        <v>0</v>
      </c>
      <c r="Q16" s="323">
        <f t="shared" si="6"/>
        <v>0</v>
      </c>
      <c r="R16" s="323">
        <f t="shared" si="7"/>
        <v>0</v>
      </c>
      <c r="S16" s="323">
        <f t="shared" si="8"/>
        <v>0</v>
      </c>
      <c r="T16" s="323">
        <f t="shared" si="41"/>
        <v>0</v>
      </c>
      <c r="U16" s="323">
        <f t="shared" si="42"/>
        <v>0</v>
      </c>
      <c r="V16" s="323">
        <f t="shared" si="9"/>
        <v>0</v>
      </c>
      <c r="W16" s="323">
        <f t="shared" si="10"/>
        <v>0</v>
      </c>
      <c r="X16" s="323">
        <f t="shared" si="11"/>
        <v>0</v>
      </c>
      <c r="Y16" s="323">
        <f t="shared" si="12"/>
        <v>0</v>
      </c>
      <c r="Z16" s="323">
        <f t="shared" si="13"/>
        <v>0</v>
      </c>
      <c r="AA16" s="323">
        <f t="shared" si="14"/>
        <v>0</v>
      </c>
      <c r="AB16" s="323">
        <f t="shared" si="15"/>
        <v>0</v>
      </c>
      <c r="AC16" s="323">
        <f t="shared" si="16"/>
        <v>0</v>
      </c>
      <c r="AD16" s="323">
        <f t="shared" si="17"/>
        <v>0</v>
      </c>
      <c r="AE16" s="323">
        <f t="shared" si="18"/>
        <v>0</v>
      </c>
      <c r="AF16" s="323">
        <f t="shared" si="43"/>
        <v>0</v>
      </c>
      <c r="AG16" s="323">
        <f t="shared" si="44"/>
        <v>0</v>
      </c>
      <c r="AH16" s="323">
        <f t="shared" si="19"/>
        <v>0</v>
      </c>
      <c r="AI16" s="323">
        <f t="shared" si="20"/>
        <v>0</v>
      </c>
      <c r="AJ16" s="323">
        <f t="shared" si="21"/>
        <v>0</v>
      </c>
      <c r="AK16" s="323">
        <f t="shared" si="22"/>
        <v>0</v>
      </c>
      <c r="AL16" s="323">
        <f t="shared" si="23"/>
        <v>0</v>
      </c>
      <c r="AM16" s="323">
        <f t="shared" si="24"/>
        <v>0</v>
      </c>
      <c r="AN16" s="323">
        <f t="shared" si="25"/>
        <v>0</v>
      </c>
      <c r="AO16" s="323">
        <f t="shared" si="26"/>
        <v>0</v>
      </c>
      <c r="AP16" s="323">
        <f t="shared" si="27"/>
        <v>0</v>
      </c>
      <c r="AQ16" s="323">
        <f t="shared" si="28"/>
        <v>0</v>
      </c>
      <c r="AR16" s="323">
        <f t="shared" si="29"/>
        <v>0</v>
      </c>
      <c r="AS16" s="323">
        <f t="shared" si="30"/>
        <v>0</v>
      </c>
      <c r="AT16" s="323">
        <f t="shared" si="31"/>
        <v>0</v>
      </c>
      <c r="AU16" s="323">
        <f t="shared" si="32"/>
        <v>0</v>
      </c>
      <c r="AV16" s="323">
        <f t="shared" si="33"/>
        <v>0</v>
      </c>
      <c r="AW16" s="323">
        <f t="shared" si="34"/>
        <v>0</v>
      </c>
      <c r="AX16" s="323">
        <f t="shared" si="35"/>
        <v>0</v>
      </c>
      <c r="AY16" s="323">
        <f t="shared" si="36"/>
        <v>0</v>
      </c>
      <c r="AZ16" s="323">
        <f t="shared" si="37"/>
        <v>0</v>
      </c>
      <c r="BA16" s="323">
        <f t="shared" si="38"/>
        <v>0</v>
      </c>
    </row>
    <row r="17" spans="1:53" s="320" customFormat="1" ht="15" customHeight="1">
      <c r="A17" s="63" t="str">
        <f t="array" ref="A17">IF(C17&lt;&gt;0,SUM(($C$11:C17&lt;&gt;0)*1),"")</f>
        <v/>
      </c>
      <c r="B17" s="321"/>
      <c r="C17" s="321"/>
      <c r="D17" s="321"/>
      <c r="E17" s="376"/>
      <c r="F17" s="377"/>
      <c r="G17" s="378"/>
      <c r="H17" s="378"/>
      <c r="I17" s="63" t="str">
        <f t="shared" si="0"/>
        <v/>
      </c>
      <c r="J17" s="323">
        <f t="shared" si="1"/>
        <v>0</v>
      </c>
      <c r="K17" s="323">
        <f t="shared" si="2"/>
        <v>0</v>
      </c>
      <c r="L17" s="323">
        <f t="shared" si="3"/>
        <v>0</v>
      </c>
      <c r="M17" s="323">
        <f t="shared" si="4"/>
        <v>0</v>
      </c>
      <c r="N17" s="323">
        <f t="shared" si="39"/>
        <v>0</v>
      </c>
      <c r="O17" s="323">
        <f t="shared" si="40"/>
        <v>0</v>
      </c>
      <c r="P17" s="323">
        <f t="shared" si="5"/>
        <v>0</v>
      </c>
      <c r="Q17" s="323">
        <f t="shared" si="6"/>
        <v>0</v>
      </c>
      <c r="R17" s="323">
        <f t="shared" si="7"/>
        <v>0</v>
      </c>
      <c r="S17" s="323">
        <f t="shared" si="8"/>
        <v>0</v>
      </c>
      <c r="T17" s="323">
        <f t="shared" si="41"/>
        <v>0</v>
      </c>
      <c r="U17" s="323">
        <f t="shared" si="42"/>
        <v>0</v>
      </c>
      <c r="V17" s="323">
        <f t="shared" si="9"/>
        <v>0</v>
      </c>
      <c r="W17" s="323">
        <f t="shared" si="10"/>
        <v>0</v>
      </c>
      <c r="X17" s="323">
        <f t="shared" si="11"/>
        <v>0</v>
      </c>
      <c r="Y17" s="323">
        <f t="shared" si="12"/>
        <v>0</v>
      </c>
      <c r="Z17" s="323">
        <f t="shared" si="13"/>
        <v>0</v>
      </c>
      <c r="AA17" s="323">
        <f t="shared" si="14"/>
        <v>0</v>
      </c>
      <c r="AB17" s="323">
        <f t="shared" si="15"/>
        <v>0</v>
      </c>
      <c r="AC17" s="323">
        <f t="shared" si="16"/>
        <v>0</v>
      </c>
      <c r="AD17" s="323">
        <f t="shared" si="17"/>
        <v>0</v>
      </c>
      <c r="AE17" s="323">
        <f t="shared" si="18"/>
        <v>0</v>
      </c>
      <c r="AF17" s="323">
        <f t="shared" si="43"/>
        <v>0</v>
      </c>
      <c r="AG17" s="323">
        <f t="shared" si="44"/>
        <v>0</v>
      </c>
      <c r="AH17" s="323">
        <f t="shared" si="19"/>
        <v>0</v>
      </c>
      <c r="AI17" s="323">
        <f t="shared" si="20"/>
        <v>0</v>
      </c>
      <c r="AJ17" s="323">
        <f t="shared" si="21"/>
        <v>0</v>
      </c>
      <c r="AK17" s="323">
        <f t="shared" si="22"/>
        <v>0</v>
      </c>
      <c r="AL17" s="323">
        <f t="shared" si="23"/>
        <v>0</v>
      </c>
      <c r="AM17" s="323">
        <f t="shared" si="24"/>
        <v>0</v>
      </c>
      <c r="AN17" s="323">
        <f t="shared" si="25"/>
        <v>0</v>
      </c>
      <c r="AO17" s="323">
        <f t="shared" si="26"/>
        <v>0</v>
      </c>
      <c r="AP17" s="323">
        <f t="shared" si="27"/>
        <v>0</v>
      </c>
      <c r="AQ17" s="323">
        <f t="shared" si="28"/>
        <v>0</v>
      </c>
      <c r="AR17" s="323">
        <f t="shared" si="29"/>
        <v>0</v>
      </c>
      <c r="AS17" s="323">
        <f t="shared" si="30"/>
        <v>0</v>
      </c>
      <c r="AT17" s="323">
        <f t="shared" si="31"/>
        <v>0</v>
      </c>
      <c r="AU17" s="323">
        <f t="shared" si="32"/>
        <v>0</v>
      </c>
      <c r="AV17" s="323">
        <f t="shared" si="33"/>
        <v>0</v>
      </c>
      <c r="AW17" s="323">
        <f t="shared" si="34"/>
        <v>0</v>
      </c>
      <c r="AX17" s="323">
        <f t="shared" si="35"/>
        <v>0</v>
      </c>
      <c r="AY17" s="323">
        <f t="shared" si="36"/>
        <v>0</v>
      </c>
      <c r="AZ17" s="323">
        <f t="shared" si="37"/>
        <v>0</v>
      </c>
      <c r="BA17" s="323">
        <f t="shared" si="38"/>
        <v>0</v>
      </c>
    </row>
    <row r="18" spans="1:53" s="320" customFormat="1" ht="15" customHeight="1">
      <c r="A18" s="63" t="str">
        <f t="array" ref="A18">IF(C18&lt;&gt;0,SUM(($C$11:C18&lt;&gt;0)*1),"")</f>
        <v/>
      </c>
      <c r="B18" s="321"/>
      <c r="C18" s="321"/>
      <c r="D18" s="321"/>
      <c r="E18" s="376"/>
      <c r="F18" s="377"/>
      <c r="G18" s="378"/>
      <c r="H18" s="378"/>
      <c r="I18" s="63" t="str">
        <f t="shared" si="0"/>
        <v/>
      </c>
      <c r="J18" s="323">
        <f t="shared" si="1"/>
        <v>0</v>
      </c>
      <c r="K18" s="323">
        <f t="shared" si="2"/>
        <v>0</v>
      </c>
      <c r="L18" s="323">
        <f t="shared" si="3"/>
        <v>0</v>
      </c>
      <c r="M18" s="323">
        <f t="shared" si="4"/>
        <v>0</v>
      </c>
      <c r="N18" s="323">
        <f t="shared" si="39"/>
        <v>0</v>
      </c>
      <c r="O18" s="323">
        <f t="shared" si="40"/>
        <v>0</v>
      </c>
      <c r="P18" s="323">
        <f t="shared" si="5"/>
        <v>0</v>
      </c>
      <c r="Q18" s="323">
        <f t="shared" si="6"/>
        <v>0</v>
      </c>
      <c r="R18" s="323">
        <f t="shared" si="7"/>
        <v>0</v>
      </c>
      <c r="S18" s="323">
        <f t="shared" si="8"/>
        <v>0</v>
      </c>
      <c r="T18" s="323">
        <f t="shared" si="41"/>
        <v>0</v>
      </c>
      <c r="U18" s="323">
        <f t="shared" si="42"/>
        <v>0</v>
      </c>
      <c r="V18" s="323">
        <f t="shared" si="9"/>
        <v>0</v>
      </c>
      <c r="W18" s="323">
        <f t="shared" si="10"/>
        <v>0</v>
      </c>
      <c r="X18" s="323">
        <f t="shared" si="11"/>
        <v>0</v>
      </c>
      <c r="Y18" s="323">
        <f t="shared" si="12"/>
        <v>0</v>
      </c>
      <c r="Z18" s="323">
        <f t="shared" si="13"/>
        <v>0</v>
      </c>
      <c r="AA18" s="323">
        <f t="shared" si="14"/>
        <v>0</v>
      </c>
      <c r="AB18" s="323">
        <f t="shared" si="15"/>
        <v>0</v>
      </c>
      <c r="AC18" s="323">
        <f t="shared" si="16"/>
        <v>0</v>
      </c>
      <c r="AD18" s="323">
        <f t="shared" si="17"/>
        <v>0</v>
      </c>
      <c r="AE18" s="323">
        <f t="shared" si="18"/>
        <v>0</v>
      </c>
      <c r="AF18" s="323">
        <f t="shared" si="43"/>
        <v>0</v>
      </c>
      <c r="AG18" s="323">
        <f t="shared" si="44"/>
        <v>0</v>
      </c>
      <c r="AH18" s="323">
        <f t="shared" si="19"/>
        <v>0</v>
      </c>
      <c r="AI18" s="323">
        <f t="shared" si="20"/>
        <v>0</v>
      </c>
      <c r="AJ18" s="323">
        <f t="shared" si="21"/>
        <v>0</v>
      </c>
      <c r="AK18" s="323">
        <f t="shared" si="22"/>
        <v>0</v>
      </c>
      <c r="AL18" s="323">
        <f t="shared" si="23"/>
        <v>0</v>
      </c>
      <c r="AM18" s="323">
        <f t="shared" si="24"/>
        <v>0</v>
      </c>
      <c r="AN18" s="323">
        <f t="shared" si="25"/>
        <v>0</v>
      </c>
      <c r="AO18" s="323">
        <f t="shared" si="26"/>
        <v>0</v>
      </c>
      <c r="AP18" s="323">
        <f t="shared" si="27"/>
        <v>0</v>
      </c>
      <c r="AQ18" s="323">
        <f t="shared" si="28"/>
        <v>0</v>
      </c>
      <c r="AR18" s="323">
        <f t="shared" si="29"/>
        <v>0</v>
      </c>
      <c r="AS18" s="323">
        <f t="shared" si="30"/>
        <v>0</v>
      </c>
      <c r="AT18" s="323">
        <f t="shared" si="31"/>
        <v>0</v>
      </c>
      <c r="AU18" s="323">
        <f t="shared" si="32"/>
        <v>0</v>
      </c>
      <c r="AV18" s="323">
        <f t="shared" si="33"/>
        <v>0</v>
      </c>
      <c r="AW18" s="323">
        <f t="shared" si="34"/>
        <v>0</v>
      </c>
      <c r="AX18" s="323">
        <f t="shared" si="35"/>
        <v>0</v>
      </c>
      <c r="AY18" s="323">
        <f t="shared" si="36"/>
        <v>0</v>
      </c>
      <c r="AZ18" s="323">
        <f t="shared" si="37"/>
        <v>0</v>
      </c>
      <c r="BA18" s="323">
        <f t="shared" si="38"/>
        <v>0</v>
      </c>
    </row>
    <row r="19" spans="1:53" s="320" customFormat="1" ht="15" customHeight="1">
      <c r="A19" s="63" t="str">
        <f t="array" ref="A19">IF(C19&lt;&gt;0,SUM(($C$11:C19&lt;&gt;0)*1),"")</f>
        <v/>
      </c>
      <c r="B19" s="321"/>
      <c r="C19" s="321"/>
      <c r="D19" s="321"/>
      <c r="E19" s="376"/>
      <c r="F19" s="377"/>
      <c r="G19" s="378"/>
      <c r="H19" s="378"/>
      <c r="I19" s="63" t="str">
        <f t="shared" si="0"/>
        <v/>
      </c>
      <c r="J19" s="323">
        <f t="shared" si="1"/>
        <v>0</v>
      </c>
      <c r="K19" s="323">
        <f t="shared" si="2"/>
        <v>0</v>
      </c>
      <c r="L19" s="323">
        <f t="shared" si="3"/>
        <v>0</v>
      </c>
      <c r="M19" s="323">
        <f t="shared" si="4"/>
        <v>0</v>
      </c>
      <c r="N19" s="323">
        <f t="shared" si="39"/>
        <v>0</v>
      </c>
      <c r="O19" s="323">
        <f t="shared" si="40"/>
        <v>0</v>
      </c>
      <c r="P19" s="323">
        <f t="shared" si="5"/>
        <v>0</v>
      </c>
      <c r="Q19" s="323">
        <f t="shared" si="6"/>
        <v>0</v>
      </c>
      <c r="R19" s="323">
        <f t="shared" si="7"/>
        <v>0</v>
      </c>
      <c r="S19" s="323">
        <f t="shared" si="8"/>
        <v>0</v>
      </c>
      <c r="T19" s="323">
        <f t="shared" si="41"/>
        <v>0</v>
      </c>
      <c r="U19" s="323">
        <f t="shared" si="42"/>
        <v>0</v>
      </c>
      <c r="V19" s="323">
        <f t="shared" si="9"/>
        <v>0</v>
      </c>
      <c r="W19" s="323">
        <f t="shared" si="10"/>
        <v>0</v>
      </c>
      <c r="X19" s="323">
        <f t="shared" si="11"/>
        <v>0</v>
      </c>
      <c r="Y19" s="323">
        <f t="shared" si="12"/>
        <v>0</v>
      </c>
      <c r="Z19" s="323">
        <f t="shared" si="13"/>
        <v>0</v>
      </c>
      <c r="AA19" s="323">
        <f t="shared" si="14"/>
        <v>0</v>
      </c>
      <c r="AB19" s="323">
        <f t="shared" si="15"/>
        <v>0</v>
      </c>
      <c r="AC19" s="323">
        <f t="shared" si="16"/>
        <v>0</v>
      </c>
      <c r="AD19" s="323">
        <f t="shared" si="17"/>
        <v>0</v>
      </c>
      <c r="AE19" s="323">
        <f t="shared" si="18"/>
        <v>0</v>
      </c>
      <c r="AF19" s="323">
        <f t="shared" si="43"/>
        <v>0</v>
      </c>
      <c r="AG19" s="323">
        <f t="shared" si="44"/>
        <v>0</v>
      </c>
      <c r="AH19" s="323">
        <f t="shared" si="19"/>
        <v>0</v>
      </c>
      <c r="AI19" s="323">
        <f t="shared" si="20"/>
        <v>0</v>
      </c>
      <c r="AJ19" s="323">
        <f t="shared" si="21"/>
        <v>0</v>
      </c>
      <c r="AK19" s="323">
        <f t="shared" si="22"/>
        <v>0</v>
      </c>
      <c r="AL19" s="323">
        <f t="shared" si="23"/>
        <v>0</v>
      </c>
      <c r="AM19" s="323">
        <f t="shared" si="24"/>
        <v>0</v>
      </c>
      <c r="AN19" s="323">
        <f t="shared" si="25"/>
        <v>0</v>
      </c>
      <c r="AO19" s="323">
        <f t="shared" si="26"/>
        <v>0</v>
      </c>
      <c r="AP19" s="323">
        <f t="shared" si="27"/>
        <v>0</v>
      </c>
      <c r="AQ19" s="323">
        <f t="shared" si="28"/>
        <v>0</v>
      </c>
      <c r="AR19" s="323">
        <f t="shared" si="29"/>
        <v>0</v>
      </c>
      <c r="AS19" s="323">
        <f t="shared" si="30"/>
        <v>0</v>
      </c>
      <c r="AT19" s="323">
        <f t="shared" si="31"/>
        <v>0</v>
      </c>
      <c r="AU19" s="323">
        <f t="shared" si="32"/>
        <v>0</v>
      </c>
      <c r="AV19" s="323">
        <f t="shared" si="33"/>
        <v>0</v>
      </c>
      <c r="AW19" s="323">
        <f t="shared" si="34"/>
        <v>0</v>
      </c>
      <c r="AX19" s="323">
        <f t="shared" si="35"/>
        <v>0</v>
      </c>
      <c r="AY19" s="323">
        <f t="shared" si="36"/>
        <v>0</v>
      </c>
      <c r="AZ19" s="323">
        <f t="shared" si="37"/>
        <v>0</v>
      </c>
      <c r="BA19" s="323">
        <f t="shared" si="38"/>
        <v>0</v>
      </c>
    </row>
    <row r="20" spans="1:53" s="320" customFormat="1" ht="15" customHeight="1">
      <c r="A20" s="63" t="str">
        <f t="array" ref="A20">IF(C20&lt;&gt;0,SUM(($C$11:C20&lt;&gt;0)*1),"")</f>
        <v/>
      </c>
      <c r="B20" s="321"/>
      <c r="C20" s="321"/>
      <c r="D20" s="321"/>
      <c r="E20" s="376"/>
      <c r="F20" s="377"/>
      <c r="G20" s="378"/>
      <c r="H20" s="378"/>
      <c r="I20" s="63" t="str">
        <f t="shared" si="0"/>
        <v/>
      </c>
      <c r="J20" s="323">
        <f t="shared" si="1"/>
        <v>0</v>
      </c>
      <c r="K20" s="323">
        <f t="shared" si="2"/>
        <v>0</v>
      </c>
      <c r="L20" s="323">
        <f t="shared" si="3"/>
        <v>0</v>
      </c>
      <c r="M20" s="323">
        <f t="shared" si="4"/>
        <v>0</v>
      </c>
      <c r="N20" s="323">
        <f t="shared" si="39"/>
        <v>0</v>
      </c>
      <c r="O20" s="323">
        <f t="shared" si="40"/>
        <v>0</v>
      </c>
      <c r="P20" s="323">
        <f t="shared" si="5"/>
        <v>0</v>
      </c>
      <c r="Q20" s="323">
        <f t="shared" si="6"/>
        <v>0</v>
      </c>
      <c r="R20" s="323">
        <f t="shared" si="7"/>
        <v>0</v>
      </c>
      <c r="S20" s="323">
        <f t="shared" si="8"/>
        <v>0</v>
      </c>
      <c r="T20" s="323">
        <f t="shared" si="41"/>
        <v>0</v>
      </c>
      <c r="U20" s="323">
        <f t="shared" si="42"/>
        <v>0</v>
      </c>
      <c r="V20" s="323">
        <f t="shared" si="9"/>
        <v>0</v>
      </c>
      <c r="W20" s="323">
        <f t="shared" si="10"/>
        <v>0</v>
      </c>
      <c r="X20" s="323">
        <f t="shared" si="11"/>
        <v>0</v>
      </c>
      <c r="Y20" s="323">
        <f t="shared" si="12"/>
        <v>0</v>
      </c>
      <c r="Z20" s="323">
        <f t="shared" si="13"/>
        <v>0</v>
      </c>
      <c r="AA20" s="323">
        <f t="shared" si="14"/>
        <v>0</v>
      </c>
      <c r="AB20" s="323">
        <f t="shared" si="15"/>
        <v>0</v>
      </c>
      <c r="AC20" s="323">
        <f t="shared" si="16"/>
        <v>0</v>
      </c>
      <c r="AD20" s="323">
        <f t="shared" si="17"/>
        <v>0</v>
      </c>
      <c r="AE20" s="323">
        <f t="shared" si="18"/>
        <v>0</v>
      </c>
      <c r="AF20" s="323">
        <f t="shared" si="43"/>
        <v>0</v>
      </c>
      <c r="AG20" s="323">
        <f t="shared" si="44"/>
        <v>0</v>
      </c>
      <c r="AH20" s="323">
        <f t="shared" si="19"/>
        <v>0</v>
      </c>
      <c r="AI20" s="323">
        <f t="shared" si="20"/>
        <v>0</v>
      </c>
      <c r="AJ20" s="323">
        <f t="shared" si="21"/>
        <v>0</v>
      </c>
      <c r="AK20" s="323">
        <f t="shared" si="22"/>
        <v>0</v>
      </c>
      <c r="AL20" s="323">
        <f t="shared" si="23"/>
        <v>0</v>
      </c>
      <c r="AM20" s="323">
        <f t="shared" si="24"/>
        <v>0</v>
      </c>
      <c r="AN20" s="323">
        <f t="shared" si="25"/>
        <v>0</v>
      </c>
      <c r="AO20" s="323">
        <f t="shared" si="26"/>
        <v>0</v>
      </c>
      <c r="AP20" s="323">
        <f t="shared" si="27"/>
        <v>0</v>
      </c>
      <c r="AQ20" s="323">
        <f t="shared" si="28"/>
        <v>0</v>
      </c>
      <c r="AR20" s="323">
        <f t="shared" si="29"/>
        <v>0</v>
      </c>
      <c r="AS20" s="323">
        <f t="shared" si="30"/>
        <v>0</v>
      </c>
      <c r="AT20" s="323">
        <f t="shared" si="31"/>
        <v>0</v>
      </c>
      <c r="AU20" s="323">
        <f t="shared" si="32"/>
        <v>0</v>
      </c>
      <c r="AV20" s="323">
        <f t="shared" si="33"/>
        <v>0</v>
      </c>
      <c r="AW20" s="323">
        <f t="shared" si="34"/>
        <v>0</v>
      </c>
      <c r="AX20" s="323">
        <f t="shared" si="35"/>
        <v>0</v>
      </c>
      <c r="AY20" s="323">
        <f t="shared" si="36"/>
        <v>0</v>
      </c>
      <c r="AZ20" s="323">
        <f t="shared" si="37"/>
        <v>0</v>
      </c>
      <c r="BA20" s="323">
        <f t="shared" si="38"/>
        <v>0</v>
      </c>
    </row>
    <row r="21" spans="1:53" s="320" customFormat="1" ht="15" customHeight="1">
      <c r="A21" s="63" t="str">
        <f t="array" ref="A21">IF(C21&lt;&gt;0,SUM(($C$11:C21&lt;&gt;0)*1),"")</f>
        <v/>
      </c>
      <c r="B21" s="321"/>
      <c r="C21" s="321"/>
      <c r="D21" s="321"/>
      <c r="E21" s="376"/>
      <c r="F21" s="377"/>
      <c r="G21" s="378"/>
      <c r="H21" s="378"/>
      <c r="I21" s="63" t="str">
        <f t="shared" si="0"/>
        <v/>
      </c>
      <c r="J21" s="323">
        <f t="shared" si="1"/>
        <v>0</v>
      </c>
      <c r="K21" s="323">
        <f t="shared" si="2"/>
        <v>0</v>
      </c>
      <c r="L21" s="323">
        <f t="shared" si="3"/>
        <v>0</v>
      </c>
      <c r="M21" s="323">
        <f t="shared" si="4"/>
        <v>0</v>
      </c>
      <c r="N21" s="323">
        <f t="shared" si="39"/>
        <v>0</v>
      </c>
      <c r="O21" s="323">
        <f t="shared" si="40"/>
        <v>0</v>
      </c>
      <c r="P21" s="323">
        <f t="shared" si="5"/>
        <v>0</v>
      </c>
      <c r="Q21" s="323">
        <f t="shared" si="6"/>
        <v>0</v>
      </c>
      <c r="R21" s="323">
        <f t="shared" si="7"/>
        <v>0</v>
      </c>
      <c r="S21" s="323">
        <f t="shared" si="8"/>
        <v>0</v>
      </c>
      <c r="T21" s="323">
        <f t="shared" si="41"/>
        <v>0</v>
      </c>
      <c r="U21" s="323">
        <f t="shared" si="42"/>
        <v>0</v>
      </c>
      <c r="V21" s="323">
        <f t="shared" si="9"/>
        <v>0</v>
      </c>
      <c r="W21" s="323">
        <f t="shared" si="10"/>
        <v>0</v>
      </c>
      <c r="X21" s="323">
        <f t="shared" si="11"/>
        <v>0</v>
      </c>
      <c r="Y21" s="323">
        <f t="shared" si="12"/>
        <v>0</v>
      </c>
      <c r="Z21" s="323">
        <f t="shared" si="13"/>
        <v>0</v>
      </c>
      <c r="AA21" s="323">
        <f t="shared" si="14"/>
        <v>0</v>
      </c>
      <c r="AB21" s="323">
        <f t="shared" si="15"/>
        <v>0</v>
      </c>
      <c r="AC21" s="323">
        <f t="shared" si="16"/>
        <v>0</v>
      </c>
      <c r="AD21" s="323">
        <f t="shared" si="17"/>
        <v>0</v>
      </c>
      <c r="AE21" s="323">
        <f t="shared" si="18"/>
        <v>0</v>
      </c>
      <c r="AF21" s="323">
        <f t="shared" si="43"/>
        <v>0</v>
      </c>
      <c r="AG21" s="323">
        <f t="shared" si="44"/>
        <v>0</v>
      </c>
      <c r="AH21" s="323">
        <f t="shared" si="19"/>
        <v>0</v>
      </c>
      <c r="AI21" s="323">
        <f t="shared" si="20"/>
        <v>0</v>
      </c>
      <c r="AJ21" s="323">
        <f t="shared" si="21"/>
        <v>0</v>
      </c>
      <c r="AK21" s="323">
        <f t="shared" si="22"/>
        <v>0</v>
      </c>
      <c r="AL21" s="323">
        <f t="shared" si="23"/>
        <v>0</v>
      </c>
      <c r="AM21" s="323">
        <f t="shared" si="24"/>
        <v>0</v>
      </c>
      <c r="AN21" s="323">
        <f t="shared" si="25"/>
        <v>0</v>
      </c>
      <c r="AO21" s="323">
        <f t="shared" si="26"/>
        <v>0</v>
      </c>
      <c r="AP21" s="323">
        <f t="shared" si="27"/>
        <v>0</v>
      </c>
      <c r="AQ21" s="323">
        <f t="shared" si="28"/>
        <v>0</v>
      </c>
      <c r="AR21" s="323">
        <f t="shared" si="29"/>
        <v>0</v>
      </c>
      <c r="AS21" s="323">
        <f t="shared" si="30"/>
        <v>0</v>
      </c>
      <c r="AT21" s="323">
        <f t="shared" si="31"/>
        <v>0</v>
      </c>
      <c r="AU21" s="323">
        <f t="shared" si="32"/>
        <v>0</v>
      </c>
      <c r="AV21" s="323">
        <f t="shared" si="33"/>
        <v>0</v>
      </c>
      <c r="AW21" s="323">
        <f t="shared" si="34"/>
        <v>0</v>
      </c>
      <c r="AX21" s="323">
        <f t="shared" si="35"/>
        <v>0</v>
      </c>
      <c r="AY21" s="323">
        <f t="shared" si="36"/>
        <v>0</v>
      </c>
      <c r="AZ21" s="323">
        <f t="shared" si="37"/>
        <v>0</v>
      </c>
      <c r="BA21" s="323">
        <f t="shared" si="38"/>
        <v>0</v>
      </c>
    </row>
    <row r="22" spans="1:53" s="320" customFormat="1" ht="15" customHeight="1">
      <c r="A22" s="63" t="str">
        <f t="array" ref="A22">IF(C22&lt;&gt;0,SUM(($C$11:C22&lt;&gt;0)*1),"")</f>
        <v/>
      </c>
      <c r="B22" s="321"/>
      <c r="C22" s="321"/>
      <c r="D22" s="321"/>
      <c r="E22" s="376"/>
      <c r="F22" s="377"/>
      <c r="G22" s="378"/>
      <c r="H22" s="378"/>
      <c r="I22" s="63" t="str">
        <f t="shared" si="0"/>
        <v/>
      </c>
      <c r="J22" s="323">
        <f t="shared" si="1"/>
        <v>0</v>
      </c>
      <c r="K22" s="323">
        <f t="shared" si="2"/>
        <v>0</v>
      </c>
      <c r="L22" s="323">
        <f t="shared" si="3"/>
        <v>0</v>
      </c>
      <c r="M22" s="323">
        <f t="shared" si="4"/>
        <v>0</v>
      </c>
      <c r="N22" s="323">
        <f t="shared" si="39"/>
        <v>0</v>
      </c>
      <c r="O22" s="323">
        <f t="shared" si="40"/>
        <v>0</v>
      </c>
      <c r="P22" s="323">
        <f t="shared" si="5"/>
        <v>0</v>
      </c>
      <c r="Q22" s="323">
        <f t="shared" si="6"/>
        <v>0</v>
      </c>
      <c r="R22" s="323">
        <f t="shared" si="7"/>
        <v>0</v>
      </c>
      <c r="S22" s="323">
        <f t="shared" si="8"/>
        <v>0</v>
      </c>
      <c r="T22" s="323">
        <f t="shared" si="41"/>
        <v>0</v>
      </c>
      <c r="U22" s="323">
        <f t="shared" si="42"/>
        <v>0</v>
      </c>
      <c r="V22" s="323">
        <f t="shared" si="9"/>
        <v>0</v>
      </c>
      <c r="W22" s="323">
        <f t="shared" si="10"/>
        <v>0</v>
      </c>
      <c r="X22" s="323">
        <f t="shared" si="11"/>
        <v>0</v>
      </c>
      <c r="Y22" s="323">
        <f t="shared" si="12"/>
        <v>0</v>
      </c>
      <c r="Z22" s="323">
        <f t="shared" si="13"/>
        <v>0</v>
      </c>
      <c r="AA22" s="323">
        <f t="shared" si="14"/>
        <v>0</v>
      </c>
      <c r="AB22" s="323">
        <f t="shared" si="15"/>
        <v>0</v>
      </c>
      <c r="AC22" s="323">
        <f t="shared" si="16"/>
        <v>0</v>
      </c>
      <c r="AD22" s="323">
        <f t="shared" si="17"/>
        <v>0</v>
      </c>
      <c r="AE22" s="323">
        <f t="shared" si="18"/>
        <v>0</v>
      </c>
      <c r="AF22" s="323">
        <f t="shared" si="43"/>
        <v>0</v>
      </c>
      <c r="AG22" s="323">
        <f t="shared" si="44"/>
        <v>0</v>
      </c>
      <c r="AH22" s="323">
        <f t="shared" si="19"/>
        <v>0</v>
      </c>
      <c r="AI22" s="323">
        <f t="shared" si="20"/>
        <v>0</v>
      </c>
      <c r="AJ22" s="323">
        <f t="shared" si="21"/>
        <v>0</v>
      </c>
      <c r="AK22" s="323">
        <f t="shared" si="22"/>
        <v>0</v>
      </c>
      <c r="AL22" s="323">
        <f t="shared" si="23"/>
        <v>0</v>
      </c>
      <c r="AM22" s="323">
        <f t="shared" si="24"/>
        <v>0</v>
      </c>
      <c r="AN22" s="323">
        <f t="shared" si="25"/>
        <v>0</v>
      </c>
      <c r="AO22" s="323">
        <f t="shared" si="26"/>
        <v>0</v>
      </c>
      <c r="AP22" s="323">
        <f t="shared" si="27"/>
        <v>0</v>
      </c>
      <c r="AQ22" s="323">
        <f t="shared" si="28"/>
        <v>0</v>
      </c>
      <c r="AR22" s="323">
        <f t="shared" si="29"/>
        <v>0</v>
      </c>
      <c r="AS22" s="323">
        <f t="shared" si="30"/>
        <v>0</v>
      </c>
      <c r="AT22" s="323">
        <f t="shared" si="31"/>
        <v>0</v>
      </c>
      <c r="AU22" s="323">
        <f t="shared" si="32"/>
        <v>0</v>
      </c>
      <c r="AV22" s="323">
        <f t="shared" si="33"/>
        <v>0</v>
      </c>
      <c r="AW22" s="323">
        <f t="shared" si="34"/>
        <v>0</v>
      </c>
      <c r="AX22" s="323">
        <f t="shared" si="35"/>
        <v>0</v>
      </c>
      <c r="AY22" s="323">
        <f t="shared" si="36"/>
        <v>0</v>
      </c>
      <c r="AZ22" s="323">
        <f t="shared" si="37"/>
        <v>0</v>
      </c>
      <c r="BA22" s="323">
        <f t="shared" si="38"/>
        <v>0</v>
      </c>
    </row>
    <row r="23" spans="1:53" s="320" customFormat="1" ht="15" customHeight="1">
      <c r="A23" s="63" t="str">
        <f t="array" ref="A23">IF(C23&lt;&gt;0,SUM(($C$11:C23&lt;&gt;0)*1),"")</f>
        <v/>
      </c>
      <c r="B23" s="321"/>
      <c r="C23" s="321"/>
      <c r="D23" s="321"/>
      <c r="E23" s="376"/>
      <c r="F23" s="377"/>
      <c r="G23" s="378"/>
      <c r="H23" s="378"/>
      <c r="I23" s="63" t="str">
        <f t="shared" si="0"/>
        <v/>
      </c>
      <c r="J23" s="323">
        <f t="shared" si="1"/>
        <v>0</v>
      </c>
      <c r="K23" s="323">
        <f t="shared" si="2"/>
        <v>0</v>
      </c>
      <c r="L23" s="323">
        <f t="shared" si="3"/>
        <v>0</v>
      </c>
      <c r="M23" s="323">
        <f t="shared" si="4"/>
        <v>0</v>
      </c>
      <c r="N23" s="323">
        <f t="shared" si="39"/>
        <v>0</v>
      </c>
      <c r="O23" s="323">
        <f t="shared" si="40"/>
        <v>0</v>
      </c>
      <c r="P23" s="323">
        <f t="shared" si="5"/>
        <v>0</v>
      </c>
      <c r="Q23" s="323">
        <f t="shared" si="6"/>
        <v>0</v>
      </c>
      <c r="R23" s="323">
        <f t="shared" si="7"/>
        <v>0</v>
      </c>
      <c r="S23" s="323">
        <f t="shared" si="8"/>
        <v>0</v>
      </c>
      <c r="T23" s="323">
        <f t="shared" si="41"/>
        <v>0</v>
      </c>
      <c r="U23" s="323">
        <f t="shared" si="42"/>
        <v>0</v>
      </c>
      <c r="V23" s="323">
        <f t="shared" si="9"/>
        <v>0</v>
      </c>
      <c r="W23" s="323">
        <f t="shared" si="10"/>
        <v>0</v>
      </c>
      <c r="X23" s="323">
        <f t="shared" si="11"/>
        <v>0</v>
      </c>
      <c r="Y23" s="323">
        <f t="shared" si="12"/>
        <v>0</v>
      </c>
      <c r="Z23" s="323">
        <f t="shared" si="13"/>
        <v>0</v>
      </c>
      <c r="AA23" s="323">
        <f t="shared" si="14"/>
        <v>0</v>
      </c>
      <c r="AB23" s="323">
        <f t="shared" si="15"/>
        <v>0</v>
      </c>
      <c r="AC23" s="323">
        <f t="shared" si="16"/>
        <v>0</v>
      </c>
      <c r="AD23" s="323">
        <f t="shared" si="17"/>
        <v>0</v>
      </c>
      <c r="AE23" s="323">
        <f t="shared" si="18"/>
        <v>0</v>
      </c>
      <c r="AF23" s="323">
        <f t="shared" si="43"/>
        <v>0</v>
      </c>
      <c r="AG23" s="323">
        <f t="shared" si="44"/>
        <v>0</v>
      </c>
      <c r="AH23" s="323">
        <f t="shared" si="19"/>
        <v>0</v>
      </c>
      <c r="AI23" s="323">
        <f t="shared" si="20"/>
        <v>0</v>
      </c>
      <c r="AJ23" s="323">
        <f t="shared" si="21"/>
        <v>0</v>
      </c>
      <c r="AK23" s="323">
        <f t="shared" si="22"/>
        <v>0</v>
      </c>
      <c r="AL23" s="323">
        <f t="shared" si="23"/>
        <v>0</v>
      </c>
      <c r="AM23" s="323">
        <f t="shared" si="24"/>
        <v>0</v>
      </c>
      <c r="AN23" s="323">
        <f t="shared" si="25"/>
        <v>0</v>
      </c>
      <c r="AO23" s="323">
        <f t="shared" si="26"/>
        <v>0</v>
      </c>
      <c r="AP23" s="323">
        <f t="shared" si="27"/>
        <v>0</v>
      </c>
      <c r="AQ23" s="323">
        <f t="shared" si="28"/>
        <v>0</v>
      </c>
      <c r="AR23" s="323">
        <f t="shared" si="29"/>
        <v>0</v>
      </c>
      <c r="AS23" s="323">
        <f t="shared" si="30"/>
        <v>0</v>
      </c>
      <c r="AT23" s="323">
        <f t="shared" si="31"/>
        <v>0</v>
      </c>
      <c r="AU23" s="323">
        <f t="shared" si="32"/>
        <v>0</v>
      </c>
      <c r="AV23" s="323">
        <f t="shared" si="33"/>
        <v>0</v>
      </c>
      <c r="AW23" s="323">
        <f t="shared" si="34"/>
        <v>0</v>
      </c>
      <c r="AX23" s="323">
        <f t="shared" si="35"/>
        <v>0</v>
      </c>
      <c r="AY23" s="323">
        <f t="shared" si="36"/>
        <v>0</v>
      </c>
      <c r="AZ23" s="323">
        <f t="shared" si="37"/>
        <v>0</v>
      </c>
      <c r="BA23" s="323">
        <f t="shared" si="38"/>
        <v>0</v>
      </c>
    </row>
    <row r="24" spans="1:53" s="320" customFormat="1" ht="15" customHeight="1">
      <c r="A24" s="63" t="str">
        <f t="array" ref="A24">IF(C24&lt;&gt;0,SUM(($C$11:C24&lt;&gt;0)*1),"")</f>
        <v/>
      </c>
      <c r="B24" s="321"/>
      <c r="C24" s="321"/>
      <c r="D24" s="321"/>
      <c r="E24" s="376"/>
      <c r="F24" s="377"/>
      <c r="G24" s="378"/>
      <c r="H24" s="378"/>
      <c r="I24" s="63" t="str">
        <f t="shared" si="0"/>
        <v/>
      </c>
      <c r="J24" s="323">
        <f t="shared" si="1"/>
        <v>0</v>
      </c>
      <c r="K24" s="323">
        <f t="shared" si="2"/>
        <v>0</v>
      </c>
      <c r="L24" s="323">
        <f t="shared" si="3"/>
        <v>0</v>
      </c>
      <c r="M24" s="323">
        <f t="shared" si="4"/>
        <v>0</v>
      </c>
      <c r="N24" s="323">
        <f t="shared" si="39"/>
        <v>0</v>
      </c>
      <c r="O24" s="323">
        <f t="shared" si="40"/>
        <v>0</v>
      </c>
      <c r="P24" s="323">
        <f t="shared" si="5"/>
        <v>0</v>
      </c>
      <c r="Q24" s="323">
        <f t="shared" si="6"/>
        <v>0</v>
      </c>
      <c r="R24" s="323">
        <f t="shared" si="7"/>
        <v>0</v>
      </c>
      <c r="S24" s="323">
        <f t="shared" si="8"/>
        <v>0</v>
      </c>
      <c r="T24" s="323">
        <f t="shared" si="41"/>
        <v>0</v>
      </c>
      <c r="U24" s="323">
        <f t="shared" si="42"/>
        <v>0</v>
      </c>
      <c r="V24" s="323">
        <f t="shared" si="9"/>
        <v>0</v>
      </c>
      <c r="W24" s="323">
        <f t="shared" si="10"/>
        <v>0</v>
      </c>
      <c r="X24" s="323">
        <f t="shared" si="11"/>
        <v>0</v>
      </c>
      <c r="Y24" s="323">
        <f t="shared" si="12"/>
        <v>0</v>
      </c>
      <c r="Z24" s="323">
        <f t="shared" si="13"/>
        <v>0</v>
      </c>
      <c r="AA24" s="323">
        <f t="shared" si="14"/>
        <v>0</v>
      </c>
      <c r="AB24" s="323">
        <f t="shared" si="15"/>
        <v>0</v>
      </c>
      <c r="AC24" s="323">
        <f t="shared" si="16"/>
        <v>0</v>
      </c>
      <c r="AD24" s="323">
        <f t="shared" si="17"/>
        <v>0</v>
      </c>
      <c r="AE24" s="323">
        <f t="shared" si="18"/>
        <v>0</v>
      </c>
      <c r="AF24" s="323">
        <f t="shared" si="43"/>
        <v>0</v>
      </c>
      <c r="AG24" s="323">
        <f t="shared" si="44"/>
        <v>0</v>
      </c>
      <c r="AH24" s="323">
        <f t="shared" si="19"/>
        <v>0</v>
      </c>
      <c r="AI24" s="323">
        <f t="shared" si="20"/>
        <v>0</v>
      </c>
      <c r="AJ24" s="323">
        <f t="shared" si="21"/>
        <v>0</v>
      </c>
      <c r="AK24" s="323">
        <f t="shared" si="22"/>
        <v>0</v>
      </c>
      <c r="AL24" s="323">
        <f t="shared" si="23"/>
        <v>0</v>
      </c>
      <c r="AM24" s="323">
        <f t="shared" si="24"/>
        <v>0</v>
      </c>
      <c r="AN24" s="323">
        <f t="shared" si="25"/>
        <v>0</v>
      </c>
      <c r="AO24" s="323">
        <f t="shared" si="26"/>
        <v>0</v>
      </c>
      <c r="AP24" s="323">
        <f t="shared" si="27"/>
        <v>0</v>
      </c>
      <c r="AQ24" s="323">
        <f t="shared" si="28"/>
        <v>0</v>
      </c>
      <c r="AR24" s="323">
        <f t="shared" si="29"/>
        <v>0</v>
      </c>
      <c r="AS24" s="323">
        <f t="shared" si="30"/>
        <v>0</v>
      </c>
      <c r="AT24" s="323">
        <f t="shared" si="31"/>
        <v>0</v>
      </c>
      <c r="AU24" s="323">
        <f t="shared" si="32"/>
        <v>0</v>
      </c>
      <c r="AV24" s="323">
        <f t="shared" si="33"/>
        <v>0</v>
      </c>
      <c r="AW24" s="323">
        <f t="shared" si="34"/>
        <v>0</v>
      </c>
      <c r="AX24" s="323">
        <f t="shared" si="35"/>
        <v>0</v>
      </c>
      <c r="AY24" s="323">
        <f t="shared" si="36"/>
        <v>0</v>
      </c>
      <c r="AZ24" s="323">
        <f t="shared" si="37"/>
        <v>0</v>
      </c>
      <c r="BA24" s="323">
        <f t="shared" si="38"/>
        <v>0</v>
      </c>
    </row>
    <row r="25" spans="1:53" s="320" customFormat="1" ht="15" customHeight="1">
      <c r="A25" s="63" t="str">
        <f t="array" ref="A25">IF(C25&lt;&gt;0,SUM(($C$11:C25&lt;&gt;0)*1),"")</f>
        <v/>
      </c>
      <c r="B25" s="321"/>
      <c r="C25" s="321"/>
      <c r="D25" s="321"/>
      <c r="E25" s="376"/>
      <c r="F25" s="377"/>
      <c r="G25" s="378"/>
      <c r="H25" s="378"/>
      <c r="I25" s="63" t="str">
        <f t="shared" si="0"/>
        <v/>
      </c>
      <c r="J25" s="323">
        <f t="shared" si="1"/>
        <v>0</v>
      </c>
      <c r="K25" s="323">
        <f t="shared" si="2"/>
        <v>0</v>
      </c>
      <c r="L25" s="323">
        <f t="shared" si="3"/>
        <v>0</v>
      </c>
      <c r="M25" s="323">
        <f t="shared" si="4"/>
        <v>0</v>
      </c>
      <c r="N25" s="323">
        <f t="shared" si="39"/>
        <v>0</v>
      </c>
      <c r="O25" s="323">
        <f t="shared" si="40"/>
        <v>0</v>
      </c>
      <c r="P25" s="323">
        <f t="shared" si="5"/>
        <v>0</v>
      </c>
      <c r="Q25" s="323">
        <f t="shared" si="6"/>
        <v>0</v>
      </c>
      <c r="R25" s="323">
        <f t="shared" si="7"/>
        <v>0</v>
      </c>
      <c r="S25" s="323">
        <f t="shared" si="8"/>
        <v>0</v>
      </c>
      <c r="T25" s="323">
        <f t="shared" si="41"/>
        <v>0</v>
      </c>
      <c r="U25" s="323">
        <f t="shared" si="42"/>
        <v>0</v>
      </c>
      <c r="V25" s="323">
        <f t="shared" si="9"/>
        <v>0</v>
      </c>
      <c r="W25" s="323">
        <f t="shared" si="10"/>
        <v>0</v>
      </c>
      <c r="X25" s="323">
        <f t="shared" si="11"/>
        <v>0</v>
      </c>
      <c r="Y25" s="323">
        <f t="shared" si="12"/>
        <v>0</v>
      </c>
      <c r="Z25" s="323">
        <f t="shared" si="13"/>
        <v>0</v>
      </c>
      <c r="AA25" s="323">
        <f t="shared" si="14"/>
        <v>0</v>
      </c>
      <c r="AB25" s="323">
        <f t="shared" si="15"/>
        <v>0</v>
      </c>
      <c r="AC25" s="323">
        <f t="shared" si="16"/>
        <v>0</v>
      </c>
      <c r="AD25" s="323">
        <f t="shared" si="17"/>
        <v>0</v>
      </c>
      <c r="AE25" s="323">
        <f t="shared" si="18"/>
        <v>0</v>
      </c>
      <c r="AF25" s="323">
        <f t="shared" si="43"/>
        <v>0</v>
      </c>
      <c r="AG25" s="323">
        <f t="shared" si="44"/>
        <v>0</v>
      </c>
      <c r="AH25" s="323">
        <f t="shared" si="19"/>
        <v>0</v>
      </c>
      <c r="AI25" s="323">
        <f t="shared" si="20"/>
        <v>0</v>
      </c>
      <c r="AJ25" s="323">
        <f t="shared" si="21"/>
        <v>0</v>
      </c>
      <c r="AK25" s="323">
        <f t="shared" si="22"/>
        <v>0</v>
      </c>
      <c r="AL25" s="323">
        <f t="shared" si="23"/>
        <v>0</v>
      </c>
      <c r="AM25" s="323">
        <f t="shared" si="24"/>
        <v>0</v>
      </c>
      <c r="AN25" s="323">
        <f t="shared" si="25"/>
        <v>0</v>
      </c>
      <c r="AO25" s="323">
        <f t="shared" si="26"/>
        <v>0</v>
      </c>
      <c r="AP25" s="323">
        <f t="shared" si="27"/>
        <v>0</v>
      </c>
      <c r="AQ25" s="323">
        <f t="shared" si="28"/>
        <v>0</v>
      </c>
      <c r="AR25" s="323">
        <f t="shared" si="29"/>
        <v>0</v>
      </c>
      <c r="AS25" s="323">
        <f t="shared" si="30"/>
        <v>0</v>
      </c>
      <c r="AT25" s="323">
        <f t="shared" si="31"/>
        <v>0</v>
      </c>
      <c r="AU25" s="323">
        <f t="shared" si="32"/>
        <v>0</v>
      </c>
      <c r="AV25" s="323">
        <f t="shared" si="33"/>
        <v>0</v>
      </c>
      <c r="AW25" s="323">
        <f t="shared" si="34"/>
        <v>0</v>
      </c>
      <c r="AX25" s="323">
        <f t="shared" si="35"/>
        <v>0</v>
      </c>
      <c r="AY25" s="323">
        <f t="shared" si="36"/>
        <v>0</v>
      </c>
      <c r="AZ25" s="323">
        <f t="shared" si="37"/>
        <v>0</v>
      </c>
      <c r="BA25" s="323">
        <f t="shared" si="38"/>
        <v>0</v>
      </c>
    </row>
    <row r="26" spans="1:53" s="320" customFormat="1" ht="15" customHeight="1">
      <c r="A26" s="63" t="str">
        <f t="array" ref="A26">IF(C26&lt;&gt;0,SUM(($C$11:C26&lt;&gt;0)*1),"")</f>
        <v/>
      </c>
      <c r="B26" s="321"/>
      <c r="C26" s="321"/>
      <c r="D26" s="321"/>
      <c r="E26" s="376"/>
      <c r="F26" s="377"/>
      <c r="G26" s="378"/>
      <c r="H26" s="378"/>
      <c r="I26" s="63" t="str">
        <f t="shared" si="0"/>
        <v/>
      </c>
      <c r="J26" s="323">
        <f t="shared" si="1"/>
        <v>0</v>
      </c>
      <c r="K26" s="323">
        <f t="shared" si="2"/>
        <v>0</v>
      </c>
      <c r="L26" s="323">
        <f t="shared" si="3"/>
        <v>0</v>
      </c>
      <c r="M26" s="323">
        <f t="shared" si="4"/>
        <v>0</v>
      </c>
      <c r="N26" s="323">
        <f t="shared" si="39"/>
        <v>0</v>
      </c>
      <c r="O26" s="323">
        <f t="shared" si="40"/>
        <v>0</v>
      </c>
      <c r="P26" s="323">
        <f t="shared" si="5"/>
        <v>0</v>
      </c>
      <c r="Q26" s="323">
        <f t="shared" si="6"/>
        <v>0</v>
      </c>
      <c r="R26" s="323">
        <f t="shared" si="7"/>
        <v>0</v>
      </c>
      <c r="S26" s="323">
        <f t="shared" si="8"/>
        <v>0</v>
      </c>
      <c r="T26" s="323">
        <f t="shared" si="41"/>
        <v>0</v>
      </c>
      <c r="U26" s="323">
        <f t="shared" si="42"/>
        <v>0</v>
      </c>
      <c r="V26" s="323">
        <f t="shared" si="9"/>
        <v>0</v>
      </c>
      <c r="W26" s="323">
        <f t="shared" si="10"/>
        <v>0</v>
      </c>
      <c r="X26" s="323">
        <f t="shared" si="11"/>
        <v>0</v>
      </c>
      <c r="Y26" s="323">
        <f t="shared" si="12"/>
        <v>0</v>
      </c>
      <c r="Z26" s="323">
        <f t="shared" si="13"/>
        <v>0</v>
      </c>
      <c r="AA26" s="323">
        <f t="shared" si="14"/>
        <v>0</v>
      </c>
      <c r="AB26" s="323">
        <f t="shared" si="15"/>
        <v>0</v>
      </c>
      <c r="AC26" s="323">
        <f t="shared" si="16"/>
        <v>0</v>
      </c>
      <c r="AD26" s="323">
        <f t="shared" si="17"/>
        <v>0</v>
      </c>
      <c r="AE26" s="323">
        <f t="shared" si="18"/>
        <v>0</v>
      </c>
      <c r="AF26" s="323">
        <f t="shared" si="43"/>
        <v>0</v>
      </c>
      <c r="AG26" s="323">
        <f t="shared" si="44"/>
        <v>0</v>
      </c>
      <c r="AH26" s="323">
        <f t="shared" si="19"/>
        <v>0</v>
      </c>
      <c r="AI26" s="323">
        <f t="shared" si="20"/>
        <v>0</v>
      </c>
      <c r="AJ26" s="323">
        <f t="shared" si="21"/>
        <v>0</v>
      </c>
      <c r="AK26" s="323">
        <f t="shared" si="22"/>
        <v>0</v>
      </c>
      <c r="AL26" s="323">
        <f t="shared" si="23"/>
        <v>0</v>
      </c>
      <c r="AM26" s="323">
        <f t="shared" si="24"/>
        <v>0</v>
      </c>
      <c r="AN26" s="323">
        <f t="shared" si="25"/>
        <v>0</v>
      </c>
      <c r="AO26" s="323">
        <f t="shared" si="26"/>
        <v>0</v>
      </c>
      <c r="AP26" s="323">
        <f t="shared" si="27"/>
        <v>0</v>
      </c>
      <c r="AQ26" s="323">
        <f t="shared" si="28"/>
        <v>0</v>
      </c>
      <c r="AR26" s="323">
        <f t="shared" si="29"/>
        <v>0</v>
      </c>
      <c r="AS26" s="323">
        <f t="shared" si="30"/>
        <v>0</v>
      </c>
      <c r="AT26" s="323">
        <f t="shared" si="31"/>
        <v>0</v>
      </c>
      <c r="AU26" s="323">
        <f t="shared" si="32"/>
        <v>0</v>
      </c>
      <c r="AV26" s="323">
        <f t="shared" si="33"/>
        <v>0</v>
      </c>
      <c r="AW26" s="323">
        <f t="shared" si="34"/>
        <v>0</v>
      </c>
      <c r="AX26" s="323">
        <f t="shared" si="35"/>
        <v>0</v>
      </c>
      <c r="AY26" s="323">
        <f t="shared" si="36"/>
        <v>0</v>
      </c>
      <c r="AZ26" s="323">
        <f t="shared" si="37"/>
        <v>0</v>
      </c>
      <c r="BA26" s="323">
        <f t="shared" si="38"/>
        <v>0</v>
      </c>
    </row>
    <row r="27" spans="1:53" s="320" customFormat="1" ht="15" customHeight="1">
      <c r="A27" s="63" t="str">
        <f t="array" ref="A27">IF(C27&lt;&gt;0,SUM(($C$11:C27&lt;&gt;0)*1),"")</f>
        <v/>
      </c>
      <c r="B27" s="321"/>
      <c r="C27" s="321"/>
      <c r="D27" s="321"/>
      <c r="E27" s="376"/>
      <c r="F27" s="377"/>
      <c r="G27" s="378"/>
      <c r="H27" s="378"/>
      <c r="I27" s="63" t="str">
        <f t="shared" si="0"/>
        <v/>
      </c>
      <c r="J27" s="323">
        <f t="shared" si="1"/>
        <v>0</v>
      </c>
      <c r="K27" s="323">
        <f t="shared" si="2"/>
        <v>0</v>
      </c>
      <c r="L27" s="323">
        <f t="shared" si="3"/>
        <v>0</v>
      </c>
      <c r="M27" s="323">
        <f t="shared" si="4"/>
        <v>0</v>
      </c>
      <c r="N27" s="323">
        <f t="shared" si="39"/>
        <v>0</v>
      </c>
      <c r="O27" s="323">
        <f t="shared" si="40"/>
        <v>0</v>
      </c>
      <c r="P27" s="323">
        <f t="shared" si="5"/>
        <v>0</v>
      </c>
      <c r="Q27" s="323">
        <f t="shared" si="6"/>
        <v>0</v>
      </c>
      <c r="R27" s="323">
        <f t="shared" si="7"/>
        <v>0</v>
      </c>
      <c r="S27" s="323">
        <f t="shared" si="8"/>
        <v>0</v>
      </c>
      <c r="T27" s="323">
        <f t="shared" si="41"/>
        <v>0</v>
      </c>
      <c r="U27" s="323">
        <f t="shared" si="42"/>
        <v>0</v>
      </c>
      <c r="V27" s="323">
        <f t="shared" si="9"/>
        <v>0</v>
      </c>
      <c r="W27" s="323">
        <f t="shared" si="10"/>
        <v>0</v>
      </c>
      <c r="X27" s="323">
        <f t="shared" si="11"/>
        <v>0</v>
      </c>
      <c r="Y27" s="323">
        <f t="shared" si="12"/>
        <v>0</v>
      </c>
      <c r="Z27" s="323">
        <f t="shared" si="13"/>
        <v>0</v>
      </c>
      <c r="AA27" s="323">
        <f t="shared" si="14"/>
        <v>0</v>
      </c>
      <c r="AB27" s="323">
        <f t="shared" si="15"/>
        <v>0</v>
      </c>
      <c r="AC27" s="323">
        <f t="shared" si="16"/>
        <v>0</v>
      </c>
      <c r="AD27" s="323">
        <f t="shared" si="17"/>
        <v>0</v>
      </c>
      <c r="AE27" s="323">
        <f t="shared" si="18"/>
        <v>0</v>
      </c>
      <c r="AF27" s="323">
        <f t="shared" si="43"/>
        <v>0</v>
      </c>
      <c r="AG27" s="323">
        <f t="shared" si="44"/>
        <v>0</v>
      </c>
      <c r="AH27" s="323">
        <f t="shared" si="19"/>
        <v>0</v>
      </c>
      <c r="AI27" s="323">
        <f t="shared" si="20"/>
        <v>0</v>
      </c>
      <c r="AJ27" s="323">
        <f t="shared" si="21"/>
        <v>0</v>
      </c>
      <c r="AK27" s="323">
        <f t="shared" si="22"/>
        <v>0</v>
      </c>
      <c r="AL27" s="323">
        <f t="shared" si="23"/>
        <v>0</v>
      </c>
      <c r="AM27" s="323">
        <f t="shared" si="24"/>
        <v>0</v>
      </c>
      <c r="AN27" s="323">
        <f t="shared" si="25"/>
        <v>0</v>
      </c>
      <c r="AO27" s="323">
        <f t="shared" si="26"/>
        <v>0</v>
      </c>
      <c r="AP27" s="323">
        <f t="shared" si="27"/>
        <v>0</v>
      </c>
      <c r="AQ27" s="323">
        <f t="shared" si="28"/>
        <v>0</v>
      </c>
      <c r="AR27" s="323">
        <f t="shared" si="29"/>
        <v>0</v>
      </c>
      <c r="AS27" s="323">
        <f t="shared" si="30"/>
        <v>0</v>
      </c>
      <c r="AT27" s="323">
        <f t="shared" si="31"/>
        <v>0</v>
      </c>
      <c r="AU27" s="323">
        <f t="shared" si="32"/>
        <v>0</v>
      </c>
      <c r="AV27" s="323">
        <f t="shared" si="33"/>
        <v>0</v>
      </c>
      <c r="AW27" s="323">
        <f t="shared" si="34"/>
        <v>0</v>
      </c>
      <c r="AX27" s="323">
        <f t="shared" si="35"/>
        <v>0</v>
      </c>
      <c r="AY27" s="323">
        <f t="shared" si="36"/>
        <v>0</v>
      </c>
      <c r="AZ27" s="323">
        <f t="shared" si="37"/>
        <v>0</v>
      </c>
      <c r="BA27" s="323">
        <f t="shared" si="38"/>
        <v>0</v>
      </c>
    </row>
    <row r="28" spans="1:53" s="320" customFormat="1" ht="15" customHeight="1">
      <c r="A28" s="63" t="str">
        <f t="array" ref="A28">IF(C28&lt;&gt;0,SUM(($C$11:C28&lt;&gt;0)*1),"")</f>
        <v/>
      </c>
      <c r="B28" s="321"/>
      <c r="C28" s="321"/>
      <c r="D28" s="321"/>
      <c r="E28" s="376"/>
      <c r="F28" s="377"/>
      <c r="G28" s="378"/>
      <c r="H28" s="378"/>
      <c r="I28" s="63" t="str">
        <f t="shared" si="0"/>
        <v/>
      </c>
      <c r="J28" s="323">
        <f t="shared" si="1"/>
        <v>0</v>
      </c>
      <c r="K28" s="323">
        <f t="shared" si="2"/>
        <v>0</v>
      </c>
      <c r="L28" s="323">
        <f t="shared" si="3"/>
        <v>0</v>
      </c>
      <c r="M28" s="323">
        <f t="shared" si="4"/>
        <v>0</v>
      </c>
      <c r="N28" s="323">
        <f t="shared" si="39"/>
        <v>0</v>
      </c>
      <c r="O28" s="323">
        <f t="shared" si="40"/>
        <v>0</v>
      </c>
      <c r="P28" s="323">
        <f t="shared" si="5"/>
        <v>0</v>
      </c>
      <c r="Q28" s="323">
        <f t="shared" si="6"/>
        <v>0</v>
      </c>
      <c r="R28" s="323">
        <f t="shared" si="7"/>
        <v>0</v>
      </c>
      <c r="S28" s="323">
        <f t="shared" si="8"/>
        <v>0</v>
      </c>
      <c r="T28" s="323">
        <f t="shared" si="41"/>
        <v>0</v>
      </c>
      <c r="U28" s="323">
        <f t="shared" si="42"/>
        <v>0</v>
      </c>
      <c r="V28" s="323">
        <f t="shared" si="9"/>
        <v>0</v>
      </c>
      <c r="W28" s="323">
        <f t="shared" si="10"/>
        <v>0</v>
      </c>
      <c r="X28" s="323">
        <f t="shared" si="11"/>
        <v>0</v>
      </c>
      <c r="Y28" s="323">
        <f t="shared" si="12"/>
        <v>0</v>
      </c>
      <c r="Z28" s="323">
        <f t="shared" si="13"/>
        <v>0</v>
      </c>
      <c r="AA28" s="323">
        <f t="shared" si="14"/>
        <v>0</v>
      </c>
      <c r="AB28" s="323">
        <f t="shared" si="15"/>
        <v>0</v>
      </c>
      <c r="AC28" s="323">
        <f t="shared" si="16"/>
        <v>0</v>
      </c>
      <c r="AD28" s="323">
        <f t="shared" si="17"/>
        <v>0</v>
      </c>
      <c r="AE28" s="323">
        <f t="shared" si="18"/>
        <v>0</v>
      </c>
      <c r="AF28" s="323">
        <f t="shared" si="43"/>
        <v>0</v>
      </c>
      <c r="AG28" s="323">
        <f t="shared" si="44"/>
        <v>0</v>
      </c>
      <c r="AH28" s="323">
        <f t="shared" si="19"/>
        <v>0</v>
      </c>
      <c r="AI28" s="323">
        <f t="shared" si="20"/>
        <v>0</v>
      </c>
      <c r="AJ28" s="323">
        <f t="shared" si="21"/>
        <v>0</v>
      </c>
      <c r="AK28" s="323">
        <f t="shared" si="22"/>
        <v>0</v>
      </c>
      <c r="AL28" s="323">
        <f t="shared" si="23"/>
        <v>0</v>
      </c>
      <c r="AM28" s="323">
        <f t="shared" si="24"/>
        <v>0</v>
      </c>
      <c r="AN28" s="323">
        <f t="shared" si="25"/>
        <v>0</v>
      </c>
      <c r="AO28" s="323">
        <f t="shared" si="26"/>
        <v>0</v>
      </c>
      <c r="AP28" s="323">
        <f t="shared" si="27"/>
        <v>0</v>
      </c>
      <c r="AQ28" s="323">
        <f t="shared" si="28"/>
        <v>0</v>
      </c>
      <c r="AR28" s="323">
        <f t="shared" si="29"/>
        <v>0</v>
      </c>
      <c r="AS28" s="323">
        <f t="shared" si="30"/>
        <v>0</v>
      </c>
      <c r="AT28" s="323">
        <f t="shared" si="31"/>
        <v>0</v>
      </c>
      <c r="AU28" s="323">
        <f t="shared" si="32"/>
        <v>0</v>
      </c>
      <c r="AV28" s="323">
        <f t="shared" si="33"/>
        <v>0</v>
      </c>
      <c r="AW28" s="323">
        <f t="shared" si="34"/>
        <v>0</v>
      </c>
      <c r="AX28" s="323">
        <f t="shared" si="35"/>
        <v>0</v>
      </c>
      <c r="AY28" s="323">
        <f t="shared" si="36"/>
        <v>0</v>
      </c>
      <c r="AZ28" s="323">
        <f t="shared" si="37"/>
        <v>0</v>
      </c>
      <c r="BA28" s="323">
        <f t="shared" si="38"/>
        <v>0</v>
      </c>
    </row>
    <row r="29" spans="1:53" s="320" customFormat="1" ht="15" customHeight="1">
      <c r="A29" s="63" t="str">
        <f t="array" ref="A29">IF(C29&lt;&gt;0,SUM(($C$11:C29&lt;&gt;0)*1),"")</f>
        <v/>
      </c>
      <c r="B29" s="321"/>
      <c r="C29" s="321"/>
      <c r="D29" s="321"/>
      <c r="E29" s="376"/>
      <c r="F29" s="377"/>
      <c r="G29" s="378"/>
      <c r="H29" s="378"/>
      <c r="I29" s="63" t="str">
        <f t="shared" si="0"/>
        <v/>
      </c>
      <c r="J29" s="323">
        <f t="shared" si="1"/>
        <v>0</v>
      </c>
      <c r="K29" s="323">
        <f t="shared" si="2"/>
        <v>0</v>
      </c>
      <c r="L29" s="323">
        <f t="shared" si="3"/>
        <v>0</v>
      </c>
      <c r="M29" s="323">
        <f t="shared" si="4"/>
        <v>0</v>
      </c>
      <c r="N29" s="323">
        <f t="shared" si="39"/>
        <v>0</v>
      </c>
      <c r="O29" s="323">
        <f t="shared" si="40"/>
        <v>0</v>
      </c>
      <c r="P29" s="323">
        <f t="shared" si="5"/>
        <v>0</v>
      </c>
      <c r="Q29" s="323">
        <f t="shared" si="6"/>
        <v>0</v>
      </c>
      <c r="R29" s="323">
        <f t="shared" si="7"/>
        <v>0</v>
      </c>
      <c r="S29" s="323">
        <f t="shared" si="8"/>
        <v>0</v>
      </c>
      <c r="T29" s="323">
        <f t="shared" si="41"/>
        <v>0</v>
      </c>
      <c r="U29" s="323">
        <f t="shared" si="42"/>
        <v>0</v>
      </c>
      <c r="V29" s="323">
        <f t="shared" si="9"/>
        <v>0</v>
      </c>
      <c r="W29" s="323">
        <f t="shared" si="10"/>
        <v>0</v>
      </c>
      <c r="X29" s="323">
        <f t="shared" si="11"/>
        <v>0</v>
      </c>
      <c r="Y29" s="323">
        <f t="shared" si="12"/>
        <v>0</v>
      </c>
      <c r="Z29" s="323">
        <f t="shared" si="13"/>
        <v>0</v>
      </c>
      <c r="AA29" s="323">
        <f t="shared" si="14"/>
        <v>0</v>
      </c>
      <c r="AB29" s="323">
        <f t="shared" si="15"/>
        <v>0</v>
      </c>
      <c r="AC29" s="323">
        <f t="shared" si="16"/>
        <v>0</v>
      </c>
      <c r="AD29" s="323">
        <f t="shared" si="17"/>
        <v>0</v>
      </c>
      <c r="AE29" s="323">
        <f t="shared" si="18"/>
        <v>0</v>
      </c>
      <c r="AF29" s="323">
        <f t="shared" si="43"/>
        <v>0</v>
      </c>
      <c r="AG29" s="323">
        <f t="shared" si="44"/>
        <v>0</v>
      </c>
      <c r="AH29" s="323">
        <f t="shared" si="19"/>
        <v>0</v>
      </c>
      <c r="AI29" s="323">
        <f t="shared" si="20"/>
        <v>0</v>
      </c>
      <c r="AJ29" s="323">
        <f t="shared" si="21"/>
        <v>0</v>
      </c>
      <c r="AK29" s="323">
        <f t="shared" si="22"/>
        <v>0</v>
      </c>
      <c r="AL29" s="323">
        <f t="shared" si="23"/>
        <v>0</v>
      </c>
      <c r="AM29" s="323">
        <f t="shared" si="24"/>
        <v>0</v>
      </c>
      <c r="AN29" s="323">
        <f t="shared" si="25"/>
        <v>0</v>
      </c>
      <c r="AO29" s="323">
        <f t="shared" si="26"/>
        <v>0</v>
      </c>
      <c r="AP29" s="323">
        <f t="shared" si="27"/>
        <v>0</v>
      </c>
      <c r="AQ29" s="323">
        <f t="shared" si="28"/>
        <v>0</v>
      </c>
      <c r="AR29" s="323">
        <f t="shared" si="29"/>
        <v>0</v>
      </c>
      <c r="AS29" s="323">
        <f t="shared" si="30"/>
        <v>0</v>
      </c>
      <c r="AT29" s="323">
        <f t="shared" si="31"/>
        <v>0</v>
      </c>
      <c r="AU29" s="323">
        <f t="shared" si="32"/>
        <v>0</v>
      </c>
      <c r="AV29" s="323">
        <f t="shared" si="33"/>
        <v>0</v>
      </c>
      <c r="AW29" s="323">
        <f t="shared" si="34"/>
        <v>0</v>
      </c>
      <c r="AX29" s="323">
        <f t="shared" si="35"/>
        <v>0</v>
      </c>
      <c r="AY29" s="323">
        <f t="shared" si="36"/>
        <v>0</v>
      </c>
      <c r="AZ29" s="323">
        <f t="shared" si="37"/>
        <v>0</v>
      </c>
      <c r="BA29" s="323">
        <f t="shared" si="38"/>
        <v>0</v>
      </c>
    </row>
    <row r="30" spans="1:53" s="320" customFormat="1" ht="15" customHeight="1">
      <c r="A30" s="63" t="str">
        <f t="array" ref="A30">IF(C30&lt;&gt;0,SUM(($C$11:C30&lt;&gt;0)*1),"")</f>
        <v/>
      </c>
      <c r="B30" s="321"/>
      <c r="C30" s="321"/>
      <c r="D30" s="321"/>
      <c r="E30" s="376"/>
      <c r="F30" s="377"/>
      <c r="G30" s="378"/>
      <c r="H30" s="378"/>
      <c r="I30" s="63" t="str">
        <f t="shared" si="0"/>
        <v/>
      </c>
      <c r="J30" s="323">
        <f t="shared" si="1"/>
        <v>0</v>
      </c>
      <c r="K30" s="323">
        <f t="shared" si="2"/>
        <v>0</v>
      </c>
      <c r="L30" s="323">
        <f t="shared" si="3"/>
        <v>0</v>
      </c>
      <c r="M30" s="323">
        <f t="shared" si="4"/>
        <v>0</v>
      </c>
      <c r="N30" s="323">
        <f t="shared" si="39"/>
        <v>0</v>
      </c>
      <c r="O30" s="323">
        <f t="shared" si="40"/>
        <v>0</v>
      </c>
      <c r="P30" s="323">
        <f t="shared" si="5"/>
        <v>0</v>
      </c>
      <c r="Q30" s="323">
        <f t="shared" si="6"/>
        <v>0</v>
      </c>
      <c r="R30" s="323">
        <f t="shared" si="7"/>
        <v>0</v>
      </c>
      <c r="S30" s="323">
        <f t="shared" si="8"/>
        <v>0</v>
      </c>
      <c r="T30" s="323">
        <f t="shared" si="41"/>
        <v>0</v>
      </c>
      <c r="U30" s="323">
        <f t="shared" si="42"/>
        <v>0</v>
      </c>
      <c r="V30" s="323">
        <f t="shared" si="9"/>
        <v>0</v>
      </c>
      <c r="W30" s="323">
        <f t="shared" si="10"/>
        <v>0</v>
      </c>
      <c r="X30" s="323">
        <f t="shared" si="11"/>
        <v>0</v>
      </c>
      <c r="Y30" s="323">
        <f t="shared" si="12"/>
        <v>0</v>
      </c>
      <c r="Z30" s="323">
        <f t="shared" si="13"/>
        <v>0</v>
      </c>
      <c r="AA30" s="323">
        <f t="shared" si="14"/>
        <v>0</v>
      </c>
      <c r="AB30" s="323">
        <f t="shared" si="15"/>
        <v>0</v>
      </c>
      <c r="AC30" s="323">
        <f t="shared" si="16"/>
        <v>0</v>
      </c>
      <c r="AD30" s="323">
        <f t="shared" si="17"/>
        <v>0</v>
      </c>
      <c r="AE30" s="323">
        <f t="shared" si="18"/>
        <v>0</v>
      </c>
      <c r="AF30" s="323">
        <f t="shared" si="43"/>
        <v>0</v>
      </c>
      <c r="AG30" s="323">
        <f t="shared" si="44"/>
        <v>0</v>
      </c>
      <c r="AH30" s="323">
        <f t="shared" si="19"/>
        <v>0</v>
      </c>
      <c r="AI30" s="323">
        <f t="shared" si="20"/>
        <v>0</v>
      </c>
      <c r="AJ30" s="323">
        <f t="shared" si="21"/>
        <v>0</v>
      </c>
      <c r="AK30" s="323">
        <f t="shared" si="22"/>
        <v>0</v>
      </c>
      <c r="AL30" s="323">
        <f t="shared" si="23"/>
        <v>0</v>
      </c>
      <c r="AM30" s="323">
        <f t="shared" si="24"/>
        <v>0</v>
      </c>
      <c r="AN30" s="323">
        <f t="shared" si="25"/>
        <v>0</v>
      </c>
      <c r="AO30" s="323">
        <f t="shared" si="26"/>
        <v>0</v>
      </c>
      <c r="AP30" s="323">
        <f t="shared" si="27"/>
        <v>0</v>
      </c>
      <c r="AQ30" s="323">
        <f t="shared" si="28"/>
        <v>0</v>
      </c>
      <c r="AR30" s="323">
        <f t="shared" si="29"/>
        <v>0</v>
      </c>
      <c r="AS30" s="323">
        <f t="shared" si="30"/>
        <v>0</v>
      </c>
      <c r="AT30" s="323">
        <f t="shared" si="31"/>
        <v>0</v>
      </c>
      <c r="AU30" s="323">
        <f t="shared" si="32"/>
        <v>0</v>
      </c>
      <c r="AV30" s="323">
        <f t="shared" si="33"/>
        <v>0</v>
      </c>
      <c r="AW30" s="323">
        <f t="shared" si="34"/>
        <v>0</v>
      </c>
      <c r="AX30" s="323">
        <f t="shared" si="35"/>
        <v>0</v>
      </c>
      <c r="AY30" s="323">
        <f t="shared" si="36"/>
        <v>0</v>
      </c>
      <c r="AZ30" s="323">
        <f t="shared" si="37"/>
        <v>0</v>
      </c>
      <c r="BA30" s="323">
        <f t="shared" si="38"/>
        <v>0</v>
      </c>
    </row>
    <row r="31" spans="1:53" s="320" customFormat="1" ht="15" customHeight="1">
      <c r="A31" s="63" t="str">
        <f t="array" ref="A31">IF(C31&lt;&gt;0,SUM(($C$11:C31&lt;&gt;0)*1),"")</f>
        <v/>
      </c>
      <c r="B31" s="321"/>
      <c r="C31" s="321"/>
      <c r="D31" s="321"/>
      <c r="E31" s="376"/>
      <c r="F31" s="377"/>
      <c r="G31" s="378"/>
      <c r="H31" s="378"/>
      <c r="I31" s="63" t="str">
        <f t="shared" si="0"/>
        <v/>
      </c>
      <c r="J31" s="323">
        <f t="shared" si="1"/>
        <v>0</v>
      </c>
      <c r="K31" s="323">
        <f t="shared" si="2"/>
        <v>0</v>
      </c>
      <c r="L31" s="323">
        <f t="shared" si="3"/>
        <v>0</v>
      </c>
      <c r="M31" s="323">
        <f t="shared" si="4"/>
        <v>0</v>
      </c>
      <c r="N31" s="323">
        <f t="shared" si="39"/>
        <v>0</v>
      </c>
      <c r="O31" s="323">
        <f t="shared" si="40"/>
        <v>0</v>
      </c>
      <c r="P31" s="323">
        <f t="shared" si="5"/>
        <v>0</v>
      </c>
      <c r="Q31" s="323">
        <f t="shared" si="6"/>
        <v>0</v>
      </c>
      <c r="R31" s="323">
        <f t="shared" si="7"/>
        <v>0</v>
      </c>
      <c r="S31" s="323">
        <f t="shared" si="8"/>
        <v>0</v>
      </c>
      <c r="T31" s="323">
        <f t="shared" si="41"/>
        <v>0</v>
      </c>
      <c r="U31" s="323">
        <f t="shared" si="42"/>
        <v>0</v>
      </c>
      <c r="V31" s="323">
        <f t="shared" si="9"/>
        <v>0</v>
      </c>
      <c r="W31" s="323">
        <f t="shared" si="10"/>
        <v>0</v>
      </c>
      <c r="X31" s="323">
        <f t="shared" si="11"/>
        <v>0</v>
      </c>
      <c r="Y31" s="323">
        <f t="shared" si="12"/>
        <v>0</v>
      </c>
      <c r="Z31" s="323">
        <f t="shared" si="13"/>
        <v>0</v>
      </c>
      <c r="AA31" s="323">
        <f t="shared" si="14"/>
        <v>0</v>
      </c>
      <c r="AB31" s="323">
        <f t="shared" si="15"/>
        <v>0</v>
      </c>
      <c r="AC31" s="323">
        <f t="shared" si="16"/>
        <v>0</v>
      </c>
      <c r="AD31" s="323">
        <f t="shared" si="17"/>
        <v>0</v>
      </c>
      <c r="AE31" s="323">
        <f t="shared" si="18"/>
        <v>0</v>
      </c>
      <c r="AF31" s="323">
        <f t="shared" si="43"/>
        <v>0</v>
      </c>
      <c r="AG31" s="323">
        <f t="shared" si="44"/>
        <v>0</v>
      </c>
      <c r="AH31" s="323">
        <f t="shared" si="19"/>
        <v>0</v>
      </c>
      <c r="AI31" s="323">
        <f t="shared" si="20"/>
        <v>0</v>
      </c>
      <c r="AJ31" s="323">
        <f t="shared" si="21"/>
        <v>0</v>
      </c>
      <c r="AK31" s="323">
        <f t="shared" si="22"/>
        <v>0</v>
      </c>
      <c r="AL31" s="323">
        <f t="shared" si="23"/>
        <v>0</v>
      </c>
      <c r="AM31" s="323">
        <f t="shared" si="24"/>
        <v>0</v>
      </c>
      <c r="AN31" s="323">
        <f t="shared" si="25"/>
        <v>0</v>
      </c>
      <c r="AO31" s="323">
        <f t="shared" si="26"/>
        <v>0</v>
      </c>
      <c r="AP31" s="323">
        <f t="shared" si="27"/>
        <v>0</v>
      </c>
      <c r="AQ31" s="323">
        <f t="shared" si="28"/>
        <v>0</v>
      </c>
      <c r="AR31" s="323">
        <f t="shared" si="29"/>
        <v>0</v>
      </c>
      <c r="AS31" s="323">
        <f t="shared" si="30"/>
        <v>0</v>
      </c>
      <c r="AT31" s="323">
        <f t="shared" si="31"/>
        <v>0</v>
      </c>
      <c r="AU31" s="323">
        <f t="shared" si="32"/>
        <v>0</v>
      </c>
      <c r="AV31" s="323">
        <f t="shared" si="33"/>
        <v>0</v>
      </c>
      <c r="AW31" s="323">
        <f t="shared" si="34"/>
        <v>0</v>
      </c>
      <c r="AX31" s="323">
        <f t="shared" si="35"/>
        <v>0</v>
      </c>
      <c r="AY31" s="323">
        <f t="shared" si="36"/>
        <v>0</v>
      </c>
      <c r="AZ31" s="323">
        <f t="shared" si="37"/>
        <v>0</v>
      </c>
      <c r="BA31" s="323">
        <f t="shared" si="38"/>
        <v>0</v>
      </c>
    </row>
    <row r="32" spans="1:53" s="320" customFormat="1" ht="15" customHeight="1">
      <c r="A32" s="63" t="str">
        <f t="array" ref="A32">IF(C32&lt;&gt;0,SUM(($C$11:C32&lt;&gt;0)*1),"")</f>
        <v/>
      </c>
      <c r="B32" s="321"/>
      <c r="C32" s="321"/>
      <c r="D32" s="321"/>
      <c r="E32" s="376"/>
      <c r="F32" s="377"/>
      <c r="G32" s="378"/>
      <c r="H32" s="378"/>
      <c r="I32" s="63" t="str">
        <f t="shared" si="0"/>
        <v/>
      </c>
      <c r="J32" s="323">
        <f t="shared" si="1"/>
        <v>0</v>
      </c>
      <c r="K32" s="323">
        <f t="shared" si="2"/>
        <v>0</v>
      </c>
      <c r="L32" s="323">
        <f t="shared" si="3"/>
        <v>0</v>
      </c>
      <c r="M32" s="323">
        <f t="shared" si="4"/>
        <v>0</v>
      </c>
      <c r="N32" s="323">
        <f t="shared" si="39"/>
        <v>0</v>
      </c>
      <c r="O32" s="323">
        <f t="shared" si="40"/>
        <v>0</v>
      </c>
      <c r="P32" s="323">
        <f t="shared" si="5"/>
        <v>0</v>
      </c>
      <c r="Q32" s="323">
        <f t="shared" si="6"/>
        <v>0</v>
      </c>
      <c r="R32" s="323">
        <f t="shared" si="7"/>
        <v>0</v>
      </c>
      <c r="S32" s="323">
        <f t="shared" si="8"/>
        <v>0</v>
      </c>
      <c r="T32" s="323">
        <f t="shared" si="41"/>
        <v>0</v>
      </c>
      <c r="U32" s="323">
        <f t="shared" si="42"/>
        <v>0</v>
      </c>
      <c r="V32" s="323">
        <f t="shared" si="9"/>
        <v>0</v>
      </c>
      <c r="W32" s="323">
        <f t="shared" si="10"/>
        <v>0</v>
      </c>
      <c r="X32" s="323">
        <f t="shared" si="11"/>
        <v>0</v>
      </c>
      <c r="Y32" s="323">
        <f t="shared" si="12"/>
        <v>0</v>
      </c>
      <c r="Z32" s="323">
        <f t="shared" si="13"/>
        <v>0</v>
      </c>
      <c r="AA32" s="323">
        <f t="shared" si="14"/>
        <v>0</v>
      </c>
      <c r="AB32" s="323">
        <f t="shared" si="15"/>
        <v>0</v>
      </c>
      <c r="AC32" s="323">
        <f t="shared" si="16"/>
        <v>0</v>
      </c>
      <c r="AD32" s="323">
        <f t="shared" si="17"/>
        <v>0</v>
      </c>
      <c r="AE32" s="323">
        <f t="shared" si="18"/>
        <v>0</v>
      </c>
      <c r="AF32" s="323">
        <f t="shared" si="43"/>
        <v>0</v>
      </c>
      <c r="AG32" s="323">
        <f t="shared" si="44"/>
        <v>0</v>
      </c>
      <c r="AH32" s="323">
        <f t="shared" si="19"/>
        <v>0</v>
      </c>
      <c r="AI32" s="323">
        <f t="shared" si="20"/>
        <v>0</v>
      </c>
      <c r="AJ32" s="323">
        <f t="shared" si="21"/>
        <v>0</v>
      </c>
      <c r="AK32" s="323">
        <f t="shared" si="22"/>
        <v>0</v>
      </c>
      <c r="AL32" s="323">
        <f t="shared" si="23"/>
        <v>0</v>
      </c>
      <c r="AM32" s="323">
        <f t="shared" si="24"/>
        <v>0</v>
      </c>
      <c r="AN32" s="323">
        <f t="shared" si="25"/>
        <v>0</v>
      </c>
      <c r="AO32" s="323">
        <f t="shared" si="26"/>
        <v>0</v>
      </c>
      <c r="AP32" s="323">
        <f t="shared" si="27"/>
        <v>0</v>
      </c>
      <c r="AQ32" s="323">
        <f t="shared" si="28"/>
        <v>0</v>
      </c>
      <c r="AR32" s="323">
        <f t="shared" si="29"/>
        <v>0</v>
      </c>
      <c r="AS32" s="323">
        <f t="shared" si="30"/>
        <v>0</v>
      </c>
      <c r="AT32" s="323">
        <f t="shared" si="31"/>
        <v>0</v>
      </c>
      <c r="AU32" s="323">
        <f t="shared" si="32"/>
        <v>0</v>
      </c>
      <c r="AV32" s="323">
        <f t="shared" si="33"/>
        <v>0</v>
      </c>
      <c r="AW32" s="323">
        <f t="shared" si="34"/>
        <v>0</v>
      </c>
      <c r="AX32" s="323">
        <f t="shared" si="35"/>
        <v>0</v>
      </c>
      <c r="AY32" s="323">
        <f t="shared" si="36"/>
        <v>0</v>
      </c>
      <c r="AZ32" s="323">
        <f t="shared" si="37"/>
        <v>0</v>
      </c>
      <c r="BA32" s="323">
        <f t="shared" si="38"/>
        <v>0</v>
      </c>
    </row>
    <row r="33" spans="1:53" s="320" customFormat="1" ht="15" customHeight="1">
      <c r="A33" s="63" t="str">
        <f t="array" ref="A33">IF(C33&lt;&gt;0,SUM(($C$11:C33&lt;&gt;0)*1),"")</f>
        <v/>
      </c>
      <c r="B33" s="321"/>
      <c r="C33" s="321"/>
      <c r="D33" s="321"/>
      <c r="E33" s="376"/>
      <c r="F33" s="377"/>
      <c r="G33" s="378"/>
      <c r="H33" s="378"/>
      <c r="I33" s="63" t="str">
        <f t="shared" si="0"/>
        <v/>
      </c>
      <c r="J33" s="323">
        <f t="shared" si="1"/>
        <v>0</v>
      </c>
      <c r="K33" s="323">
        <f t="shared" si="2"/>
        <v>0</v>
      </c>
      <c r="L33" s="323">
        <f t="shared" si="3"/>
        <v>0</v>
      </c>
      <c r="M33" s="323">
        <f t="shared" si="4"/>
        <v>0</v>
      </c>
      <c r="N33" s="323">
        <f t="shared" si="39"/>
        <v>0</v>
      </c>
      <c r="O33" s="323">
        <f t="shared" si="40"/>
        <v>0</v>
      </c>
      <c r="P33" s="323">
        <f t="shared" si="5"/>
        <v>0</v>
      </c>
      <c r="Q33" s="323">
        <f t="shared" si="6"/>
        <v>0</v>
      </c>
      <c r="R33" s="323">
        <f t="shared" si="7"/>
        <v>0</v>
      </c>
      <c r="S33" s="323">
        <f t="shared" si="8"/>
        <v>0</v>
      </c>
      <c r="T33" s="323">
        <f t="shared" si="41"/>
        <v>0</v>
      </c>
      <c r="U33" s="323">
        <f t="shared" si="42"/>
        <v>0</v>
      </c>
      <c r="V33" s="323">
        <f t="shared" si="9"/>
        <v>0</v>
      </c>
      <c r="W33" s="323">
        <f t="shared" si="10"/>
        <v>0</v>
      </c>
      <c r="X33" s="323">
        <f t="shared" si="11"/>
        <v>0</v>
      </c>
      <c r="Y33" s="323">
        <f t="shared" si="12"/>
        <v>0</v>
      </c>
      <c r="Z33" s="323">
        <f t="shared" si="13"/>
        <v>0</v>
      </c>
      <c r="AA33" s="323">
        <f t="shared" si="14"/>
        <v>0</v>
      </c>
      <c r="AB33" s="323">
        <f t="shared" si="15"/>
        <v>0</v>
      </c>
      <c r="AC33" s="323">
        <f t="shared" si="16"/>
        <v>0</v>
      </c>
      <c r="AD33" s="323">
        <f t="shared" si="17"/>
        <v>0</v>
      </c>
      <c r="AE33" s="323">
        <f t="shared" si="18"/>
        <v>0</v>
      </c>
      <c r="AF33" s="323">
        <f t="shared" si="43"/>
        <v>0</v>
      </c>
      <c r="AG33" s="323">
        <f t="shared" si="44"/>
        <v>0</v>
      </c>
      <c r="AH33" s="323">
        <f t="shared" si="19"/>
        <v>0</v>
      </c>
      <c r="AI33" s="323">
        <f t="shared" si="20"/>
        <v>0</v>
      </c>
      <c r="AJ33" s="323">
        <f t="shared" si="21"/>
        <v>0</v>
      </c>
      <c r="AK33" s="323">
        <f t="shared" si="22"/>
        <v>0</v>
      </c>
      <c r="AL33" s="323">
        <f t="shared" si="23"/>
        <v>0</v>
      </c>
      <c r="AM33" s="323">
        <f t="shared" si="24"/>
        <v>0</v>
      </c>
      <c r="AN33" s="323">
        <f t="shared" si="25"/>
        <v>0</v>
      </c>
      <c r="AO33" s="323">
        <f t="shared" si="26"/>
        <v>0</v>
      </c>
      <c r="AP33" s="323">
        <f t="shared" si="27"/>
        <v>0</v>
      </c>
      <c r="AQ33" s="323">
        <f t="shared" si="28"/>
        <v>0</v>
      </c>
      <c r="AR33" s="323">
        <f t="shared" si="29"/>
        <v>0</v>
      </c>
      <c r="AS33" s="323">
        <f t="shared" si="30"/>
        <v>0</v>
      </c>
      <c r="AT33" s="323">
        <f t="shared" si="31"/>
        <v>0</v>
      </c>
      <c r="AU33" s="323">
        <f t="shared" si="32"/>
        <v>0</v>
      </c>
      <c r="AV33" s="323">
        <f t="shared" si="33"/>
        <v>0</v>
      </c>
      <c r="AW33" s="323">
        <f t="shared" si="34"/>
        <v>0</v>
      </c>
      <c r="AX33" s="323">
        <f t="shared" si="35"/>
        <v>0</v>
      </c>
      <c r="AY33" s="323">
        <f t="shared" si="36"/>
        <v>0</v>
      </c>
      <c r="AZ33" s="323">
        <f t="shared" si="37"/>
        <v>0</v>
      </c>
      <c r="BA33" s="323">
        <f t="shared" si="38"/>
        <v>0</v>
      </c>
    </row>
    <row r="34" spans="1:53" s="320" customFormat="1" ht="15" customHeight="1">
      <c r="A34" s="63" t="str">
        <f t="array" ref="A34">IF(C34&lt;&gt;0,SUM(($C$11:C34&lt;&gt;0)*1),"")</f>
        <v/>
      </c>
      <c r="B34" s="321"/>
      <c r="C34" s="321"/>
      <c r="D34" s="321"/>
      <c r="E34" s="376"/>
      <c r="F34" s="377"/>
      <c r="G34" s="378"/>
      <c r="H34" s="378"/>
      <c r="I34" s="63" t="str">
        <f t="shared" si="0"/>
        <v/>
      </c>
      <c r="J34" s="323">
        <f t="shared" si="1"/>
        <v>0</v>
      </c>
      <c r="K34" s="323">
        <f t="shared" si="2"/>
        <v>0</v>
      </c>
      <c r="L34" s="323">
        <f t="shared" si="3"/>
        <v>0</v>
      </c>
      <c r="M34" s="323">
        <f t="shared" si="4"/>
        <v>0</v>
      </c>
      <c r="N34" s="323">
        <f t="shared" si="39"/>
        <v>0</v>
      </c>
      <c r="O34" s="323">
        <f t="shared" si="40"/>
        <v>0</v>
      </c>
      <c r="P34" s="323">
        <f t="shared" si="5"/>
        <v>0</v>
      </c>
      <c r="Q34" s="323">
        <f t="shared" si="6"/>
        <v>0</v>
      </c>
      <c r="R34" s="323">
        <f t="shared" si="7"/>
        <v>0</v>
      </c>
      <c r="S34" s="323">
        <f t="shared" si="8"/>
        <v>0</v>
      </c>
      <c r="T34" s="323">
        <f t="shared" si="41"/>
        <v>0</v>
      </c>
      <c r="U34" s="323">
        <f t="shared" si="42"/>
        <v>0</v>
      </c>
      <c r="V34" s="323">
        <f t="shared" si="9"/>
        <v>0</v>
      </c>
      <c r="W34" s="323">
        <f t="shared" si="10"/>
        <v>0</v>
      </c>
      <c r="X34" s="323">
        <f t="shared" si="11"/>
        <v>0</v>
      </c>
      <c r="Y34" s="323">
        <f t="shared" si="12"/>
        <v>0</v>
      </c>
      <c r="Z34" s="323">
        <f t="shared" si="13"/>
        <v>0</v>
      </c>
      <c r="AA34" s="323">
        <f t="shared" si="14"/>
        <v>0</v>
      </c>
      <c r="AB34" s="323">
        <f t="shared" si="15"/>
        <v>0</v>
      </c>
      <c r="AC34" s="323">
        <f t="shared" si="16"/>
        <v>0</v>
      </c>
      <c r="AD34" s="323">
        <f t="shared" si="17"/>
        <v>0</v>
      </c>
      <c r="AE34" s="323">
        <f t="shared" si="18"/>
        <v>0</v>
      </c>
      <c r="AF34" s="323">
        <f t="shared" si="43"/>
        <v>0</v>
      </c>
      <c r="AG34" s="323">
        <f t="shared" si="44"/>
        <v>0</v>
      </c>
      <c r="AH34" s="323">
        <f t="shared" si="19"/>
        <v>0</v>
      </c>
      <c r="AI34" s="323">
        <f t="shared" si="20"/>
        <v>0</v>
      </c>
      <c r="AJ34" s="323">
        <f t="shared" si="21"/>
        <v>0</v>
      </c>
      <c r="AK34" s="323">
        <f t="shared" si="22"/>
        <v>0</v>
      </c>
      <c r="AL34" s="323">
        <f t="shared" si="23"/>
        <v>0</v>
      </c>
      <c r="AM34" s="323">
        <f t="shared" si="24"/>
        <v>0</v>
      </c>
      <c r="AN34" s="323">
        <f t="shared" si="25"/>
        <v>0</v>
      </c>
      <c r="AO34" s="323">
        <f t="shared" si="26"/>
        <v>0</v>
      </c>
      <c r="AP34" s="323">
        <f t="shared" si="27"/>
        <v>0</v>
      </c>
      <c r="AQ34" s="323">
        <f t="shared" si="28"/>
        <v>0</v>
      </c>
      <c r="AR34" s="323">
        <f t="shared" si="29"/>
        <v>0</v>
      </c>
      <c r="AS34" s="323">
        <f t="shared" si="30"/>
        <v>0</v>
      </c>
      <c r="AT34" s="323">
        <f t="shared" si="31"/>
        <v>0</v>
      </c>
      <c r="AU34" s="323">
        <f t="shared" si="32"/>
        <v>0</v>
      </c>
      <c r="AV34" s="323">
        <f t="shared" si="33"/>
        <v>0</v>
      </c>
      <c r="AW34" s="323">
        <f t="shared" si="34"/>
        <v>0</v>
      </c>
      <c r="AX34" s="323">
        <f t="shared" si="35"/>
        <v>0</v>
      </c>
      <c r="AY34" s="323">
        <f t="shared" si="36"/>
        <v>0</v>
      </c>
      <c r="AZ34" s="323">
        <f t="shared" si="37"/>
        <v>0</v>
      </c>
      <c r="BA34" s="323">
        <f t="shared" si="38"/>
        <v>0</v>
      </c>
    </row>
    <row r="35" spans="1:53" s="320" customFormat="1" ht="15" customHeight="1">
      <c r="A35" s="63" t="str">
        <f t="array" ref="A35">IF(C35&lt;&gt;0,SUM(($C$11:C35&lt;&gt;0)*1),"")</f>
        <v/>
      </c>
      <c r="B35" s="321"/>
      <c r="C35" s="321"/>
      <c r="D35" s="321"/>
      <c r="E35" s="376"/>
      <c r="F35" s="377"/>
      <c r="G35" s="378"/>
      <c r="H35" s="378"/>
      <c r="I35" s="63" t="str">
        <f>A35</f>
        <v/>
      </c>
      <c r="J35" s="323">
        <f t="shared" si="1"/>
        <v>0</v>
      </c>
      <c r="K35" s="323">
        <f t="shared" si="2"/>
        <v>0</v>
      </c>
      <c r="L35" s="323">
        <f t="shared" si="3"/>
        <v>0</v>
      </c>
      <c r="M35" s="323">
        <f t="shared" si="4"/>
        <v>0</v>
      </c>
      <c r="N35" s="323">
        <f t="shared" si="39"/>
        <v>0</v>
      </c>
      <c r="O35" s="323">
        <f t="shared" si="40"/>
        <v>0</v>
      </c>
      <c r="P35" s="323">
        <f t="shared" si="5"/>
        <v>0</v>
      </c>
      <c r="Q35" s="323">
        <f t="shared" si="6"/>
        <v>0</v>
      </c>
      <c r="R35" s="323">
        <f t="shared" si="7"/>
        <v>0</v>
      </c>
      <c r="S35" s="323">
        <f t="shared" si="8"/>
        <v>0</v>
      </c>
      <c r="T35" s="323">
        <f t="shared" si="41"/>
        <v>0</v>
      </c>
      <c r="U35" s="323">
        <f t="shared" si="42"/>
        <v>0</v>
      </c>
      <c r="V35" s="323">
        <f t="shared" si="9"/>
        <v>0</v>
      </c>
      <c r="W35" s="323">
        <f t="shared" si="10"/>
        <v>0</v>
      </c>
      <c r="X35" s="323">
        <f t="shared" si="11"/>
        <v>0</v>
      </c>
      <c r="Y35" s="323">
        <f t="shared" si="12"/>
        <v>0</v>
      </c>
      <c r="Z35" s="323">
        <f t="shared" si="13"/>
        <v>0</v>
      </c>
      <c r="AA35" s="323">
        <f t="shared" si="14"/>
        <v>0</v>
      </c>
      <c r="AB35" s="323">
        <f t="shared" si="15"/>
        <v>0</v>
      </c>
      <c r="AC35" s="323">
        <f t="shared" si="16"/>
        <v>0</v>
      </c>
      <c r="AD35" s="323">
        <f t="shared" si="17"/>
        <v>0</v>
      </c>
      <c r="AE35" s="323">
        <f t="shared" si="18"/>
        <v>0</v>
      </c>
      <c r="AF35" s="323">
        <f t="shared" si="43"/>
        <v>0</v>
      </c>
      <c r="AG35" s="323">
        <f t="shared" si="44"/>
        <v>0</v>
      </c>
      <c r="AH35" s="323">
        <f t="shared" si="19"/>
        <v>0</v>
      </c>
      <c r="AI35" s="323">
        <f t="shared" si="20"/>
        <v>0</v>
      </c>
      <c r="AJ35" s="323">
        <f t="shared" si="21"/>
        <v>0</v>
      </c>
      <c r="AK35" s="323">
        <f t="shared" si="22"/>
        <v>0</v>
      </c>
      <c r="AL35" s="323">
        <f t="shared" si="23"/>
        <v>0</v>
      </c>
      <c r="AM35" s="323">
        <f t="shared" si="24"/>
        <v>0</v>
      </c>
      <c r="AN35" s="323">
        <f t="shared" si="25"/>
        <v>0</v>
      </c>
      <c r="AO35" s="323">
        <f t="shared" si="26"/>
        <v>0</v>
      </c>
      <c r="AP35" s="323">
        <f t="shared" si="27"/>
        <v>0</v>
      </c>
      <c r="AQ35" s="323">
        <f t="shared" si="28"/>
        <v>0</v>
      </c>
      <c r="AR35" s="323">
        <f t="shared" si="29"/>
        <v>0</v>
      </c>
      <c r="AS35" s="323">
        <f t="shared" si="30"/>
        <v>0</v>
      </c>
      <c r="AT35" s="323">
        <f t="shared" si="31"/>
        <v>0</v>
      </c>
      <c r="AU35" s="323">
        <f t="shared" si="32"/>
        <v>0</v>
      </c>
      <c r="AV35" s="323">
        <f t="shared" si="33"/>
        <v>0</v>
      </c>
      <c r="AW35" s="323">
        <f t="shared" si="34"/>
        <v>0</v>
      </c>
      <c r="AX35" s="323">
        <f t="shared" si="35"/>
        <v>0</v>
      </c>
      <c r="AY35" s="323">
        <f t="shared" si="36"/>
        <v>0</v>
      </c>
      <c r="AZ35" s="323">
        <f t="shared" si="37"/>
        <v>0</v>
      </c>
      <c r="BA35" s="323">
        <f t="shared" si="38"/>
        <v>0</v>
      </c>
    </row>
    <row r="36" spans="1:53" s="320" customFormat="1" ht="15" customHeight="1">
      <c r="A36" s="63" t="str">
        <f t="array" ref="A36">IF(C36&lt;&gt;0,SUM(($C$11:C36&lt;&gt;0)*1),"")</f>
        <v/>
      </c>
      <c r="B36" s="321"/>
      <c r="C36" s="321"/>
      <c r="D36" s="321"/>
      <c r="E36" s="376"/>
      <c r="F36" s="377"/>
      <c r="G36" s="378"/>
      <c r="H36" s="378"/>
      <c r="I36" s="63" t="str">
        <f>A36</f>
        <v/>
      </c>
      <c r="J36" s="323">
        <f t="shared" si="1"/>
        <v>0</v>
      </c>
      <c r="K36" s="323">
        <f t="shared" si="2"/>
        <v>0</v>
      </c>
      <c r="L36" s="323">
        <f t="shared" si="3"/>
        <v>0</v>
      </c>
      <c r="M36" s="323">
        <f t="shared" si="4"/>
        <v>0</v>
      </c>
      <c r="N36" s="323">
        <f t="shared" si="39"/>
        <v>0</v>
      </c>
      <c r="O36" s="323">
        <f t="shared" si="40"/>
        <v>0</v>
      </c>
      <c r="P36" s="323">
        <f t="shared" si="5"/>
        <v>0</v>
      </c>
      <c r="Q36" s="323">
        <f t="shared" si="6"/>
        <v>0</v>
      </c>
      <c r="R36" s="323">
        <f t="shared" si="7"/>
        <v>0</v>
      </c>
      <c r="S36" s="323">
        <f t="shared" si="8"/>
        <v>0</v>
      </c>
      <c r="T36" s="323">
        <f t="shared" si="41"/>
        <v>0</v>
      </c>
      <c r="U36" s="323">
        <f t="shared" si="42"/>
        <v>0</v>
      </c>
      <c r="V36" s="323">
        <f t="shared" si="9"/>
        <v>0</v>
      </c>
      <c r="W36" s="323">
        <f t="shared" si="10"/>
        <v>0</v>
      </c>
      <c r="X36" s="323">
        <f t="shared" si="11"/>
        <v>0</v>
      </c>
      <c r="Y36" s="323">
        <f t="shared" si="12"/>
        <v>0</v>
      </c>
      <c r="Z36" s="323">
        <f t="shared" si="13"/>
        <v>0</v>
      </c>
      <c r="AA36" s="323">
        <f t="shared" si="14"/>
        <v>0</v>
      </c>
      <c r="AB36" s="323">
        <f t="shared" si="15"/>
        <v>0</v>
      </c>
      <c r="AC36" s="323">
        <f t="shared" si="16"/>
        <v>0</v>
      </c>
      <c r="AD36" s="323">
        <f t="shared" si="17"/>
        <v>0</v>
      </c>
      <c r="AE36" s="323">
        <f t="shared" si="18"/>
        <v>0</v>
      </c>
      <c r="AF36" s="323">
        <f t="shared" si="43"/>
        <v>0</v>
      </c>
      <c r="AG36" s="323">
        <f t="shared" si="44"/>
        <v>0</v>
      </c>
      <c r="AH36" s="323">
        <f t="shared" si="19"/>
        <v>0</v>
      </c>
      <c r="AI36" s="323">
        <f t="shared" si="20"/>
        <v>0</v>
      </c>
      <c r="AJ36" s="323">
        <f t="shared" si="21"/>
        <v>0</v>
      </c>
      <c r="AK36" s="323">
        <f t="shared" si="22"/>
        <v>0</v>
      </c>
      <c r="AL36" s="323">
        <f t="shared" si="23"/>
        <v>0</v>
      </c>
      <c r="AM36" s="323">
        <f t="shared" si="24"/>
        <v>0</v>
      </c>
      <c r="AN36" s="323">
        <f t="shared" si="25"/>
        <v>0</v>
      </c>
      <c r="AO36" s="323">
        <f t="shared" si="26"/>
        <v>0</v>
      </c>
      <c r="AP36" s="323">
        <f t="shared" si="27"/>
        <v>0</v>
      </c>
      <c r="AQ36" s="323">
        <f t="shared" si="28"/>
        <v>0</v>
      </c>
      <c r="AR36" s="323">
        <f t="shared" si="29"/>
        <v>0</v>
      </c>
      <c r="AS36" s="323">
        <f t="shared" si="30"/>
        <v>0</v>
      </c>
      <c r="AT36" s="323">
        <f t="shared" si="31"/>
        <v>0</v>
      </c>
      <c r="AU36" s="323">
        <f t="shared" si="32"/>
        <v>0</v>
      </c>
      <c r="AV36" s="323">
        <f t="shared" si="33"/>
        <v>0</v>
      </c>
      <c r="AW36" s="323">
        <f t="shared" si="34"/>
        <v>0</v>
      </c>
      <c r="AX36" s="323">
        <f t="shared" si="35"/>
        <v>0</v>
      </c>
      <c r="AY36" s="323">
        <f t="shared" si="36"/>
        <v>0</v>
      </c>
      <c r="AZ36" s="323">
        <f t="shared" si="37"/>
        <v>0</v>
      </c>
      <c r="BA36" s="323">
        <f t="shared" si="38"/>
        <v>0</v>
      </c>
    </row>
    <row r="37" spans="1:53" s="320" customFormat="1" ht="15" customHeight="1">
      <c r="A37" s="63" t="str">
        <f t="array" ref="A37">IF(C37&lt;&gt;0,SUM(($C$11:C37&lt;&gt;0)*1),"")</f>
        <v/>
      </c>
      <c r="B37" s="321"/>
      <c r="C37" s="321"/>
      <c r="D37" s="321"/>
      <c r="E37" s="376"/>
      <c r="F37" s="377"/>
      <c r="G37" s="378"/>
      <c r="H37" s="378"/>
      <c r="I37" s="63" t="str">
        <f>A37</f>
        <v/>
      </c>
      <c r="J37" s="323">
        <f t="shared" si="1"/>
        <v>0</v>
      </c>
      <c r="K37" s="323">
        <f t="shared" si="2"/>
        <v>0</v>
      </c>
      <c r="L37" s="323">
        <f t="shared" si="3"/>
        <v>0</v>
      </c>
      <c r="M37" s="323">
        <f t="shared" si="4"/>
        <v>0</v>
      </c>
      <c r="N37" s="323">
        <f t="shared" si="39"/>
        <v>0</v>
      </c>
      <c r="O37" s="323">
        <f t="shared" si="40"/>
        <v>0</v>
      </c>
      <c r="P37" s="323">
        <f t="shared" si="5"/>
        <v>0</v>
      </c>
      <c r="Q37" s="323">
        <f t="shared" si="6"/>
        <v>0</v>
      </c>
      <c r="R37" s="323">
        <f t="shared" si="7"/>
        <v>0</v>
      </c>
      <c r="S37" s="323">
        <f t="shared" si="8"/>
        <v>0</v>
      </c>
      <c r="T37" s="323">
        <f t="shared" si="41"/>
        <v>0</v>
      </c>
      <c r="U37" s="323">
        <f t="shared" si="42"/>
        <v>0</v>
      </c>
      <c r="V37" s="323">
        <f t="shared" si="9"/>
        <v>0</v>
      </c>
      <c r="W37" s="323">
        <f t="shared" si="10"/>
        <v>0</v>
      </c>
      <c r="X37" s="323">
        <f t="shared" si="11"/>
        <v>0</v>
      </c>
      <c r="Y37" s="323">
        <f t="shared" si="12"/>
        <v>0</v>
      </c>
      <c r="Z37" s="323">
        <f t="shared" si="13"/>
        <v>0</v>
      </c>
      <c r="AA37" s="323">
        <f t="shared" si="14"/>
        <v>0</v>
      </c>
      <c r="AB37" s="323">
        <f t="shared" si="15"/>
        <v>0</v>
      </c>
      <c r="AC37" s="323">
        <f t="shared" si="16"/>
        <v>0</v>
      </c>
      <c r="AD37" s="323">
        <f t="shared" si="17"/>
        <v>0</v>
      </c>
      <c r="AE37" s="323">
        <f t="shared" si="18"/>
        <v>0</v>
      </c>
      <c r="AF37" s="323">
        <f t="shared" si="43"/>
        <v>0</v>
      </c>
      <c r="AG37" s="323">
        <f t="shared" si="44"/>
        <v>0</v>
      </c>
      <c r="AH37" s="323">
        <f t="shared" si="19"/>
        <v>0</v>
      </c>
      <c r="AI37" s="323">
        <f t="shared" si="20"/>
        <v>0</v>
      </c>
      <c r="AJ37" s="323">
        <f t="shared" si="21"/>
        <v>0</v>
      </c>
      <c r="AK37" s="323">
        <f t="shared" si="22"/>
        <v>0</v>
      </c>
      <c r="AL37" s="323">
        <f t="shared" si="23"/>
        <v>0</v>
      </c>
      <c r="AM37" s="323">
        <f t="shared" si="24"/>
        <v>0</v>
      </c>
      <c r="AN37" s="323">
        <f t="shared" si="25"/>
        <v>0</v>
      </c>
      <c r="AO37" s="323">
        <f t="shared" si="26"/>
        <v>0</v>
      </c>
      <c r="AP37" s="323">
        <f t="shared" si="27"/>
        <v>0</v>
      </c>
      <c r="AQ37" s="323">
        <f t="shared" si="28"/>
        <v>0</v>
      </c>
      <c r="AR37" s="323">
        <f t="shared" si="29"/>
        <v>0</v>
      </c>
      <c r="AS37" s="323">
        <f t="shared" si="30"/>
        <v>0</v>
      </c>
      <c r="AT37" s="323">
        <f t="shared" si="31"/>
        <v>0</v>
      </c>
      <c r="AU37" s="323">
        <f t="shared" si="32"/>
        <v>0</v>
      </c>
      <c r="AV37" s="323">
        <f t="shared" si="33"/>
        <v>0</v>
      </c>
      <c r="AW37" s="323">
        <f t="shared" si="34"/>
        <v>0</v>
      </c>
      <c r="AX37" s="323">
        <f t="shared" si="35"/>
        <v>0</v>
      </c>
      <c r="AY37" s="323">
        <f t="shared" si="36"/>
        <v>0</v>
      </c>
      <c r="AZ37" s="323">
        <f t="shared" si="37"/>
        <v>0</v>
      </c>
      <c r="BA37" s="323">
        <f t="shared" si="38"/>
        <v>0</v>
      </c>
    </row>
    <row r="38" spans="1:53" s="320" customFormat="1" ht="15" customHeight="1">
      <c r="A38" s="63" t="str">
        <f t="array" ref="A38">IF(C38&lt;&gt;0,SUM(($C$11:C38&lt;&gt;0)*1),"")</f>
        <v/>
      </c>
      <c r="B38" s="321"/>
      <c r="C38" s="321"/>
      <c r="D38" s="321"/>
      <c r="E38" s="376"/>
      <c r="F38" s="377"/>
      <c r="G38" s="378"/>
      <c r="H38" s="378"/>
      <c r="I38" s="63" t="str">
        <f>A38</f>
        <v/>
      </c>
      <c r="J38" s="323">
        <f t="shared" si="1"/>
        <v>0</v>
      </c>
      <c r="K38" s="323">
        <f t="shared" si="2"/>
        <v>0</v>
      </c>
      <c r="L38" s="323">
        <f t="shared" si="3"/>
        <v>0</v>
      </c>
      <c r="M38" s="323">
        <f t="shared" si="4"/>
        <v>0</v>
      </c>
      <c r="N38" s="323">
        <f t="shared" si="39"/>
        <v>0</v>
      </c>
      <c r="O38" s="323">
        <f t="shared" si="40"/>
        <v>0</v>
      </c>
      <c r="P38" s="323">
        <f t="shared" si="5"/>
        <v>0</v>
      </c>
      <c r="Q38" s="323">
        <f t="shared" si="6"/>
        <v>0</v>
      </c>
      <c r="R38" s="323">
        <f t="shared" si="7"/>
        <v>0</v>
      </c>
      <c r="S38" s="323">
        <f t="shared" si="8"/>
        <v>0</v>
      </c>
      <c r="T38" s="323">
        <f t="shared" si="41"/>
        <v>0</v>
      </c>
      <c r="U38" s="323">
        <f t="shared" si="42"/>
        <v>0</v>
      </c>
      <c r="V38" s="323">
        <f t="shared" si="9"/>
        <v>0</v>
      </c>
      <c r="W38" s="323">
        <f t="shared" si="10"/>
        <v>0</v>
      </c>
      <c r="X38" s="323">
        <f t="shared" si="11"/>
        <v>0</v>
      </c>
      <c r="Y38" s="323">
        <f t="shared" si="12"/>
        <v>0</v>
      </c>
      <c r="Z38" s="323">
        <f t="shared" si="13"/>
        <v>0</v>
      </c>
      <c r="AA38" s="323">
        <f t="shared" si="14"/>
        <v>0</v>
      </c>
      <c r="AB38" s="323">
        <f t="shared" si="15"/>
        <v>0</v>
      </c>
      <c r="AC38" s="323">
        <f t="shared" si="16"/>
        <v>0</v>
      </c>
      <c r="AD38" s="323">
        <f t="shared" si="17"/>
        <v>0</v>
      </c>
      <c r="AE38" s="323">
        <f t="shared" si="18"/>
        <v>0</v>
      </c>
      <c r="AF38" s="323">
        <f t="shared" si="43"/>
        <v>0</v>
      </c>
      <c r="AG38" s="323">
        <f t="shared" si="44"/>
        <v>0</v>
      </c>
      <c r="AH38" s="323">
        <f t="shared" si="19"/>
        <v>0</v>
      </c>
      <c r="AI38" s="323">
        <f t="shared" si="20"/>
        <v>0</v>
      </c>
      <c r="AJ38" s="323">
        <f t="shared" si="21"/>
        <v>0</v>
      </c>
      <c r="AK38" s="323">
        <f t="shared" si="22"/>
        <v>0</v>
      </c>
      <c r="AL38" s="323">
        <f t="shared" si="23"/>
        <v>0</v>
      </c>
      <c r="AM38" s="323">
        <f t="shared" si="24"/>
        <v>0</v>
      </c>
      <c r="AN38" s="323">
        <f t="shared" si="25"/>
        <v>0</v>
      </c>
      <c r="AO38" s="323">
        <f t="shared" si="26"/>
        <v>0</v>
      </c>
      <c r="AP38" s="323">
        <f t="shared" si="27"/>
        <v>0</v>
      </c>
      <c r="AQ38" s="323">
        <f t="shared" si="28"/>
        <v>0</v>
      </c>
      <c r="AR38" s="323">
        <f t="shared" si="29"/>
        <v>0</v>
      </c>
      <c r="AS38" s="323">
        <f t="shared" si="30"/>
        <v>0</v>
      </c>
      <c r="AT38" s="323">
        <f t="shared" si="31"/>
        <v>0</v>
      </c>
      <c r="AU38" s="323">
        <f t="shared" si="32"/>
        <v>0</v>
      </c>
      <c r="AV38" s="323">
        <f t="shared" si="33"/>
        <v>0</v>
      </c>
      <c r="AW38" s="323">
        <f t="shared" si="34"/>
        <v>0</v>
      </c>
      <c r="AX38" s="323">
        <f t="shared" si="35"/>
        <v>0</v>
      </c>
      <c r="AY38" s="323">
        <f t="shared" si="36"/>
        <v>0</v>
      </c>
      <c r="AZ38" s="323">
        <f t="shared" si="37"/>
        <v>0</v>
      </c>
      <c r="BA38" s="323">
        <f t="shared" si="38"/>
        <v>0</v>
      </c>
    </row>
    <row r="39" spans="1:53" s="320" customFormat="1" ht="15" customHeight="1">
      <c r="A39" s="63" t="str">
        <f t="array" ref="A39">IF(C39&lt;&gt;0,SUM(($C$11:C39&lt;&gt;0)*1),"")</f>
        <v/>
      </c>
      <c r="B39" s="321"/>
      <c r="C39" s="321"/>
      <c r="D39" s="321"/>
      <c r="E39" s="376"/>
      <c r="F39" s="377"/>
      <c r="G39" s="378"/>
      <c r="H39" s="378"/>
      <c r="I39" s="63" t="str">
        <f t="shared" ref="I39:I65" si="45">A39</f>
        <v/>
      </c>
      <c r="J39" s="323">
        <f t="shared" si="1"/>
        <v>0</v>
      </c>
      <c r="K39" s="323">
        <f t="shared" si="2"/>
        <v>0</v>
      </c>
      <c r="L39" s="323">
        <f t="shared" si="3"/>
        <v>0</v>
      </c>
      <c r="M39" s="323">
        <f t="shared" si="4"/>
        <v>0</v>
      </c>
      <c r="N39" s="323">
        <f t="shared" si="39"/>
        <v>0</v>
      </c>
      <c r="O39" s="323">
        <f t="shared" si="40"/>
        <v>0</v>
      </c>
      <c r="P39" s="323">
        <f t="shared" si="5"/>
        <v>0</v>
      </c>
      <c r="Q39" s="323">
        <f t="shared" si="6"/>
        <v>0</v>
      </c>
      <c r="R39" s="323">
        <f t="shared" si="7"/>
        <v>0</v>
      </c>
      <c r="S39" s="323">
        <f t="shared" si="8"/>
        <v>0</v>
      </c>
      <c r="T39" s="323">
        <f t="shared" si="41"/>
        <v>0</v>
      </c>
      <c r="U39" s="323">
        <f t="shared" si="42"/>
        <v>0</v>
      </c>
      <c r="V39" s="323">
        <f t="shared" si="9"/>
        <v>0</v>
      </c>
      <c r="W39" s="323">
        <f t="shared" si="10"/>
        <v>0</v>
      </c>
      <c r="X39" s="323">
        <f t="shared" si="11"/>
        <v>0</v>
      </c>
      <c r="Y39" s="323">
        <f t="shared" si="12"/>
        <v>0</v>
      </c>
      <c r="Z39" s="323">
        <f t="shared" si="13"/>
        <v>0</v>
      </c>
      <c r="AA39" s="323">
        <f t="shared" si="14"/>
        <v>0</v>
      </c>
      <c r="AB39" s="323">
        <f t="shared" si="15"/>
        <v>0</v>
      </c>
      <c r="AC39" s="323">
        <f t="shared" si="16"/>
        <v>0</v>
      </c>
      <c r="AD39" s="323">
        <f t="shared" si="17"/>
        <v>0</v>
      </c>
      <c r="AE39" s="323">
        <f t="shared" si="18"/>
        <v>0</v>
      </c>
      <c r="AF39" s="323">
        <f t="shared" si="43"/>
        <v>0</v>
      </c>
      <c r="AG39" s="323">
        <f t="shared" si="44"/>
        <v>0</v>
      </c>
      <c r="AH39" s="323">
        <f t="shared" si="19"/>
        <v>0</v>
      </c>
      <c r="AI39" s="323">
        <f t="shared" si="20"/>
        <v>0</v>
      </c>
      <c r="AJ39" s="323">
        <f t="shared" si="21"/>
        <v>0</v>
      </c>
      <c r="AK39" s="323">
        <f t="shared" si="22"/>
        <v>0</v>
      </c>
      <c r="AL39" s="323">
        <f t="shared" si="23"/>
        <v>0</v>
      </c>
      <c r="AM39" s="323">
        <f t="shared" si="24"/>
        <v>0</v>
      </c>
      <c r="AN39" s="323">
        <f t="shared" si="25"/>
        <v>0</v>
      </c>
      <c r="AO39" s="323">
        <f t="shared" si="26"/>
        <v>0</v>
      </c>
      <c r="AP39" s="323">
        <f t="shared" si="27"/>
        <v>0</v>
      </c>
      <c r="AQ39" s="323">
        <f t="shared" si="28"/>
        <v>0</v>
      </c>
      <c r="AR39" s="323">
        <f t="shared" si="29"/>
        <v>0</v>
      </c>
      <c r="AS39" s="323">
        <f t="shared" si="30"/>
        <v>0</v>
      </c>
      <c r="AT39" s="323">
        <f t="shared" si="31"/>
        <v>0</v>
      </c>
      <c r="AU39" s="323">
        <f t="shared" si="32"/>
        <v>0</v>
      </c>
      <c r="AV39" s="323">
        <f t="shared" si="33"/>
        <v>0</v>
      </c>
      <c r="AW39" s="323">
        <f t="shared" si="34"/>
        <v>0</v>
      </c>
      <c r="AX39" s="323">
        <f t="shared" si="35"/>
        <v>0</v>
      </c>
      <c r="AY39" s="323">
        <f t="shared" si="36"/>
        <v>0</v>
      </c>
      <c r="AZ39" s="323">
        <f t="shared" si="37"/>
        <v>0</v>
      </c>
      <c r="BA39" s="323">
        <f t="shared" si="38"/>
        <v>0</v>
      </c>
    </row>
    <row r="40" spans="1:53" s="320" customFormat="1" ht="15" customHeight="1">
      <c r="A40" s="63" t="str">
        <f t="array" ref="A40">IF(C40&lt;&gt;0,SUM(($C$11:C40&lt;&gt;0)*1),"")</f>
        <v/>
      </c>
      <c r="B40" s="321"/>
      <c r="C40" s="321"/>
      <c r="D40" s="321"/>
      <c r="E40" s="376"/>
      <c r="F40" s="377"/>
      <c r="G40" s="378"/>
      <c r="H40" s="378"/>
      <c r="I40" s="63" t="str">
        <f t="shared" si="45"/>
        <v/>
      </c>
      <c r="J40" s="323">
        <f t="shared" si="1"/>
        <v>0</v>
      </c>
      <c r="K40" s="323">
        <f t="shared" si="2"/>
        <v>0</v>
      </c>
      <c r="L40" s="323">
        <f t="shared" si="3"/>
        <v>0</v>
      </c>
      <c r="M40" s="323">
        <f t="shared" si="4"/>
        <v>0</v>
      </c>
      <c r="N40" s="323">
        <f t="shared" si="39"/>
        <v>0</v>
      </c>
      <c r="O40" s="323">
        <f t="shared" si="40"/>
        <v>0</v>
      </c>
      <c r="P40" s="323">
        <f t="shared" si="5"/>
        <v>0</v>
      </c>
      <c r="Q40" s="323">
        <f t="shared" si="6"/>
        <v>0</v>
      </c>
      <c r="R40" s="323">
        <f t="shared" si="7"/>
        <v>0</v>
      </c>
      <c r="S40" s="323">
        <f t="shared" si="8"/>
        <v>0</v>
      </c>
      <c r="T40" s="323">
        <f t="shared" si="41"/>
        <v>0</v>
      </c>
      <c r="U40" s="323">
        <f t="shared" si="42"/>
        <v>0</v>
      </c>
      <c r="V40" s="323">
        <f t="shared" si="9"/>
        <v>0</v>
      </c>
      <c r="W40" s="323">
        <f t="shared" si="10"/>
        <v>0</v>
      </c>
      <c r="X40" s="323">
        <f t="shared" si="11"/>
        <v>0</v>
      </c>
      <c r="Y40" s="323">
        <f t="shared" si="12"/>
        <v>0</v>
      </c>
      <c r="Z40" s="323">
        <f t="shared" si="13"/>
        <v>0</v>
      </c>
      <c r="AA40" s="323">
        <f t="shared" si="14"/>
        <v>0</v>
      </c>
      <c r="AB40" s="323">
        <f t="shared" si="15"/>
        <v>0</v>
      </c>
      <c r="AC40" s="323">
        <f t="shared" si="16"/>
        <v>0</v>
      </c>
      <c r="AD40" s="323">
        <f t="shared" si="17"/>
        <v>0</v>
      </c>
      <c r="AE40" s="323">
        <f t="shared" si="18"/>
        <v>0</v>
      </c>
      <c r="AF40" s="323">
        <f t="shared" si="43"/>
        <v>0</v>
      </c>
      <c r="AG40" s="323">
        <f t="shared" si="44"/>
        <v>0</v>
      </c>
      <c r="AH40" s="323">
        <f t="shared" si="19"/>
        <v>0</v>
      </c>
      <c r="AI40" s="323">
        <f t="shared" si="20"/>
        <v>0</v>
      </c>
      <c r="AJ40" s="323">
        <f t="shared" si="21"/>
        <v>0</v>
      </c>
      <c r="AK40" s="323">
        <f t="shared" si="22"/>
        <v>0</v>
      </c>
      <c r="AL40" s="323">
        <f t="shared" si="23"/>
        <v>0</v>
      </c>
      <c r="AM40" s="323">
        <f t="shared" si="24"/>
        <v>0</v>
      </c>
      <c r="AN40" s="323">
        <f t="shared" si="25"/>
        <v>0</v>
      </c>
      <c r="AO40" s="323">
        <f t="shared" si="26"/>
        <v>0</v>
      </c>
      <c r="AP40" s="323">
        <f t="shared" si="27"/>
        <v>0</v>
      </c>
      <c r="AQ40" s="323">
        <f t="shared" si="28"/>
        <v>0</v>
      </c>
      <c r="AR40" s="323">
        <f t="shared" si="29"/>
        <v>0</v>
      </c>
      <c r="AS40" s="323">
        <f t="shared" si="30"/>
        <v>0</v>
      </c>
      <c r="AT40" s="323">
        <f t="shared" si="31"/>
        <v>0</v>
      </c>
      <c r="AU40" s="323">
        <f t="shared" si="32"/>
        <v>0</v>
      </c>
      <c r="AV40" s="323">
        <f t="shared" si="33"/>
        <v>0</v>
      </c>
      <c r="AW40" s="323">
        <f t="shared" si="34"/>
        <v>0</v>
      </c>
      <c r="AX40" s="323">
        <f t="shared" si="35"/>
        <v>0</v>
      </c>
      <c r="AY40" s="323">
        <f t="shared" si="36"/>
        <v>0</v>
      </c>
      <c r="AZ40" s="323">
        <f t="shared" si="37"/>
        <v>0</v>
      </c>
      <c r="BA40" s="323">
        <f t="shared" si="38"/>
        <v>0</v>
      </c>
    </row>
    <row r="41" spans="1:53" s="320" customFormat="1" ht="15" customHeight="1">
      <c r="A41" s="63" t="str">
        <f t="array" ref="A41">IF(C41&lt;&gt;0,SUM(($C$11:C41&lt;&gt;0)*1),"")</f>
        <v/>
      </c>
      <c r="B41" s="321"/>
      <c r="C41" s="321"/>
      <c r="D41" s="321"/>
      <c r="E41" s="376"/>
      <c r="F41" s="377"/>
      <c r="G41" s="378"/>
      <c r="H41" s="378"/>
      <c r="I41" s="63" t="str">
        <f t="shared" si="45"/>
        <v/>
      </c>
      <c r="J41" s="323">
        <f t="shared" si="1"/>
        <v>0</v>
      </c>
      <c r="K41" s="323">
        <f t="shared" si="2"/>
        <v>0</v>
      </c>
      <c r="L41" s="323">
        <f t="shared" si="3"/>
        <v>0</v>
      </c>
      <c r="M41" s="323">
        <f t="shared" si="4"/>
        <v>0</v>
      </c>
      <c r="N41" s="323">
        <f t="shared" si="39"/>
        <v>0</v>
      </c>
      <c r="O41" s="323">
        <f t="shared" si="40"/>
        <v>0</v>
      </c>
      <c r="P41" s="323">
        <f t="shared" si="5"/>
        <v>0</v>
      </c>
      <c r="Q41" s="323">
        <f t="shared" si="6"/>
        <v>0</v>
      </c>
      <c r="R41" s="323">
        <f t="shared" si="7"/>
        <v>0</v>
      </c>
      <c r="S41" s="323">
        <f t="shared" si="8"/>
        <v>0</v>
      </c>
      <c r="T41" s="323">
        <f t="shared" si="41"/>
        <v>0</v>
      </c>
      <c r="U41" s="323">
        <f t="shared" si="42"/>
        <v>0</v>
      </c>
      <c r="V41" s="323">
        <f t="shared" si="9"/>
        <v>0</v>
      </c>
      <c r="W41" s="323">
        <f t="shared" si="10"/>
        <v>0</v>
      </c>
      <c r="X41" s="323">
        <f t="shared" si="11"/>
        <v>0</v>
      </c>
      <c r="Y41" s="323">
        <f t="shared" si="12"/>
        <v>0</v>
      </c>
      <c r="Z41" s="323">
        <f t="shared" si="13"/>
        <v>0</v>
      </c>
      <c r="AA41" s="323">
        <f t="shared" si="14"/>
        <v>0</v>
      </c>
      <c r="AB41" s="323">
        <f t="shared" si="15"/>
        <v>0</v>
      </c>
      <c r="AC41" s="323">
        <f t="shared" si="16"/>
        <v>0</v>
      </c>
      <c r="AD41" s="323">
        <f t="shared" si="17"/>
        <v>0</v>
      </c>
      <c r="AE41" s="323">
        <f t="shared" si="18"/>
        <v>0</v>
      </c>
      <c r="AF41" s="323">
        <f t="shared" si="43"/>
        <v>0</v>
      </c>
      <c r="AG41" s="323">
        <f t="shared" si="44"/>
        <v>0</v>
      </c>
      <c r="AH41" s="323">
        <f t="shared" si="19"/>
        <v>0</v>
      </c>
      <c r="AI41" s="323">
        <f t="shared" si="20"/>
        <v>0</v>
      </c>
      <c r="AJ41" s="323">
        <f t="shared" si="21"/>
        <v>0</v>
      </c>
      <c r="AK41" s="323">
        <f t="shared" si="22"/>
        <v>0</v>
      </c>
      <c r="AL41" s="323">
        <f t="shared" si="23"/>
        <v>0</v>
      </c>
      <c r="AM41" s="323">
        <f t="shared" si="24"/>
        <v>0</v>
      </c>
      <c r="AN41" s="323">
        <f t="shared" si="25"/>
        <v>0</v>
      </c>
      <c r="AO41" s="323">
        <f t="shared" si="26"/>
        <v>0</v>
      </c>
      <c r="AP41" s="323">
        <f t="shared" si="27"/>
        <v>0</v>
      </c>
      <c r="AQ41" s="323">
        <f t="shared" si="28"/>
        <v>0</v>
      </c>
      <c r="AR41" s="323">
        <f t="shared" si="29"/>
        <v>0</v>
      </c>
      <c r="AS41" s="323">
        <f t="shared" si="30"/>
        <v>0</v>
      </c>
      <c r="AT41" s="323">
        <f t="shared" si="31"/>
        <v>0</v>
      </c>
      <c r="AU41" s="323">
        <f t="shared" si="32"/>
        <v>0</v>
      </c>
      <c r="AV41" s="323">
        <f t="shared" si="33"/>
        <v>0</v>
      </c>
      <c r="AW41" s="323">
        <f t="shared" si="34"/>
        <v>0</v>
      </c>
      <c r="AX41" s="323">
        <f t="shared" si="35"/>
        <v>0</v>
      </c>
      <c r="AY41" s="323">
        <f t="shared" si="36"/>
        <v>0</v>
      </c>
      <c r="AZ41" s="323">
        <f t="shared" si="37"/>
        <v>0</v>
      </c>
      <c r="BA41" s="323">
        <f t="shared" si="38"/>
        <v>0</v>
      </c>
    </row>
    <row r="42" spans="1:53" s="320" customFormat="1" ht="15" customHeight="1">
      <c r="A42" s="63" t="str">
        <f t="array" ref="A42">IF(C42&lt;&gt;0,SUM(($C$11:C42&lt;&gt;0)*1),"")</f>
        <v/>
      </c>
      <c r="B42" s="321"/>
      <c r="C42" s="321"/>
      <c r="D42" s="321"/>
      <c r="E42" s="376"/>
      <c r="F42" s="377"/>
      <c r="G42" s="378"/>
      <c r="H42" s="378"/>
      <c r="I42" s="63" t="str">
        <f t="shared" si="45"/>
        <v/>
      </c>
      <c r="J42" s="323">
        <f t="shared" si="1"/>
        <v>0</v>
      </c>
      <c r="K42" s="323">
        <f t="shared" si="2"/>
        <v>0</v>
      </c>
      <c r="L42" s="323">
        <f t="shared" si="3"/>
        <v>0</v>
      </c>
      <c r="M42" s="323">
        <f t="shared" si="4"/>
        <v>0</v>
      </c>
      <c r="N42" s="323">
        <f t="shared" si="39"/>
        <v>0</v>
      </c>
      <c r="O42" s="323">
        <f t="shared" si="40"/>
        <v>0</v>
      </c>
      <c r="P42" s="323">
        <f t="shared" si="5"/>
        <v>0</v>
      </c>
      <c r="Q42" s="323">
        <f t="shared" si="6"/>
        <v>0</v>
      </c>
      <c r="R42" s="323">
        <f t="shared" si="7"/>
        <v>0</v>
      </c>
      <c r="S42" s="323">
        <f t="shared" si="8"/>
        <v>0</v>
      </c>
      <c r="T42" s="323">
        <f t="shared" si="41"/>
        <v>0</v>
      </c>
      <c r="U42" s="323">
        <f t="shared" si="42"/>
        <v>0</v>
      </c>
      <c r="V42" s="323">
        <f t="shared" si="9"/>
        <v>0</v>
      </c>
      <c r="W42" s="323">
        <f t="shared" si="10"/>
        <v>0</v>
      </c>
      <c r="X42" s="323">
        <f t="shared" si="11"/>
        <v>0</v>
      </c>
      <c r="Y42" s="323">
        <f t="shared" si="12"/>
        <v>0</v>
      </c>
      <c r="Z42" s="323">
        <f t="shared" si="13"/>
        <v>0</v>
      </c>
      <c r="AA42" s="323">
        <f t="shared" si="14"/>
        <v>0</v>
      </c>
      <c r="AB42" s="323">
        <f t="shared" si="15"/>
        <v>0</v>
      </c>
      <c r="AC42" s="323">
        <f t="shared" si="16"/>
        <v>0</v>
      </c>
      <c r="AD42" s="323">
        <f t="shared" si="17"/>
        <v>0</v>
      </c>
      <c r="AE42" s="323">
        <f t="shared" si="18"/>
        <v>0</v>
      </c>
      <c r="AF42" s="323">
        <f t="shared" si="43"/>
        <v>0</v>
      </c>
      <c r="AG42" s="323">
        <f t="shared" si="44"/>
        <v>0</v>
      </c>
      <c r="AH42" s="323">
        <f t="shared" si="19"/>
        <v>0</v>
      </c>
      <c r="AI42" s="323">
        <f t="shared" si="20"/>
        <v>0</v>
      </c>
      <c r="AJ42" s="323">
        <f t="shared" si="21"/>
        <v>0</v>
      </c>
      <c r="AK42" s="323">
        <f t="shared" si="22"/>
        <v>0</v>
      </c>
      <c r="AL42" s="323">
        <f t="shared" si="23"/>
        <v>0</v>
      </c>
      <c r="AM42" s="323">
        <f t="shared" si="24"/>
        <v>0</v>
      </c>
      <c r="AN42" s="323">
        <f t="shared" si="25"/>
        <v>0</v>
      </c>
      <c r="AO42" s="323">
        <f t="shared" si="26"/>
        <v>0</v>
      </c>
      <c r="AP42" s="323">
        <f t="shared" si="27"/>
        <v>0</v>
      </c>
      <c r="AQ42" s="323">
        <f t="shared" si="28"/>
        <v>0</v>
      </c>
      <c r="AR42" s="323">
        <f t="shared" si="29"/>
        <v>0</v>
      </c>
      <c r="AS42" s="323">
        <f t="shared" si="30"/>
        <v>0</v>
      </c>
      <c r="AT42" s="323">
        <f t="shared" si="31"/>
        <v>0</v>
      </c>
      <c r="AU42" s="323">
        <f t="shared" si="32"/>
        <v>0</v>
      </c>
      <c r="AV42" s="323">
        <f t="shared" si="33"/>
        <v>0</v>
      </c>
      <c r="AW42" s="323">
        <f t="shared" si="34"/>
        <v>0</v>
      </c>
      <c r="AX42" s="323">
        <f t="shared" si="35"/>
        <v>0</v>
      </c>
      <c r="AY42" s="323">
        <f t="shared" si="36"/>
        <v>0</v>
      </c>
      <c r="AZ42" s="323">
        <f t="shared" si="37"/>
        <v>0</v>
      </c>
      <c r="BA42" s="323">
        <f t="shared" si="38"/>
        <v>0</v>
      </c>
    </row>
    <row r="43" spans="1:53" s="320" customFormat="1" ht="15" customHeight="1">
      <c r="A43" s="63" t="str">
        <f t="array" ref="A43">IF(C43&lt;&gt;0,SUM(($C$11:C43&lt;&gt;0)*1),"")</f>
        <v/>
      </c>
      <c r="B43" s="321"/>
      <c r="C43" s="321"/>
      <c r="D43" s="321"/>
      <c r="E43" s="376"/>
      <c r="F43" s="377"/>
      <c r="G43" s="378"/>
      <c r="H43" s="378"/>
      <c r="I43" s="63" t="str">
        <f t="shared" si="45"/>
        <v/>
      </c>
      <c r="J43" s="323">
        <f t="shared" si="1"/>
        <v>0</v>
      </c>
      <c r="K43" s="323">
        <f t="shared" si="2"/>
        <v>0</v>
      </c>
      <c r="L43" s="323">
        <f t="shared" si="3"/>
        <v>0</v>
      </c>
      <c r="M43" s="323">
        <f t="shared" si="4"/>
        <v>0</v>
      </c>
      <c r="N43" s="323">
        <f t="shared" si="39"/>
        <v>0</v>
      </c>
      <c r="O43" s="323">
        <f t="shared" si="40"/>
        <v>0</v>
      </c>
      <c r="P43" s="323">
        <f t="shared" si="5"/>
        <v>0</v>
      </c>
      <c r="Q43" s="323">
        <f t="shared" si="6"/>
        <v>0</v>
      </c>
      <c r="R43" s="323">
        <f t="shared" si="7"/>
        <v>0</v>
      </c>
      <c r="S43" s="323">
        <f t="shared" si="8"/>
        <v>0</v>
      </c>
      <c r="T43" s="323">
        <f t="shared" si="41"/>
        <v>0</v>
      </c>
      <c r="U43" s="323">
        <f t="shared" si="42"/>
        <v>0</v>
      </c>
      <c r="V43" s="323">
        <f t="shared" si="9"/>
        <v>0</v>
      </c>
      <c r="W43" s="323">
        <f t="shared" si="10"/>
        <v>0</v>
      </c>
      <c r="X43" s="323">
        <f t="shared" si="11"/>
        <v>0</v>
      </c>
      <c r="Y43" s="323">
        <f t="shared" si="12"/>
        <v>0</v>
      </c>
      <c r="Z43" s="323">
        <f t="shared" si="13"/>
        <v>0</v>
      </c>
      <c r="AA43" s="323">
        <f t="shared" si="14"/>
        <v>0</v>
      </c>
      <c r="AB43" s="323">
        <f t="shared" si="15"/>
        <v>0</v>
      </c>
      <c r="AC43" s="323">
        <f t="shared" si="16"/>
        <v>0</v>
      </c>
      <c r="AD43" s="323">
        <f t="shared" si="17"/>
        <v>0</v>
      </c>
      <c r="AE43" s="323">
        <f t="shared" si="18"/>
        <v>0</v>
      </c>
      <c r="AF43" s="323">
        <f t="shared" si="43"/>
        <v>0</v>
      </c>
      <c r="AG43" s="323">
        <f t="shared" si="44"/>
        <v>0</v>
      </c>
      <c r="AH43" s="323">
        <f t="shared" si="19"/>
        <v>0</v>
      </c>
      <c r="AI43" s="323">
        <f t="shared" si="20"/>
        <v>0</v>
      </c>
      <c r="AJ43" s="323">
        <f t="shared" si="21"/>
        <v>0</v>
      </c>
      <c r="AK43" s="323">
        <f t="shared" si="22"/>
        <v>0</v>
      </c>
      <c r="AL43" s="323">
        <f t="shared" si="23"/>
        <v>0</v>
      </c>
      <c r="AM43" s="323">
        <f t="shared" si="24"/>
        <v>0</v>
      </c>
      <c r="AN43" s="323">
        <f t="shared" si="25"/>
        <v>0</v>
      </c>
      <c r="AO43" s="323">
        <f t="shared" si="26"/>
        <v>0</v>
      </c>
      <c r="AP43" s="323">
        <f t="shared" si="27"/>
        <v>0</v>
      </c>
      <c r="AQ43" s="323">
        <f t="shared" si="28"/>
        <v>0</v>
      </c>
      <c r="AR43" s="323">
        <f t="shared" si="29"/>
        <v>0</v>
      </c>
      <c r="AS43" s="323">
        <f t="shared" si="30"/>
        <v>0</v>
      </c>
      <c r="AT43" s="323">
        <f t="shared" si="31"/>
        <v>0</v>
      </c>
      <c r="AU43" s="323">
        <f t="shared" si="32"/>
        <v>0</v>
      </c>
      <c r="AV43" s="323">
        <f t="shared" si="33"/>
        <v>0</v>
      </c>
      <c r="AW43" s="323">
        <f t="shared" si="34"/>
        <v>0</v>
      </c>
      <c r="AX43" s="323">
        <f t="shared" si="35"/>
        <v>0</v>
      </c>
      <c r="AY43" s="323">
        <f t="shared" si="36"/>
        <v>0</v>
      </c>
      <c r="AZ43" s="323">
        <f t="shared" si="37"/>
        <v>0</v>
      </c>
      <c r="BA43" s="323">
        <f t="shared" si="38"/>
        <v>0</v>
      </c>
    </row>
    <row r="44" spans="1:53" s="320" customFormat="1" ht="15" customHeight="1">
      <c r="A44" s="63" t="str">
        <f t="array" ref="A44">IF(C44&lt;&gt;0,SUM(($C$11:C44&lt;&gt;0)*1),"")</f>
        <v/>
      </c>
      <c r="B44" s="321"/>
      <c r="C44" s="321"/>
      <c r="D44" s="321"/>
      <c r="E44" s="376"/>
      <c r="F44" s="377"/>
      <c r="G44" s="378"/>
      <c r="H44" s="378"/>
      <c r="I44" s="63" t="str">
        <f t="shared" si="45"/>
        <v/>
      </c>
      <c r="J44" s="323">
        <f t="shared" si="1"/>
        <v>0</v>
      </c>
      <c r="K44" s="323">
        <f t="shared" si="2"/>
        <v>0</v>
      </c>
      <c r="L44" s="323">
        <f t="shared" si="3"/>
        <v>0</v>
      </c>
      <c r="M44" s="323">
        <f t="shared" si="4"/>
        <v>0</v>
      </c>
      <c r="N44" s="323">
        <f t="shared" si="39"/>
        <v>0</v>
      </c>
      <c r="O44" s="323">
        <f t="shared" si="40"/>
        <v>0</v>
      </c>
      <c r="P44" s="323">
        <f t="shared" si="5"/>
        <v>0</v>
      </c>
      <c r="Q44" s="323">
        <f t="shared" si="6"/>
        <v>0</v>
      </c>
      <c r="R44" s="323">
        <f t="shared" si="7"/>
        <v>0</v>
      </c>
      <c r="S44" s="323">
        <f t="shared" si="8"/>
        <v>0</v>
      </c>
      <c r="T44" s="323">
        <f t="shared" si="41"/>
        <v>0</v>
      </c>
      <c r="U44" s="323">
        <f t="shared" si="42"/>
        <v>0</v>
      </c>
      <c r="V44" s="323">
        <f t="shared" si="9"/>
        <v>0</v>
      </c>
      <c r="W44" s="323">
        <f t="shared" si="10"/>
        <v>0</v>
      </c>
      <c r="X44" s="323">
        <f t="shared" si="11"/>
        <v>0</v>
      </c>
      <c r="Y44" s="323">
        <f t="shared" si="12"/>
        <v>0</v>
      </c>
      <c r="Z44" s="323">
        <f t="shared" si="13"/>
        <v>0</v>
      </c>
      <c r="AA44" s="323">
        <f t="shared" si="14"/>
        <v>0</v>
      </c>
      <c r="AB44" s="323">
        <f t="shared" si="15"/>
        <v>0</v>
      </c>
      <c r="AC44" s="323">
        <f t="shared" si="16"/>
        <v>0</v>
      </c>
      <c r="AD44" s="323">
        <f t="shared" si="17"/>
        <v>0</v>
      </c>
      <c r="AE44" s="323">
        <f t="shared" si="18"/>
        <v>0</v>
      </c>
      <c r="AF44" s="323">
        <f t="shared" si="43"/>
        <v>0</v>
      </c>
      <c r="AG44" s="323">
        <f t="shared" si="44"/>
        <v>0</v>
      </c>
      <c r="AH44" s="323">
        <f t="shared" si="19"/>
        <v>0</v>
      </c>
      <c r="AI44" s="323">
        <f t="shared" si="20"/>
        <v>0</v>
      </c>
      <c r="AJ44" s="323">
        <f t="shared" si="21"/>
        <v>0</v>
      </c>
      <c r="AK44" s="323">
        <f t="shared" si="22"/>
        <v>0</v>
      </c>
      <c r="AL44" s="323">
        <f t="shared" si="23"/>
        <v>0</v>
      </c>
      <c r="AM44" s="323">
        <f t="shared" si="24"/>
        <v>0</v>
      </c>
      <c r="AN44" s="323">
        <f t="shared" si="25"/>
        <v>0</v>
      </c>
      <c r="AO44" s="323">
        <f t="shared" si="26"/>
        <v>0</v>
      </c>
      <c r="AP44" s="323">
        <f t="shared" si="27"/>
        <v>0</v>
      </c>
      <c r="AQ44" s="323">
        <f t="shared" si="28"/>
        <v>0</v>
      </c>
      <c r="AR44" s="323">
        <f t="shared" si="29"/>
        <v>0</v>
      </c>
      <c r="AS44" s="323">
        <f t="shared" si="30"/>
        <v>0</v>
      </c>
      <c r="AT44" s="323">
        <f t="shared" si="31"/>
        <v>0</v>
      </c>
      <c r="AU44" s="323">
        <f t="shared" si="32"/>
        <v>0</v>
      </c>
      <c r="AV44" s="323">
        <f t="shared" si="33"/>
        <v>0</v>
      </c>
      <c r="AW44" s="323">
        <f t="shared" si="34"/>
        <v>0</v>
      </c>
      <c r="AX44" s="323">
        <f t="shared" si="35"/>
        <v>0</v>
      </c>
      <c r="AY44" s="323">
        <f t="shared" si="36"/>
        <v>0</v>
      </c>
      <c r="AZ44" s="323">
        <f t="shared" si="37"/>
        <v>0</v>
      </c>
      <c r="BA44" s="323">
        <f t="shared" si="38"/>
        <v>0</v>
      </c>
    </row>
    <row r="45" spans="1:53" s="320" customFormat="1" ht="15" customHeight="1">
      <c r="A45" s="63" t="str">
        <f t="array" ref="A45">IF(C45&lt;&gt;0,SUM(($C$11:C45&lt;&gt;0)*1),"")</f>
        <v/>
      </c>
      <c r="B45" s="321"/>
      <c r="C45" s="321"/>
      <c r="D45" s="321"/>
      <c r="E45" s="376"/>
      <c r="F45" s="377"/>
      <c r="G45" s="378"/>
      <c r="H45" s="378"/>
      <c r="I45" s="63" t="str">
        <f t="shared" si="45"/>
        <v/>
      </c>
      <c r="J45" s="323">
        <f t="shared" si="1"/>
        <v>0</v>
      </c>
      <c r="K45" s="323">
        <f t="shared" si="2"/>
        <v>0</v>
      </c>
      <c r="L45" s="323">
        <f t="shared" si="3"/>
        <v>0</v>
      </c>
      <c r="M45" s="323">
        <f t="shared" si="4"/>
        <v>0</v>
      </c>
      <c r="N45" s="323">
        <f t="shared" si="39"/>
        <v>0</v>
      </c>
      <c r="O45" s="323">
        <f t="shared" si="40"/>
        <v>0</v>
      </c>
      <c r="P45" s="323">
        <f t="shared" si="5"/>
        <v>0</v>
      </c>
      <c r="Q45" s="323">
        <f t="shared" si="6"/>
        <v>0</v>
      </c>
      <c r="R45" s="323">
        <f t="shared" si="7"/>
        <v>0</v>
      </c>
      <c r="S45" s="323">
        <f t="shared" si="8"/>
        <v>0</v>
      </c>
      <c r="T45" s="323">
        <f t="shared" si="41"/>
        <v>0</v>
      </c>
      <c r="U45" s="323">
        <f t="shared" si="42"/>
        <v>0</v>
      </c>
      <c r="V45" s="323">
        <f t="shared" si="9"/>
        <v>0</v>
      </c>
      <c r="W45" s="323">
        <f t="shared" si="10"/>
        <v>0</v>
      </c>
      <c r="X45" s="323">
        <f t="shared" si="11"/>
        <v>0</v>
      </c>
      <c r="Y45" s="323">
        <f t="shared" si="12"/>
        <v>0</v>
      </c>
      <c r="Z45" s="323">
        <f t="shared" si="13"/>
        <v>0</v>
      </c>
      <c r="AA45" s="323">
        <f t="shared" si="14"/>
        <v>0</v>
      </c>
      <c r="AB45" s="323">
        <f t="shared" si="15"/>
        <v>0</v>
      </c>
      <c r="AC45" s="323">
        <f t="shared" si="16"/>
        <v>0</v>
      </c>
      <c r="AD45" s="323">
        <f t="shared" si="17"/>
        <v>0</v>
      </c>
      <c r="AE45" s="323">
        <f t="shared" si="18"/>
        <v>0</v>
      </c>
      <c r="AF45" s="323">
        <f t="shared" si="43"/>
        <v>0</v>
      </c>
      <c r="AG45" s="323">
        <f t="shared" si="44"/>
        <v>0</v>
      </c>
      <c r="AH45" s="323">
        <f t="shared" si="19"/>
        <v>0</v>
      </c>
      <c r="AI45" s="323">
        <f t="shared" si="20"/>
        <v>0</v>
      </c>
      <c r="AJ45" s="323">
        <f t="shared" si="21"/>
        <v>0</v>
      </c>
      <c r="AK45" s="323">
        <f t="shared" si="22"/>
        <v>0</v>
      </c>
      <c r="AL45" s="323">
        <f t="shared" si="23"/>
        <v>0</v>
      </c>
      <c r="AM45" s="323">
        <f t="shared" si="24"/>
        <v>0</v>
      </c>
      <c r="AN45" s="323">
        <f t="shared" si="25"/>
        <v>0</v>
      </c>
      <c r="AO45" s="323">
        <f t="shared" si="26"/>
        <v>0</v>
      </c>
      <c r="AP45" s="323">
        <f t="shared" si="27"/>
        <v>0</v>
      </c>
      <c r="AQ45" s="323">
        <f t="shared" si="28"/>
        <v>0</v>
      </c>
      <c r="AR45" s="323">
        <f t="shared" si="29"/>
        <v>0</v>
      </c>
      <c r="AS45" s="323">
        <f t="shared" si="30"/>
        <v>0</v>
      </c>
      <c r="AT45" s="323">
        <f t="shared" si="31"/>
        <v>0</v>
      </c>
      <c r="AU45" s="323">
        <f t="shared" si="32"/>
        <v>0</v>
      </c>
      <c r="AV45" s="323">
        <f t="shared" si="33"/>
        <v>0</v>
      </c>
      <c r="AW45" s="323">
        <f t="shared" si="34"/>
        <v>0</v>
      </c>
      <c r="AX45" s="323">
        <f t="shared" si="35"/>
        <v>0</v>
      </c>
      <c r="AY45" s="323">
        <f t="shared" si="36"/>
        <v>0</v>
      </c>
      <c r="AZ45" s="323">
        <f t="shared" si="37"/>
        <v>0</v>
      </c>
      <c r="BA45" s="323">
        <f t="shared" si="38"/>
        <v>0</v>
      </c>
    </row>
    <row r="46" spans="1:53" s="320" customFormat="1" ht="15" customHeight="1">
      <c r="A46" s="63" t="str">
        <f t="array" ref="A46">IF(C46&lt;&gt;0,SUM(($C$11:C46&lt;&gt;0)*1),"")</f>
        <v/>
      </c>
      <c r="B46" s="321"/>
      <c r="C46" s="321"/>
      <c r="D46" s="321"/>
      <c r="E46" s="376"/>
      <c r="F46" s="377"/>
      <c r="G46" s="378"/>
      <c r="H46" s="378"/>
      <c r="I46" s="63" t="str">
        <f t="shared" si="45"/>
        <v/>
      </c>
      <c r="J46" s="323">
        <f t="shared" si="1"/>
        <v>0</v>
      </c>
      <c r="K46" s="323">
        <f t="shared" si="2"/>
        <v>0</v>
      </c>
      <c r="L46" s="323">
        <f t="shared" si="3"/>
        <v>0</v>
      </c>
      <c r="M46" s="323">
        <f t="shared" si="4"/>
        <v>0</v>
      </c>
      <c r="N46" s="323">
        <f t="shared" si="39"/>
        <v>0</v>
      </c>
      <c r="O46" s="323">
        <f t="shared" si="40"/>
        <v>0</v>
      </c>
      <c r="P46" s="323">
        <f t="shared" si="5"/>
        <v>0</v>
      </c>
      <c r="Q46" s="323">
        <f t="shared" si="6"/>
        <v>0</v>
      </c>
      <c r="R46" s="323">
        <f t="shared" si="7"/>
        <v>0</v>
      </c>
      <c r="S46" s="323">
        <f t="shared" si="8"/>
        <v>0</v>
      </c>
      <c r="T46" s="323">
        <f t="shared" si="41"/>
        <v>0</v>
      </c>
      <c r="U46" s="323">
        <f t="shared" si="42"/>
        <v>0</v>
      </c>
      <c r="V46" s="323">
        <f t="shared" si="9"/>
        <v>0</v>
      </c>
      <c r="W46" s="323">
        <f t="shared" si="10"/>
        <v>0</v>
      </c>
      <c r="X46" s="323">
        <f t="shared" si="11"/>
        <v>0</v>
      </c>
      <c r="Y46" s="323">
        <f t="shared" si="12"/>
        <v>0</v>
      </c>
      <c r="Z46" s="323">
        <f t="shared" si="13"/>
        <v>0</v>
      </c>
      <c r="AA46" s="323">
        <f t="shared" si="14"/>
        <v>0</v>
      </c>
      <c r="AB46" s="323">
        <f t="shared" si="15"/>
        <v>0</v>
      </c>
      <c r="AC46" s="323">
        <f t="shared" si="16"/>
        <v>0</v>
      </c>
      <c r="AD46" s="323">
        <f t="shared" si="17"/>
        <v>0</v>
      </c>
      <c r="AE46" s="323">
        <f t="shared" si="18"/>
        <v>0</v>
      </c>
      <c r="AF46" s="323">
        <f t="shared" si="43"/>
        <v>0</v>
      </c>
      <c r="AG46" s="323">
        <f t="shared" si="44"/>
        <v>0</v>
      </c>
      <c r="AH46" s="323">
        <f t="shared" si="19"/>
        <v>0</v>
      </c>
      <c r="AI46" s="323">
        <f t="shared" si="20"/>
        <v>0</v>
      </c>
      <c r="AJ46" s="323">
        <f t="shared" si="21"/>
        <v>0</v>
      </c>
      <c r="AK46" s="323">
        <f t="shared" si="22"/>
        <v>0</v>
      </c>
      <c r="AL46" s="323">
        <f t="shared" si="23"/>
        <v>0</v>
      </c>
      <c r="AM46" s="323">
        <f t="shared" si="24"/>
        <v>0</v>
      </c>
      <c r="AN46" s="323">
        <f t="shared" si="25"/>
        <v>0</v>
      </c>
      <c r="AO46" s="323">
        <f t="shared" si="26"/>
        <v>0</v>
      </c>
      <c r="AP46" s="323">
        <f t="shared" si="27"/>
        <v>0</v>
      </c>
      <c r="AQ46" s="323">
        <f t="shared" si="28"/>
        <v>0</v>
      </c>
      <c r="AR46" s="323">
        <f t="shared" si="29"/>
        <v>0</v>
      </c>
      <c r="AS46" s="323">
        <f t="shared" si="30"/>
        <v>0</v>
      </c>
      <c r="AT46" s="323">
        <f t="shared" si="31"/>
        <v>0</v>
      </c>
      <c r="AU46" s="323">
        <f t="shared" si="32"/>
        <v>0</v>
      </c>
      <c r="AV46" s="323">
        <f t="shared" si="33"/>
        <v>0</v>
      </c>
      <c r="AW46" s="323">
        <f t="shared" si="34"/>
        <v>0</v>
      </c>
      <c r="AX46" s="323">
        <f t="shared" si="35"/>
        <v>0</v>
      </c>
      <c r="AY46" s="323">
        <f t="shared" si="36"/>
        <v>0</v>
      </c>
      <c r="AZ46" s="323">
        <f t="shared" si="37"/>
        <v>0</v>
      </c>
      <c r="BA46" s="323">
        <f t="shared" si="38"/>
        <v>0</v>
      </c>
    </row>
    <row r="47" spans="1:53" s="320" customFormat="1" ht="15" customHeight="1">
      <c r="A47" s="63" t="str">
        <f t="array" ref="A47">IF(C47&lt;&gt;0,SUM(($C$11:C47&lt;&gt;0)*1),"")</f>
        <v/>
      </c>
      <c r="B47" s="321"/>
      <c r="C47" s="321"/>
      <c r="D47" s="321"/>
      <c r="E47" s="376"/>
      <c r="F47" s="377"/>
      <c r="G47" s="378"/>
      <c r="H47" s="378"/>
      <c r="I47" s="63" t="str">
        <f t="shared" si="45"/>
        <v/>
      </c>
      <c r="J47" s="323">
        <f t="shared" si="1"/>
        <v>0</v>
      </c>
      <c r="K47" s="323">
        <f t="shared" si="2"/>
        <v>0</v>
      </c>
      <c r="L47" s="323">
        <f t="shared" si="3"/>
        <v>0</v>
      </c>
      <c r="M47" s="323">
        <f t="shared" si="4"/>
        <v>0</v>
      </c>
      <c r="N47" s="323">
        <f t="shared" si="39"/>
        <v>0</v>
      </c>
      <c r="O47" s="323">
        <f t="shared" si="40"/>
        <v>0</v>
      </c>
      <c r="P47" s="323">
        <f t="shared" si="5"/>
        <v>0</v>
      </c>
      <c r="Q47" s="323">
        <f t="shared" si="6"/>
        <v>0</v>
      </c>
      <c r="R47" s="323">
        <f t="shared" si="7"/>
        <v>0</v>
      </c>
      <c r="S47" s="323">
        <f t="shared" si="8"/>
        <v>0</v>
      </c>
      <c r="T47" s="323">
        <f t="shared" si="41"/>
        <v>0</v>
      </c>
      <c r="U47" s="323">
        <f t="shared" si="42"/>
        <v>0</v>
      </c>
      <c r="V47" s="323">
        <f t="shared" si="9"/>
        <v>0</v>
      </c>
      <c r="W47" s="323">
        <f t="shared" si="10"/>
        <v>0</v>
      </c>
      <c r="X47" s="323">
        <f t="shared" si="11"/>
        <v>0</v>
      </c>
      <c r="Y47" s="323">
        <f t="shared" si="12"/>
        <v>0</v>
      </c>
      <c r="Z47" s="323">
        <f t="shared" si="13"/>
        <v>0</v>
      </c>
      <c r="AA47" s="323">
        <f t="shared" si="14"/>
        <v>0</v>
      </c>
      <c r="AB47" s="323">
        <f t="shared" si="15"/>
        <v>0</v>
      </c>
      <c r="AC47" s="323">
        <f t="shared" si="16"/>
        <v>0</v>
      </c>
      <c r="AD47" s="323">
        <f t="shared" si="17"/>
        <v>0</v>
      </c>
      <c r="AE47" s="323">
        <f t="shared" si="18"/>
        <v>0</v>
      </c>
      <c r="AF47" s="323">
        <f t="shared" si="43"/>
        <v>0</v>
      </c>
      <c r="AG47" s="323">
        <f t="shared" si="44"/>
        <v>0</v>
      </c>
      <c r="AH47" s="323">
        <f t="shared" si="19"/>
        <v>0</v>
      </c>
      <c r="AI47" s="323">
        <f t="shared" si="20"/>
        <v>0</v>
      </c>
      <c r="AJ47" s="323">
        <f t="shared" si="21"/>
        <v>0</v>
      </c>
      <c r="AK47" s="323">
        <f t="shared" si="22"/>
        <v>0</v>
      </c>
      <c r="AL47" s="323">
        <f t="shared" si="23"/>
        <v>0</v>
      </c>
      <c r="AM47" s="323">
        <f t="shared" si="24"/>
        <v>0</v>
      </c>
      <c r="AN47" s="323">
        <f t="shared" si="25"/>
        <v>0</v>
      </c>
      <c r="AO47" s="323">
        <f t="shared" si="26"/>
        <v>0</v>
      </c>
      <c r="AP47" s="323">
        <f t="shared" si="27"/>
        <v>0</v>
      </c>
      <c r="AQ47" s="323">
        <f t="shared" si="28"/>
        <v>0</v>
      </c>
      <c r="AR47" s="323">
        <f t="shared" si="29"/>
        <v>0</v>
      </c>
      <c r="AS47" s="323">
        <f t="shared" si="30"/>
        <v>0</v>
      </c>
      <c r="AT47" s="323">
        <f t="shared" si="31"/>
        <v>0</v>
      </c>
      <c r="AU47" s="323">
        <f t="shared" si="32"/>
        <v>0</v>
      </c>
      <c r="AV47" s="323">
        <f t="shared" si="33"/>
        <v>0</v>
      </c>
      <c r="AW47" s="323">
        <f t="shared" si="34"/>
        <v>0</v>
      </c>
      <c r="AX47" s="323">
        <f t="shared" si="35"/>
        <v>0</v>
      </c>
      <c r="AY47" s="323">
        <f t="shared" si="36"/>
        <v>0</v>
      </c>
      <c r="AZ47" s="323">
        <f t="shared" si="37"/>
        <v>0</v>
      </c>
      <c r="BA47" s="323">
        <f t="shared" si="38"/>
        <v>0</v>
      </c>
    </row>
    <row r="48" spans="1:53" s="320" customFormat="1" ht="15" customHeight="1">
      <c r="A48" s="63" t="str">
        <f t="array" ref="A48">IF(C48&lt;&gt;0,SUM(($C$11:C48&lt;&gt;0)*1),"")</f>
        <v/>
      </c>
      <c r="B48" s="321"/>
      <c r="C48" s="321"/>
      <c r="D48" s="321"/>
      <c r="E48" s="376"/>
      <c r="F48" s="377"/>
      <c r="G48" s="378"/>
      <c r="H48" s="378"/>
      <c r="I48" s="63" t="str">
        <f t="shared" si="45"/>
        <v/>
      </c>
      <c r="J48" s="323">
        <f t="shared" si="1"/>
        <v>0</v>
      </c>
      <c r="K48" s="323">
        <f t="shared" si="2"/>
        <v>0</v>
      </c>
      <c r="L48" s="323">
        <f t="shared" si="3"/>
        <v>0</v>
      </c>
      <c r="M48" s="323">
        <f t="shared" si="4"/>
        <v>0</v>
      </c>
      <c r="N48" s="323">
        <f t="shared" si="39"/>
        <v>0</v>
      </c>
      <c r="O48" s="323">
        <f t="shared" si="40"/>
        <v>0</v>
      </c>
      <c r="P48" s="323">
        <f t="shared" si="5"/>
        <v>0</v>
      </c>
      <c r="Q48" s="323">
        <f t="shared" si="6"/>
        <v>0</v>
      </c>
      <c r="R48" s="323">
        <f t="shared" si="7"/>
        <v>0</v>
      </c>
      <c r="S48" s="323">
        <f t="shared" si="8"/>
        <v>0</v>
      </c>
      <c r="T48" s="323">
        <f t="shared" si="41"/>
        <v>0</v>
      </c>
      <c r="U48" s="323">
        <f t="shared" si="42"/>
        <v>0</v>
      </c>
      <c r="V48" s="323">
        <f t="shared" si="9"/>
        <v>0</v>
      </c>
      <c r="W48" s="323">
        <f t="shared" si="10"/>
        <v>0</v>
      </c>
      <c r="X48" s="323">
        <f t="shared" si="11"/>
        <v>0</v>
      </c>
      <c r="Y48" s="323">
        <f t="shared" si="12"/>
        <v>0</v>
      </c>
      <c r="Z48" s="323">
        <f t="shared" si="13"/>
        <v>0</v>
      </c>
      <c r="AA48" s="323">
        <f t="shared" si="14"/>
        <v>0</v>
      </c>
      <c r="AB48" s="323">
        <f t="shared" si="15"/>
        <v>0</v>
      </c>
      <c r="AC48" s="323">
        <f t="shared" si="16"/>
        <v>0</v>
      </c>
      <c r="AD48" s="323">
        <f t="shared" si="17"/>
        <v>0</v>
      </c>
      <c r="AE48" s="323">
        <f t="shared" si="18"/>
        <v>0</v>
      </c>
      <c r="AF48" s="323">
        <f t="shared" si="43"/>
        <v>0</v>
      </c>
      <c r="AG48" s="323">
        <f t="shared" si="44"/>
        <v>0</v>
      </c>
      <c r="AH48" s="323">
        <f t="shared" si="19"/>
        <v>0</v>
      </c>
      <c r="AI48" s="323">
        <f t="shared" si="20"/>
        <v>0</v>
      </c>
      <c r="AJ48" s="323">
        <f t="shared" si="21"/>
        <v>0</v>
      </c>
      <c r="AK48" s="323">
        <f t="shared" si="22"/>
        <v>0</v>
      </c>
      <c r="AL48" s="323">
        <f t="shared" si="23"/>
        <v>0</v>
      </c>
      <c r="AM48" s="323">
        <f t="shared" si="24"/>
        <v>0</v>
      </c>
      <c r="AN48" s="323">
        <f t="shared" si="25"/>
        <v>0</v>
      </c>
      <c r="AO48" s="323">
        <f t="shared" si="26"/>
        <v>0</v>
      </c>
      <c r="AP48" s="323">
        <f t="shared" si="27"/>
        <v>0</v>
      </c>
      <c r="AQ48" s="323">
        <f t="shared" si="28"/>
        <v>0</v>
      </c>
      <c r="AR48" s="323">
        <f t="shared" si="29"/>
        <v>0</v>
      </c>
      <c r="AS48" s="323">
        <f t="shared" si="30"/>
        <v>0</v>
      </c>
      <c r="AT48" s="323">
        <f t="shared" si="31"/>
        <v>0</v>
      </c>
      <c r="AU48" s="323">
        <f t="shared" si="32"/>
        <v>0</v>
      </c>
      <c r="AV48" s="323">
        <f t="shared" si="33"/>
        <v>0</v>
      </c>
      <c r="AW48" s="323">
        <f t="shared" si="34"/>
        <v>0</v>
      </c>
      <c r="AX48" s="323">
        <f t="shared" si="35"/>
        <v>0</v>
      </c>
      <c r="AY48" s="323">
        <f t="shared" si="36"/>
        <v>0</v>
      </c>
      <c r="AZ48" s="323">
        <f t="shared" si="37"/>
        <v>0</v>
      </c>
      <c r="BA48" s="323">
        <f t="shared" si="38"/>
        <v>0</v>
      </c>
    </row>
    <row r="49" spans="1:53" s="320" customFormat="1" ht="15" customHeight="1">
      <c r="A49" s="63" t="str">
        <f t="array" ref="A49">IF(C49&lt;&gt;0,SUM(($C$11:C49&lt;&gt;0)*1),"")</f>
        <v/>
      </c>
      <c r="B49" s="321"/>
      <c r="C49" s="321"/>
      <c r="D49" s="321"/>
      <c r="E49" s="376"/>
      <c r="F49" s="377"/>
      <c r="G49" s="378"/>
      <c r="H49" s="378"/>
      <c r="I49" s="63" t="str">
        <f t="shared" si="45"/>
        <v/>
      </c>
      <c r="J49" s="323">
        <f t="shared" si="1"/>
        <v>0</v>
      </c>
      <c r="K49" s="323">
        <f t="shared" si="2"/>
        <v>0</v>
      </c>
      <c r="L49" s="323">
        <f t="shared" si="3"/>
        <v>0</v>
      </c>
      <c r="M49" s="323">
        <f t="shared" si="4"/>
        <v>0</v>
      </c>
      <c r="N49" s="323">
        <f t="shared" si="39"/>
        <v>0</v>
      </c>
      <c r="O49" s="323">
        <f t="shared" si="40"/>
        <v>0</v>
      </c>
      <c r="P49" s="323">
        <f t="shared" si="5"/>
        <v>0</v>
      </c>
      <c r="Q49" s="323">
        <f t="shared" si="6"/>
        <v>0</v>
      </c>
      <c r="R49" s="323">
        <f t="shared" si="7"/>
        <v>0</v>
      </c>
      <c r="S49" s="323">
        <f t="shared" si="8"/>
        <v>0</v>
      </c>
      <c r="T49" s="323">
        <f t="shared" si="41"/>
        <v>0</v>
      </c>
      <c r="U49" s="323">
        <f t="shared" si="42"/>
        <v>0</v>
      </c>
      <c r="V49" s="323">
        <f t="shared" si="9"/>
        <v>0</v>
      </c>
      <c r="W49" s="323">
        <f t="shared" si="10"/>
        <v>0</v>
      </c>
      <c r="X49" s="323">
        <f t="shared" si="11"/>
        <v>0</v>
      </c>
      <c r="Y49" s="323">
        <f t="shared" si="12"/>
        <v>0</v>
      </c>
      <c r="Z49" s="323">
        <f t="shared" si="13"/>
        <v>0</v>
      </c>
      <c r="AA49" s="323">
        <f t="shared" si="14"/>
        <v>0</v>
      </c>
      <c r="AB49" s="323">
        <f t="shared" si="15"/>
        <v>0</v>
      </c>
      <c r="AC49" s="323">
        <f t="shared" si="16"/>
        <v>0</v>
      </c>
      <c r="AD49" s="323">
        <f t="shared" si="17"/>
        <v>0</v>
      </c>
      <c r="AE49" s="323">
        <f t="shared" si="18"/>
        <v>0</v>
      </c>
      <c r="AF49" s="323">
        <f t="shared" si="43"/>
        <v>0</v>
      </c>
      <c r="AG49" s="323">
        <f t="shared" si="44"/>
        <v>0</v>
      </c>
      <c r="AH49" s="323">
        <f t="shared" si="19"/>
        <v>0</v>
      </c>
      <c r="AI49" s="323">
        <f t="shared" si="20"/>
        <v>0</v>
      </c>
      <c r="AJ49" s="323">
        <f t="shared" si="21"/>
        <v>0</v>
      </c>
      <c r="AK49" s="323">
        <f t="shared" si="22"/>
        <v>0</v>
      </c>
      <c r="AL49" s="323">
        <f t="shared" si="23"/>
        <v>0</v>
      </c>
      <c r="AM49" s="323">
        <f t="shared" si="24"/>
        <v>0</v>
      </c>
      <c r="AN49" s="323">
        <f t="shared" si="25"/>
        <v>0</v>
      </c>
      <c r="AO49" s="323">
        <f t="shared" si="26"/>
        <v>0</v>
      </c>
      <c r="AP49" s="323">
        <f t="shared" si="27"/>
        <v>0</v>
      </c>
      <c r="AQ49" s="323">
        <f t="shared" si="28"/>
        <v>0</v>
      </c>
      <c r="AR49" s="323">
        <f t="shared" si="29"/>
        <v>0</v>
      </c>
      <c r="AS49" s="323">
        <f t="shared" si="30"/>
        <v>0</v>
      </c>
      <c r="AT49" s="323">
        <f t="shared" si="31"/>
        <v>0</v>
      </c>
      <c r="AU49" s="323">
        <f t="shared" si="32"/>
        <v>0</v>
      </c>
      <c r="AV49" s="323">
        <f t="shared" si="33"/>
        <v>0</v>
      </c>
      <c r="AW49" s="323">
        <f t="shared" si="34"/>
        <v>0</v>
      </c>
      <c r="AX49" s="323">
        <f t="shared" si="35"/>
        <v>0</v>
      </c>
      <c r="AY49" s="323">
        <f t="shared" si="36"/>
        <v>0</v>
      </c>
      <c r="AZ49" s="323">
        <f t="shared" si="37"/>
        <v>0</v>
      </c>
      <c r="BA49" s="323">
        <f t="shared" si="38"/>
        <v>0</v>
      </c>
    </row>
    <row r="50" spans="1:53" s="320" customFormat="1" ht="15" customHeight="1">
      <c r="A50" s="63" t="str">
        <f t="array" ref="A50">IF(C50&lt;&gt;0,SUM(($C$11:C50&lt;&gt;0)*1),"")</f>
        <v/>
      </c>
      <c r="B50" s="321"/>
      <c r="C50" s="321"/>
      <c r="D50" s="321"/>
      <c r="E50" s="376"/>
      <c r="F50" s="377"/>
      <c r="G50" s="378"/>
      <c r="H50" s="378"/>
      <c r="I50" s="63" t="str">
        <f t="shared" si="45"/>
        <v/>
      </c>
      <c r="J50" s="323">
        <f t="shared" si="1"/>
        <v>0</v>
      </c>
      <c r="K50" s="323">
        <f t="shared" si="2"/>
        <v>0</v>
      </c>
      <c r="L50" s="323">
        <f t="shared" si="3"/>
        <v>0</v>
      </c>
      <c r="M50" s="323">
        <f t="shared" si="4"/>
        <v>0</v>
      </c>
      <c r="N50" s="323">
        <f t="shared" si="39"/>
        <v>0</v>
      </c>
      <c r="O50" s="323">
        <f t="shared" si="40"/>
        <v>0</v>
      </c>
      <c r="P50" s="323">
        <f t="shared" si="5"/>
        <v>0</v>
      </c>
      <c r="Q50" s="323">
        <f t="shared" si="6"/>
        <v>0</v>
      </c>
      <c r="R50" s="323">
        <f t="shared" si="7"/>
        <v>0</v>
      </c>
      <c r="S50" s="323">
        <f t="shared" si="8"/>
        <v>0</v>
      </c>
      <c r="T50" s="323">
        <f t="shared" si="41"/>
        <v>0</v>
      </c>
      <c r="U50" s="323">
        <f t="shared" si="42"/>
        <v>0</v>
      </c>
      <c r="V50" s="323">
        <f t="shared" si="9"/>
        <v>0</v>
      </c>
      <c r="W50" s="323">
        <f t="shared" si="10"/>
        <v>0</v>
      </c>
      <c r="X50" s="323">
        <f t="shared" si="11"/>
        <v>0</v>
      </c>
      <c r="Y50" s="323">
        <f t="shared" si="12"/>
        <v>0</v>
      </c>
      <c r="Z50" s="323">
        <f t="shared" si="13"/>
        <v>0</v>
      </c>
      <c r="AA50" s="323">
        <f t="shared" si="14"/>
        <v>0</v>
      </c>
      <c r="AB50" s="323">
        <f t="shared" si="15"/>
        <v>0</v>
      </c>
      <c r="AC50" s="323">
        <f t="shared" si="16"/>
        <v>0</v>
      </c>
      <c r="AD50" s="323">
        <f t="shared" si="17"/>
        <v>0</v>
      </c>
      <c r="AE50" s="323">
        <f t="shared" si="18"/>
        <v>0</v>
      </c>
      <c r="AF50" s="323">
        <f t="shared" si="43"/>
        <v>0</v>
      </c>
      <c r="AG50" s="323">
        <f t="shared" si="44"/>
        <v>0</v>
      </c>
      <c r="AH50" s="323">
        <f t="shared" si="19"/>
        <v>0</v>
      </c>
      <c r="AI50" s="323">
        <f t="shared" si="20"/>
        <v>0</v>
      </c>
      <c r="AJ50" s="323">
        <f t="shared" si="21"/>
        <v>0</v>
      </c>
      <c r="AK50" s="323">
        <f t="shared" si="22"/>
        <v>0</v>
      </c>
      <c r="AL50" s="323">
        <f t="shared" si="23"/>
        <v>0</v>
      </c>
      <c r="AM50" s="323">
        <f t="shared" si="24"/>
        <v>0</v>
      </c>
      <c r="AN50" s="323">
        <f t="shared" si="25"/>
        <v>0</v>
      </c>
      <c r="AO50" s="323">
        <f t="shared" si="26"/>
        <v>0</v>
      </c>
      <c r="AP50" s="323">
        <f t="shared" si="27"/>
        <v>0</v>
      </c>
      <c r="AQ50" s="323">
        <f t="shared" si="28"/>
        <v>0</v>
      </c>
      <c r="AR50" s="323">
        <f t="shared" si="29"/>
        <v>0</v>
      </c>
      <c r="AS50" s="323">
        <f t="shared" si="30"/>
        <v>0</v>
      </c>
      <c r="AT50" s="323">
        <f t="shared" si="31"/>
        <v>0</v>
      </c>
      <c r="AU50" s="323">
        <f t="shared" si="32"/>
        <v>0</v>
      </c>
      <c r="AV50" s="323">
        <f t="shared" si="33"/>
        <v>0</v>
      </c>
      <c r="AW50" s="323">
        <f t="shared" si="34"/>
        <v>0</v>
      </c>
      <c r="AX50" s="323">
        <f t="shared" si="35"/>
        <v>0</v>
      </c>
      <c r="AY50" s="323">
        <f t="shared" si="36"/>
        <v>0</v>
      </c>
      <c r="AZ50" s="323">
        <f t="shared" si="37"/>
        <v>0</v>
      </c>
      <c r="BA50" s="323">
        <f t="shared" si="38"/>
        <v>0</v>
      </c>
    </row>
    <row r="51" spans="1:53" s="320" customFormat="1" ht="15" customHeight="1">
      <c r="A51" s="63" t="str">
        <f t="array" ref="A51">IF(C51&lt;&gt;0,SUM(($C$11:C51&lt;&gt;0)*1),"")</f>
        <v/>
      </c>
      <c r="B51" s="321"/>
      <c r="C51" s="321"/>
      <c r="D51" s="321"/>
      <c r="E51" s="376"/>
      <c r="F51" s="377"/>
      <c r="G51" s="378"/>
      <c r="H51" s="378"/>
      <c r="I51" s="63" t="str">
        <f t="shared" si="45"/>
        <v/>
      </c>
      <c r="J51" s="323">
        <f t="shared" si="1"/>
        <v>0</v>
      </c>
      <c r="K51" s="323">
        <f t="shared" si="2"/>
        <v>0</v>
      </c>
      <c r="L51" s="323">
        <f t="shared" si="3"/>
        <v>0</v>
      </c>
      <c r="M51" s="323">
        <f t="shared" si="4"/>
        <v>0</v>
      </c>
      <c r="N51" s="323">
        <f t="shared" si="39"/>
        <v>0</v>
      </c>
      <c r="O51" s="323">
        <f t="shared" si="40"/>
        <v>0</v>
      </c>
      <c r="P51" s="323">
        <f t="shared" si="5"/>
        <v>0</v>
      </c>
      <c r="Q51" s="323">
        <f t="shared" si="6"/>
        <v>0</v>
      </c>
      <c r="R51" s="323">
        <f t="shared" si="7"/>
        <v>0</v>
      </c>
      <c r="S51" s="323">
        <f t="shared" si="8"/>
        <v>0</v>
      </c>
      <c r="T51" s="323">
        <f t="shared" si="41"/>
        <v>0</v>
      </c>
      <c r="U51" s="323">
        <f t="shared" si="42"/>
        <v>0</v>
      </c>
      <c r="V51" s="323">
        <f t="shared" si="9"/>
        <v>0</v>
      </c>
      <c r="W51" s="323">
        <f t="shared" si="10"/>
        <v>0</v>
      </c>
      <c r="X51" s="323">
        <f t="shared" si="11"/>
        <v>0</v>
      </c>
      <c r="Y51" s="323">
        <f t="shared" si="12"/>
        <v>0</v>
      </c>
      <c r="Z51" s="323">
        <f t="shared" si="13"/>
        <v>0</v>
      </c>
      <c r="AA51" s="323">
        <f t="shared" si="14"/>
        <v>0</v>
      </c>
      <c r="AB51" s="323">
        <f t="shared" si="15"/>
        <v>0</v>
      </c>
      <c r="AC51" s="323">
        <f t="shared" si="16"/>
        <v>0</v>
      </c>
      <c r="AD51" s="323">
        <f t="shared" si="17"/>
        <v>0</v>
      </c>
      <c r="AE51" s="323">
        <f t="shared" si="18"/>
        <v>0</v>
      </c>
      <c r="AF51" s="323">
        <f t="shared" si="43"/>
        <v>0</v>
      </c>
      <c r="AG51" s="323">
        <f t="shared" si="44"/>
        <v>0</v>
      </c>
      <c r="AH51" s="323">
        <f t="shared" si="19"/>
        <v>0</v>
      </c>
      <c r="AI51" s="323">
        <f t="shared" si="20"/>
        <v>0</v>
      </c>
      <c r="AJ51" s="323">
        <f t="shared" si="21"/>
        <v>0</v>
      </c>
      <c r="AK51" s="323">
        <f t="shared" si="22"/>
        <v>0</v>
      </c>
      <c r="AL51" s="323">
        <f t="shared" si="23"/>
        <v>0</v>
      </c>
      <c r="AM51" s="323">
        <f t="shared" si="24"/>
        <v>0</v>
      </c>
      <c r="AN51" s="323">
        <f t="shared" si="25"/>
        <v>0</v>
      </c>
      <c r="AO51" s="323">
        <f t="shared" si="26"/>
        <v>0</v>
      </c>
      <c r="AP51" s="323">
        <f t="shared" si="27"/>
        <v>0</v>
      </c>
      <c r="AQ51" s="323">
        <f t="shared" si="28"/>
        <v>0</v>
      </c>
      <c r="AR51" s="323">
        <f t="shared" si="29"/>
        <v>0</v>
      </c>
      <c r="AS51" s="323">
        <f t="shared" si="30"/>
        <v>0</v>
      </c>
      <c r="AT51" s="323">
        <f t="shared" si="31"/>
        <v>0</v>
      </c>
      <c r="AU51" s="323">
        <f t="shared" si="32"/>
        <v>0</v>
      </c>
      <c r="AV51" s="323">
        <f t="shared" si="33"/>
        <v>0</v>
      </c>
      <c r="AW51" s="323">
        <f t="shared" si="34"/>
        <v>0</v>
      </c>
      <c r="AX51" s="323">
        <f t="shared" si="35"/>
        <v>0</v>
      </c>
      <c r="AY51" s="323">
        <f t="shared" si="36"/>
        <v>0</v>
      </c>
      <c r="AZ51" s="323">
        <f t="shared" si="37"/>
        <v>0</v>
      </c>
      <c r="BA51" s="323">
        <f t="shared" si="38"/>
        <v>0</v>
      </c>
    </row>
    <row r="52" spans="1:53" s="320" customFormat="1" ht="15" customHeight="1">
      <c r="A52" s="63" t="str">
        <f t="array" ref="A52">IF(C52&lt;&gt;0,SUM(($C$11:C52&lt;&gt;0)*1),"")</f>
        <v/>
      </c>
      <c r="B52" s="321"/>
      <c r="C52" s="321"/>
      <c r="D52" s="321"/>
      <c r="E52" s="376"/>
      <c r="F52" s="377"/>
      <c r="G52" s="378"/>
      <c r="H52" s="378"/>
      <c r="I52" s="63" t="str">
        <f t="shared" si="45"/>
        <v/>
      </c>
      <c r="J52" s="323">
        <f t="shared" si="1"/>
        <v>0</v>
      </c>
      <c r="K52" s="323">
        <f t="shared" si="2"/>
        <v>0</v>
      </c>
      <c r="L52" s="323">
        <f t="shared" si="3"/>
        <v>0</v>
      </c>
      <c r="M52" s="323">
        <f t="shared" si="4"/>
        <v>0</v>
      </c>
      <c r="N52" s="323">
        <f t="shared" si="39"/>
        <v>0</v>
      </c>
      <c r="O52" s="323">
        <f t="shared" si="40"/>
        <v>0</v>
      </c>
      <c r="P52" s="323">
        <f t="shared" si="5"/>
        <v>0</v>
      </c>
      <c r="Q52" s="323">
        <f t="shared" si="6"/>
        <v>0</v>
      </c>
      <c r="R52" s="323">
        <f t="shared" si="7"/>
        <v>0</v>
      </c>
      <c r="S52" s="323">
        <f t="shared" si="8"/>
        <v>0</v>
      </c>
      <c r="T52" s="323">
        <f t="shared" si="41"/>
        <v>0</v>
      </c>
      <c r="U52" s="323">
        <f t="shared" si="42"/>
        <v>0</v>
      </c>
      <c r="V52" s="323">
        <f t="shared" si="9"/>
        <v>0</v>
      </c>
      <c r="W52" s="323">
        <f t="shared" si="10"/>
        <v>0</v>
      </c>
      <c r="X52" s="323">
        <f t="shared" si="11"/>
        <v>0</v>
      </c>
      <c r="Y52" s="323">
        <f t="shared" si="12"/>
        <v>0</v>
      </c>
      <c r="Z52" s="323">
        <f t="shared" si="13"/>
        <v>0</v>
      </c>
      <c r="AA52" s="323">
        <f t="shared" si="14"/>
        <v>0</v>
      </c>
      <c r="AB52" s="323">
        <f t="shared" si="15"/>
        <v>0</v>
      </c>
      <c r="AC52" s="323">
        <f t="shared" si="16"/>
        <v>0</v>
      </c>
      <c r="AD52" s="323">
        <f t="shared" si="17"/>
        <v>0</v>
      </c>
      <c r="AE52" s="323">
        <f t="shared" si="18"/>
        <v>0</v>
      </c>
      <c r="AF52" s="323">
        <f t="shared" si="43"/>
        <v>0</v>
      </c>
      <c r="AG52" s="323">
        <f t="shared" si="44"/>
        <v>0</v>
      </c>
      <c r="AH52" s="323">
        <f t="shared" si="19"/>
        <v>0</v>
      </c>
      <c r="AI52" s="323">
        <f t="shared" si="20"/>
        <v>0</v>
      </c>
      <c r="AJ52" s="323">
        <f t="shared" si="21"/>
        <v>0</v>
      </c>
      <c r="AK52" s="323">
        <f t="shared" si="22"/>
        <v>0</v>
      </c>
      <c r="AL52" s="323">
        <f t="shared" si="23"/>
        <v>0</v>
      </c>
      <c r="AM52" s="323">
        <f t="shared" si="24"/>
        <v>0</v>
      </c>
      <c r="AN52" s="323">
        <f t="shared" si="25"/>
        <v>0</v>
      </c>
      <c r="AO52" s="323">
        <f t="shared" si="26"/>
        <v>0</v>
      </c>
      <c r="AP52" s="323">
        <f t="shared" si="27"/>
        <v>0</v>
      </c>
      <c r="AQ52" s="323">
        <f t="shared" si="28"/>
        <v>0</v>
      </c>
      <c r="AR52" s="323">
        <f t="shared" si="29"/>
        <v>0</v>
      </c>
      <c r="AS52" s="323">
        <f t="shared" si="30"/>
        <v>0</v>
      </c>
      <c r="AT52" s="323">
        <f t="shared" si="31"/>
        <v>0</v>
      </c>
      <c r="AU52" s="323">
        <f t="shared" si="32"/>
        <v>0</v>
      </c>
      <c r="AV52" s="323">
        <f t="shared" si="33"/>
        <v>0</v>
      </c>
      <c r="AW52" s="323">
        <f t="shared" si="34"/>
        <v>0</v>
      </c>
      <c r="AX52" s="323">
        <f t="shared" si="35"/>
        <v>0</v>
      </c>
      <c r="AY52" s="323">
        <f t="shared" si="36"/>
        <v>0</v>
      </c>
      <c r="AZ52" s="323">
        <f t="shared" si="37"/>
        <v>0</v>
      </c>
      <c r="BA52" s="323">
        <f t="shared" si="38"/>
        <v>0</v>
      </c>
    </row>
    <row r="53" spans="1:53" s="320" customFormat="1" ht="15" customHeight="1">
      <c r="A53" s="63" t="str">
        <f t="array" ref="A53">IF(C53&lt;&gt;0,SUM(($C$11:C53&lt;&gt;0)*1),"")</f>
        <v/>
      </c>
      <c r="B53" s="321"/>
      <c r="C53" s="321"/>
      <c r="D53" s="321"/>
      <c r="E53" s="376"/>
      <c r="F53" s="377"/>
      <c r="G53" s="378"/>
      <c r="H53" s="378"/>
      <c r="I53" s="63" t="str">
        <f t="shared" si="45"/>
        <v/>
      </c>
      <c r="J53" s="323">
        <f t="shared" si="1"/>
        <v>0</v>
      </c>
      <c r="K53" s="323">
        <f t="shared" si="2"/>
        <v>0</v>
      </c>
      <c r="L53" s="323">
        <f t="shared" si="3"/>
        <v>0</v>
      </c>
      <c r="M53" s="323">
        <f t="shared" si="4"/>
        <v>0</v>
      </c>
      <c r="N53" s="323">
        <f t="shared" si="39"/>
        <v>0</v>
      </c>
      <c r="O53" s="323">
        <f t="shared" si="40"/>
        <v>0</v>
      </c>
      <c r="P53" s="323">
        <f t="shared" si="5"/>
        <v>0</v>
      </c>
      <c r="Q53" s="323">
        <f t="shared" si="6"/>
        <v>0</v>
      </c>
      <c r="R53" s="323">
        <f t="shared" si="7"/>
        <v>0</v>
      </c>
      <c r="S53" s="323">
        <f t="shared" si="8"/>
        <v>0</v>
      </c>
      <c r="T53" s="323">
        <f t="shared" si="41"/>
        <v>0</v>
      </c>
      <c r="U53" s="323">
        <f t="shared" si="42"/>
        <v>0</v>
      </c>
      <c r="V53" s="323">
        <f t="shared" si="9"/>
        <v>0</v>
      </c>
      <c r="W53" s="323">
        <f t="shared" si="10"/>
        <v>0</v>
      </c>
      <c r="X53" s="323">
        <f t="shared" si="11"/>
        <v>0</v>
      </c>
      <c r="Y53" s="323">
        <f t="shared" si="12"/>
        <v>0</v>
      </c>
      <c r="Z53" s="323">
        <f t="shared" si="13"/>
        <v>0</v>
      </c>
      <c r="AA53" s="323">
        <f t="shared" si="14"/>
        <v>0</v>
      </c>
      <c r="AB53" s="323">
        <f t="shared" si="15"/>
        <v>0</v>
      </c>
      <c r="AC53" s="323">
        <f t="shared" si="16"/>
        <v>0</v>
      </c>
      <c r="AD53" s="323">
        <f t="shared" si="17"/>
        <v>0</v>
      </c>
      <c r="AE53" s="323">
        <f t="shared" si="18"/>
        <v>0</v>
      </c>
      <c r="AF53" s="323">
        <f t="shared" si="43"/>
        <v>0</v>
      </c>
      <c r="AG53" s="323">
        <f t="shared" si="44"/>
        <v>0</v>
      </c>
      <c r="AH53" s="323">
        <f t="shared" si="19"/>
        <v>0</v>
      </c>
      <c r="AI53" s="323">
        <f t="shared" si="20"/>
        <v>0</v>
      </c>
      <c r="AJ53" s="323">
        <f t="shared" si="21"/>
        <v>0</v>
      </c>
      <c r="AK53" s="323">
        <f t="shared" si="22"/>
        <v>0</v>
      </c>
      <c r="AL53" s="323">
        <f t="shared" si="23"/>
        <v>0</v>
      </c>
      <c r="AM53" s="323">
        <f t="shared" si="24"/>
        <v>0</v>
      </c>
      <c r="AN53" s="323">
        <f t="shared" si="25"/>
        <v>0</v>
      </c>
      <c r="AO53" s="323">
        <f t="shared" si="26"/>
        <v>0</v>
      </c>
      <c r="AP53" s="323">
        <f t="shared" si="27"/>
        <v>0</v>
      </c>
      <c r="AQ53" s="323">
        <f t="shared" si="28"/>
        <v>0</v>
      </c>
      <c r="AR53" s="323">
        <f t="shared" si="29"/>
        <v>0</v>
      </c>
      <c r="AS53" s="323">
        <f t="shared" si="30"/>
        <v>0</v>
      </c>
      <c r="AT53" s="323">
        <f t="shared" si="31"/>
        <v>0</v>
      </c>
      <c r="AU53" s="323">
        <f t="shared" si="32"/>
        <v>0</v>
      </c>
      <c r="AV53" s="323">
        <f t="shared" si="33"/>
        <v>0</v>
      </c>
      <c r="AW53" s="323">
        <f t="shared" si="34"/>
        <v>0</v>
      </c>
      <c r="AX53" s="323">
        <f t="shared" si="35"/>
        <v>0</v>
      </c>
      <c r="AY53" s="323">
        <f t="shared" si="36"/>
        <v>0</v>
      </c>
      <c r="AZ53" s="323">
        <f t="shared" si="37"/>
        <v>0</v>
      </c>
      <c r="BA53" s="323">
        <f t="shared" si="38"/>
        <v>0</v>
      </c>
    </row>
    <row r="54" spans="1:53" s="320" customFormat="1" ht="15" customHeight="1">
      <c r="A54" s="63" t="str">
        <f t="array" ref="A54">IF(C54&lt;&gt;0,SUM(($C$11:C54&lt;&gt;0)*1),"")</f>
        <v/>
      </c>
      <c r="B54" s="321"/>
      <c r="C54" s="321"/>
      <c r="D54" s="321"/>
      <c r="E54" s="376"/>
      <c r="F54" s="377"/>
      <c r="G54" s="378"/>
      <c r="H54" s="378"/>
      <c r="I54" s="63" t="str">
        <f t="shared" si="45"/>
        <v/>
      </c>
      <c r="J54" s="323">
        <f t="shared" si="1"/>
        <v>0</v>
      </c>
      <c r="K54" s="323">
        <f t="shared" si="2"/>
        <v>0</v>
      </c>
      <c r="L54" s="323">
        <f t="shared" si="3"/>
        <v>0</v>
      </c>
      <c r="M54" s="323">
        <f t="shared" si="4"/>
        <v>0</v>
      </c>
      <c r="N54" s="323">
        <f t="shared" si="39"/>
        <v>0</v>
      </c>
      <c r="O54" s="323">
        <f t="shared" si="40"/>
        <v>0</v>
      </c>
      <c r="P54" s="323">
        <f t="shared" si="5"/>
        <v>0</v>
      </c>
      <c r="Q54" s="323">
        <f t="shared" si="6"/>
        <v>0</v>
      </c>
      <c r="R54" s="323">
        <f t="shared" si="7"/>
        <v>0</v>
      </c>
      <c r="S54" s="323">
        <f t="shared" si="8"/>
        <v>0</v>
      </c>
      <c r="T54" s="323">
        <f t="shared" si="41"/>
        <v>0</v>
      </c>
      <c r="U54" s="323">
        <f t="shared" si="42"/>
        <v>0</v>
      </c>
      <c r="V54" s="323">
        <f t="shared" si="9"/>
        <v>0</v>
      </c>
      <c r="W54" s="323">
        <f t="shared" si="10"/>
        <v>0</v>
      </c>
      <c r="X54" s="323">
        <f t="shared" si="11"/>
        <v>0</v>
      </c>
      <c r="Y54" s="323">
        <f t="shared" si="12"/>
        <v>0</v>
      </c>
      <c r="Z54" s="323">
        <f t="shared" si="13"/>
        <v>0</v>
      </c>
      <c r="AA54" s="323">
        <f t="shared" si="14"/>
        <v>0</v>
      </c>
      <c r="AB54" s="323">
        <f t="shared" si="15"/>
        <v>0</v>
      </c>
      <c r="AC54" s="323">
        <f t="shared" si="16"/>
        <v>0</v>
      </c>
      <c r="AD54" s="323">
        <f t="shared" si="17"/>
        <v>0</v>
      </c>
      <c r="AE54" s="323">
        <f t="shared" si="18"/>
        <v>0</v>
      </c>
      <c r="AF54" s="323">
        <f t="shared" si="43"/>
        <v>0</v>
      </c>
      <c r="AG54" s="323">
        <f t="shared" si="44"/>
        <v>0</v>
      </c>
      <c r="AH54" s="323">
        <f t="shared" si="19"/>
        <v>0</v>
      </c>
      <c r="AI54" s="323">
        <f t="shared" si="20"/>
        <v>0</v>
      </c>
      <c r="AJ54" s="323">
        <f t="shared" si="21"/>
        <v>0</v>
      </c>
      <c r="AK54" s="323">
        <f t="shared" si="22"/>
        <v>0</v>
      </c>
      <c r="AL54" s="323">
        <f t="shared" si="23"/>
        <v>0</v>
      </c>
      <c r="AM54" s="323">
        <f t="shared" si="24"/>
        <v>0</v>
      </c>
      <c r="AN54" s="323">
        <f t="shared" si="25"/>
        <v>0</v>
      </c>
      <c r="AO54" s="323">
        <f t="shared" si="26"/>
        <v>0</v>
      </c>
      <c r="AP54" s="323">
        <f t="shared" si="27"/>
        <v>0</v>
      </c>
      <c r="AQ54" s="323">
        <f t="shared" si="28"/>
        <v>0</v>
      </c>
      <c r="AR54" s="323">
        <f t="shared" si="29"/>
        <v>0</v>
      </c>
      <c r="AS54" s="323">
        <f t="shared" si="30"/>
        <v>0</v>
      </c>
      <c r="AT54" s="323">
        <f t="shared" si="31"/>
        <v>0</v>
      </c>
      <c r="AU54" s="323">
        <f t="shared" si="32"/>
        <v>0</v>
      </c>
      <c r="AV54" s="323">
        <f t="shared" si="33"/>
        <v>0</v>
      </c>
      <c r="AW54" s="323">
        <f t="shared" si="34"/>
        <v>0</v>
      </c>
      <c r="AX54" s="323">
        <f t="shared" si="35"/>
        <v>0</v>
      </c>
      <c r="AY54" s="323">
        <f t="shared" si="36"/>
        <v>0</v>
      </c>
      <c r="AZ54" s="323">
        <f t="shared" si="37"/>
        <v>0</v>
      </c>
      <c r="BA54" s="323">
        <f t="shared" si="38"/>
        <v>0</v>
      </c>
    </row>
    <row r="55" spans="1:53" s="320" customFormat="1" ht="15" customHeight="1">
      <c r="A55" s="63" t="str">
        <f t="array" ref="A55">IF(C55&lt;&gt;0,SUM(($C$11:C55&lt;&gt;0)*1),"")</f>
        <v/>
      </c>
      <c r="B55" s="321"/>
      <c r="C55" s="321"/>
      <c r="D55" s="321"/>
      <c r="E55" s="376"/>
      <c r="F55" s="377"/>
      <c r="G55" s="378"/>
      <c r="H55" s="378"/>
      <c r="I55" s="63" t="str">
        <f t="shared" si="45"/>
        <v/>
      </c>
      <c r="J55" s="323">
        <f t="shared" si="1"/>
        <v>0</v>
      </c>
      <c r="K55" s="323">
        <f t="shared" si="2"/>
        <v>0</v>
      </c>
      <c r="L55" s="323">
        <f t="shared" si="3"/>
        <v>0</v>
      </c>
      <c r="M55" s="323">
        <f t="shared" si="4"/>
        <v>0</v>
      </c>
      <c r="N55" s="323">
        <f t="shared" si="39"/>
        <v>0</v>
      </c>
      <c r="O55" s="323">
        <f t="shared" si="40"/>
        <v>0</v>
      </c>
      <c r="P55" s="323">
        <f t="shared" si="5"/>
        <v>0</v>
      </c>
      <c r="Q55" s="323">
        <f t="shared" si="6"/>
        <v>0</v>
      </c>
      <c r="R55" s="323">
        <f t="shared" si="7"/>
        <v>0</v>
      </c>
      <c r="S55" s="323">
        <f t="shared" si="8"/>
        <v>0</v>
      </c>
      <c r="T55" s="323">
        <f t="shared" si="41"/>
        <v>0</v>
      </c>
      <c r="U55" s="323">
        <f t="shared" si="42"/>
        <v>0</v>
      </c>
      <c r="V55" s="323">
        <f t="shared" si="9"/>
        <v>0</v>
      </c>
      <c r="W55" s="323">
        <f t="shared" si="10"/>
        <v>0</v>
      </c>
      <c r="X55" s="323">
        <f t="shared" si="11"/>
        <v>0</v>
      </c>
      <c r="Y55" s="323">
        <f t="shared" si="12"/>
        <v>0</v>
      </c>
      <c r="Z55" s="323">
        <f t="shared" si="13"/>
        <v>0</v>
      </c>
      <c r="AA55" s="323">
        <f t="shared" si="14"/>
        <v>0</v>
      </c>
      <c r="AB55" s="323">
        <f t="shared" si="15"/>
        <v>0</v>
      </c>
      <c r="AC55" s="323">
        <f t="shared" si="16"/>
        <v>0</v>
      </c>
      <c r="AD55" s="323">
        <f t="shared" si="17"/>
        <v>0</v>
      </c>
      <c r="AE55" s="323">
        <f t="shared" si="18"/>
        <v>0</v>
      </c>
      <c r="AF55" s="323">
        <f t="shared" si="43"/>
        <v>0</v>
      </c>
      <c r="AG55" s="323">
        <f t="shared" si="44"/>
        <v>0</v>
      </c>
      <c r="AH55" s="323">
        <f t="shared" si="19"/>
        <v>0</v>
      </c>
      <c r="AI55" s="323">
        <f t="shared" si="20"/>
        <v>0</v>
      </c>
      <c r="AJ55" s="323">
        <f t="shared" si="21"/>
        <v>0</v>
      </c>
      <c r="AK55" s="323">
        <f t="shared" si="22"/>
        <v>0</v>
      </c>
      <c r="AL55" s="323">
        <f t="shared" si="23"/>
        <v>0</v>
      </c>
      <c r="AM55" s="323">
        <f t="shared" si="24"/>
        <v>0</v>
      </c>
      <c r="AN55" s="323">
        <f t="shared" si="25"/>
        <v>0</v>
      </c>
      <c r="AO55" s="323">
        <f t="shared" si="26"/>
        <v>0</v>
      </c>
      <c r="AP55" s="323">
        <f t="shared" si="27"/>
        <v>0</v>
      </c>
      <c r="AQ55" s="323">
        <f t="shared" si="28"/>
        <v>0</v>
      </c>
      <c r="AR55" s="323">
        <f t="shared" si="29"/>
        <v>0</v>
      </c>
      <c r="AS55" s="323">
        <f t="shared" si="30"/>
        <v>0</v>
      </c>
      <c r="AT55" s="323">
        <f t="shared" si="31"/>
        <v>0</v>
      </c>
      <c r="AU55" s="323">
        <f t="shared" si="32"/>
        <v>0</v>
      </c>
      <c r="AV55" s="323">
        <f t="shared" si="33"/>
        <v>0</v>
      </c>
      <c r="AW55" s="323">
        <f t="shared" si="34"/>
        <v>0</v>
      </c>
      <c r="AX55" s="323">
        <f t="shared" si="35"/>
        <v>0</v>
      </c>
      <c r="AY55" s="323">
        <f t="shared" si="36"/>
        <v>0</v>
      </c>
      <c r="AZ55" s="323">
        <f t="shared" si="37"/>
        <v>0</v>
      </c>
      <c r="BA55" s="323">
        <f t="shared" si="38"/>
        <v>0</v>
      </c>
    </row>
    <row r="56" spans="1:53" s="320" customFormat="1" ht="15" customHeight="1">
      <c r="A56" s="63" t="str">
        <f t="array" ref="A56">IF(C56&lt;&gt;0,SUM(($C$11:C56&lt;&gt;0)*1),"")</f>
        <v/>
      </c>
      <c r="B56" s="321"/>
      <c r="C56" s="321"/>
      <c r="D56" s="321"/>
      <c r="E56" s="376"/>
      <c r="F56" s="377"/>
      <c r="G56" s="378"/>
      <c r="H56" s="378"/>
      <c r="I56" s="63" t="str">
        <f t="shared" si="45"/>
        <v/>
      </c>
      <c r="J56" s="323">
        <f t="shared" si="1"/>
        <v>0</v>
      </c>
      <c r="K56" s="323">
        <f t="shared" si="2"/>
        <v>0</v>
      </c>
      <c r="L56" s="323">
        <f t="shared" si="3"/>
        <v>0</v>
      </c>
      <c r="M56" s="323">
        <f t="shared" si="4"/>
        <v>0</v>
      </c>
      <c r="N56" s="323">
        <f t="shared" si="39"/>
        <v>0</v>
      </c>
      <c r="O56" s="323">
        <f t="shared" si="40"/>
        <v>0</v>
      </c>
      <c r="P56" s="323">
        <f t="shared" si="5"/>
        <v>0</v>
      </c>
      <c r="Q56" s="323">
        <f t="shared" si="6"/>
        <v>0</v>
      </c>
      <c r="R56" s="323">
        <f t="shared" si="7"/>
        <v>0</v>
      </c>
      <c r="S56" s="323">
        <f t="shared" si="8"/>
        <v>0</v>
      </c>
      <c r="T56" s="323">
        <f t="shared" si="41"/>
        <v>0</v>
      </c>
      <c r="U56" s="323">
        <f t="shared" si="42"/>
        <v>0</v>
      </c>
      <c r="V56" s="323">
        <f t="shared" si="9"/>
        <v>0</v>
      </c>
      <c r="W56" s="323">
        <f t="shared" si="10"/>
        <v>0</v>
      </c>
      <c r="X56" s="323">
        <f t="shared" si="11"/>
        <v>0</v>
      </c>
      <c r="Y56" s="323">
        <f t="shared" si="12"/>
        <v>0</v>
      </c>
      <c r="Z56" s="323">
        <f t="shared" si="13"/>
        <v>0</v>
      </c>
      <c r="AA56" s="323">
        <f t="shared" si="14"/>
        <v>0</v>
      </c>
      <c r="AB56" s="323">
        <f t="shared" si="15"/>
        <v>0</v>
      </c>
      <c r="AC56" s="323">
        <f t="shared" si="16"/>
        <v>0</v>
      </c>
      <c r="AD56" s="323">
        <f t="shared" si="17"/>
        <v>0</v>
      </c>
      <c r="AE56" s="323">
        <f t="shared" si="18"/>
        <v>0</v>
      </c>
      <c r="AF56" s="323">
        <f t="shared" si="43"/>
        <v>0</v>
      </c>
      <c r="AG56" s="323">
        <f t="shared" si="44"/>
        <v>0</v>
      </c>
      <c r="AH56" s="323">
        <f t="shared" si="19"/>
        <v>0</v>
      </c>
      <c r="AI56" s="323">
        <f t="shared" si="20"/>
        <v>0</v>
      </c>
      <c r="AJ56" s="323">
        <f t="shared" si="21"/>
        <v>0</v>
      </c>
      <c r="AK56" s="323">
        <f t="shared" si="22"/>
        <v>0</v>
      </c>
      <c r="AL56" s="323">
        <f t="shared" si="23"/>
        <v>0</v>
      </c>
      <c r="AM56" s="323">
        <f t="shared" si="24"/>
        <v>0</v>
      </c>
      <c r="AN56" s="323">
        <f t="shared" si="25"/>
        <v>0</v>
      </c>
      <c r="AO56" s="323">
        <f t="shared" si="26"/>
        <v>0</v>
      </c>
      <c r="AP56" s="323">
        <f t="shared" si="27"/>
        <v>0</v>
      </c>
      <c r="AQ56" s="323">
        <f t="shared" si="28"/>
        <v>0</v>
      </c>
      <c r="AR56" s="323">
        <f t="shared" si="29"/>
        <v>0</v>
      </c>
      <c r="AS56" s="323">
        <f t="shared" si="30"/>
        <v>0</v>
      </c>
      <c r="AT56" s="323">
        <f t="shared" si="31"/>
        <v>0</v>
      </c>
      <c r="AU56" s="323">
        <f t="shared" si="32"/>
        <v>0</v>
      </c>
      <c r="AV56" s="323">
        <f t="shared" si="33"/>
        <v>0</v>
      </c>
      <c r="AW56" s="323">
        <f t="shared" si="34"/>
        <v>0</v>
      </c>
      <c r="AX56" s="323">
        <f t="shared" si="35"/>
        <v>0</v>
      </c>
      <c r="AY56" s="323">
        <f t="shared" si="36"/>
        <v>0</v>
      </c>
      <c r="AZ56" s="323">
        <f t="shared" si="37"/>
        <v>0</v>
      </c>
      <c r="BA56" s="323">
        <f t="shared" si="38"/>
        <v>0</v>
      </c>
    </row>
    <row r="57" spans="1:53" s="320" customFormat="1" ht="15" customHeight="1">
      <c r="A57" s="63" t="str">
        <f t="array" ref="A57">IF(C57&lt;&gt;0,SUM(($C$11:C57&lt;&gt;0)*1),"")</f>
        <v/>
      </c>
      <c r="B57" s="321"/>
      <c r="C57" s="321"/>
      <c r="D57" s="321"/>
      <c r="E57" s="376"/>
      <c r="F57" s="377"/>
      <c r="G57" s="378"/>
      <c r="H57" s="378"/>
      <c r="I57" s="63" t="str">
        <f t="shared" si="45"/>
        <v/>
      </c>
      <c r="J57" s="323">
        <f t="shared" si="1"/>
        <v>0</v>
      </c>
      <c r="K57" s="323">
        <f t="shared" si="2"/>
        <v>0</v>
      </c>
      <c r="L57" s="323">
        <f t="shared" si="3"/>
        <v>0</v>
      </c>
      <c r="M57" s="323">
        <f t="shared" si="4"/>
        <v>0</v>
      </c>
      <c r="N57" s="323">
        <f t="shared" si="39"/>
        <v>0</v>
      </c>
      <c r="O57" s="323">
        <f t="shared" si="40"/>
        <v>0</v>
      </c>
      <c r="P57" s="323">
        <f t="shared" si="5"/>
        <v>0</v>
      </c>
      <c r="Q57" s="323">
        <f t="shared" si="6"/>
        <v>0</v>
      </c>
      <c r="R57" s="323">
        <f t="shared" si="7"/>
        <v>0</v>
      </c>
      <c r="S57" s="323">
        <f t="shared" si="8"/>
        <v>0</v>
      </c>
      <c r="T57" s="323">
        <f t="shared" si="41"/>
        <v>0</v>
      </c>
      <c r="U57" s="323">
        <f t="shared" si="42"/>
        <v>0</v>
      </c>
      <c r="V57" s="323">
        <f t="shared" si="9"/>
        <v>0</v>
      </c>
      <c r="W57" s="323">
        <f t="shared" si="10"/>
        <v>0</v>
      </c>
      <c r="X57" s="323">
        <f t="shared" si="11"/>
        <v>0</v>
      </c>
      <c r="Y57" s="323">
        <f t="shared" si="12"/>
        <v>0</v>
      </c>
      <c r="Z57" s="323">
        <f t="shared" si="13"/>
        <v>0</v>
      </c>
      <c r="AA57" s="323">
        <f t="shared" si="14"/>
        <v>0</v>
      </c>
      <c r="AB57" s="323">
        <f t="shared" si="15"/>
        <v>0</v>
      </c>
      <c r="AC57" s="323">
        <f t="shared" si="16"/>
        <v>0</v>
      </c>
      <c r="AD57" s="323">
        <f t="shared" si="17"/>
        <v>0</v>
      </c>
      <c r="AE57" s="323">
        <f t="shared" si="18"/>
        <v>0</v>
      </c>
      <c r="AF57" s="323">
        <f t="shared" si="43"/>
        <v>0</v>
      </c>
      <c r="AG57" s="323">
        <f t="shared" si="44"/>
        <v>0</v>
      </c>
      <c r="AH57" s="323">
        <f t="shared" si="19"/>
        <v>0</v>
      </c>
      <c r="AI57" s="323">
        <f t="shared" si="20"/>
        <v>0</v>
      </c>
      <c r="AJ57" s="323">
        <f t="shared" si="21"/>
        <v>0</v>
      </c>
      <c r="AK57" s="323">
        <f t="shared" si="22"/>
        <v>0</v>
      </c>
      <c r="AL57" s="323">
        <f t="shared" si="23"/>
        <v>0</v>
      </c>
      <c r="AM57" s="323">
        <f t="shared" si="24"/>
        <v>0</v>
      </c>
      <c r="AN57" s="323">
        <f t="shared" si="25"/>
        <v>0</v>
      </c>
      <c r="AO57" s="323">
        <f t="shared" si="26"/>
        <v>0</v>
      </c>
      <c r="AP57" s="323">
        <f t="shared" si="27"/>
        <v>0</v>
      </c>
      <c r="AQ57" s="323">
        <f t="shared" si="28"/>
        <v>0</v>
      </c>
      <c r="AR57" s="323">
        <f t="shared" si="29"/>
        <v>0</v>
      </c>
      <c r="AS57" s="323">
        <f t="shared" si="30"/>
        <v>0</v>
      </c>
      <c r="AT57" s="323">
        <f t="shared" si="31"/>
        <v>0</v>
      </c>
      <c r="AU57" s="323">
        <f t="shared" si="32"/>
        <v>0</v>
      </c>
      <c r="AV57" s="323">
        <f t="shared" si="33"/>
        <v>0</v>
      </c>
      <c r="AW57" s="323">
        <f t="shared" si="34"/>
        <v>0</v>
      </c>
      <c r="AX57" s="323">
        <f t="shared" si="35"/>
        <v>0</v>
      </c>
      <c r="AY57" s="323">
        <f t="shared" si="36"/>
        <v>0</v>
      </c>
      <c r="AZ57" s="323">
        <f t="shared" si="37"/>
        <v>0</v>
      </c>
      <c r="BA57" s="323">
        <f t="shared" si="38"/>
        <v>0</v>
      </c>
    </row>
    <row r="58" spans="1:53" s="320" customFormat="1" ht="15" customHeight="1">
      <c r="A58" s="63" t="str">
        <f t="array" ref="A58">IF(C58&lt;&gt;0,SUM(($C$11:C58&lt;&gt;0)*1),"")</f>
        <v/>
      </c>
      <c r="B58" s="321"/>
      <c r="C58" s="321"/>
      <c r="D58" s="321"/>
      <c r="E58" s="376"/>
      <c r="F58" s="377"/>
      <c r="G58" s="378"/>
      <c r="H58" s="378"/>
      <c r="I58" s="63" t="str">
        <f t="shared" si="45"/>
        <v/>
      </c>
      <c r="J58" s="323">
        <f t="shared" si="1"/>
        <v>0</v>
      </c>
      <c r="K58" s="323">
        <f t="shared" si="2"/>
        <v>0</v>
      </c>
      <c r="L58" s="323">
        <f t="shared" si="3"/>
        <v>0</v>
      </c>
      <c r="M58" s="323">
        <f t="shared" si="4"/>
        <v>0</v>
      </c>
      <c r="N58" s="323">
        <f t="shared" si="39"/>
        <v>0</v>
      </c>
      <c r="O58" s="323">
        <f t="shared" si="40"/>
        <v>0</v>
      </c>
      <c r="P58" s="323">
        <f t="shared" si="5"/>
        <v>0</v>
      </c>
      <c r="Q58" s="323">
        <f t="shared" si="6"/>
        <v>0</v>
      </c>
      <c r="R58" s="323">
        <f t="shared" si="7"/>
        <v>0</v>
      </c>
      <c r="S58" s="323">
        <f t="shared" si="8"/>
        <v>0</v>
      </c>
      <c r="T58" s="323">
        <f t="shared" si="41"/>
        <v>0</v>
      </c>
      <c r="U58" s="323">
        <f t="shared" si="42"/>
        <v>0</v>
      </c>
      <c r="V58" s="323">
        <f t="shared" si="9"/>
        <v>0</v>
      </c>
      <c r="W58" s="323">
        <f t="shared" si="10"/>
        <v>0</v>
      </c>
      <c r="X58" s="323">
        <f t="shared" si="11"/>
        <v>0</v>
      </c>
      <c r="Y58" s="323">
        <f t="shared" si="12"/>
        <v>0</v>
      </c>
      <c r="Z58" s="323">
        <f t="shared" si="13"/>
        <v>0</v>
      </c>
      <c r="AA58" s="323">
        <f t="shared" si="14"/>
        <v>0</v>
      </c>
      <c r="AB58" s="323">
        <f t="shared" si="15"/>
        <v>0</v>
      </c>
      <c r="AC58" s="323">
        <f t="shared" si="16"/>
        <v>0</v>
      </c>
      <c r="AD58" s="323">
        <f t="shared" si="17"/>
        <v>0</v>
      </c>
      <c r="AE58" s="323">
        <f t="shared" si="18"/>
        <v>0</v>
      </c>
      <c r="AF58" s="323">
        <f t="shared" si="43"/>
        <v>0</v>
      </c>
      <c r="AG58" s="323">
        <f t="shared" si="44"/>
        <v>0</v>
      </c>
      <c r="AH58" s="323">
        <f t="shared" si="19"/>
        <v>0</v>
      </c>
      <c r="AI58" s="323">
        <f t="shared" si="20"/>
        <v>0</v>
      </c>
      <c r="AJ58" s="323">
        <f t="shared" si="21"/>
        <v>0</v>
      </c>
      <c r="AK58" s="323">
        <f t="shared" si="22"/>
        <v>0</v>
      </c>
      <c r="AL58" s="323">
        <f t="shared" si="23"/>
        <v>0</v>
      </c>
      <c r="AM58" s="323">
        <f t="shared" si="24"/>
        <v>0</v>
      </c>
      <c r="AN58" s="323">
        <f t="shared" si="25"/>
        <v>0</v>
      </c>
      <c r="AO58" s="323">
        <f t="shared" si="26"/>
        <v>0</v>
      </c>
      <c r="AP58" s="323">
        <f t="shared" si="27"/>
        <v>0</v>
      </c>
      <c r="AQ58" s="323">
        <f t="shared" si="28"/>
        <v>0</v>
      </c>
      <c r="AR58" s="323">
        <f t="shared" si="29"/>
        <v>0</v>
      </c>
      <c r="AS58" s="323">
        <f t="shared" si="30"/>
        <v>0</v>
      </c>
      <c r="AT58" s="323">
        <f t="shared" si="31"/>
        <v>0</v>
      </c>
      <c r="AU58" s="323">
        <f t="shared" si="32"/>
        <v>0</v>
      </c>
      <c r="AV58" s="323">
        <f t="shared" si="33"/>
        <v>0</v>
      </c>
      <c r="AW58" s="323">
        <f t="shared" si="34"/>
        <v>0</v>
      </c>
      <c r="AX58" s="323">
        <f t="shared" si="35"/>
        <v>0</v>
      </c>
      <c r="AY58" s="323">
        <f t="shared" si="36"/>
        <v>0</v>
      </c>
      <c r="AZ58" s="323">
        <f t="shared" si="37"/>
        <v>0</v>
      </c>
      <c r="BA58" s="323">
        <f t="shared" si="38"/>
        <v>0</v>
      </c>
    </row>
    <row r="59" spans="1:53" s="320" customFormat="1" ht="15" customHeight="1">
      <c r="A59" s="63" t="str">
        <f t="array" ref="A59">IF(C59&lt;&gt;0,SUM(($C$11:C59&lt;&gt;0)*1),"")</f>
        <v/>
      </c>
      <c r="B59" s="321"/>
      <c r="C59" s="321"/>
      <c r="D59" s="321"/>
      <c r="E59" s="376"/>
      <c r="F59" s="377"/>
      <c r="G59" s="378"/>
      <c r="H59" s="378"/>
      <c r="I59" s="63" t="str">
        <f t="shared" si="45"/>
        <v/>
      </c>
      <c r="J59" s="323">
        <f t="shared" si="1"/>
        <v>0</v>
      </c>
      <c r="K59" s="323">
        <f t="shared" si="2"/>
        <v>0</v>
      </c>
      <c r="L59" s="323">
        <f t="shared" si="3"/>
        <v>0</v>
      </c>
      <c r="M59" s="323">
        <f t="shared" si="4"/>
        <v>0</v>
      </c>
      <c r="N59" s="323">
        <f t="shared" si="39"/>
        <v>0</v>
      </c>
      <c r="O59" s="323">
        <f t="shared" si="40"/>
        <v>0</v>
      </c>
      <c r="P59" s="323">
        <f t="shared" si="5"/>
        <v>0</v>
      </c>
      <c r="Q59" s="323">
        <f t="shared" si="6"/>
        <v>0</v>
      </c>
      <c r="R59" s="323">
        <f t="shared" si="7"/>
        <v>0</v>
      </c>
      <c r="S59" s="323">
        <f t="shared" si="8"/>
        <v>0</v>
      </c>
      <c r="T59" s="323">
        <f t="shared" si="41"/>
        <v>0</v>
      </c>
      <c r="U59" s="323">
        <f t="shared" si="42"/>
        <v>0</v>
      </c>
      <c r="V59" s="323">
        <f t="shared" si="9"/>
        <v>0</v>
      </c>
      <c r="W59" s="323">
        <f t="shared" si="10"/>
        <v>0</v>
      </c>
      <c r="X59" s="323">
        <f t="shared" si="11"/>
        <v>0</v>
      </c>
      <c r="Y59" s="323">
        <f t="shared" si="12"/>
        <v>0</v>
      </c>
      <c r="Z59" s="323">
        <f t="shared" si="13"/>
        <v>0</v>
      </c>
      <c r="AA59" s="323">
        <f t="shared" si="14"/>
        <v>0</v>
      </c>
      <c r="AB59" s="323">
        <f t="shared" si="15"/>
        <v>0</v>
      </c>
      <c r="AC59" s="323">
        <f t="shared" si="16"/>
        <v>0</v>
      </c>
      <c r="AD59" s="323">
        <f t="shared" si="17"/>
        <v>0</v>
      </c>
      <c r="AE59" s="323">
        <f t="shared" si="18"/>
        <v>0</v>
      </c>
      <c r="AF59" s="323">
        <f t="shared" si="43"/>
        <v>0</v>
      </c>
      <c r="AG59" s="323">
        <f t="shared" si="44"/>
        <v>0</v>
      </c>
      <c r="AH59" s="323">
        <f t="shared" si="19"/>
        <v>0</v>
      </c>
      <c r="AI59" s="323">
        <f t="shared" si="20"/>
        <v>0</v>
      </c>
      <c r="AJ59" s="323">
        <f t="shared" si="21"/>
        <v>0</v>
      </c>
      <c r="AK59" s="323">
        <f t="shared" si="22"/>
        <v>0</v>
      </c>
      <c r="AL59" s="323">
        <f t="shared" si="23"/>
        <v>0</v>
      </c>
      <c r="AM59" s="323">
        <f t="shared" si="24"/>
        <v>0</v>
      </c>
      <c r="AN59" s="323">
        <f t="shared" si="25"/>
        <v>0</v>
      </c>
      <c r="AO59" s="323">
        <f t="shared" si="26"/>
        <v>0</v>
      </c>
      <c r="AP59" s="323">
        <f t="shared" si="27"/>
        <v>0</v>
      </c>
      <c r="AQ59" s="323">
        <f t="shared" si="28"/>
        <v>0</v>
      </c>
      <c r="AR59" s="323">
        <f t="shared" si="29"/>
        <v>0</v>
      </c>
      <c r="AS59" s="323">
        <f t="shared" si="30"/>
        <v>0</v>
      </c>
      <c r="AT59" s="323">
        <f t="shared" si="31"/>
        <v>0</v>
      </c>
      <c r="AU59" s="323">
        <f t="shared" si="32"/>
        <v>0</v>
      </c>
      <c r="AV59" s="323">
        <f t="shared" si="33"/>
        <v>0</v>
      </c>
      <c r="AW59" s="323">
        <f t="shared" si="34"/>
        <v>0</v>
      </c>
      <c r="AX59" s="323">
        <f t="shared" si="35"/>
        <v>0</v>
      </c>
      <c r="AY59" s="323">
        <f t="shared" si="36"/>
        <v>0</v>
      </c>
      <c r="AZ59" s="323">
        <f t="shared" si="37"/>
        <v>0</v>
      </c>
      <c r="BA59" s="323">
        <f t="shared" si="38"/>
        <v>0</v>
      </c>
    </row>
    <row r="60" spans="1:53" s="320" customFormat="1" ht="15" customHeight="1">
      <c r="A60" s="63" t="str">
        <f t="array" ref="A60">IF(C60&lt;&gt;0,SUM(($C$11:C60&lt;&gt;0)*1),"")</f>
        <v/>
      </c>
      <c r="B60" s="321"/>
      <c r="C60" s="321"/>
      <c r="D60" s="321"/>
      <c r="E60" s="376"/>
      <c r="F60" s="377"/>
      <c r="G60" s="378"/>
      <c r="H60" s="378"/>
      <c r="I60" s="63" t="str">
        <f t="shared" si="45"/>
        <v/>
      </c>
      <c r="J60" s="323">
        <f t="shared" si="1"/>
        <v>0</v>
      </c>
      <c r="K60" s="323">
        <f t="shared" si="2"/>
        <v>0</v>
      </c>
      <c r="L60" s="323">
        <f t="shared" si="3"/>
        <v>0</v>
      </c>
      <c r="M60" s="323">
        <f t="shared" si="4"/>
        <v>0</v>
      </c>
      <c r="N60" s="323">
        <f t="shared" si="39"/>
        <v>0</v>
      </c>
      <c r="O60" s="323">
        <f t="shared" si="40"/>
        <v>0</v>
      </c>
      <c r="P60" s="323">
        <f t="shared" si="5"/>
        <v>0</v>
      </c>
      <c r="Q60" s="323">
        <f t="shared" si="6"/>
        <v>0</v>
      </c>
      <c r="R60" s="323">
        <f t="shared" si="7"/>
        <v>0</v>
      </c>
      <c r="S60" s="323">
        <f t="shared" si="8"/>
        <v>0</v>
      </c>
      <c r="T60" s="323">
        <f t="shared" si="41"/>
        <v>0</v>
      </c>
      <c r="U60" s="323">
        <f t="shared" si="42"/>
        <v>0</v>
      </c>
      <c r="V60" s="323">
        <f t="shared" si="9"/>
        <v>0</v>
      </c>
      <c r="W60" s="323">
        <f t="shared" si="10"/>
        <v>0</v>
      </c>
      <c r="X60" s="323">
        <f t="shared" si="11"/>
        <v>0</v>
      </c>
      <c r="Y60" s="323">
        <f t="shared" si="12"/>
        <v>0</v>
      </c>
      <c r="Z60" s="323">
        <f t="shared" si="13"/>
        <v>0</v>
      </c>
      <c r="AA60" s="323">
        <f t="shared" si="14"/>
        <v>0</v>
      </c>
      <c r="AB60" s="323">
        <f t="shared" si="15"/>
        <v>0</v>
      </c>
      <c r="AC60" s="323">
        <f t="shared" si="16"/>
        <v>0</v>
      </c>
      <c r="AD60" s="323">
        <f t="shared" si="17"/>
        <v>0</v>
      </c>
      <c r="AE60" s="323">
        <f t="shared" si="18"/>
        <v>0</v>
      </c>
      <c r="AF60" s="323">
        <f t="shared" si="43"/>
        <v>0</v>
      </c>
      <c r="AG60" s="323">
        <f t="shared" si="44"/>
        <v>0</v>
      </c>
      <c r="AH60" s="323">
        <f t="shared" si="19"/>
        <v>0</v>
      </c>
      <c r="AI60" s="323">
        <f t="shared" si="20"/>
        <v>0</v>
      </c>
      <c r="AJ60" s="323">
        <f t="shared" si="21"/>
        <v>0</v>
      </c>
      <c r="AK60" s="323">
        <f t="shared" si="22"/>
        <v>0</v>
      </c>
      <c r="AL60" s="323">
        <f t="shared" si="23"/>
        <v>0</v>
      </c>
      <c r="AM60" s="323">
        <f t="shared" si="24"/>
        <v>0</v>
      </c>
      <c r="AN60" s="323">
        <f t="shared" si="25"/>
        <v>0</v>
      </c>
      <c r="AO60" s="323">
        <f t="shared" si="26"/>
        <v>0</v>
      </c>
      <c r="AP60" s="323">
        <f t="shared" si="27"/>
        <v>0</v>
      </c>
      <c r="AQ60" s="323">
        <f t="shared" si="28"/>
        <v>0</v>
      </c>
      <c r="AR60" s="323">
        <f t="shared" si="29"/>
        <v>0</v>
      </c>
      <c r="AS60" s="323">
        <f t="shared" si="30"/>
        <v>0</v>
      </c>
      <c r="AT60" s="323">
        <f t="shared" si="31"/>
        <v>0</v>
      </c>
      <c r="AU60" s="323">
        <f t="shared" si="32"/>
        <v>0</v>
      </c>
      <c r="AV60" s="323">
        <f t="shared" si="33"/>
        <v>0</v>
      </c>
      <c r="AW60" s="323">
        <f t="shared" si="34"/>
        <v>0</v>
      </c>
      <c r="AX60" s="323">
        <f t="shared" si="35"/>
        <v>0</v>
      </c>
      <c r="AY60" s="323">
        <f t="shared" si="36"/>
        <v>0</v>
      </c>
      <c r="AZ60" s="323">
        <f t="shared" si="37"/>
        <v>0</v>
      </c>
      <c r="BA60" s="323">
        <f t="shared" si="38"/>
        <v>0</v>
      </c>
    </row>
    <row r="61" spans="1:53" s="320" customFormat="1" ht="15" customHeight="1">
      <c r="A61" s="63" t="str">
        <f t="array" ref="A61">IF(C61&lt;&gt;0,SUM(($C$11:C61&lt;&gt;0)*1),"")</f>
        <v/>
      </c>
      <c r="B61" s="321"/>
      <c r="C61" s="321"/>
      <c r="D61" s="321"/>
      <c r="E61" s="376"/>
      <c r="F61" s="377"/>
      <c r="G61" s="378"/>
      <c r="H61" s="378"/>
      <c r="I61" s="63" t="str">
        <f t="shared" si="45"/>
        <v/>
      </c>
      <c r="J61" s="323">
        <f t="shared" si="1"/>
        <v>0</v>
      </c>
      <c r="K61" s="323">
        <f t="shared" si="2"/>
        <v>0</v>
      </c>
      <c r="L61" s="323">
        <f t="shared" si="3"/>
        <v>0</v>
      </c>
      <c r="M61" s="323">
        <f t="shared" si="4"/>
        <v>0</v>
      </c>
      <c r="N61" s="323">
        <f t="shared" si="39"/>
        <v>0</v>
      </c>
      <c r="O61" s="323">
        <f t="shared" si="40"/>
        <v>0</v>
      </c>
      <c r="P61" s="323">
        <f t="shared" si="5"/>
        <v>0</v>
      </c>
      <c r="Q61" s="323">
        <f t="shared" si="6"/>
        <v>0</v>
      </c>
      <c r="R61" s="323">
        <f t="shared" si="7"/>
        <v>0</v>
      </c>
      <c r="S61" s="323">
        <f t="shared" si="8"/>
        <v>0</v>
      </c>
      <c r="T61" s="323">
        <f t="shared" si="41"/>
        <v>0</v>
      </c>
      <c r="U61" s="323">
        <f t="shared" si="42"/>
        <v>0</v>
      </c>
      <c r="V61" s="323">
        <f t="shared" si="9"/>
        <v>0</v>
      </c>
      <c r="W61" s="323">
        <f t="shared" si="10"/>
        <v>0</v>
      </c>
      <c r="X61" s="323">
        <f t="shared" si="11"/>
        <v>0</v>
      </c>
      <c r="Y61" s="323">
        <f t="shared" si="12"/>
        <v>0</v>
      </c>
      <c r="Z61" s="323">
        <f t="shared" si="13"/>
        <v>0</v>
      </c>
      <c r="AA61" s="323">
        <f t="shared" si="14"/>
        <v>0</v>
      </c>
      <c r="AB61" s="323">
        <f t="shared" si="15"/>
        <v>0</v>
      </c>
      <c r="AC61" s="323">
        <f t="shared" si="16"/>
        <v>0</v>
      </c>
      <c r="AD61" s="323">
        <f t="shared" si="17"/>
        <v>0</v>
      </c>
      <c r="AE61" s="323">
        <f t="shared" si="18"/>
        <v>0</v>
      </c>
      <c r="AF61" s="323">
        <f t="shared" si="43"/>
        <v>0</v>
      </c>
      <c r="AG61" s="323">
        <f t="shared" si="44"/>
        <v>0</v>
      </c>
      <c r="AH61" s="323">
        <f t="shared" si="19"/>
        <v>0</v>
      </c>
      <c r="AI61" s="323">
        <f t="shared" si="20"/>
        <v>0</v>
      </c>
      <c r="AJ61" s="323">
        <f t="shared" si="21"/>
        <v>0</v>
      </c>
      <c r="AK61" s="323">
        <f t="shared" si="22"/>
        <v>0</v>
      </c>
      <c r="AL61" s="323">
        <f t="shared" si="23"/>
        <v>0</v>
      </c>
      <c r="AM61" s="323">
        <f t="shared" si="24"/>
        <v>0</v>
      </c>
      <c r="AN61" s="323">
        <f t="shared" si="25"/>
        <v>0</v>
      </c>
      <c r="AO61" s="323">
        <f t="shared" si="26"/>
        <v>0</v>
      </c>
      <c r="AP61" s="323">
        <f t="shared" si="27"/>
        <v>0</v>
      </c>
      <c r="AQ61" s="323">
        <f t="shared" si="28"/>
        <v>0</v>
      </c>
      <c r="AR61" s="323">
        <f t="shared" si="29"/>
        <v>0</v>
      </c>
      <c r="AS61" s="323">
        <f t="shared" si="30"/>
        <v>0</v>
      </c>
      <c r="AT61" s="323">
        <f t="shared" si="31"/>
        <v>0</v>
      </c>
      <c r="AU61" s="323">
        <f t="shared" si="32"/>
        <v>0</v>
      </c>
      <c r="AV61" s="323">
        <f t="shared" si="33"/>
        <v>0</v>
      </c>
      <c r="AW61" s="323">
        <f t="shared" si="34"/>
        <v>0</v>
      </c>
      <c r="AX61" s="323">
        <f t="shared" si="35"/>
        <v>0</v>
      </c>
      <c r="AY61" s="323">
        <f t="shared" si="36"/>
        <v>0</v>
      </c>
      <c r="AZ61" s="323">
        <f t="shared" si="37"/>
        <v>0</v>
      </c>
      <c r="BA61" s="323">
        <f t="shared" si="38"/>
        <v>0</v>
      </c>
    </row>
    <row r="62" spans="1:53" s="320" customFormat="1" ht="15" customHeight="1">
      <c r="A62" s="63" t="str">
        <f t="array" ref="A62">IF(C62&lt;&gt;0,SUM(($C$11:C62&lt;&gt;0)*1),"")</f>
        <v/>
      </c>
      <c r="B62" s="321"/>
      <c r="C62" s="321"/>
      <c r="D62" s="321"/>
      <c r="E62" s="376"/>
      <c r="F62" s="377"/>
      <c r="G62" s="378"/>
      <c r="H62" s="378"/>
      <c r="I62" s="63" t="str">
        <f t="shared" si="45"/>
        <v/>
      </c>
      <c r="J62" s="323">
        <f t="shared" si="1"/>
        <v>0</v>
      </c>
      <c r="K62" s="323">
        <f t="shared" si="2"/>
        <v>0</v>
      </c>
      <c r="L62" s="323">
        <f t="shared" si="3"/>
        <v>0</v>
      </c>
      <c r="M62" s="323">
        <f t="shared" si="4"/>
        <v>0</v>
      </c>
      <c r="N62" s="323">
        <f t="shared" si="39"/>
        <v>0</v>
      </c>
      <c r="O62" s="323">
        <f t="shared" si="40"/>
        <v>0</v>
      </c>
      <c r="P62" s="323">
        <f t="shared" si="5"/>
        <v>0</v>
      </c>
      <c r="Q62" s="323">
        <f t="shared" si="6"/>
        <v>0</v>
      </c>
      <c r="R62" s="323">
        <f t="shared" si="7"/>
        <v>0</v>
      </c>
      <c r="S62" s="323">
        <f t="shared" si="8"/>
        <v>0</v>
      </c>
      <c r="T62" s="323">
        <f t="shared" si="41"/>
        <v>0</v>
      </c>
      <c r="U62" s="323">
        <f t="shared" si="42"/>
        <v>0</v>
      </c>
      <c r="V62" s="323">
        <f t="shared" si="9"/>
        <v>0</v>
      </c>
      <c r="W62" s="323">
        <f t="shared" si="10"/>
        <v>0</v>
      </c>
      <c r="X62" s="323">
        <f t="shared" si="11"/>
        <v>0</v>
      </c>
      <c r="Y62" s="323">
        <f t="shared" si="12"/>
        <v>0</v>
      </c>
      <c r="Z62" s="323">
        <f t="shared" si="13"/>
        <v>0</v>
      </c>
      <c r="AA62" s="323">
        <f t="shared" si="14"/>
        <v>0</v>
      </c>
      <c r="AB62" s="323">
        <f t="shared" si="15"/>
        <v>0</v>
      </c>
      <c r="AC62" s="323">
        <f t="shared" si="16"/>
        <v>0</v>
      </c>
      <c r="AD62" s="323">
        <f t="shared" si="17"/>
        <v>0</v>
      </c>
      <c r="AE62" s="323">
        <f t="shared" si="18"/>
        <v>0</v>
      </c>
      <c r="AF62" s="323">
        <f t="shared" si="43"/>
        <v>0</v>
      </c>
      <c r="AG62" s="323">
        <f t="shared" si="44"/>
        <v>0</v>
      </c>
      <c r="AH62" s="323">
        <f t="shared" si="19"/>
        <v>0</v>
      </c>
      <c r="AI62" s="323">
        <f t="shared" si="20"/>
        <v>0</v>
      </c>
      <c r="AJ62" s="323">
        <f t="shared" si="21"/>
        <v>0</v>
      </c>
      <c r="AK62" s="323">
        <f t="shared" si="22"/>
        <v>0</v>
      </c>
      <c r="AL62" s="323">
        <f t="shared" si="23"/>
        <v>0</v>
      </c>
      <c r="AM62" s="323">
        <f t="shared" si="24"/>
        <v>0</v>
      </c>
      <c r="AN62" s="323">
        <f t="shared" si="25"/>
        <v>0</v>
      </c>
      <c r="AO62" s="323">
        <f t="shared" si="26"/>
        <v>0</v>
      </c>
      <c r="AP62" s="323">
        <f t="shared" si="27"/>
        <v>0</v>
      </c>
      <c r="AQ62" s="323">
        <f t="shared" si="28"/>
        <v>0</v>
      </c>
      <c r="AR62" s="323">
        <f t="shared" si="29"/>
        <v>0</v>
      </c>
      <c r="AS62" s="323">
        <f t="shared" si="30"/>
        <v>0</v>
      </c>
      <c r="AT62" s="323">
        <f t="shared" si="31"/>
        <v>0</v>
      </c>
      <c r="AU62" s="323">
        <f t="shared" si="32"/>
        <v>0</v>
      </c>
      <c r="AV62" s="323">
        <f t="shared" si="33"/>
        <v>0</v>
      </c>
      <c r="AW62" s="323">
        <f t="shared" si="34"/>
        <v>0</v>
      </c>
      <c r="AX62" s="323">
        <f t="shared" si="35"/>
        <v>0</v>
      </c>
      <c r="AY62" s="323">
        <f t="shared" si="36"/>
        <v>0</v>
      </c>
      <c r="AZ62" s="323">
        <f t="shared" si="37"/>
        <v>0</v>
      </c>
      <c r="BA62" s="323">
        <f t="shared" si="38"/>
        <v>0</v>
      </c>
    </row>
    <row r="63" spans="1:53" s="320" customFormat="1" ht="15" customHeight="1">
      <c r="A63" s="63" t="str">
        <f t="array" ref="A63">IF(C63&lt;&gt;0,SUM(($C$11:C63&lt;&gt;0)*1),"")</f>
        <v/>
      </c>
      <c r="B63" s="321"/>
      <c r="C63" s="321"/>
      <c r="D63" s="321"/>
      <c r="E63" s="376"/>
      <c r="F63" s="377"/>
      <c r="G63" s="378"/>
      <c r="H63" s="378"/>
      <c r="I63" s="63" t="str">
        <f t="shared" si="45"/>
        <v/>
      </c>
      <c r="J63" s="323">
        <f t="shared" si="1"/>
        <v>0</v>
      </c>
      <c r="K63" s="323">
        <f t="shared" si="2"/>
        <v>0</v>
      </c>
      <c r="L63" s="323">
        <f t="shared" si="3"/>
        <v>0</v>
      </c>
      <c r="M63" s="323">
        <f t="shared" si="4"/>
        <v>0</v>
      </c>
      <c r="N63" s="323">
        <f t="shared" si="39"/>
        <v>0</v>
      </c>
      <c r="O63" s="323">
        <f t="shared" si="40"/>
        <v>0</v>
      </c>
      <c r="P63" s="323">
        <f t="shared" si="5"/>
        <v>0</v>
      </c>
      <c r="Q63" s="323">
        <f t="shared" si="6"/>
        <v>0</v>
      </c>
      <c r="R63" s="323">
        <f t="shared" si="7"/>
        <v>0</v>
      </c>
      <c r="S63" s="323">
        <f t="shared" si="8"/>
        <v>0</v>
      </c>
      <c r="T63" s="323">
        <f t="shared" si="41"/>
        <v>0</v>
      </c>
      <c r="U63" s="323">
        <f t="shared" si="42"/>
        <v>0</v>
      </c>
      <c r="V63" s="323">
        <f t="shared" si="9"/>
        <v>0</v>
      </c>
      <c r="W63" s="323">
        <f t="shared" si="10"/>
        <v>0</v>
      </c>
      <c r="X63" s="323">
        <f t="shared" si="11"/>
        <v>0</v>
      </c>
      <c r="Y63" s="323">
        <f t="shared" si="12"/>
        <v>0</v>
      </c>
      <c r="Z63" s="323">
        <f t="shared" si="13"/>
        <v>0</v>
      </c>
      <c r="AA63" s="323">
        <f t="shared" si="14"/>
        <v>0</v>
      </c>
      <c r="AB63" s="323">
        <f t="shared" si="15"/>
        <v>0</v>
      </c>
      <c r="AC63" s="323">
        <f t="shared" si="16"/>
        <v>0</v>
      </c>
      <c r="AD63" s="323">
        <f t="shared" si="17"/>
        <v>0</v>
      </c>
      <c r="AE63" s="323">
        <f t="shared" si="18"/>
        <v>0</v>
      </c>
      <c r="AF63" s="323">
        <f t="shared" si="43"/>
        <v>0</v>
      </c>
      <c r="AG63" s="323">
        <f t="shared" si="44"/>
        <v>0</v>
      </c>
      <c r="AH63" s="323">
        <f t="shared" si="19"/>
        <v>0</v>
      </c>
      <c r="AI63" s="323">
        <f t="shared" si="20"/>
        <v>0</v>
      </c>
      <c r="AJ63" s="323">
        <f t="shared" si="21"/>
        <v>0</v>
      </c>
      <c r="AK63" s="323">
        <f t="shared" si="22"/>
        <v>0</v>
      </c>
      <c r="AL63" s="323">
        <f t="shared" si="23"/>
        <v>0</v>
      </c>
      <c r="AM63" s="323">
        <f t="shared" si="24"/>
        <v>0</v>
      </c>
      <c r="AN63" s="323">
        <f t="shared" si="25"/>
        <v>0</v>
      </c>
      <c r="AO63" s="323">
        <f t="shared" si="26"/>
        <v>0</v>
      </c>
      <c r="AP63" s="323">
        <f t="shared" si="27"/>
        <v>0</v>
      </c>
      <c r="AQ63" s="323">
        <f t="shared" si="28"/>
        <v>0</v>
      </c>
      <c r="AR63" s="323">
        <f t="shared" si="29"/>
        <v>0</v>
      </c>
      <c r="AS63" s="323">
        <f t="shared" si="30"/>
        <v>0</v>
      </c>
      <c r="AT63" s="323">
        <f t="shared" si="31"/>
        <v>0</v>
      </c>
      <c r="AU63" s="323">
        <f t="shared" si="32"/>
        <v>0</v>
      </c>
      <c r="AV63" s="323">
        <f t="shared" si="33"/>
        <v>0</v>
      </c>
      <c r="AW63" s="323">
        <f t="shared" si="34"/>
        <v>0</v>
      </c>
      <c r="AX63" s="323">
        <f t="shared" si="35"/>
        <v>0</v>
      </c>
      <c r="AY63" s="323">
        <f t="shared" si="36"/>
        <v>0</v>
      </c>
      <c r="AZ63" s="323">
        <f t="shared" si="37"/>
        <v>0</v>
      </c>
      <c r="BA63" s="323">
        <f t="shared" si="38"/>
        <v>0</v>
      </c>
    </row>
    <row r="64" spans="1:53" s="320" customFormat="1" ht="15" customHeight="1">
      <c r="A64" s="63" t="str">
        <f t="array" ref="A64">IF(C64&lt;&gt;0,SUM(($C$11:C64&lt;&gt;0)*1),"")</f>
        <v/>
      </c>
      <c r="B64" s="321"/>
      <c r="C64" s="321"/>
      <c r="D64" s="321"/>
      <c r="E64" s="376"/>
      <c r="F64" s="377"/>
      <c r="G64" s="378"/>
      <c r="H64" s="378"/>
      <c r="I64" s="63" t="str">
        <f t="shared" si="45"/>
        <v/>
      </c>
      <c r="J64" s="323">
        <f t="shared" si="1"/>
        <v>0</v>
      </c>
      <c r="K64" s="323">
        <f t="shared" si="2"/>
        <v>0</v>
      </c>
      <c r="L64" s="323">
        <f t="shared" si="3"/>
        <v>0</v>
      </c>
      <c r="M64" s="323">
        <f t="shared" si="4"/>
        <v>0</v>
      </c>
      <c r="N64" s="323">
        <f t="shared" si="39"/>
        <v>0</v>
      </c>
      <c r="O64" s="323">
        <f t="shared" si="40"/>
        <v>0</v>
      </c>
      <c r="P64" s="323">
        <f t="shared" si="5"/>
        <v>0</v>
      </c>
      <c r="Q64" s="323">
        <f t="shared" si="6"/>
        <v>0</v>
      </c>
      <c r="R64" s="323">
        <f t="shared" si="7"/>
        <v>0</v>
      </c>
      <c r="S64" s="323">
        <f t="shared" si="8"/>
        <v>0</v>
      </c>
      <c r="T64" s="323">
        <f t="shared" si="41"/>
        <v>0</v>
      </c>
      <c r="U64" s="323">
        <f t="shared" si="42"/>
        <v>0</v>
      </c>
      <c r="V64" s="323">
        <f t="shared" si="9"/>
        <v>0</v>
      </c>
      <c r="W64" s="323">
        <f t="shared" si="10"/>
        <v>0</v>
      </c>
      <c r="X64" s="323">
        <f t="shared" si="11"/>
        <v>0</v>
      </c>
      <c r="Y64" s="323">
        <f t="shared" si="12"/>
        <v>0</v>
      </c>
      <c r="Z64" s="323">
        <f t="shared" si="13"/>
        <v>0</v>
      </c>
      <c r="AA64" s="323">
        <f t="shared" si="14"/>
        <v>0</v>
      </c>
      <c r="AB64" s="323">
        <f t="shared" si="15"/>
        <v>0</v>
      </c>
      <c r="AC64" s="323">
        <f t="shared" si="16"/>
        <v>0</v>
      </c>
      <c r="AD64" s="323">
        <f t="shared" si="17"/>
        <v>0</v>
      </c>
      <c r="AE64" s="323">
        <f t="shared" si="18"/>
        <v>0</v>
      </c>
      <c r="AF64" s="323">
        <f t="shared" si="43"/>
        <v>0</v>
      </c>
      <c r="AG64" s="323">
        <f t="shared" si="44"/>
        <v>0</v>
      </c>
      <c r="AH64" s="323">
        <f t="shared" si="19"/>
        <v>0</v>
      </c>
      <c r="AI64" s="323">
        <f t="shared" si="20"/>
        <v>0</v>
      </c>
      <c r="AJ64" s="323">
        <f t="shared" si="21"/>
        <v>0</v>
      </c>
      <c r="AK64" s="323">
        <f t="shared" si="22"/>
        <v>0</v>
      </c>
      <c r="AL64" s="323">
        <f t="shared" si="23"/>
        <v>0</v>
      </c>
      <c r="AM64" s="323">
        <f t="shared" si="24"/>
        <v>0</v>
      </c>
      <c r="AN64" s="323">
        <f t="shared" si="25"/>
        <v>0</v>
      </c>
      <c r="AO64" s="323">
        <f t="shared" si="26"/>
        <v>0</v>
      </c>
      <c r="AP64" s="323">
        <f t="shared" si="27"/>
        <v>0</v>
      </c>
      <c r="AQ64" s="323">
        <f t="shared" si="28"/>
        <v>0</v>
      </c>
      <c r="AR64" s="323">
        <f t="shared" si="29"/>
        <v>0</v>
      </c>
      <c r="AS64" s="323">
        <f t="shared" si="30"/>
        <v>0</v>
      </c>
      <c r="AT64" s="323">
        <f t="shared" si="31"/>
        <v>0</v>
      </c>
      <c r="AU64" s="323">
        <f t="shared" si="32"/>
        <v>0</v>
      </c>
      <c r="AV64" s="323">
        <f t="shared" si="33"/>
        <v>0</v>
      </c>
      <c r="AW64" s="323">
        <f t="shared" si="34"/>
        <v>0</v>
      </c>
      <c r="AX64" s="323">
        <f t="shared" si="35"/>
        <v>0</v>
      </c>
      <c r="AY64" s="323">
        <f t="shared" si="36"/>
        <v>0</v>
      </c>
      <c r="AZ64" s="323">
        <f t="shared" si="37"/>
        <v>0</v>
      </c>
      <c r="BA64" s="323">
        <f t="shared" si="38"/>
        <v>0</v>
      </c>
    </row>
    <row r="65" spans="1:53" s="320" customFormat="1" ht="15" customHeight="1">
      <c r="A65" s="63" t="str">
        <f t="array" ref="A65">IF(C65&lt;&gt;0,SUM(($C$11:C65&lt;&gt;0)*1),"")</f>
        <v/>
      </c>
      <c r="B65" s="321"/>
      <c r="C65" s="321"/>
      <c r="D65" s="321"/>
      <c r="E65" s="376"/>
      <c r="F65" s="377"/>
      <c r="G65" s="378"/>
      <c r="H65" s="378"/>
      <c r="I65" s="63" t="str">
        <f t="shared" si="45"/>
        <v/>
      </c>
      <c r="J65" s="323">
        <f t="shared" si="1"/>
        <v>0</v>
      </c>
      <c r="K65" s="323">
        <f t="shared" si="2"/>
        <v>0</v>
      </c>
      <c r="L65" s="323">
        <f t="shared" si="3"/>
        <v>0</v>
      </c>
      <c r="M65" s="323">
        <f t="shared" si="4"/>
        <v>0</v>
      </c>
      <c r="N65" s="323">
        <f t="shared" si="39"/>
        <v>0</v>
      </c>
      <c r="O65" s="323">
        <f t="shared" si="40"/>
        <v>0</v>
      </c>
      <c r="P65" s="323">
        <f t="shared" si="5"/>
        <v>0</v>
      </c>
      <c r="Q65" s="323">
        <f t="shared" si="6"/>
        <v>0</v>
      </c>
      <c r="R65" s="323">
        <f t="shared" si="7"/>
        <v>0</v>
      </c>
      <c r="S65" s="323">
        <f t="shared" si="8"/>
        <v>0</v>
      </c>
      <c r="T65" s="323">
        <f t="shared" si="41"/>
        <v>0</v>
      </c>
      <c r="U65" s="323">
        <f t="shared" si="42"/>
        <v>0</v>
      </c>
      <c r="V65" s="323">
        <f t="shared" si="9"/>
        <v>0</v>
      </c>
      <c r="W65" s="323">
        <f t="shared" si="10"/>
        <v>0</v>
      </c>
      <c r="X65" s="323">
        <f t="shared" si="11"/>
        <v>0</v>
      </c>
      <c r="Y65" s="323">
        <f t="shared" si="12"/>
        <v>0</v>
      </c>
      <c r="Z65" s="323">
        <f t="shared" si="13"/>
        <v>0</v>
      </c>
      <c r="AA65" s="323">
        <f t="shared" si="14"/>
        <v>0</v>
      </c>
      <c r="AB65" s="323">
        <f t="shared" si="15"/>
        <v>0</v>
      </c>
      <c r="AC65" s="323">
        <f t="shared" si="16"/>
        <v>0</v>
      </c>
      <c r="AD65" s="323">
        <f t="shared" si="17"/>
        <v>0</v>
      </c>
      <c r="AE65" s="323">
        <f t="shared" si="18"/>
        <v>0</v>
      </c>
      <c r="AF65" s="323">
        <f t="shared" si="43"/>
        <v>0</v>
      </c>
      <c r="AG65" s="323">
        <f t="shared" si="44"/>
        <v>0</v>
      </c>
      <c r="AH65" s="323">
        <f t="shared" si="19"/>
        <v>0</v>
      </c>
      <c r="AI65" s="323">
        <f t="shared" si="20"/>
        <v>0</v>
      </c>
      <c r="AJ65" s="323">
        <f t="shared" si="21"/>
        <v>0</v>
      </c>
      <c r="AK65" s="323">
        <f t="shared" si="22"/>
        <v>0</v>
      </c>
      <c r="AL65" s="323">
        <f t="shared" si="23"/>
        <v>0</v>
      </c>
      <c r="AM65" s="323">
        <f t="shared" si="24"/>
        <v>0</v>
      </c>
      <c r="AN65" s="323">
        <f t="shared" si="25"/>
        <v>0</v>
      </c>
      <c r="AO65" s="323">
        <f t="shared" si="26"/>
        <v>0</v>
      </c>
      <c r="AP65" s="323">
        <f t="shared" si="27"/>
        <v>0</v>
      </c>
      <c r="AQ65" s="323">
        <f t="shared" si="28"/>
        <v>0</v>
      </c>
      <c r="AR65" s="323">
        <f t="shared" si="29"/>
        <v>0</v>
      </c>
      <c r="AS65" s="323">
        <f t="shared" si="30"/>
        <v>0</v>
      </c>
      <c r="AT65" s="323">
        <f t="shared" si="31"/>
        <v>0</v>
      </c>
      <c r="AU65" s="323">
        <f t="shared" si="32"/>
        <v>0</v>
      </c>
      <c r="AV65" s="323">
        <f t="shared" si="33"/>
        <v>0</v>
      </c>
      <c r="AW65" s="323">
        <f t="shared" si="34"/>
        <v>0</v>
      </c>
      <c r="AX65" s="323">
        <f t="shared" si="35"/>
        <v>0</v>
      </c>
      <c r="AY65" s="323">
        <f t="shared" si="36"/>
        <v>0</v>
      </c>
      <c r="AZ65" s="323">
        <f t="shared" si="37"/>
        <v>0</v>
      </c>
      <c r="BA65" s="323">
        <f t="shared" si="38"/>
        <v>0</v>
      </c>
    </row>
    <row r="66" spans="1:53" s="320" customFormat="1" ht="15" customHeight="1">
      <c r="A66" s="63">
        <f t="array" aca="1" ref="A66" ca="1">IF(C66&lt;&gt;0,SUM(($C$11:C66&lt;&gt;0)*1),"")</f>
        <v>2</v>
      </c>
      <c r="B66" s="321">
        <v>42094</v>
      </c>
      <c r="C66" s="324" t="s">
        <v>154</v>
      </c>
      <c r="D66" s="324">
        <f>B66</f>
        <v>42094</v>
      </c>
      <c r="E66" s="325" t="s">
        <v>309</v>
      </c>
      <c r="F66" s="86">
        <f>AL10</f>
        <v>359476733</v>
      </c>
      <c r="G66" s="326" t="s">
        <v>131</v>
      </c>
      <c r="H66" s="326" t="s">
        <v>133</v>
      </c>
      <c r="I66" s="63">
        <f ca="1">A66</f>
        <v>2</v>
      </c>
      <c r="J66" s="323">
        <f t="shared" si="1"/>
        <v>0</v>
      </c>
      <c r="K66" s="323">
        <f t="shared" si="2"/>
        <v>0</v>
      </c>
      <c r="L66" s="323">
        <f t="shared" si="3"/>
        <v>0</v>
      </c>
      <c r="M66" s="323">
        <f t="shared" si="4"/>
        <v>0</v>
      </c>
      <c r="N66" s="323">
        <f t="shared" si="39"/>
        <v>0</v>
      </c>
      <c r="O66" s="323">
        <f t="shared" si="40"/>
        <v>0</v>
      </c>
      <c r="P66" s="323">
        <f t="shared" si="5"/>
        <v>0</v>
      </c>
      <c r="Q66" s="323">
        <f t="shared" si="6"/>
        <v>0</v>
      </c>
      <c r="R66" s="323">
        <f t="shared" si="7"/>
        <v>0</v>
      </c>
      <c r="S66" s="323">
        <f t="shared" si="8"/>
        <v>0</v>
      </c>
      <c r="T66" s="323">
        <f t="shared" si="41"/>
        <v>0</v>
      </c>
      <c r="U66" s="323">
        <f t="shared" si="42"/>
        <v>0</v>
      </c>
      <c r="V66" s="323">
        <f t="shared" si="9"/>
        <v>0</v>
      </c>
      <c r="W66" s="323">
        <f t="shared" si="10"/>
        <v>0</v>
      </c>
      <c r="X66" s="323">
        <f t="shared" si="11"/>
        <v>0</v>
      </c>
      <c r="Y66" s="323">
        <f t="shared" si="12"/>
        <v>0</v>
      </c>
      <c r="Z66" s="323">
        <f t="shared" si="13"/>
        <v>0</v>
      </c>
      <c r="AA66" s="323">
        <f t="shared" si="14"/>
        <v>0</v>
      </c>
      <c r="AB66" s="323">
        <f t="shared" si="15"/>
        <v>0</v>
      </c>
      <c r="AC66" s="323">
        <f t="shared" si="16"/>
        <v>0</v>
      </c>
      <c r="AD66" s="323">
        <f t="shared" si="17"/>
        <v>0</v>
      </c>
      <c r="AE66" s="323">
        <f t="shared" si="18"/>
        <v>0</v>
      </c>
      <c r="AF66" s="323">
        <f t="shared" si="43"/>
        <v>0</v>
      </c>
      <c r="AG66" s="323">
        <f t="shared" si="44"/>
        <v>0</v>
      </c>
      <c r="AH66" s="323">
        <f t="shared" si="19"/>
        <v>0</v>
      </c>
      <c r="AI66" s="323">
        <f t="shared" si="20"/>
        <v>0</v>
      </c>
      <c r="AJ66" s="323">
        <f t="shared" si="21"/>
        <v>359476733</v>
      </c>
      <c r="AK66" s="323">
        <f t="shared" si="22"/>
        <v>0</v>
      </c>
      <c r="AL66" s="323">
        <f t="shared" si="23"/>
        <v>0</v>
      </c>
      <c r="AM66" s="323">
        <f t="shared" si="24"/>
        <v>359476733</v>
      </c>
      <c r="AN66" s="323">
        <f t="shared" si="25"/>
        <v>0</v>
      </c>
      <c r="AO66" s="323">
        <f t="shared" si="26"/>
        <v>0</v>
      </c>
      <c r="AP66" s="323">
        <f t="shared" si="27"/>
        <v>0</v>
      </c>
      <c r="AQ66" s="323">
        <f t="shared" si="28"/>
        <v>0</v>
      </c>
      <c r="AR66" s="323">
        <f t="shared" si="29"/>
        <v>0</v>
      </c>
      <c r="AS66" s="323">
        <f t="shared" si="30"/>
        <v>0</v>
      </c>
      <c r="AT66" s="323">
        <f t="shared" si="31"/>
        <v>0</v>
      </c>
      <c r="AU66" s="323">
        <f t="shared" si="32"/>
        <v>0</v>
      </c>
      <c r="AV66" s="323">
        <f t="shared" si="33"/>
        <v>0</v>
      </c>
      <c r="AW66" s="323">
        <f t="shared" si="34"/>
        <v>0</v>
      </c>
      <c r="AX66" s="323">
        <f t="shared" si="35"/>
        <v>0</v>
      </c>
      <c r="AY66" s="323">
        <f t="shared" si="36"/>
        <v>0</v>
      </c>
      <c r="AZ66" s="323">
        <f t="shared" si="37"/>
        <v>0</v>
      </c>
      <c r="BA66" s="323">
        <f t="shared" si="38"/>
        <v>0</v>
      </c>
    </row>
    <row r="67" spans="1:53" s="320" customFormat="1" ht="15" customHeight="1">
      <c r="A67" s="63">
        <f t="array" aca="1" ref="A67" ca="1">IF(C67&lt;&gt;0,SUM(($C$11:C67&lt;&gt;0)*1),"")</f>
        <v>3</v>
      </c>
      <c r="B67" s="321">
        <v>42094</v>
      </c>
      <c r="C67" s="324" t="s">
        <v>154</v>
      </c>
      <c r="D67" s="324">
        <f t="shared" ref="D67:D70" si="46">B67</f>
        <v>42094</v>
      </c>
      <c r="E67" s="325" t="s">
        <v>155</v>
      </c>
      <c r="F67" s="86">
        <f ca="1">AP74</f>
        <v>0</v>
      </c>
      <c r="G67" s="326" t="s">
        <v>247</v>
      </c>
      <c r="H67" s="326" t="s">
        <v>138</v>
      </c>
      <c r="I67" s="63">
        <f t="shared" ref="I67:I73" ca="1" si="47">A67</f>
        <v>3</v>
      </c>
      <c r="J67" s="323">
        <f t="shared" si="1"/>
        <v>0</v>
      </c>
      <c r="K67" s="323">
        <f t="shared" si="2"/>
        <v>0</v>
      </c>
      <c r="L67" s="323">
        <f t="shared" si="3"/>
        <v>0</v>
      </c>
      <c r="M67" s="323">
        <f t="shared" si="4"/>
        <v>0</v>
      </c>
      <c r="N67" s="323">
        <f t="shared" si="39"/>
        <v>0</v>
      </c>
      <c r="O67" s="323">
        <f t="shared" si="40"/>
        <v>0</v>
      </c>
      <c r="P67" s="323">
        <f t="shared" si="5"/>
        <v>0</v>
      </c>
      <c r="Q67" s="323">
        <f t="shared" si="6"/>
        <v>0</v>
      </c>
      <c r="R67" s="323">
        <f t="shared" si="7"/>
        <v>0</v>
      </c>
      <c r="S67" s="323">
        <f t="shared" si="8"/>
        <v>0</v>
      </c>
      <c r="T67" s="323">
        <f t="shared" ca="1" si="41"/>
        <v>0</v>
      </c>
      <c r="U67" s="323">
        <f t="shared" si="42"/>
        <v>0</v>
      </c>
      <c r="V67" s="323">
        <f t="shared" si="9"/>
        <v>0</v>
      </c>
      <c r="W67" s="323">
        <f t="shared" si="10"/>
        <v>0</v>
      </c>
      <c r="X67" s="323">
        <f t="shared" si="11"/>
        <v>0</v>
      </c>
      <c r="Y67" s="323">
        <f t="shared" si="12"/>
        <v>0</v>
      </c>
      <c r="Z67" s="323">
        <f t="shared" si="13"/>
        <v>0</v>
      </c>
      <c r="AA67" s="323">
        <f t="shared" si="14"/>
        <v>0</v>
      </c>
      <c r="AB67" s="323">
        <f t="shared" si="15"/>
        <v>0</v>
      </c>
      <c r="AC67" s="323">
        <f t="shared" si="16"/>
        <v>0</v>
      </c>
      <c r="AD67" s="323">
        <f t="shared" si="17"/>
        <v>0</v>
      </c>
      <c r="AE67" s="323">
        <f t="shared" si="18"/>
        <v>0</v>
      </c>
      <c r="AF67" s="323">
        <f t="shared" si="43"/>
        <v>0</v>
      </c>
      <c r="AG67" s="323">
        <f t="shared" si="44"/>
        <v>0</v>
      </c>
      <c r="AH67" s="323">
        <f t="shared" si="19"/>
        <v>0</v>
      </c>
      <c r="AI67" s="323">
        <f t="shared" si="20"/>
        <v>0</v>
      </c>
      <c r="AJ67" s="323">
        <f t="shared" si="21"/>
        <v>0</v>
      </c>
      <c r="AK67" s="323">
        <f t="shared" si="22"/>
        <v>0</v>
      </c>
      <c r="AL67" s="323">
        <f t="shared" si="23"/>
        <v>0</v>
      </c>
      <c r="AM67" s="323">
        <f t="shared" si="24"/>
        <v>0</v>
      </c>
      <c r="AN67" s="323">
        <f t="shared" si="25"/>
        <v>0</v>
      </c>
      <c r="AO67" s="323">
        <f t="shared" si="26"/>
        <v>0</v>
      </c>
      <c r="AP67" s="323">
        <f t="shared" si="27"/>
        <v>0</v>
      </c>
      <c r="AQ67" s="323">
        <f t="shared" ca="1" si="28"/>
        <v>0</v>
      </c>
      <c r="AR67" s="323">
        <f t="shared" si="29"/>
        <v>0</v>
      </c>
      <c r="AS67" s="323">
        <f t="shared" si="30"/>
        <v>0</v>
      </c>
      <c r="AT67" s="323">
        <f t="shared" si="31"/>
        <v>0</v>
      </c>
      <c r="AU67" s="323">
        <f t="shared" si="32"/>
        <v>0</v>
      </c>
      <c r="AV67" s="323">
        <f t="shared" si="33"/>
        <v>0</v>
      </c>
      <c r="AW67" s="323">
        <f t="shared" si="34"/>
        <v>0</v>
      </c>
      <c r="AX67" s="323">
        <f t="shared" si="35"/>
        <v>0</v>
      </c>
      <c r="AY67" s="323">
        <f t="shared" si="36"/>
        <v>0</v>
      </c>
      <c r="AZ67" s="323">
        <f t="shared" si="37"/>
        <v>0</v>
      </c>
      <c r="BA67" s="323">
        <f t="shared" si="38"/>
        <v>0</v>
      </c>
    </row>
    <row r="68" spans="1:53" s="320" customFormat="1" ht="15" customHeight="1">
      <c r="A68" s="63">
        <f t="array" aca="1" ref="A68" ca="1">IF(C68&lt;&gt;0,SUM(($C$11:C68&lt;&gt;0)*1),"")</f>
        <v>4</v>
      </c>
      <c r="B68" s="321">
        <v>42094</v>
      </c>
      <c r="C68" s="324" t="s">
        <v>154</v>
      </c>
      <c r="D68" s="324">
        <f t="shared" si="46"/>
        <v>42094</v>
      </c>
      <c r="E68" s="325" t="s">
        <v>156</v>
      </c>
      <c r="F68" s="86">
        <f ca="1">AR74</f>
        <v>10490880</v>
      </c>
      <c r="G68" s="326" t="s">
        <v>148</v>
      </c>
      <c r="H68" s="326" t="s">
        <v>140</v>
      </c>
      <c r="I68" s="63">
        <f t="shared" ca="1" si="47"/>
        <v>4</v>
      </c>
      <c r="J68" s="323">
        <f t="shared" si="1"/>
        <v>0</v>
      </c>
      <c r="K68" s="323">
        <f t="shared" si="2"/>
        <v>0</v>
      </c>
      <c r="L68" s="323">
        <f t="shared" si="3"/>
        <v>0</v>
      </c>
      <c r="M68" s="323">
        <f t="shared" si="4"/>
        <v>0</v>
      </c>
      <c r="N68" s="323">
        <f t="shared" si="39"/>
        <v>0</v>
      </c>
      <c r="O68" s="323">
        <f t="shared" si="40"/>
        <v>0</v>
      </c>
      <c r="P68" s="323">
        <f t="shared" si="5"/>
        <v>0</v>
      </c>
      <c r="Q68" s="323">
        <f t="shared" si="6"/>
        <v>0</v>
      </c>
      <c r="R68" s="323">
        <f t="shared" si="7"/>
        <v>0</v>
      </c>
      <c r="S68" s="323">
        <f t="shared" si="8"/>
        <v>0</v>
      </c>
      <c r="T68" s="323">
        <f t="shared" si="41"/>
        <v>0</v>
      </c>
      <c r="U68" s="323">
        <f t="shared" si="42"/>
        <v>0</v>
      </c>
      <c r="V68" s="323">
        <f t="shared" si="9"/>
        <v>0</v>
      </c>
      <c r="W68" s="323">
        <f t="shared" si="10"/>
        <v>0</v>
      </c>
      <c r="X68" s="323">
        <f t="shared" si="11"/>
        <v>0</v>
      </c>
      <c r="Y68" s="323">
        <f t="shared" si="12"/>
        <v>0</v>
      </c>
      <c r="Z68" s="323">
        <f t="shared" si="13"/>
        <v>0</v>
      </c>
      <c r="AA68" s="323">
        <f t="shared" si="14"/>
        <v>0</v>
      </c>
      <c r="AB68" s="323">
        <f t="shared" si="15"/>
        <v>0</v>
      </c>
      <c r="AC68" s="323">
        <f t="shared" si="16"/>
        <v>0</v>
      </c>
      <c r="AD68" s="323">
        <f t="shared" si="17"/>
        <v>0</v>
      </c>
      <c r="AE68" s="323">
        <f t="shared" si="18"/>
        <v>0</v>
      </c>
      <c r="AF68" s="323">
        <f t="shared" si="43"/>
        <v>0</v>
      </c>
      <c r="AG68" s="323">
        <f t="shared" si="44"/>
        <v>0</v>
      </c>
      <c r="AH68" s="323">
        <f t="shared" si="19"/>
        <v>0</v>
      </c>
      <c r="AI68" s="323">
        <f t="shared" si="20"/>
        <v>0</v>
      </c>
      <c r="AJ68" s="323">
        <f t="shared" si="21"/>
        <v>0</v>
      </c>
      <c r="AK68" s="323">
        <f t="shared" si="22"/>
        <v>0</v>
      </c>
      <c r="AL68" s="323">
        <f t="shared" si="23"/>
        <v>0</v>
      </c>
      <c r="AM68" s="323">
        <f t="shared" si="24"/>
        <v>0</v>
      </c>
      <c r="AN68" s="323">
        <f t="shared" si="25"/>
        <v>0</v>
      </c>
      <c r="AO68" s="323">
        <f t="shared" si="26"/>
        <v>0</v>
      </c>
      <c r="AP68" s="323">
        <f t="shared" si="27"/>
        <v>0</v>
      </c>
      <c r="AQ68" s="323">
        <f t="shared" si="28"/>
        <v>0</v>
      </c>
      <c r="AR68" s="323">
        <f t="shared" si="29"/>
        <v>0</v>
      </c>
      <c r="AS68" s="323">
        <f t="shared" ca="1" si="30"/>
        <v>10490880</v>
      </c>
      <c r="AT68" s="323">
        <f t="shared" si="31"/>
        <v>0</v>
      </c>
      <c r="AU68" s="323">
        <f t="shared" si="32"/>
        <v>0</v>
      </c>
      <c r="AV68" s="323">
        <f t="shared" si="33"/>
        <v>0</v>
      </c>
      <c r="AW68" s="323">
        <f t="shared" si="34"/>
        <v>0</v>
      </c>
      <c r="AX68" s="323">
        <f t="shared" si="35"/>
        <v>0</v>
      </c>
      <c r="AY68" s="323">
        <f t="shared" si="36"/>
        <v>0</v>
      </c>
      <c r="AZ68" s="323">
        <f t="shared" ca="1" si="37"/>
        <v>10490880</v>
      </c>
      <c r="BA68" s="323">
        <f t="shared" si="38"/>
        <v>0</v>
      </c>
    </row>
    <row r="69" spans="1:53" s="320" customFormat="1" ht="15" customHeight="1">
      <c r="A69" s="63">
        <f t="array" aca="1" ref="A69" ca="1">IF(C69&lt;&gt;0,SUM(($C$11:C69&lt;&gt;0)*1),"")</f>
        <v>5</v>
      </c>
      <c r="B69" s="321">
        <v>42094</v>
      </c>
      <c r="C69" s="324" t="s">
        <v>154</v>
      </c>
      <c r="D69" s="324">
        <f t="shared" si="46"/>
        <v>42094</v>
      </c>
      <c r="E69" s="325" t="s">
        <v>310</v>
      </c>
      <c r="F69" s="86">
        <v>2440859</v>
      </c>
      <c r="G69" s="326" t="s">
        <v>133</v>
      </c>
      <c r="H69" s="326" t="s">
        <v>148</v>
      </c>
      <c r="I69" s="63">
        <f t="shared" ca="1" si="47"/>
        <v>5</v>
      </c>
      <c r="J69" s="323">
        <f t="shared" si="1"/>
        <v>0</v>
      </c>
      <c r="K69" s="323">
        <f t="shared" si="2"/>
        <v>0</v>
      </c>
      <c r="L69" s="323">
        <f t="shared" si="3"/>
        <v>0</v>
      </c>
      <c r="M69" s="323">
        <f t="shared" si="4"/>
        <v>0</v>
      </c>
      <c r="N69" s="323">
        <f t="shared" si="39"/>
        <v>0</v>
      </c>
      <c r="O69" s="323">
        <f t="shared" si="40"/>
        <v>0</v>
      </c>
      <c r="P69" s="323">
        <f t="shared" si="5"/>
        <v>0</v>
      </c>
      <c r="Q69" s="323">
        <f t="shared" si="6"/>
        <v>0</v>
      </c>
      <c r="R69" s="323">
        <f t="shared" si="7"/>
        <v>0</v>
      </c>
      <c r="S69" s="323">
        <f t="shared" si="8"/>
        <v>0</v>
      </c>
      <c r="T69" s="323">
        <f t="shared" si="41"/>
        <v>0</v>
      </c>
      <c r="U69" s="323">
        <f t="shared" si="42"/>
        <v>0</v>
      </c>
      <c r="V69" s="323">
        <f t="shared" si="9"/>
        <v>0</v>
      </c>
      <c r="W69" s="323">
        <f t="shared" si="10"/>
        <v>0</v>
      </c>
      <c r="X69" s="323">
        <f t="shared" si="11"/>
        <v>0</v>
      </c>
      <c r="Y69" s="323">
        <f t="shared" si="12"/>
        <v>0</v>
      </c>
      <c r="Z69" s="323">
        <f t="shared" si="13"/>
        <v>0</v>
      </c>
      <c r="AA69" s="323">
        <f t="shared" si="14"/>
        <v>0</v>
      </c>
      <c r="AB69" s="323">
        <f t="shared" si="15"/>
        <v>0</v>
      </c>
      <c r="AC69" s="323">
        <f t="shared" si="16"/>
        <v>0</v>
      </c>
      <c r="AD69" s="323">
        <f t="shared" si="17"/>
        <v>0</v>
      </c>
      <c r="AE69" s="323">
        <f t="shared" si="18"/>
        <v>0</v>
      </c>
      <c r="AF69" s="323">
        <f t="shared" si="43"/>
        <v>0</v>
      </c>
      <c r="AG69" s="323">
        <f t="shared" si="44"/>
        <v>0</v>
      </c>
      <c r="AH69" s="323">
        <f t="shared" si="19"/>
        <v>0</v>
      </c>
      <c r="AI69" s="323">
        <f t="shared" si="20"/>
        <v>0</v>
      </c>
      <c r="AJ69" s="323">
        <f t="shared" si="21"/>
        <v>0</v>
      </c>
      <c r="AK69" s="323">
        <f t="shared" si="22"/>
        <v>0</v>
      </c>
      <c r="AL69" s="323">
        <f t="shared" si="23"/>
        <v>2440859</v>
      </c>
      <c r="AM69" s="323">
        <f t="shared" si="24"/>
        <v>0</v>
      </c>
      <c r="AN69" s="323">
        <f t="shared" si="25"/>
        <v>0</v>
      </c>
      <c r="AO69" s="323">
        <f t="shared" si="26"/>
        <v>0</v>
      </c>
      <c r="AP69" s="323">
        <f t="shared" si="27"/>
        <v>0</v>
      </c>
      <c r="AQ69" s="323">
        <f t="shared" si="28"/>
        <v>0</v>
      </c>
      <c r="AR69" s="323">
        <f t="shared" si="29"/>
        <v>0</v>
      </c>
      <c r="AS69" s="323">
        <f t="shared" si="30"/>
        <v>0</v>
      </c>
      <c r="AT69" s="323">
        <f t="shared" si="31"/>
        <v>0</v>
      </c>
      <c r="AU69" s="323">
        <f t="shared" si="32"/>
        <v>0</v>
      </c>
      <c r="AV69" s="323">
        <f t="shared" si="33"/>
        <v>0</v>
      </c>
      <c r="AW69" s="323">
        <f t="shared" si="34"/>
        <v>0</v>
      </c>
      <c r="AX69" s="323">
        <f t="shared" si="35"/>
        <v>0</v>
      </c>
      <c r="AY69" s="323">
        <f t="shared" si="36"/>
        <v>0</v>
      </c>
      <c r="AZ69" s="323">
        <f t="shared" si="37"/>
        <v>0</v>
      </c>
      <c r="BA69" s="323">
        <f t="shared" si="38"/>
        <v>2440859</v>
      </c>
    </row>
    <row r="70" spans="1:53" s="320" customFormat="1" ht="15" customHeight="1">
      <c r="A70" s="63">
        <f t="array" aca="1" ref="A70" ca="1">IF(C70&lt;&gt;0,SUM(($C$11:C70&lt;&gt;0)*1),"")</f>
        <v>6</v>
      </c>
      <c r="B70" s="321">
        <v>42094</v>
      </c>
      <c r="C70" s="324" t="s">
        <v>154</v>
      </c>
      <c r="D70" s="324">
        <f t="shared" si="46"/>
        <v>42094</v>
      </c>
      <c r="E70" s="325" t="s">
        <v>158</v>
      </c>
      <c r="F70" s="86">
        <f ca="1">AO74</f>
        <v>0</v>
      </c>
      <c r="G70" s="326" t="s">
        <v>59</v>
      </c>
      <c r="H70" s="326" t="s">
        <v>148</v>
      </c>
      <c r="I70" s="63">
        <f t="shared" ca="1" si="47"/>
        <v>6</v>
      </c>
      <c r="J70" s="323">
        <f t="shared" si="1"/>
        <v>0</v>
      </c>
      <c r="K70" s="323">
        <f t="shared" si="2"/>
        <v>0</v>
      </c>
      <c r="L70" s="323">
        <f t="shared" si="3"/>
        <v>0</v>
      </c>
      <c r="M70" s="323">
        <f t="shared" si="4"/>
        <v>0</v>
      </c>
      <c r="N70" s="323">
        <f t="shared" si="39"/>
        <v>0</v>
      </c>
      <c r="O70" s="323">
        <f t="shared" si="40"/>
        <v>0</v>
      </c>
      <c r="P70" s="323">
        <f t="shared" si="5"/>
        <v>0</v>
      </c>
      <c r="Q70" s="323">
        <f t="shared" si="6"/>
        <v>0</v>
      </c>
      <c r="R70" s="323">
        <f t="shared" si="7"/>
        <v>0</v>
      </c>
      <c r="S70" s="323">
        <f t="shared" si="8"/>
        <v>0</v>
      </c>
      <c r="T70" s="323">
        <f t="shared" si="41"/>
        <v>0</v>
      </c>
      <c r="U70" s="323">
        <f t="shared" si="42"/>
        <v>0</v>
      </c>
      <c r="V70" s="323">
        <f t="shared" si="9"/>
        <v>0</v>
      </c>
      <c r="W70" s="323">
        <f t="shared" si="10"/>
        <v>0</v>
      </c>
      <c r="X70" s="323">
        <f t="shared" si="11"/>
        <v>0</v>
      </c>
      <c r="Y70" s="323">
        <f t="shared" si="12"/>
        <v>0</v>
      </c>
      <c r="Z70" s="323">
        <f t="shared" si="13"/>
        <v>0</v>
      </c>
      <c r="AA70" s="323">
        <f t="shared" si="14"/>
        <v>0</v>
      </c>
      <c r="AB70" s="323">
        <f t="shared" si="15"/>
        <v>0</v>
      </c>
      <c r="AC70" s="323">
        <f t="shared" si="16"/>
        <v>0</v>
      </c>
      <c r="AD70" s="323">
        <f t="shared" si="17"/>
        <v>0</v>
      </c>
      <c r="AE70" s="323">
        <f t="shared" si="18"/>
        <v>0</v>
      </c>
      <c r="AF70" s="323">
        <f t="shared" si="43"/>
        <v>0</v>
      </c>
      <c r="AG70" s="323">
        <f t="shared" si="44"/>
        <v>0</v>
      </c>
      <c r="AH70" s="323">
        <f t="shared" si="19"/>
        <v>0</v>
      </c>
      <c r="AI70" s="323">
        <f t="shared" si="20"/>
        <v>0</v>
      </c>
      <c r="AJ70" s="323">
        <f t="shared" si="21"/>
        <v>0</v>
      </c>
      <c r="AK70" s="323">
        <f t="shared" si="22"/>
        <v>0</v>
      </c>
      <c r="AL70" s="323">
        <f t="shared" si="23"/>
        <v>0</v>
      </c>
      <c r="AM70" s="323">
        <f t="shared" si="24"/>
        <v>0</v>
      </c>
      <c r="AN70" s="323">
        <f t="shared" ca="1" si="25"/>
        <v>0</v>
      </c>
      <c r="AO70" s="323">
        <f t="shared" si="26"/>
        <v>0</v>
      </c>
      <c r="AP70" s="323">
        <f t="shared" si="27"/>
        <v>0</v>
      </c>
      <c r="AQ70" s="323">
        <f t="shared" si="28"/>
        <v>0</v>
      </c>
      <c r="AR70" s="323">
        <f t="shared" si="29"/>
        <v>0</v>
      </c>
      <c r="AS70" s="323">
        <f t="shared" si="30"/>
        <v>0</v>
      </c>
      <c r="AT70" s="323">
        <f t="shared" si="31"/>
        <v>0</v>
      </c>
      <c r="AU70" s="323">
        <f t="shared" si="32"/>
        <v>0</v>
      </c>
      <c r="AV70" s="323">
        <f t="shared" si="33"/>
        <v>0</v>
      </c>
      <c r="AW70" s="323">
        <f t="shared" si="34"/>
        <v>0</v>
      </c>
      <c r="AX70" s="323">
        <f t="shared" si="35"/>
        <v>0</v>
      </c>
      <c r="AY70" s="323">
        <f t="shared" si="36"/>
        <v>0</v>
      </c>
      <c r="AZ70" s="323">
        <f t="shared" si="37"/>
        <v>0</v>
      </c>
      <c r="BA70" s="323">
        <f t="shared" ca="1" si="38"/>
        <v>0</v>
      </c>
    </row>
    <row r="71" spans="1:53" s="320" customFormat="1" ht="15" customHeight="1">
      <c r="A71" s="63">
        <f t="array" aca="1" ref="A71" ca="1">IF(C71&lt;&gt;0,SUM(($C$11:C71&lt;&gt;0)*1),"")</f>
        <v>7</v>
      </c>
      <c r="B71" s="321">
        <v>42094</v>
      </c>
      <c r="C71" s="324" t="s">
        <v>154</v>
      </c>
      <c r="D71" s="324">
        <f>B71</f>
        <v>42094</v>
      </c>
      <c r="E71" s="325" t="s">
        <v>159</v>
      </c>
      <c r="F71" s="86">
        <f ca="1">AU74</f>
        <v>0</v>
      </c>
      <c r="G71" s="326" t="s">
        <v>142</v>
      </c>
      <c r="H71" s="326" t="s">
        <v>148</v>
      </c>
      <c r="I71" s="63">
        <f t="shared" ca="1" si="47"/>
        <v>7</v>
      </c>
      <c r="J71" s="323">
        <f t="shared" si="1"/>
        <v>0</v>
      </c>
      <c r="K71" s="323">
        <f t="shared" si="2"/>
        <v>0</v>
      </c>
      <c r="L71" s="323">
        <f t="shared" si="3"/>
        <v>0</v>
      </c>
      <c r="M71" s="323">
        <f t="shared" si="4"/>
        <v>0</v>
      </c>
      <c r="N71" s="323">
        <f t="shared" si="39"/>
        <v>0</v>
      </c>
      <c r="O71" s="323">
        <f t="shared" si="40"/>
        <v>0</v>
      </c>
      <c r="P71" s="323">
        <f t="shared" si="5"/>
        <v>0</v>
      </c>
      <c r="Q71" s="323">
        <f t="shared" si="6"/>
        <v>0</v>
      </c>
      <c r="R71" s="323">
        <f t="shared" si="7"/>
        <v>0</v>
      </c>
      <c r="S71" s="323">
        <f t="shared" si="8"/>
        <v>0</v>
      </c>
      <c r="T71" s="323">
        <f t="shared" si="41"/>
        <v>0</v>
      </c>
      <c r="U71" s="323">
        <f t="shared" si="42"/>
        <v>0</v>
      </c>
      <c r="V71" s="323">
        <f t="shared" si="9"/>
        <v>0</v>
      </c>
      <c r="W71" s="323">
        <f t="shared" si="10"/>
        <v>0</v>
      </c>
      <c r="X71" s="323">
        <f t="shared" si="11"/>
        <v>0</v>
      </c>
      <c r="Y71" s="323">
        <f t="shared" si="12"/>
        <v>0</v>
      </c>
      <c r="Z71" s="323">
        <f t="shared" si="13"/>
        <v>0</v>
      </c>
      <c r="AA71" s="323">
        <f t="shared" si="14"/>
        <v>0</v>
      </c>
      <c r="AB71" s="323">
        <f t="shared" si="15"/>
        <v>0</v>
      </c>
      <c r="AC71" s="323">
        <f t="shared" si="16"/>
        <v>0</v>
      </c>
      <c r="AD71" s="323">
        <f t="shared" si="17"/>
        <v>0</v>
      </c>
      <c r="AE71" s="323">
        <f t="shared" si="18"/>
        <v>0</v>
      </c>
      <c r="AF71" s="323">
        <f t="shared" si="43"/>
        <v>0</v>
      </c>
      <c r="AG71" s="323">
        <f t="shared" si="44"/>
        <v>0</v>
      </c>
      <c r="AH71" s="323">
        <f t="shared" si="19"/>
        <v>0</v>
      </c>
      <c r="AI71" s="323">
        <f t="shared" si="20"/>
        <v>0</v>
      </c>
      <c r="AJ71" s="323">
        <f t="shared" si="21"/>
        <v>0</v>
      </c>
      <c r="AK71" s="323">
        <f t="shared" si="22"/>
        <v>0</v>
      </c>
      <c r="AL71" s="323">
        <f t="shared" si="23"/>
        <v>0</v>
      </c>
      <c r="AM71" s="323">
        <f t="shared" si="24"/>
        <v>0</v>
      </c>
      <c r="AN71" s="323">
        <f t="shared" si="25"/>
        <v>0</v>
      </c>
      <c r="AO71" s="323">
        <f t="shared" si="26"/>
        <v>0</v>
      </c>
      <c r="AP71" s="323">
        <f t="shared" si="27"/>
        <v>0</v>
      </c>
      <c r="AQ71" s="323">
        <f t="shared" si="28"/>
        <v>0</v>
      </c>
      <c r="AR71" s="323">
        <f t="shared" si="29"/>
        <v>0</v>
      </c>
      <c r="AS71" s="323">
        <f t="shared" si="30"/>
        <v>0</v>
      </c>
      <c r="AT71" s="323">
        <f t="shared" ca="1" si="31"/>
        <v>0</v>
      </c>
      <c r="AU71" s="323">
        <f t="shared" si="32"/>
        <v>0</v>
      </c>
      <c r="AV71" s="323">
        <f t="shared" si="33"/>
        <v>0</v>
      </c>
      <c r="AW71" s="323">
        <f t="shared" si="34"/>
        <v>0</v>
      </c>
      <c r="AX71" s="323">
        <f t="shared" si="35"/>
        <v>0</v>
      </c>
      <c r="AY71" s="323">
        <f t="shared" si="36"/>
        <v>0</v>
      </c>
      <c r="AZ71" s="323">
        <f t="shared" si="37"/>
        <v>0</v>
      </c>
      <c r="BA71" s="323">
        <f t="shared" ca="1" si="38"/>
        <v>0</v>
      </c>
    </row>
    <row r="72" spans="1:53" s="320" customFormat="1" ht="15" customHeight="1">
      <c r="A72" s="63">
        <f t="array" aca="1" ref="A72" ca="1">IF(C72&lt;&gt;0,SUM(($C$11:C72&lt;&gt;0)*1),"")</f>
        <v>8</v>
      </c>
      <c r="B72" s="321">
        <v>42094</v>
      </c>
      <c r="C72" s="324" t="s">
        <v>154</v>
      </c>
      <c r="D72" s="324">
        <f>B72</f>
        <v>42094</v>
      </c>
      <c r="E72" s="325" t="s">
        <v>160</v>
      </c>
      <c r="F72" s="86">
        <f ca="1">AV74</f>
        <v>0</v>
      </c>
      <c r="G72" s="326" t="s">
        <v>148</v>
      </c>
      <c r="H72" s="326" t="s">
        <v>144</v>
      </c>
      <c r="I72" s="63">
        <f t="shared" ca="1" si="47"/>
        <v>8</v>
      </c>
      <c r="J72" s="323">
        <f t="shared" si="1"/>
        <v>0</v>
      </c>
      <c r="K72" s="323">
        <f t="shared" si="2"/>
        <v>0</v>
      </c>
      <c r="L72" s="323">
        <f t="shared" si="3"/>
        <v>0</v>
      </c>
      <c r="M72" s="323">
        <f t="shared" si="4"/>
        <v>0</v>
      </c>
      <c r="N72" s="323">
        <f t="shared" si="39"/>
        <v>0</v>
      </c>
      <c r="O72" s="323">
        <f t="shared" si="40"/>
        <v>0</v>
      </c>
      <c r="P72" s="323">
        <f t="shared" si="5"/>
        <v>0</v>
      </c>
      <c r="Q72" s="323">
        <f t="shared" si="6"/>
        <v>0</v>
      </c>
      <c r="R72" s="323">
        <f t="shared" si="7"/>
        <v>0</v>
      </c>
      <c r="S72" s="323">
        <f t="shared" si="8"/>
        <v>0</v>
      </c>
      <c r="T72" s="323">
        <f t="shared" si="41"/>
        <v>0</v>
      </c>
      <c r="U72" s="323">
        <f t="shared" si="42"/>
        <v>0</v>
      </c>
      <c r="V72" s="323">
        <f t="shared" si="9"/>
        <v>0</v>
      </c>
      <c r="W72" s="323">
        <f t="shared" si="10"/>
        <v>0</v>
      </c>
      <c r="X72" s="323">
        <f t="shared" si="11"/>
        <v>0</v>
      </c>
      <c r="Y72" s="323">
        <f t="shared" si="12"/>
        <v>0</v>
      </c>
      <c r="Z72" s="323">
        <f t="shared" si="13"/>
        <v>0</v>
      </c>
      <c r="AA72" s="323">
        <f t="shared" si="14"/>
        <v>0</v>
      </c>
      <c r="AB72" s="323">
        <f t="shared" si="15"/>
        <v>0</v>
      </c>
      <c r="AC72" s="323">
        <f t="shared" si="16"/>
        <v>0</v>
      </c>
      <c r="AD72" s="323">
        <f t="shared" si="17"/>
        <v>0</v>
      </c>
      <c r="AE72" s="323">
        <f t="shared" si="18"/>
        <v>0</v>
      </c>
      <c r="AF72" s="323">
        <f t="shared" si="43"/>
        <v>0</v>
      </c>
      <c r="AG72" s="323">
        <f t="shared" si="44"/>
        <v>0</v>
      </c>
      <c r="AH72" s="323">
        <f t="shared" si="19"/>
        <v>0</v>
      </c>
      <c r="AI72" s="323">
        <f t="shared" si="20"/>
        <v>0</v>
      </c>
      <c r="AJ72" s="323">
        <f t="shared" si="21"/>
        <v>0</v>
      </c>
      <c r="AK72" s="323">
        <f t="shared" si="22"/>
        <v>0</v>
      </c>
      <c r="AL72" s="323">
        <f t="shared" si="23"/>
        <v>0</v>
      </c>
      <c r="AM72" s="323">
        <f t="shared" si="24"/>
        <v>0</v>
      </c>
      <c r="AN72" s="323">
        <f t="shared" si="25"/>
        <v>0</v>
      </c>
      <c r="AO72" s="323">
        <f t="shared" si="26"/>
        <v>0</v>
      </c>
      <c r="AP72" s="323">
        <f t="shared" si="27"/>
        <v>0</v>
      </c>
      <c r="AQ72" s="323">
        <f t="shared" si="28"/>
        <v>0</v>
      </c>
      <c r="AR72" s="323">
        <f t="shared" si="29"/>
        <v>0</v>
      </c>
      <c r="AS72" s="323">
        <f t="shared" si="30"/>
        <v>0</v>
      </c>
      <c r="AT72" s="323">
        <f t="shared" si="31"/>
        <v>0</v>
      </c>
      <c r="AU72" s="323">
        <f t="shared" si="32"/>
        <v>0</v>
      </c>
      <c r="AV72" s="323">
        <f t="shared" si="33"/>
        <v>0</v>
      </c>
      <c r="AW72" s="323">
        <f t="shared" ca="1" si="34"/>
        <v>0</v>
      </c>
      <c r="AX72" s="323">
        <f t="shared" si="35"/>
        <v>0</v>
      </c>
      <c r="AY72" s="323">
        <f t="shared" si="36"/>
        <v>0</v>
      </c>
      <c r="AZ72" s="323">
        <f t="shared" ca="1" si="37"/>
        <v>0</v>
      </c>
      <c r="BA72" s="323">
        <f t="shared" si="38"/>
        <v>0</v>
      </c>
    </row>
    <row r="73" spans="1:53" s="320" customFormat="1" ht="15" customHeight="1">
      <c r="A73" s="63" t="str">
        <f t="array" ref="A73">IF(C73&lt;&gt;0,SUM(($C$11:C73&lt;&gt;0)*1),"")</f>
        <v/>
      </c>
      <c r="B73" s="284"/>
      <c r="C73" s="327"/>
      <c r="D73" s="284"/>
      <c r="E73" s="322"/>
      <c r="F73" s="65"/>
      <c r="G73" s="328"/>
      <c r="H73" s="328"/>
      <c r="I73" s="63" t="str">
        <f t="shared" si="47"/>
        <v/>
      </c>
      <c r="J73" s="323">
        <f t="shared" si="1"/>
        <v>0</v>
      </c>
      <c r="K73" s="323">
        <f t="shared" si="2"/>
        <v>0</v>
      </c>
      <c r="L73" s="323">
        <f t="shared" si="3"/>
        <v>0</v>
      </c>
      <c r="M73" s="323">
        <f t="shared" si="4"/>
        <v>0</v>
      </c>
      <c r="N73" s="323">
        <f t="shared" si="39"/>
        <v>0</v>
      </c>
      <c r="O73" s="323">
        <f t="shared" si="40"/>
        <v>0</v>
      </c>
      <c r="P73" s="323">
        <f t="shared" si="5"/>
        <v>0</v>
      </c>
      <c r="Q73" s="323">
        <f t="shared" si="6"/>
        <v>0</v>
      </c>
      <c r="R73" s="323">
        <f t="shared" si="7"/>
        <v>0</v>
      </c>
      <c r="S73" s="323">
        <f t="shared" si="8"/>
        <v>0</v>
      </c>
      <c r="T73" s="323">
        <f t="shared" si="41"/>
        <v>0</v>
      </c>
      <c r="U73" s="323">
        <f t="shared" si="42"/>
        <v>0</v>
      </c>
      <c r="V73" s="323">
        <f t="shared" si="9"/>
        <v>0</v>
      </c>
      <c r="W73" s="323">
        <f t="shared" si="10"/>
        <v>0</v>
      </c>
      <c r="X73" s="323">
        <f t="shared" si="11"/>
        <v>0</v>
      </c>
      <c r="Y73" s="323">
        <f t="shared" si="12"/>
        <v>0</v>
      </c>
      <c r="Z73" s="323">
        <f t="shared" si="13"/>
        <v>0</v>
      </c>
      <c r="AA73" s="323">
        <f t="shared" si="14"/>
        <v>0</v>
      </c>
      <c r="AB73" s="323">
        <f t="shared" si="15"/>
        <v>0</v>
      </c>
      <c r="AC73" s="323">
        <f t="shared" si="16"/>
        <v>0</v>
      </c>
      <c r="AD73" s="323">
        <f t="shared" si="17"/>
        <v>0</v>
      </c>
      <c r="AE73" s="323">
        <f t="shared" si="18"/>
        <v>0</v>
      </c>
      <c r="AF73" s="323">
        <f t="shared" si="43"/>
        <v>0</v>
      </c>
      <c r="AG73" s="323">
        <f t="shared" si="44"/>
        <v>0</v>
      </c>
      <c r="AH73" s="323">
        <f t="shared" si="19"/>
        <v>0</v>
      </c>
      <c r="AI73" s="323">
        <f t="shared" si="20"/>
        <v>0</v>
      </c>
      <c r="AJ73" s="323">
        <f t="shared" si="21"/>
        <v>0</v>
      </c>
      <c r="AK73" s="323">
        <f t="shared" si="22"/>
        <v>0</v>
      </c>
      <c r="AL73" s="323">
        <f t="shared" si="23"/>
        <v>0</v>
      </c>
      <c r="AM73" s="323">
        <f t="shared" si="24"/>
        <v>0</v>
      </c>
      <c r="AN73" s="323">
        <f t="shared" si="25"/>
        <v>0</v>
      </c>
      <c r="AO73" s="323">
        <f t="shared" si="26"/>
        <v>0</v>
      </c>
      <c r="AP73" s="323">
        <f t="shared" si="27"/>
        <v>0</v>
      </c>
      <c r="AQ73" s="323">
        <f t="shared" si="28"/>
        <v>0</v>
      </c>
      <c r="AR73" s="323">
        <f t="shared" si="29"/>
        <v>0</v>
      </c>
      <c r="AS73" s="323">
        <f t="shared" si="30"/>
        <v>0</v>
      </c>
      <c r="AT73" s="323">
        <f t="shared" si="31"/>
        <v>0</v>
      </c>
      <c r="AU73" s="323">
        <f t="shared" si="32"/>
        <v>0</v>
      </c>
      <c r="AV73" s="323">
        <f t="shared" si="33"/>
        <v>0</v>
      </c>
      <c r="AW73" s="323">
        <f t="shared" si="34"/>
        <v>0</v>
      </c>
      <c r="AX73" s="323">
        <f t="shared" si="35"/>
        <v>0</v>
      </c>
      <c r="AY73" s="323">
        <f t="shared" si="36"/>
        <v>0</v>
      </c>
      <c r="AZ73" s="323">
        <f t="shared" si="37"/>
        <v>0</v>
      </c>
      <c r="BA73" s="323">
        <f t="shared" si="38"/>
        <v>0</v>
      </c>
    </row>
    <row r="74" spans="1:53" s="320" customFormat="1" ht="15" customHeight="1">
      <c r="A74" s="63" t="str">
        <f t="array" ref="A74">IF(C74&lt;&gt;0,SUM(($C$11:C74&lt;&gt;0)*1),"")</f>
        <v/>
      </c>
      <c r="B74" s="329"/>
      <c r="C74" s="329"/>
      <c r="D74" s="329"/>
      <c r="E74" s="322" t="s">
        <v>268</v>
      </c>
      <c r="F74" s="329"/>
      <c r="G74" s="328"/>
      <c r="H74" s="328"/>
      <c r="I74" s="329"/>
      <c r="J74" s="323">
        <f t="shared" ref="J74:BA74" ca="1" si="48">SUM(J11:J73)</f>
        <v>0</v>
      </c>
      <c r="K74" s="323">
        <f t="shared" ca="1" si="48"/>
        <v>0</v>
      </c>
      <c r="L74" s="323">
        <f t="shared" ca="1" si="48"/>
        <v>0</v>
      </c>
      <c r="M74" s="323">
        <f t="shared" ca="1" si="48"/>
        <v>0</v>
      </c>
      <c r="N74" s="323">
        <f t="shared" ref="N74:O74" ca="1" si="49">SUM(N11:N73)</f>
        <v>0</v>
      </c>
      <c r="O74" s="323">
        <f t="shared" ca="1" si="49"/>
        <v>0</v>
      </c>
      <c r="P74" s="323">
        <f t="shared" ca="1" si="48"/>
        <v>0</v>
      </c>
      <c r="Q74" s="323">
        <f t="shared" ca="1" si="48"/>
        <v>0</v>
      </c>
      <c r="R74" s="323">
        <f t="shared" ca="1" si="48"/>
        <v>0</v>
      </c>
      <c r="S74" s="323">
        <f t="shared" ca="1" si="48"/>
        <v>0</v>
      </c>
      <c r="T74" s="323">
        <f t="shared" ca="1" si="48"/>
        <v>0</v>
      </c>
      <c r="U74" s="323">
        <f t="shared" ca="1" si="48"/>
        <v>0</v>
      </c>
      <c r="V74" s="323">
        <f t="shared" ca="1" si="48"/>
        <v>0</v>
      </c>
      <c r="W74" s="323">
        <f t="shared" ca="1" si="48"/>
        <v>10490880</v>
      </c>
      <c r="X74" s="323">
        <f t="shared" ca="1" si="48"/>
        <v>0</v>
      </c>
      <c r="Y74" s="323">
        <f t="shared" ca="1" si="48"/>
        <v>0</v>
      </c>
      <c r="Z74" s="323">
        <f t="shared" ca="1" si="48"/>
        <v>0</v>
      </c>
      <c r="AA74" s="323">
        <f t="shared" ca="1" si="48"/>
        <v>0</v>
      </c>
      <c r="AB74" s="323">
        <f t="shared" ca="1" si="48"/>
        <v>0</v>
      </c>
      <c r="AC74" s="323">
        <f t="shared" ca="1" si="48"/>
        <v>0</v>
      </c>
      <c r="AD74" s="323">
        <f t="shared" ca="1" si="48"/>
        <v>0</v>
      </c>
      <c r="AE74" s="323">
        <f t="shared" ca="1" si="48"/>
        <v>0</v>
      </c>
      <c r="AF74" s="323">
        <f t="shared" ref="AF74:AG74" ca="1" si="50">SUM(AF11:AF73)</f>
        <v>0</v>
      </c>
      <c r="AG74" s="323">
        <f t="shared" ca="1" si="50"/>
        <v>0</v>
      </c>
      <c r="AH74" s="323">
        <f t="shared" ca="1" si="48"/>
        <v>0</v>
      </c>
      <c r="AI74" s="323">
        <f t="shared" ca="1" si="48"/>
        <v>0</v>
      </c>
      <c r="AJ74" s="323">
        <f t="shared" ca="1" si="48"/>
        <v>359476733</v>
      </c>
      <c r="AK74" s="323">
        <f t="shared" ca="1" si="48"/>
        <v>0</v>
      </c>
      <c r="AL74" s="323">
        <f t="shared" ca="1" si="48"/>
        <v>2440859</v>
      </c>
      <c r="AM74" s="323">
        <f t="shared" ca="1" si="48"/>
        <v>359476733</v>
      </c>
      <c r="AN74" s="323">
        <f t="shared" ca="1" si="48"/>
        <v>0</v>
      </c>
      <c r="AO74" s="323">
        <f t="shared" ca="1" si="48"/>
        <v>0</v>
      </c>
      <c r="AP74" s="323">
        <f t="shared" ca="1" si="48"/>
        <v>0</v>
      </c>
      <c r="AQ74" s="323">
        <f t="shared" ca="1" si="48"/>
        <v>0</v>
      </c>
      <c r="AR74" s="323">
        <f t="shared" ca="1" si="48"/>
        <v>10490880</v>
      </c>
      <c r="AS74" s="323">
        <f t="shared" ca="1" si="48"/>
        <v>10490880</v>
      </c>
      <c r="AT74" s="323">
        <f t="shared" ca="1" si="48"/>
        <v>0</v>
      </c>
      <c r="AU74" s="323">
        <f t="shared" ca="1" si="48"/>
        <v>0</v>
      </c>
      <c r="AV74" s="323">
        <f t="shared" ca="1" si="48"/>
        <v>0</v>
      </c>
      <c r="AW74" s="323">
        <f t="shared" ca="1" si="48"/>
        <v>0</v>
      </c>
      <c r="AX74" s="323">
        <f t="shared" ca="1" si="48"/>
        <v>0</v>
      </c>
      <c r="AY74" s="323">
        <f t="shared" ca="1" si="48"/>
        <v>0</v>
      </c>
      <c r="AZ74" s="323">
        <f t="shared" ca="1" si="48"/>
        <v>10490880</v>
      </c>
      <c r="BA74" s="323">
        <f t="shared" ca="1" si="48"/>
        <v>2440859</v>
      </c>
    </row>
    <row r="75" spans="1:53" s="320" customFormat="1" ht="15" customHeight="1">
      <c r="A75" s="330"/>
      <c r="B75" s="330"/>
      <c r="C75" s="330"/>
      <c r="D75" s="330"/>
      <c r="E75" s="331" t="s">
        <v>311</v>
      </c>
      <c r="F75" s="330"/>
      <c r="G75" s="332"/>
      <c r="H75" s="332"/>
      <c r="I75" s="330"/>
      <c r="J75" s="333">
        <f ca="1">MAX(J10+J74-K10-K74,0)</f>
        <v>1342165410</v>
      </c>
      <c r="K75" s="333">
        <f ca="1">MAX(K10+K74-J10-J74,0)</f>
        <v>0</v>
      </c>
      <c r="L75" s="333">
        <f ca="1">MAX(L10+L74-M10-M74,0)</f>
        <v>1694774692</v>
      </c>
      <c r="M75" s="333">
        <f ca="1">MAX(M10+M74-L10-L74,0)</f>
        <v>0</v>
      </c>
      <c r="N75" s="333">
        <f ca="1">MAX(N10+N74-O10-O74,0)</f>
        <v>0</v>
      </c>
      <c r="O75" s="333">
        <f ca="1">MAX(O10+O74-N10-N74,0)</f>
        <v>0</v>
      </c>
      <c r="P75" s="333">
        <f ca="1">MAX(P10+P74-Q10-Q74,0)</f>
        <v>452614594</v>
      </c>
      <c r="Q75" s="333">
        <f ca="1">MAX(Q10+Q74-P10-P74,0)</f>
        <v>0</v>
      </c>
      <c r="R75" s="333">
        <f ca="1">MAX(R10+R74-S10-S74,0)</f>
        <v>0</v>
      </c>
      <c r="S75" s="333">
        <f ca="1">MAX(S10+S74-R10-R74,0)</f>
        <v>0</v>
      </c>
      <c r="T75" s="333">
        <f ca="1">MAX(T10+T74-U10-U74,0)</f>
        <v>22599987302</v>
      </c>
      <c r="U75" s="333">
        <f ca="1">MAX(U10+U74-T10-T74,0)</f>
        <v>0</v>
      </c>
      <c r="V75" s="333">
        <f ca="1">MAX(V10+V74-W10-W74,0)</f>
        <v>4299540884</v>
      </c>
      <c r="W75" s="333">
        <f ca="1">MAX(W10+W74-V10-V74,0)</f>
        <v>0</v>
      </c>
      <c r="X75" s="333">
        <f ca="1">MAX(X10+X74-Y10-Y74,0)</f>
        <v>0</v>
      </c>
      <c r="Y75" s="333">
        <f ca="1">MAX(Y10+Y74-X10-X74,0)</f>
        <v>0</v>
      </c>
      <c r="Z75" s="333">
        <f ca="1">MAX(Z10+Z74-AA10-AA74,0)</f>
        <v>0</v>
      </c>
      <c r="AA75" s="333">
        <f ca="1">MAX(AA10+AA74-Z10-Z74,0)</f>
        <v>0</v>
      </c>
      <c r="AB75" s="333">
        <f ca="1">MAX(AB10+AB74-AC10-AC74,0)</f>
        <v>0</v>
      </c>
      <c r="AC75" s="333">
        <f ca="1">MAX(AC10+AC74-AB10-AB74,0)</f>
        <v>5000000000</v>
      </c>
      <c r="AD75" s="333">
        <f ca="1">MAX(AD10+AD74-AE10-AE74,0)</f>
        <v>0</v>
      </c>
      <c r="AE75" s="333">
        <f ca="1">MAX(AE10+AE74-AD10-AD74,0)</f>
        <v>20000000000</v>
      </c>
      <c r="AF75" s="333">
        <f ca="1">MAX(AF10+AF74-AG10-AG74,0)</f>
        <v>0</v>
      </c>
      <c r="AG75" s="333">
        <f ca="1">MAX(AG10+AG74-AF10-AF74,0)</f>
        <v>1982640000</v>
      </c>
      <c r="AH75" s="333">
        <f ca="1">MAX(AH10+AH74-AI10-AI74,0)</f>
        <v>0</v>
      </c>
      <c r="AI75" s="333">
        <f ca="1">MAX(AI10+AI74-AH10-AH74,0)</f>
        <v>4000000000</v>
      </c>
      <c r="AJ75" s="333">
        <f ca="1">MAX(AJ10+AJ74-AK10-AK74,0)</f>
        <v>583066238</v>
      </c>
      <c r="AK75" s="333">
        <f ca="1">MAX(AK10+AK74-AJ10-AJ74,0)</f>
        <v>0</v>
      </c>
      <c r="AL75" s="333">
        <f ca="1">MAX(AL10+AL74-AM10-AM74,0)</f>
        <v>2440859</v>
      </c>
      <c r="AM75" s="333">
        <f ca="1">MAX(AM10+AM74-AL10-AL74,0)</f>
        <v>0</v>
      </c>
      <c r="AN75" s="333">
        <f ca="1">MAX(AN10+AN74-AO10-AO74,0)</f>
        <v>0</v>
      </c>
      <c r="AO75" s="333">
        <f ca="1">MAX(AO10+AO74-AN10-AN74,0)</f>
        <v>0</v>
      </c>
      <c r="AP75" s="333">
        <f ca="1">MAX(AP10+AP74-AQ10-AQ74,0)</f>
        <v>0</v>
      </c>
      <c r="AQ75" s="333">
        <f ca="1">MAX(AQ10+AQ74-AP10-AP74,0)</f>
        <v>0</v>
      </c>
      <c r="AR75" s="333">
        <f ca="1">MAX(AR10+AR74-AS10-AS74,0)</f>
        <v>0</v>
      </c>
      <c r="AS75" s="333">
        <f ca="1">MAX(AS10+AS74-AR10-AR74,0)</f>
        <v>0</v>
      </c>
      <c r="AT75" s="333">
        <f ca="1">MAX(AT10+AT74-AU10-AU74,0)</f>
        <v>0</v>
      </c>
      <c r="AU75" s="333">
        <f ca="1">MAX(AU10+AU74-AT10-AT74,0)</f>
        <v>0</v>
      </c>
      <c r="AV75" s="333">
        <f ca="1">MAX(AV10+AV74-AW10-AW74,0)</f>
        <v>0</v>
      </c>
      <c r="AW75" s="333">
        <f ca="1">MAX(AW10+AW74-AV10-AV74,0)</f>
        <v>0</v>
      </c>
      <c r="AX75" s="333">
        <f ca="1">MAX(AX10+AX74-AY10-AY74,0)</f>
        <v>0</v>
      </c>
      <c r="AY75" s="333">
        <f ca="1">MAX(AY10+AY74-AX10-AX74,0)</f>
        <v>0</v>
      </c>
      <c r="AZ75" s="333">
        <f ca="1">MAX(AZ10+AZ74-BA10-BA74,0)</f>
        <v>8050021</v>
      </c>
      <c r="BA75" s="333">
        <f ca="1">MAX(BA10+BA74-AZ10-AZ74,0)</f>
        <v>0</v>
      </c>
    </row>
    <row r="76" spans="1:53" s="320" customFormat="1" ht="15" customHeight="1">
      <c r="A76" s="334"/>
      <c r="B76" s="334"/>
      <c r="C76" s="335"/>
      <c r="D76" s="334"/>
      <c r="E76" s="336" t="s">
        <v>312</v>
      </c>
      <c r="F76" s="334"/>
      <c r="G76" s="337"/>
      <c r="H76" s="337"/>
      <c r="I76" s="334"/>
      <c r="J76" s="338">
        <f ca="1">J74</f>
        <v>0</v>
      </c>
      <c r="K76" s="338">
        <f ca="1">K74</f>
        <v>0</v>
      </c>
      <c r="L76" s="338">
        <f t="shared" ref="L76:BA76" ca="1" si="51">L74</f>
        <v>0</v>
      </c>
      <c r="M76" s="338">
        <f t="shared" ca="1" si="51"/>
        <v>0</v>
      </c>
      <c r="N76" s="338">
        <f t="shared" ref="N76:O76" ca="1" si="52">N74</f>
        <v>0</v>
      </c>
      <c r="O76" s="338">
        <f t="shared" ca="1" si="52"/>
        <v>0</v>
      </c>
      <c r="P76" s="338">
        <f t="shared" ca="1" si="51"/>
        <v>0</v>
      </c>
      <c r="Q76" s="338">
        <f t="shared" ca="1" si="51"/>
        <v>0</v>
      </c>
      <c r="R76" s="338">
        <f t="shared" ca="1" si="51"/>
        <v>0</v>
      </c>
      <c r="S76" s="338">
        <f t="shared" ca="1" si="51"/>
        <v>0</v>
      </c>
      <c r="T76" s="338">
        <f t="shared" ca="1" si="51"/>
        <v>0</v>
      </c>
      <c r="U76" s="338">
        <f t="shared" ca="1" si="51"/>
        <v>0</v>
      </c>
      <c r="V76" s="338">
        <f t="shared" ca="1" si="51"/>
        <v>0</v>
      </c>
      <c r="W76" s="338">
        <f t="shared" ca="1" si="51"/>
        <v>10490880</v>
      </c>
      <c r="X76" s="338">
        <f t="shared" ca="1" si="51"/>
        <v>0</v>
      </c>
      <c r="Y76" s="338">
        <f t="shared" ca="1" si="51"/>
        <v>0</v>
      </c>
      <c r="Z76" s="338">
        <f t="shared" ca="1" si="51"/>
        <v>0</v>
      </c>
      <c r="AA76" s="338">
        <f t="shared" ca="1" si="51"/>
        <v>0</v>
      </c>
      <c r="AB76" s="338">
        <f ca="1">AB74</f>
        <v>0</v>
      </c>
      <c r="AC76" s="338">
        <f t="shared" ca="1" si="51"/>
        <v>0</v>
      </c>
      <c r="AD76" s="338">
        <f t="shared" ca="1" si="51"/>
        <v>0</v>
      </c>
      <c r="AE76" s="338">
        <f t="shared" ca="1" si="51"/>
        <v>0</v>
      </c>
      <c r="AF76" s="338">
        <f ca="1">AF74</f>
        <v>0</v>
      </c>
      <c r="AG76" s="338">
        <f t="shared" ref="AG76" ca="1" si="53">AG74</f>
        <v>0</v>
      </c>
      <c r="AH76" s="338">
        <f t="shared" ca="1" si="51"/>
        <v>0</v>
      </c>
      <c r="AI76" s="338">
        <f t="shared" ca="1" si="51"/>
        <v>0</v>
      </c>
      <c r="AJ76" s="338">
        <f t="shared" ca="1" si="51"/>
        <v>359476733</v>
      </c>
      <c r="AK76" s="338">
        <f t="shared" ca="1" si="51"/>
        <v>0</v>
      </c>
      <c r="AL76" s="338">
        <f t="shared" ca="1" si="51"/>
        <v>2440859</v>
      </c>
      <c r="AM76" s="338">
        <f t="shared" ca="1" si="51"/>
        <v>359476733</v>
      </c>
      <c r="AN76" s="338">
        <f t="shared" ca="1" si="51"/>
        <v>0</v>
      </c>
      <c r="AO76" s="338">
        <f t="shared" ca="1" si="51"/>
        <v>0</v>
      </c>
      <c r="AP76" s="338">
        <f t="shared" ca="1" si="51"/>
        <v>0</v>
      </c>
      <c r="AQ76" s="338">
        <f t="shared" ca="1" si="51"/>
        <v>0</v>
      </c>
      <c r="AR76" s="338">
        <f t="shared" ca="1" si="51"/>
        <v>10490880</v>
      </c>
      <c r="AS76" s="338">
        <f t="shared" ca="1" si="51"/>
        <v>10490880</v>
      </c>
      <c r="AT76" s="338">
        <f t="shared" ca="1" si="51"/>
        <v>0</v>
      </c>
      <c r="AU76" s="338">
        <f t="shared" ca="1" si="51"/>
        <v>0</v>
      </c>
      <c r="AV76" s="338">
        <f t="shared" ca="1" si="51"/>
        <v>0</v>
      </c>
      <c r="AW76" s="338">
        <f t="shared" ca="1" si="51"/>
        <v>0</v>
      </c>
      <c r="AX76" s="338">
        <f ca="1">AX74</f>
        <v>0</v>
      </c>
      <c r="AY76" s="338">
        <f ca="1">AY74</f>
        <v>0</v>
      </c>
      <c r="AZ76" s="338">
        <f t="shared" ca="1" si="51"/>
        <v>10490880</v>
      </c>
      <c r="BA76" s="338">
        <f t="shared" ca="1" si="51"/>
        <v>2440859</v>
      </c>
    </row>
    <row r="77" spans="1:53" ht="12" customHeight="1">
      <c r="B77" s="339"/>
      <c r="C77" s="340"/>
      <c r="D77" s="340"/>
      <c r="E77" s="340"/>
      <c r="F77" s="340"/>
      <c r="G77" s="341"/>
      <c r="H77" s="341"/>
      <c r="I77" s="340"/>
      <c r="J77" s="340"/>
      <c r="K77" s="340"/>
    </row>
    <row r="78" spans="1:53">
      <c r="F78" s="342"/>
      <c r="M78" s="342"/>
      <c r="O78" s="342"/>
      <c r="Q78" s="342"/>
      <c r="R78" s="342"/>
      <c r="S78" s="342"/>
      <c r="T78" s="342"/>
      <c r="U78" s="342"/>
      <c r="V78" s="342"/>
      <c r="AN78" s="343" t="s">
        <v>313</v>
      </c>
      <c r="AO78" s="344"/>
      <c r="AP78" s="344"/>
      <c r="AQ78" s="344"/>
      <c r="AR78" s="345"/>
      <c r="AS78" s="345"/>
      <c r="AT78" s="344"/>
    </row>
    <row r="79" spans="1:53">
      <c r="F79" s="342"/>
      <c r="M79" s="342"/>
      <c r="O79" s="342"/>
      <c r="Q79" s="342"/>
      <c r="R79" s="342"/>
      <c r="S79" s="342"/>
      <c r="T79" s="342"/>
      <c r="U79" s="342"/>
      <c r="V79" s="342"/>
      <c r="AN79" s="346" t="s">
        <v>314</v>
      </c>
      <c r="AO79" s="344"/>
      <c r="AP79" s="344"/>
      <c r="AQ79" s="344"/>
      <c r="AR79" s="345"/>
      <c r="AS79" s="345"/>
      <c r="AT79" s="344"/>
    </row>
    <row r="80" spans="1:53">
      <c r="F80" s="342"/>
      <c r="M80" s="342"/>
      <c r="O80" s="342"/>
      <c r="Q80" s="342"/>
      <c r="R80" s="342"/>
      <c r="S80" s="342"/>
      <c r="T80" s="342"/>
      <c r="U80" s="342"/>
      <c r="V80" s="342"/>
      <c r="AN80" s="344"/>
      <c r="AO80" s="344"/>
      <c r="AP80" s="344"/>
      <c r="AQ80" s="344"/>
      <c r="AR80" s="344"/>
      <c r="AS80" s="344"/>
      <c r="AT80" s="345"/>
    </row>
    <row r="81" spans="6:52">
      <c r="F81" s="342"/>
      <c r="AN81" s="344"/>
      <c r="AO81" s="344"/>
      <c r="AP81" s="344"/>
      <c r="AQ81" s="344"/>
      <c r="AR81" s="344"/>
      <c r="AS81" s="344"/>
      <c r="AT81" s="345"/>
      <c r="AZ81" s="347" t="str">
        <f>"Ngày 31 tháng 03 năm 2015 "</f>
        <v xml:space="preserve">Ngày 31 tháng 03 năm 2015 </v>
      </c>
    </row>
    <row r="82" spans="6:52">
      <c r="F82" s="342"/>
      <c r="M82" s="342"/>
      <c r="O82" s="342"/>
      <c r="Q82" s="342"/>
      <c r="R82" s="342"/>
      <c r="S82" s="342"/>
      <c r="T82" s="342"/>
      <c r="U82" s="342"/>
      <c r="V82" s="342"/>
      <c r="AN82" s="344"/>
      <c r="AO82" s="348" t="s">
        <v>14</v>
      </c>
      <c r="AP82" s="344"/>
      <c r="AQ82" s="344"/>
      <c r="AR82" s="344"/>
      <c r="AS82" s="349" t="s">
        <v>15</v>
      </c>
      <c r="AT82" s="345"/>
      <c r="AZ82" s="348" t="s">
        <v>210</v>
      </c>
    </row>
    <row r="83" spans="6:52">
      <c r="F83" s="342"/>
      <c r="M83" s="342"/>
      <c r="O83" s="342"/>
      <c r="Q83" s="342"/>
      <c r="R83" s="342"/>
      <c r="S83" s="342"/>
      <c r="T83" s="342"/>
      <c r="U83" s="342"/>
      <c r="V83" s="342"/>
      <c r="AN83" s="344"/>
      <c r="AO83" s="350" t="s">
        <v>16</v>
      </c>
      <c r="AP83" s="344"/>
      <c r="AQ83" s="344"/>
      <c r="AR83" s="344"/>
      <c r="AS83" s="351" t="s">
        <v>16</v>
      </c>
      <c r="AT83" s="345"/>
      <c r="AZ83" s="350" t="s">
        <v>245</v>
      </c>
    </row>
    <row r="84" spans="6:52">
      <c r="F84" s="342"/>
      <c r="M84" s="342"/>
      <c r="O84" s="342"/>
      <c r="Q84" s="342"/>
      <c r="R84" s="342"/>
      <c r="S84" s="342"/>
      <c r="T84" s="342"/>
      <c r="U84" s="342"/>
      <c r="V84" s="342"/>
      <c r="AL84" s="344"/>
      <c r="AM84" s="344"/>
      <c r="AN84" s="344"/>
      <c r="AO84" s="344"/>
      <c r="AP84" s="344"/>
      <c r="AQ84" s="344"/>
      <c r="AR84" s="344"/>
      <c r="AS84" s="344"/>
      <c r="AT84" s="345"/>
      <c r="AZ84" s="344"/>
    </row>
    <row r="85" spans="6:52">
      <c r="F85" s="342"/>
      <c r="M85" s="342"/>
      <c r="O85" s="342"/>
      <c r="Q85" s="342"/>
      <c r="R85" s="342"/>
      <c r="S85" s="342"/>
      <c r="T85" s="342"/>
      <c r="U85" s="342"/>
      <c r="V85" s="342"/>
      <c r="AZ85" s="344"/>
    </row>
    <row r="86" spans="6:52">
      <c r="F86" s="342"/>
      <c r="M86" s="342"/>
      <c r="O86" s="342"/>
      <c r="Q86" s="342"/>
      <c r="R86" s="342"/>
      <c r="S86" s="342"/>
      <c r="T86" s="342"/>
      <c r="U86" s="342"/>
      <c r="V86" s="342"/>
    </row>
    <row r="87" spans="6:52">
      <c r="F87" s="342"/>
      <c r="M87" s="342"/>
      <c r="O87" s="342"/>
      <c r="Q87" s="342"/>
      <c r="R87" s="342"/>
      <c r="S87" s="342"/>
      <c r="T87" s="342"/>
      <c r="U87" s="342"/>
      <c r="V87" s="342"/>
    </row>
    <row r="88" spans="6:52">
      <c r="F88" s="342"/>
    </row>
    <row r="89" spans="6:52">
      <c r="F89" s="342"/>
      <c r="M89" s="342"/>
      <c r="O89" s="342"/>
      <c r="Q89" s="342"/>
      <c r="R89" s="342"/>
      <c r="S89" s="342"/>
      <c r="T89" s="342"/>
      <c r="U89" s="342"/>
      <c r="V89" s="342"/>
    </row>
    <row r="90" spans="6:52">
      <c r="F90" s="342"/>
      <c r="M90" s="342"/>
      <c r="O90" s="342"/>
      <c r="Q90" s="342"/>
      <c r="R90" s="342"/>
      <c r="S90" s="342"/>
      <c r="T90" s="342"/>
      <c r="U90" s="342"/>
      <c r="V90" s="342"/>
    </row>
    <row r="91" spans="6:52">
      <c r="F91" s="342"/>
      <c r="M91" s="342"/>
      <c r="O91" s="342"/>
      <c r="Q91" s="342"/>
      <c r="R91" s="342"/>
      <c r="S91" s="342"/>
      <c r="T91" s="342"/>
      <c r="U91" s="342"/>
      <c r="V91" s="342"/>
    </row>
    <row r="92" spans="6:52">
      <c r="F92" s="342"/>
      <c r="M92" s="342"/>
      <c r="O92" s="342"/>
      <c r="Q92" s="342"/>
      <c r="R92" s="342"/>
      <c r="S92" s="342"/>
      <c r="T92" s="342"/>
      <c r="U92" s="342"/>
      <c r="V92" s="342"/>
    </row>
    <row r="93" spans="6:52">
      <c r="F93" s="342"/>
      <c r="M93" s="342"/>
      <c r="O93" s="342"/>
      <c r="Q93" s="342"/>
      <c r="R93" s="342"/>
      <c r="S93" s="342"/>
      <c r="T93" s="342"/>
      <c r="U93" s="342"/>
      <c r="V93" s="342"/>
    </row>
    <row r="94" spans="6:52">
      <c r="F94" s="342"/>
      <c r="M94" s="342"/>
      <c r="O94" s="342"/>
      <c r="Q94" s="342"/>
      <c r="R94" s="342"/>
      <c r="S94" s="342"/>
      <c r="T94" s="342"/>
      <c r="U94" s="342"/>
      <c r="V94" s="342"/>
    </row>
    <row r="95" spans="6:52">
      <c r="F95" s="342"/>
      <c r="M95" s="342"/>
      <c r="O95" s="342"/>
      <c r="Q95" s="342"/>
      <c r="R95" s="342"/>
      <c r="S95" s="342"/>
      <c r="T95" s="342"/>
      <c r="U95" s="342"/>
      <c r="V95" s="342"/>
    </row>
    <row r="96" spans="6:52">
      <c r="F96" s="342"/>
      <c r="M96" s="342"/>
      <c r="O96" s="342"/>
      <c r="Q96" s="342"/>
      <c r="R96" s="342"/>
      <c r="S96" s="342"/>
      <c r="T96" s="342"/>
      <c r="U96" s="342"/>
      <c r="V96" s="342"/>
    </row>
    <row r="97" spans="6:22">
      <c r="F97" s="342"/>
      <c r="M97" s="342"/>
      <c r="O97" s="342"/>
      <c r="Q97" s="342"/>
      <c r="R97" s="342"/>
      <c r="S97" s="342"/>
      <c r="T97" s="342"/>
      <c r="U97" s="342"/>
      <c r="V97" s="342"/>
    </row>
    <row r="98" spans="6:22">
      <c r="F98" s="342"/>
      <c r="M98" s="342"/>
      <c r="O98" s="342"/>
      <c r="Q98" s="342"/>
      <c r="R98" s="342"/>
      <c r="S98" s="342"/>
      <c r="T98" s="342"/>
      <c r="U98" s="342"/>
      <c r="V98" s="342"/>
    </row>
    <row r="99" spans="6:22">
      <c r="F99" s="342"/>
      <c r="M99" s="342"/>
      <c r="O99" s="342"/>
      <c r="Q99" s="342"/>
      <c r="R99" s="342"/>
      <c r="S99" s="342"/>
      <c r="T99" s="342"/>
      <c r="U99" s="342"/>
      <c r="V99" s="342"/>
    </row>
    <row r="100" spans="6:22">
      <c r="F100" s="342"/>
      <c r="M100" s="342"/>
      <c r="O100" s="342"/>
      <c r="Q100" s="342"/>
      <c r="R100" s="342"/>
      <c r="S100" s="342"/>
      <c r="T100" s="342"/>
      <c r="U100" s="342"/>
      <c r="V100" s="342"/>
    </row>
    <row r="101" spans="6:22">
      <c r="F101" s="342"/>
      <c r="M101" s="342"/>
      <c r="O101" s="342"/>
      <c r="Q101" s="342"/>
      <c r="R101" s="342"/>
      <c r="S101" s="342"/>
      <c r="T101" s="342"/>
      <c r="U101" s="342"/>
      <c r="V101" s="342"/>
    </row>
    <row r="102" spans="6:22">
      <c r="F102" s="342"/>
      <c r="M102" s="342"/>
      <c r="O102" s="342"/>
      <c r="Q102" s="342"/>
      <c r="R102" s="342"/>
      <c r="S102" s="342"/>
      <c r="T102" s="342"/>
      <c r="U102" s="342"/>
      <c r="V102" s="342"/>
    </row>
    <row r="103" spans="6:22">
      <c r="F103" s="342"/>
      <c r="M103" s="342"/>
      <c r="O103" s="342"/>
      <c r="Q103" s="342"/>
      <c r="R103" s="342"/>
      <c r="S103" s="342"/>
      <c r="T103" s="342"/>
      <c r="U103" s="342"/>
      <c r="V103" s="342"/>
    </row>
    <row r="104" spans="6:22">
      <c r="F104" s="342"/>
      <c r="M104" s="342"/>
      <c r="O104" s="342"/>
      <c r="Q104" s="342"/>
      <c r="R104" s="342"/>
      <c r="S104" s="342"/>
      <c r="T104" s="342"/>
      <c r="U104" s="342"/>
      <c r="V104" s="342"/>
    </row>
    <row r="105" spans="6:22">
      <c r="F105" s="342"/>
      <c r="M105" s="342"/>
      <c r="O105" s="342"/>
      <c r="Q105" s="342"/>
      <c r="R105" s="342"/>
      <c r="S105" s="342"/>
      <c r="T105" s="342"/>
      <c r="U105" s="342"/>
      <c r="V105" s="342"/>
    </row>
    <row r="106" spans="6:22">
      <c r="F106" s="342"/>
      <c r="M106" s="342"/>
      <c r="O106" s="342"/>
      <c r="Q106" s="342"/>
      <c r="R106" s="342"/>
      <c r="S106" s="342"/>
      <c r="T106" s="342"/>
      <c r="U106" s="342"/>
      <c r="V106" s="342"/>
    </row>
    <row r="107" spans="6:22">
      <c r="F107" s="342"/>
      <c r="M107" s="342"/>
      <c r="O107" s="342"/>
      <c r="Q107" s="342"/>
      <c r="R107" s="342"/>
      <c r="S107" s="342"/>
      <c r="T107" s="342"/>
      <c r="U107" s="342"/>
      <c r="V107" s="342"/>
    </row>
    <row r="108" spans="6:22">
      <c r="F108" s="342"/>
      <c r="M108" s="342"/>
      <c r="O108" s="342"/>
      <c r="Q108" s="342"/>
      <c r="R108" s="342"/>
      <c r="S108" s="342"/>
      <c r="T108" s="342"/>
      <c r="U108" s="342"/>
      <c r="V108" s="342"/>
    </row>
    <row r="109" spans="6:22">
      <c r="F109" s="342"/>
      <c r="M109" s="342"/>
      <c r="O109" s="342"/>
      <c r="Q109" s="342"/>
      <c r="R109" s="342"/>
      <c r="S109" s="342"/>
      <c r="T109" s="342"/>
      <c r="U109" s="342"/>
      <c r="V109" s="342"/>
    </row>
    <row r="110" spans="6:22">
      <c r="F110" s="342"/>
      <c r="M110" s="342"/>
      <c r="O110" s="342"/>
      <c r="Q110" s="342"/>
      <c r="R110" s="342"/>
      <c r="S110" s="342"/>
      <c r="T110" s="342"/>
      <c r="U110" s="342"/>
      <c r="V110" s="342"/>
    </row>
    <row r="111" spans="6:22">
      <c r="F111" s="342"/>
      <c r="M111" s="342"/>
      <c r="O111" s="342"/>
      <c r="Q111" s="342"/>
      <c r="R111" s="342"/>
      <c r="S111" s="342"/>
      <c r="T111" s="342"/>
      <c r="U111" s="342"/>
      <c r="V111" s="342"/>
    </row>
    <row r="112" spans="6:22">
      <c r="F112" s="342"/>
      <c r="M112" s="342"/>
      <c r="O112" s="342"/>
      <c r="Q112" s="342"/>
      <c r="R112" s="342"/>
      <c r="S112" s="342"/>
      <c r="T112" s="342"/>
      <c r="U112" s="342"/>
      <c r="V112" s="342"/>
    </row>
    <row r="113" spans="6:22">
      <c r="F113" s="342"/>
      <c r="M113" s="342"/>
      <c r="O113" s="342"/>
      <c r="Q113" s="342"/>
      <c r="R113" s="342"/>
      <c r="S113" s="342"/>
      <c r="T113" s="342"/>
      <c r="U113" s="342"/>
      <c r="V113" s="342"/>
    </row>
    <row r="114" spans="6:22">
      <c r="F114" s="342"/>
      <c r="M114" s="342"/>
      <c r="O114" s="342"/>
      <c r="Q114" s="342"/>
      <c r="R114" s="342"/>
      <c r="S114" s="342"/>
      <c r="T114" s="342"/>
      <c r="U114" s="342"/>
      <c r="V114" s="342"/>
    </row>
    <row r="115" spans="6:22">
      <c r="F115" s="342"/>
      <c r="M115" s="342"/>
      <c r="O115" s="342"/>
      <c r="Q115" s="342"/>
      <c r="R115" s="342"/>
      <c r="S115" s="342"/>
      <c r="T115" s="342"/>
      <c r="U115" s="342"/>
      <c r="V115" s="342"/>
    </row>
    <row r="116" spans="6:22">
      <c r="F116" s="342"/>
      <c r="M116" s="342"/>
      <c r="O116" s="342"/>
      <c r="Q116" s="342"/>
      <c r="R116" s="342"/>
      <c r="S116" s="342"/>
      <c r="T116" s="342"/>
      <c r="U116" s="342"/>
      <c r="V116" s="342"/>
    </row>
    <row r="117" spans="6:22">
      <c r="F117" s="342"/>
      <c r="M117" s="342"/>
      <c r="O117" s="342"/>
      <c r="Q117" s="342"/>
      <c r="R117" s="342"/>
      <c r="S117" s="342"/>
      <c r="T117" s="342"/>
      <c r="U117" s="342"/>
      <c r="V117" s="342"/>
    </row>
    <row r="118" spans="6:22">
      <c r="F118" s="342"/>
      <c r="M118" s="342"/>
      <c r="O118" s="342"/>
      <c r="Q118" s="342"/>
      <c r="R118" s="342"/>
      <c r="S118" s="342"/>
      <c r="T118" s="342"/>
      <c r="U118" s="342"/>
      <c r="V118" s="342"/>
    </row>
    <row r="119" spans="6:22">
      <c r="F119" s="342"/>
      <c r="M119" s="342"/>
      <c r="O119" s="342"/>
      <c r="Q119" s="342"/>
      <c r="R119" s="342"/>
      <c r="S119" s="342"/>
      <c r="T119" s="342"/>
      <c r="U119" s="342"/>
      <c r="V119" s="342"/>
    </row>
    <row r="120" spans="6:22">
      <c r="F120" s="342"/>
      <c r="M120" s="342"/>
      <c r="O120" s="342"/>
      <c r="Q120" s="342"/>
      <c r="R120" s="342"/>
      <c r="S120" s="342"/>
      <c r="T120" s="342"/>
      <c r="U120" s="342"/>
      <c r="V120" s="342"/>
    </row>
    <row r="121" spans="6:22">
      <c r="F121" s="342"/>
      <c r="M121" s="342"/>
      <c r="O121" s="342"/>
      <c r="Q121" s="342"/>
      <c r="R121" s="342"/>
      <c r="S121" s="342"/>
      <c r="T121" s="342"/>
      <c r="U121" s="342"/>
      <c r="V121" s="342"/>
    </row>
    <row r="122" spans="6:22">
      <c r="F122" s="342"/>
      <c r="M122" s="342"/>
      <c r="O122" s="342"/>
      <c r="Q122" s="342"/>
      <c r="R122" s="342"/>
      <c r="S122" s="342"/>
      <c r="T122" s="342"/>
      <c r="U122" s="342"/>
      <c r="V122" s="342"/>
    </row>
    <row r="123" spans="6:22">
      <c r="F123" s="342"/>
      <c r="M123" s="342"/>
      <c r="O123" s="342"/>
      <c r="Q123" s="342"/>
      <c r="R123" s="342"/>
      <c r="S123" s="342"/>
      <c r="T123" s="342"/>
      <c r="U123" s="342"/>
      <c r="V123" s="342"/>
    </row>
    <row r="124" spans="6:22">
      <c r="F124" s="342"/>
      <c r="M124" s="342"/>
      <c r="O124" s="342"/>
      <c r="Q124" s="342"/>
      <c r="R124" s="342"/>
      <c r="S124" s="342"/>
      <c r="T124" s="342"/>
      <c r="U124" s="342"/>
      <c r="V124" s="342"/>
    </row>
    <row r="125" spans="6:22">
      <c r="F125" s="342"/>
      <c r="M125" s="342"/>
      <c r="O125" s="342"/>
      <c r="Q125" s="342"/>
      <c r="R125" s="342"/>
      <c r="S125" s="342"/>
      <c r="T125" s="342"/>
      <c r="U125" s="342"/>
      <c r="V125" s="342"/>
    </row>
    <row r="126" spans="6:22">
      <c r="F126" s="342"/>
      <c r="M126" s="342"/>
      <c r="O126" s="342"/>
      <c r="Q126" s="342"/>
      <c r="R126" s="342"/>
      <c r="S126" s="342"/>
      <c r="T126" s="342"/>
      <c r="U126" s="342"/>
      <c r="V126" s="342"/>
    </row>
    <row r="127" spans="6:22">
      <c r="F127" s="342"/>
      <c r="M127" s="342"/>
      <c r="O127" s="342"/>
      <c r="Q127" s="342"/>
      <c r="R127" s="342"/>
      <c r="S127" s="342"/>
      <c r="T127" s="342"/>
      <c r="U127" s="342"/>
      <c r="V127" s="342"/>
    </row>
    <row r="128" spans="6:22">
      <c r="F128" s="342"/>
      <c r="M128" s="342"/>
      <c r="O128" s="342"/>
      <c r="Q128" s="342"/>
      <c r="R128" s="342"/>
      <c r="S128" s="342"/>
      <c r="T128" s="342"/>
      <c r="U128" s="342"/>
      <c r="V128" s="342"/>
    </row>
    <row r="129" spans="6:22">
      <c r="F129" s="342"/>
      <c r="M129" s="342"/>
      <c r="O129" s="342"/>
      <c r="Q129" s="342"/>
      <c r="R129" s="342"/>
      <c r="S129" s="342"/>
      <c r="T129" s="342"/>
      <c r="U129" s="342"/>
      <c r="V129" s="342"/>
    </row>
    <row r="130" spans="6:22">
      <c r="F130" s="342"/>
      <c r="M130" s="342"/>
      <c r="O130" s="342"/>
      <c r="Q130" s="342"/>
      <c r="R130" s="342"/>
      <c r="S130" s="342"/>
      <c r="T130" s="342"/>
      <c r="U130" s="342"/>
      <c r="V130" s="342"/>
    </row>
    <row r="131" spans="6:22">
      <c r="F131" s="342"/>
      <c r="M131" s="342"/>
      <c r="O131" s="342"/>
      <c r="Q131" s="342"/>
      <c r="R131" s="342"/>
      <c r="S131" s="342"/>
      <c r="T131" s="342"/>
      <c r="U131" s="342"/>
      <c r="V131" s="342"/>
    </row>
    <row r="132" spans="6:22">
      <c r="F132" s="342"/>
      <c r="M132" s="342"/>
      <c r="O132" s="342"/>
      <c r="Q132" s="342"/>
      <c r="R132" s="342"/>
      <c r="S132" s="342"/>
      <c r="T132" s="342"/>
      <c r="U132" s="342"/>
      <c r="V132" s="342"/>
    </row>
    <row r="133" spans="6:22">
      <c r="M133" s="342"/>
      <c r="O133" s="342"/>
      <c r="Q133" s="342"/>
      <c r="R133" s="342"/>
      <c r="S133" s="342"/>
      <c r="T133" s="342"/>
      <c r="U133" s="342"/>
      <c r="V133" s="342"/>
    </row>
    <row r="134" spans="6:22">
      <c r="M134" s="342"/>
      <c r="O134" s="342"/>
      <c r="Q134" s="342"/>
      <c r="R134" s="342"/>
      <c r="S134" s="342"/>
      <c r="T134" s="342"/>
      <c r="U134" s="342"/>
      <c r="V134" s="342"/>
    </row>
  </sheetData>
  <autoFilter ref="A9:BA76"/>
  <mergeCells count="33">
    <mergeCell ref="M1:S1"/>
    <mergeCell ref="M2:S3"/>
    <mergeCell ref="B4:R4"/>
    <mergeCell ref="B5:R5"/>
    <mergeCell ref="A7:A8"/>
    <mergeCell ref="B7:B8"/>
    <mergeCell ref="C7:D7"/>
    <mergeCell ref="E7:E8"/>
    <mergeCell ref="F7:F8"/>
    <mergeCell ref="G7:H7"/>
    <mergeCell ref="N7:O7"/>
    <mergeCell ref="AH7:AI7"/>
    <mergeCell ref="I7:I8"/>
    <mergeCell ref="J7:K7"/>
    <mergeCell ref="L7:M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</mergeCells>
  <pageMargins left="0.1" right="0.8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A217"/>
  <sheetViews>
    <sheetView topLeftCell="A7" workbookViewId="0">
      <pane xSplit="8" ySplit="5" topLeftCell="I143" activePane="bottomRight" state="frozen"/>
      <selection activeCell="A7" sqref="A7"/>
      <selection pane="topRight" activeCell="I7" sqref="I7"/>
      <selection pane="bottomLeft" activeCell="A12" sqref="A12"/>
      <selection pane="bottomRight" activeCell="N11" sqref="N11:O11"/>
    </sheetView>
  </sheetViews>
  <sheetFormatPr defaultRowHeight="12.75"/>
  <cols>
    <col min="1" max="1" width="4.85546875" style="298" customWidth="1"/>
    <col min="2" max="2" width="8.42578125" style="298" customWidth="1"/>
    <col min="3" max="3" width="7.42578125" style="298" customWidth="1"/>
    <col min="4" max="4" width="8.42578125" style="298" customWidth="1"/>
    <col min="5" max="5" width="37.28515625" style="298" customWidth="1"/>
    <col min="6" max="6" width="12.7109375" style="298" customWidth="1"/>
    <col min="7" max="8" width="5.85546875" style="299" customWidth="1"/>
    <col min="9" max="9" width="4.85546875" style="298" customWidth="1"/>
    <col min="10" max="10" width="12.5703125" style="298" customWidth="1"/>
    <col min="11" max="11" width="12.28515625" style="298" customWidth="1"/>
    <col min="12" max="12" width="12.85546875" style="298" customWidth="1"/>
    <col min="13" max="13" width="12.7109375" style="298" customWidth="1"/>
    <col min="14" max="14" width="12.85546875" style="298" customWidth="1"/>
    <col min="15" max="15" width="12.7109375" style="298" customWidth="1"/>
    <col min="16" max="16" width="11.85546875" style="298" customWidth="1"/>
    <col min="17" max="17" width="5" style="298" customWidth="1"/>
    <col min="18" max="18" width="11.28515625" style="298" customWidth="1"/>
    <col min="19" max="19" width="11.42578125" style="298" customWidth="1"/>
    <col min="20" max="20" width="13.140625" style="298" customWidth="1"/>
    <col min="21" max="21" width="6" style="298" customWidth="1"/>
    <col min="22" max="22" width="13.5703125" style="298" customWidth="1"/>
    <col min="23" max="23" width="13.42578125" style="298" customWidth="1"/>
    <col min="24" max="24" width="6.5703125" style="298" customWidth="1"/>
    <col min="25" max="25" width="6.42578125" style="298" customWidth="1"/>
    <col min="26" max="26" width="9.5703125" style="298" customWidth="1"/>
    <col min="27" max="27" width="9.42578125" style="298" customWidth="1"/>
    <col min="28" max="29" width="11.28515625" style="298" customWidth="1"/>
    <col min="30" max="30" width="5.28515625" style="298" customWidth="1"/>
    <col min="31" max="31" width="15" style="298" customWidth="1"/>
    <col min="32" max="32" width="5.28515625" style="298" customWidth="1"/>
    <col min="33" max="33" width="15" style="298" customWidth="1"/>
    <col min="34" max="34" width="4.85546875" style="298" customWidth="1"/>
    <col min="35" max="35" width="13.85546875" style="298" customWidth="1"/>
    <col min="36" max="36" width="11.5703125" style="298" customWidth="1"/>
    <col min="37" max="37" width="5.7109375" style="298" customWidth="1"/>
    <col min="38" max="38" width="12.42578125" style="298" customWidth="1"/>
    <col min="39" max="39" width="10.85546875" style="298" customWidth="1"/>
    <col min="40" max="40" width="9.85546875" style="298" customWidth="1"/>
    <col min="41" max="41" width="9.7109375" style="298" customWidth="1"/>
    <col min="42" max="42" width="13.140625" style="298" customWidth="1"/>
    <col min="43" max="43" width="12.5703125" style="298" customWidth="1"/>
    <col min="44" max="45" width="14.28515625" style="298" customWidth="1"/>
    <col min="46" max="46" width="7" style="298" customWidth="1"/>
    <col min="47" max="47" width="7.5703125" style="298" customWidth="1"/>
    <col min="48" max="48" width="4.7109375" style="298" customWidth="1"/>
    <col min="49" max="49" width="9.5703125" style="298" customWidth="1"/>
    <col min="50" max="51" width="12.28515625" style="298" customWidth="1"/>
    <col min="52" max="52" width="15.7109375" style="298" customWidth="1"/>
    <col min="53" max="53" width="15.85546875" style="298" customWidth="1"/>
    <col min="54" max="16384" width="9.140625" style="298"/>
  </cols>
  <sheetData>
    <row r="1" spans="1:53" ht="12.75" customHeight="1">
      <c r="A1" s="294"/>
      <c r="B1" s="295" t="s">
        <v>161</v>
      </c>
      <c r="C1" s="296"/>
      <c r="D1" s="296"/>
      <c r="E1" s="297"/>
      <c r="I1" s="296"/>
      <c r="M1" s="542" t="str">
        <f>'SC-I'!M1:S1</f>
        <v>Mẫu số S01-DN</v>
      </c>
      <c r="N1" s="542"/>
      <c r="O1" s="542"/>
      <c r="P1" s="542"/>
      <c r="Q1" s="542"/>
      <c r="R1" s="542"/>
      <c r="S1" s="542"/>
      <c r="X1" s="296"/>
      <c r="Y1" s="296"/>
      <c r="Z1" s="296"/>
      <c r="AA1" s="296"/>
      <c r="AB1" s="297"/>
      <c r="AC1" s="297"/>
      <c r="AD1" s="297"/>
      <c r="AE1" s="297"/>
      <c r="AF1" s="297"/>
      <c r="AG1" s="297"/>
      <c r="AH1" s="297"/>
      <c r="AI1" s="297"/>
      <c r="AJ1" s="297"/>
      <c r="AK1" s="297"/>
      <c r="AL1" s="296"/>
      <c r="AM1" s="296"/>
      <c r="AN1" s="296"/>
      <c r="AO1" s="296"/>
      <c r="AP1" s="296"/>
      <c r="AQ1" s="296"/>
      <c r="AR1" s="296"/>
      <c r="AS1" s="296"/>
      <c r="AT1" s="296"/>
      <c r="AU1" s="296"/>
      <c r="AV1" s="296"/>
      <c r="AW1" s="296"/>
      <c r="AX1" s="296"/>
      <c r="AY1" s="296"/>
      <c r="AZ1" s="296"/>
      <c r="BA1" s="296"/>
    </row>
    <row r="2" spans="1:53" ht="12.75" customHeight="1">
      <c r="A2" s="294"/>
      <c r="B2" s="295" t="s">
        <v>275</v>
      </c>
      <c r="C2" s="296"/>
      <c r="D2" s="296"/>
      <c r="E2" s="296"/>
      <c r="I2" s="300"/>
      <c r="M2" s="543" t="str">
        <f>'SC-I'!M2:S3</f>
        <v>(Ban hành theo Thông tư số 200/2014/TT-BTC 
 Ngày 22/12/2014 của Bộ Tài chính)</v>
      </c>
      <c r="N2" s="543"/>
      <c r="O2" s="543"/>
      <c r="P2" s="543"/>
      <c r="Q2" s="543"/>
      <c r="R2" s="543"/>
      <c r="S2" s="543"/>
      <c r="X2" s="300"/>
      <c r="Y2" s="300"/>
      <c r="Z2" s="300"/>
      <c r="AA2" s="300"/>
      <c r="AB2" s="301"/>
      <c r="AC2" s="301"/>
      <c r="AD2" s="301"/>
      <c r="AE2" s="301"/>
      <c r="AF2" s="301"/>
      <c r="AG2" s="301"/>
      <c r="AH2" s="301"/>
      <c r="AI2" s="301"/>
      <c r="AJ2" s="301"/>
      <c r="AK2" s="301"/>
      <c r="AL2" s="300"/>
      <c r="AM2" s="300"/>
      <c r="AN2" s="300"/>
      <c r="AO2" s="300"/>
      <c r="AP2" s="300"/>
      <c r="AQ2" s="300"/>
      <c r="AR2" s="300"/>
      <c r="AS2" s="300"/>
      <c r="AT2" s="300"/>
      <c r="AU2" s="300"/>
      <c r="AV2" s="300"/>
      <c r="AW2" s="300"/>
      <c r="AX2" s="300"/>
      <c r="AY2" s="300"/>
      <c r="AZ2" s="300"/>
      <c r="BA2" s="300"/>
    </row>
    <row r="3" spans="1:53" ht="10.5" customHeight="1">
      <c r="A3" s="296"/>
      <c r="B3" s="296"/>
      <c r="C3" s="296"/>
      <c r="D3" s="296"/>
      <c r="E3" s="296"/>
      <c r="F3" s="300"/>
      <c r="G3" s="302"/>
      <c r="H3" s="302"/>
      <c r="I3" s="300"/>
      <c r="M3" s="543"/>
      <c r="N3" s="543"/>
      <c r="O3" s="543"/>
      <c r="P3" s="543"/>
      <c r="Q3" s="543"/>
      <c r="R3" s="543"/>
      <c r="S3" s="543"/>
      <c r="X3" s="300"/>
      <c r="Y3" s="300"/>
      <c r="Z3" s="300"/>
      <c r="AA3" s="300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0"/>
      <c r="AM3" s="300"/>
      <c r="AN3" s="300"/>
      <c r="AO3" s="300"/>
      <c r="AP3" s="300"/>
      <c r="AQ3" s="300"/>
      <c r="AR3" s="300"/>
      <c r="AS3" s="300"/>
      <c r="AT3" s="300"/>
      <c r="AU3" s="300"/>
      <c r="AV3" s="300"/>
      <c r="AW3" s="300"/>
      <c r="AX3" s="300"/>
      <c r="AY3" s="300"/>
      <c r="AZ3" s="300"/>
      <c r="BA3" s="300"/>
    </row>
    <row r="4" spans="1:53" ht="19.5" customHeight="1">
      <c r="B4" s="544" t="s">
        <v>151</v>
      </c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303"/>
      <c r="T4" s="303"/>
      <c r="U4" s="303"/>
      <c r="V4" s="303"/>
      <c r="W4" s="303"/>
      <c r="X4" s="304"/>
      <c r="Y4" s="304"/>
      <c r="Z4" s="305"/>
      <c r="AA4" s="305"/>
      <c r="AB4" s="303"/>
      <c r="AC4" s="303"/>
      <c r="AD4" s="303"/>
      <c r="AE4" s="303"/>
      <c r="AF4" s="303"/>
      <c r="AG4" s="303"/>
      <c r="AH4" s="303"/>
      <c r="AI4" s="303"/>
      <c r="AJ4" s="303"/>
      <c r="AK4" s="303"/>
      <c r="AL4" s="305"/>
      <c r="AM4" s="305"/>
      <c r="AN4" s="305"/>
      <c r="AO4" s="305"/>
      <c r="AP4" s="305"/>
      <c r="AQ4" s="305"/>
      <c r="AR4" s="305"/>
      <c r="AS4" s="305"/>
      <c r="AT4" s="305"/>
      <c r="AU4" s="305"/>
      <c r="AV4" s="305"/>
      <c r="AW4" s="305"/>
      <c r="AX4" s="305"/>
      <c r="AY4" s="305"/>
      <c r="AZ4" s="305"/>
      <c r="BA4" s="305"/>
    </row>
    <row r="5" spans="1:53" ht="15">
      <c r="B5" s="545" t="s">
        <v>315</v>
      </c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306"/>
      <c r="T5" s="306"/>
      <c r="U5" s="306"/>
      <c r="V5" s="306"/>
      <c r="W5" s="306"/>
      <c r="X5" s="307"/>
      <c r="Y5" s="307"/>
      <c r="AB5" s="306"/>
      <c r="AC5" s="306"/>
      <c r="AD5" s="306"/>
      <c r="AE5" s="306"/>
      <c r="AF5" s="306"/>
      <c r="AG5" s="306"/>
      <c r="AH5" s="306"/>
      <c r="AI5" s="306"/>
      <c r="AJ5" s="306"/>
      <c r="AK5" s="306"/>
    </row>
    <row r="6" spans="1:53">
      <c r="P6" s="298" t="s">
        <v>232</v>
      </c>
    </row>
    <row r="7" spans="1:53" ht="13.5" customHeight="1">
      <c r="A7" s="546" t="s">
        <v>46</v>
      </c>
      <c r="B7" s="540" t="s">
        <v>27</v>
      </c>
      <c r="C7" s="548" t="s">
        <v>1</v>
      </c>
      <c r="D7" s="549"/>
      <c r="E7" s="540" t="s">
        <v>0</v>
      </c>
      <c r="F7" s="540" t="s">
        <v>152</v>
      </c>
      <c r="G7" s="550" t="s">
        <v>153</v>
      </c>
      <c r="H7" s="550"/>
      <c r="I7" s="541" t="s">
        <v>46</v>
      </c>
      <c r="J7" s="540" t="s">
        <v>288</v>
      </c>
      <c r="K7" s="540"/>
      <c r="L7" s="540" t="s">
        <v>289</v>
      </c>
      <c r="M7" s="540"/>
      <c r="N7" s="540" t="s">
        <v>473</v>
      </c>
      <c r="O7" s="540"/>
      <c r="P7" s="540" t="s">
        <v>290</v>
      </c>
      <c r="Q7" s="540"/>
      <c r="R7" s="540" t="s">
        <v>291</v>
      </c>
      <c r="S7" s="540"/>
      <c r="T7" s="540" t="s">
        <v>292</v>
      </c>
      <c r="U7" s="540"/>
      <c r="V7" s="540" t="s">
        <v>293</v>
      </c>
      <c r="W7" s="540"/>
      <c r="X7" s="540" t="s">
        <v>294</v>
      </c>
      <c r="Y7" s="540"/>
      <c r="Z7" s="540" t="s">
        <v>295</v>
      </c>
      <c r="AA7" s="540"/>
      <c r="AB7" s="540" t="s">
        <v>296</v>
      </c>
      <c r="AC7" s="540"/>
      <c r="AD7" s="540" t="s">
        <v>297</v>
      </c>
      <c r="AE7" s="540"/>
      <c r="AF7" s="540" t="s">
        <v>461</v>
      </c>
      <c r="AG7" s="540"/>
      <c r="AH7" s="540" t="s">
        <v>298</v>
      </c>
      <c r="AI7" s="540"/>
      <c r="AJ7" s="540" t="s">
        <v>299</v>
      </c>
      <c r="AK7" s="540"/>
      <c r="AL7" s="540" t="s">
        <v>300</v>
      </c>
      <c r="AM7" s="540"/>
      <c r="AN7" s="540" t="s">
        <v>301</v>
      </c>
      <c r="AO7" s="540"/>
      <c r="AP7" s="540" t="s">
        <v>302</v>
      </c>
      <c r="AQ7" s="540"/>
      <c r="AR7" s="540" t="s">
        <v>303</v>
      </c>
      <c r="AS7" s="540"/>
      <c r="AT7" s="540" t="s">
        <v>304</v>
      </c>
      <c r="AU7" s="540"/>
      <c r="AV7" s="540" t="s">
        <v>305</v>
      </c>
      <c r="AW7" s="540"/>
      <c r="AX7" s="540" t="s">
        <v>306</v>
      </c>
      <c r="AY7" s="540"/>
      <c r="AZ7" s="540" t="s">
        <v>307</v>
      </c>
      <c r="BA7" s="540"/>
    </row>
    <row r="8" spans="1:53" ht="22.5" customHeight="1">
      <c r="A8" s="547"/>
      <c r="B8" s="540"/>
      <c r="C8" s="309" t="s">
        <v>20</v>
      </c>
      <c r="D8" s="308" t="s">
        <v>39</v>
      </c>
      <c r="E8" s="540"/>
      <c r="F8" s="540"/>
      <c r="G8" s="310" t="s">
        <v>29</v>
      </c>
      <c r="H8" s="310" t="s">
        <v>30</v>
      </c>
      <c r="I8" s="541"/>
      <c r="J8" s="308" t="s">
        <v>29</v>
      </c>
      <c r="K8" s="308" t="s">
        <v>30</v>
      </c>
      <c r="L8" s="308" t="s">
        <v>29</v>
      </c>
      <c r="M8" s="308" t="s">
        <v>30</v>
      </c>
      <c r="N8" s="513" t="s">
        <v>29</v>
      </c>
      <c r="O8" s="513" t="s">
        <v>30</v>
      </c>
      <c r="P8" s="308" t="s">
        <v>29</v>
      </c>
      <c r="Q8" s="308" t="s">
        <v>30</v>
      </c>
      <c r="R8" s="308" t="s">
        <v>29</v>
      </c>
      <c r="S8" s="308" t="s">
        <v>30</v>
      </c>
      <c r="T8" s="308" t="s">
        <v>29</v>
      </c>
      <c r="U8" s="308" t="s">
        <v>30</v>
      </c>
      <c r="V8" s="308" t="s">
        <v>29</v>
      </c>
      <c r="W8" s="308" t="s">
        <v>30</v>
      </c>
      <c r="X8" s="308" t="s">
        <v>29</v>
      </c>
      <c r="Y8" s="308" t="s">
        <v>30</v>
      </c>
      <c r="Z8" s="308" t="s">
        <v>29</v>
      </c>
      <c r="AA8" s="308" t="s">
        <v>30</v>
      </c>
      <c r="AB8" s="308" t="s">
        <v>29</v>
      </c>
      <c r="AC8" s="308" t="s">
        <v>30</v>
      </c>
      <c r="AD8" s="308" t="s">
        <v>29</v>
      </c>
      <c r="AE8" s="308" t="s">
        <v>30</v>
      </c>
      <c r="AF8" s="508" t="s">
        <v>29</v>
      </c>
      <c r="AG8" s="508" t="s">
        <v>30</v>
      </c>
      <c r="AH8" s="308" t="s">
        <v>29</v>
      </c>
      <c r="AI8" s="308" t="s">
        <v>30</v>
      </c>
      <c r="AJ8" s="308" t="s">
        <v>29</v>
      </c>
      <c r="AK8" s="308" t="s">
        <v>30</v>
      </c>
      <c r="AL8" s="308" t="s">
        <v>29</v>
      </c>
      <c r="AM8" s="308" t="s">
        <v>30</v>
      </c>
      <c r="AN8" s="308" t="s">
        <v>29</v>
      </c>
      <c r="AO8" s="308" t="s">
        <v>30</v>
      </c>
      <c r="AP8" s="308" t="s">
        <v>29</v>
      </c>
      <c r="AQ8" s="308" t="s">
        <v>30</v>
      </c>
      <c r="AR8" s="308" t="s">
        <v>29</v>
      </c>
      <c r="AS8" s="308" t="s">
        <v>30</v>
      </c>
      <c r="AT8" s="308" t="s">
        <v>29</v>
      </c>
      <c r="AU8" s="308" t="s">
        <v>30</v>
      </c>
      <c r="AV8" s="308" t="s">
        <v>29</v>
      </c>
      <c r="AW8" s="308" t="s">
        <v>30</v>
      </c>
      <c r="AX8" s="308" t="s">
        <v>29</v>
      </c>
      <c r="AY8" s="308" t="s">
        <v>30</v>
      </c>
      <c r="AZ8" s="308" t="s">
        <v>29</v>
      </c>
      <c r="BA8" s="308" t="s">
        <v>30</v>
      </c>
    </row>
    <row r="9" spans="1:53" s="312" customFormat="1" ht="8.25" customHeight="1">
      <c r="A9" s="311">
        <v>1</v>
      </c>
      <c r="B9" s="311">
        <v>2</v>
      </c>
      <c r="C9" s="311">
        <v>3</v>
      </c>
      <c r="D9" s="311">
        <v>4</v>
      </c>
      <c r="E9" s="311">
        <v>5</v>
      </c>
      <c r="F9" s="311">
        <v>6</v>
      </c>
      <c r="G9" s="311">
        <v>7</v>
      </c>
      <c r="H9" s="311">
        <v>8</v>
      </c>
      <c r="I9" s="311">
        <v>9</v>
      </c>
      <c r="J9" s="311">
        <v>10</v>
      </c>
      <c r="K9" s="311">
        <v>11</v>
      </c>
      <c r="L9" s="311">
        <v>12</v>
      </c>
      <c r="M9" s="311">
        <v>13</v>
      </c>
      <c r="N9" s="311">
        <v>12</v>
      </c>
      <c r="O9" s="311">
        <v>13</v>
      </c>
      <c r="P9" s="311">
        <v>14</v>
      </c>
      <c r="Q9" s="311">
        <v>15</v>
      </c>
      <c r="R9" s="311">
        <v>16</v>
      </c>
      <c r="S9" s="311">
        <v>17</v>
      </c>
      <c r="T9" s="311">
        <v>18</v>
      </c>
      <c r="U9" s="311">
        <v>19</v>
      </c>
      <c r="V9" s="311">
        <v>20</v>
      </c>
      <c r="W9" s="311">
        <v>21</v>
      </c>
      <c r="X9" s="311">
        <v>22</v>
      </c>
      <c r="Y9" s="311">
        <v>23</v>
      </c>
      <c r="Z9" s="311">
        <v>24</v>
      </c>
      <c r="AA9" s="311">
        <v>25</v>
      </c>
      <c r="AB9" s="311">
        <v>26</v>
      </c>
      <c r="AC9" s="311">
        <v>27</v>
      </c>
      <c r="AD9" s="311">
        <v>28</v>
      </c>
      <c r="AE9" s="311">
        <v>29</v>
      </c>
      <c r="AF9" s="311">
        <v>28</v>
      </c>
      <c r="AG9" s="311">
        <v>29</v>
      </c>
      <c r="AH9" s="311">
        <v>30</v>
      </c>
      <c r="AI9" s="311">
        <v>31</v>
      </c>
      <c r="AJ9" s="311">
        <v>32</v>
      </c>
      <c r="AK9" s="311">
        <v>33</v>
      </c>
      <c r="AL9" s="311">
        <v>34</v>
      </c>
      <c r="AM9" s="311">
        <v>35</v>
      </c>
      <c r="AN9" s="311">
        <v>36</v>
      </c>
      <c r="AO9" s="311">
        <v>37</v>
      </c>
      <c r="AP9" s="311">
        <v>38</v>
      </c>
      <c r="AQ9" s="311">
        <v>39</v>
      </c>
      <c r="AR9" s="311">
        <v>40</v>
      </c>
      <c r="AS9" s="311">
        <v>41</v>
      </c>
      <c r="AT9" s="311">
        <v>42</v>
      </c>
      <c r="AU9" s="311">
        <v>43</v>
      </c>
      <c r="AV9" s="311">
        <v>44</v>
      </c>
      <c r="AW9" s="311">
        <v>45</v>
      </c>
      <c r="AX9" s="311">
        <v>46</v>
      </c>
      <c r="AY9" s="311">
        <v>47</v>
      </c>
      <c r="AZ9" s="311">
        <v>48</v>
      </c>
      <c r="BA9" s="311">
        <v>49</v>
      </c>
    </row>
    <row r="10" spans="1:53" s="320" customFormat="1" ht="15" customHeight="1">
      <c r="A10" s="63" t="str">
        <f t="array" ref="A10">IF(C10&lt;&gt;0,SUM(($C10:C$23&lt;&gt;0)*1),"")</f>
        <v/>
      </c>
      <c r="B10" s="313"/>
      <c r="C10" s="314"/>
      <c r="D10" s="313"/>
      <c r="E10" s="315" t="s">
        <v>266</v>
      </c>
      <c r="F10" s="316"/>
      <c r="G10" s="317"/>
      <c r="H10" s="317"/>
      <c r="I10" s="318"/>
      <c r="J10" s="319">
        <f ca="1">'SC-I'!J75</f>
        <v>1342165410</v>
      </c>
      <c r="K10" s="319">
        <f ca="1">'SC-I'!K75</f>
        <v>0</v>
      </c>
      <c r="L10" s="319">
        <f ca="1">'SC-I'!L75</f>
        <v>1694774692</v>
      </c>
      <c r="M10" s="319">
        <f ca="1">'SC-I'!M75</f>
        <v>0</v>
      </c>
      <c r="N10" s="319">
        <f ca="1">'SC-I'!N75</f>
        <v>0</v>
      </c>
      <c r="O10" s="319">
        <f ca="1">'SC-I'!O75</f>
        <v>0</v>
      </c>
      <c r="P10" s="319">
        <f ca="1">'SC-I'!P75</f>
        <v>452614594</v>
      </c>
      <c r="Q10" s="319">
        <f ca="1">'SC-I'!Q75</f>
        <v>0</v>
      </c>
      <c r="R10" s="319">
        <f ca="1">'SC-I'!R75</f>
        <v>0</v>
      </c>
      <c r="S10" s="319">
        <f ca="1">'SC-I'!S75</f>
        <v>0</v>
      </c>
      <c r="T10" s="319">
        <f ca="1">'SC-I'!T75</f>
        <v>22599987302</v>
      </c>
      <c r="U10" s="319">
        <f ca="1">'SC-I'!U75</f>
        <v>0</v>
      </c>
      <c r="V10" s="319">
        <f ca="1">'SC-I'!V75</f>
        <v>4299540884</v>
      </c>
      <c r="W10" s="319">
        <f ca="1">'SC-I'!W75</f>
        <v>0</v>
      </c>
      <c r="X10" s="319">
        <f ca="1">'SC-I'!X75</f>
        <v>0</v>
      </c>
      <c r="Y10" s="319">
        <f ca="1">'SC-I'!Y75</f>
        <v>0</v>
      </c>
      <c r="Z10" s="319">
        <f ca="1">'SC-I'!Z75</f>
        <v>0</v>
      </c>
      <c r="AA10" s="319">
        <f ca="1">'SC-I'!AA75</f>
        <v>0</v>
      </c>
      <c r="AB10" s="319">
        <f ca="1">'SC-I'!AB75</f>
        <v>0</v>
      </c>
      <c r="AC10" s="319">
        <f ca="1">'SC-I'!AC75</f>
        <v>5000000000</v>
      </c>
      <c r="AD10" s="319">
        <f ca="1">'SC-I'!AD75</f>
        <v>0</v>
      </c>
      <c r="AE10" s="319">
        <f ca="1">'SC-I'!AE75</f>
        <v>20000000000</v>
      </c>
      <c r="AF10" s="319">
        <f ca="1">'SC-I'!AF75</f>
        <v>0</v>
      </c>
      <c r="AG10" s="319">
        <f ca="1">'SC-I'!AG75</f>
        <v>1982640000</v>
      </c>
      <c r="AH10" s="319">
        <f ca="1">'SC-I'!AH75</f>
        <v>0</v>
      </c>
      <c r="AI10" s="319">
        <f ca="1">'SC-I'!AI75</f>
        <v>4000000000</v>
      </c>
      <c r="AJ10" s="319">
        <f ca="1">'SC-I'!AJ75</f>
        <v>583066238</v>
      </c>
      <c r="AK10" s="319">
        <f ca="1">'SC-I'!AK75</f>
        <v>0</v>
      </c>
      <c r="AL10" s="319">
        <f ca="1">'SC-I'!AL75</f>
        <v>2440859</v>
      </c>
      <c r="AM10" s="319">
        <f ca="1">'SC-I'!AM75</f>
        <v>0</v>
      </c>
      <c r="AN10" s="319">
        <f ca="1">'SC-I'!AN75</f>
        <v>0</v>
      </c>
      <c r="AO10" s="319">
        <f ca="1">'SC-I'!AO75</f>
        <v>0</v>
      </c>
      <c r="AP10" s="319">
        <f ca="1">'SC-I'!AP75</f>
        <v>0</v>
      </c>
      <c r="AQ10" s="319">
        <f ca="1">'SC-I'!AQ75</f>
        <v>0</v>
      </c>
      <c r="AR10" s="319">
        <f ca="1">'SC-I'!AR75</f>
        <v>0</v>
      </c>
      <c r="AS10" s="319">
        <f ca="1">'SC-I'!AS75</f>
        <v>0</v>
      </c>
      <c r="AT10" s="319">
        <f ca="1">'SC-I'!AT75</f>
        <v>0</v>
      </c>
      <c r="AU10" s="319">
        <f ca="1">'SC-I'!AU75</f>
        <v>0</v>
      </c>
      <c r="AV10" s="319">
        <f ca="1">'SC-I'!AV75</f>
        <v>0</v>
      </c>
      <c r="AW10" s="319">
        <f ca="1">'SC-I'!AW75</f>
        <v>0</v>
      </c>
      <c r="AX10" s="319">
        <f ca="1">'SC-I'!AX75</f>
        <v>0</v>
      </c>
      <c r="AY10" s="319">
        <f ca="1">'SC-I'!AY75</f>
        <v>0</v>
      </c>
      <c r="AZ10" s="319">
        <f ca="1">'SC-I'!AZ75</f>
        <v>8050021</v>
      </c>
      <c r="BA10" s="319">
        <f ca="1">'SC-I'!BA75</f>
        <v>0</v>
      </c>
    </row>
    <row r="11" spans="1:53" s="320" customFormat="1" ht="15" customHeight="1">
      <c r="A11" s="63">
        <f t="array" aca="1" ref="A11" ca="1">IF(C11&lt;&gt;0,SUM(($C$11:C11&lt;&gt;0)*1),"")</f>
        <v>1</v>
      </c>
      <c r="B11" s="321" t="str">
        <f ca="1">IF(ROWS($1:1)&gt;COUNT(Dong7),"",OFFSET(TH!C$1,SMALL(Dong7,ROWS($1:1)),))</f>
        <v/>
      </c>
      <c r="C11" s="321" t="str">
        <f ca="1">IF(ROWS($1:1)&gt;COUNT(Dong7),"",OFFSET(TH!D$1,SMALL(Dong7,ROWS($1:1)),))</f>
        <v/>
      </c>
      <c r="D11" s="321" t="str">
        <f ca="1">IF(ROWS($1:1)&gt;COUNT(Dong7),"",OFFSET(TH!E$1,SMALL(Dong7,ROWS($1:1)),))</f>
        <v/>
      </c>
      <c r="E11" s="443" t="str">
        <f ca="1">IF(ROWS($1:1)&gt;COUNT(Dong7),"",OFFSET(TH!F$1,SMALL(Dong7,ROWS($1:1)),))</f>
        <v/>
      </c>
      <c r="F11" s="377" t="str">
        <f ca="1">IF(ROWS($1:1)&gt;COUNT(Dong7),"",OFFSET(TH!K$1,SMALL(Dong7,ROWS($1:1)),))</f>
        <v/>
      </c>
      <c r="G11" s="379" t="str">
        <f ca="1">IF(ROWS($1:1)&gt;COUNT(Dong7),"",OFFSET(TH!L$1,SMALL(Dong7,ROWS($1:1)),))</f>
        <v/>
      </c>
      <c r="H11" s="379" t="str">
        <f ca="1">IF(ROWS($1:1)&gt;COUNT(Dong7),"",OFFSET(TH!M$1,SMALL(Dong7,ROWS($1:1)),))</f>
        <v/>
      </c>
      <c r="I11" s="63">
        <f t="shared" ref="I11:I12" ca="1" si="0">A11</f>
        <v>1</v>
      </c>
      <c r="J11" s="323">
        <f t="shared" ref="J11:J74" ca="1" si="1">IF($G11="1111",$F11,0)</f>
        <v>0</v>
      </c>
      <c r="K11" s="323">
        <f t="shared" ref="K11:K74" ca="1" si="2">IF($H11="1111",$F11,0)</f>
        <v>0</v>
      </c>
      <c r="L11" s="323">
        <f t="shared" ref="L11:N74" ca="1" si="3">IF($G11="1121",$F11,0)</f>
        <v>0</v>
      </c>
      <c r="M11" s="323">
        <f t="shared" ref="M11:O74" ca="1" si="4">IF($H11="1121",$F11,0)</f>
        <v>0</v>
      </c>
      <c r="N11" s="323">
        <f ca="1">IF($G11="1122",$F11,0)</f>
        <v>0</v>
      </c>
      <c r="O11" s="323">
        <f ca="1">IF($H11="1122",$F11,0)</f>
        <v>0</v>
      </c>
      <c r="P11" s="323">
        <f t="shared" ref="P11:P74" ca="1" si="5">IF($G11="1331",$F11,0)</f>
        <v>0</v>
      </c>
      <c r="Q11" s="323">
        <f t="shared" ref="Q11:Q74" ca="1" si="6">IF($H11="1331",$F11,0)</f>
        <v>0</v>
      </c>
      <c r="R11" s="323">
        <f t="shared" ref="R11:R74" ca="1" si="7">IF($G11="1388",$F11,0)</f>
        <v>0</v>
      </c>
      <c r="S11" s="323">
        <f t="shared" ref="S11:S74" ca="1" si="8">IF($H11="1388",$F11,0)</f>
        <v>0</v>
      </c>
      <c r="T11" s="323">
        <f ca="1">IF($G11="2412",$F11,0)</f>
        <v>0</v>
      </c>
      <c r="U11" s="323">
        <f ca="1">IF($H11="2412",$F11,0)</f>
        <v>0</v>
      </c>
      <c r="V11" s="323">
        <f t="shared" ref="V11:V74" ca="1" si="9">IF($G11="331",$F11,0)</f>
        <v>0</v>
      </c>
      <c r="W11" s="323">
        <f t="shared" ref="W11:W74" ca="1" si="10">IF($H11="331",$F11,0)</f>
        <v>0</v>
      </c>
      <c r="X11" s="323">
        <f t="shared" ref="X11:X74" ca="1" si="11">IF($G11="3334",$F11,0)</f>
        <v>0</v>
      </c>
      <c r="Y11" s="323">
        <f t="shared" ref="Y11:Y74" ca="1" si="12">IF($H11="3334",$F11,0)</f>
        <v>0</v>
      </c>
      <c r="Z11" s="323">
        <f t="shared" ref="Z11:Z74" ca="1" si="13">IF($G11="33382",$F11,0)</f>
        <v>0</v>
      </c>
      <c r="AA11" s="323">
        <f t="shared" ref="AA11:AA74" ca="1" si="14">IF($H11="33382",$F11,0)</f>
        <v>0</v>
      </c>
      <c r="AB11" s="323">
        <f t="shared" ref="AB11:AB74" ca="1" si="15">IF($G11="3388",$F11,0)</f>
        <v>0</v>
      </c>
      <c r="AC11" s="323">
        <f t="shared" ref="AC11:AC74" ca="1" si="16">IF($H11="3388",$F11,0)</f>
        <v>0</v>
      </c>
      <c r="AD11" s="323">
        <f t="shared" ref="AD11:AD74" ca="1" si="17">IF($G11="3411",$F11,0)</f>
        <v>0</v>
      </c>
      <c r="AE11" s="323">
        <f t="shared" ref="AE11:AE74" ca="1" si="18">IF($H11="3411",$F11,0)</f>
        <v>0</v>
      </c>
      <c r="AF11" s="323">
        <f ca="1">IF($G11="3412",$F11,0)</f>
        <v>0</v>
      </c>
      <c r="AG11" s="323">
        <f ca="1">IF($H11="3412",$F11,0)</f>
        <v>0</v>
      </c>
      <c r="AH11" s="323">
        <f t="shared" ref="AH11:AH74" ca="1" si="19">IF($G11="4111",$F11,0)</f>
        <v>0</v>
      </c>
      <c r="AI11" s="323">
        <f t="shared" ref="AI11:AI74" ca="1" si="20">IF($H11="4111",$F11,0)</f>
        <v>0</v>
      </c>
      <c r="AJ11" s="323">
        <f t="shared" ref="AJ11:AJ74" ca="1" si="21">IF($G11="4211",$F11,0)</f>
        <v>0</v>
      </c>
      <c r="AK11" s="323">
        <f t="shared" ref="AK11:AK74" ca="1" si="22">IF($H11="4211",$F11,0)</f>
        <v>0</v>
      </c>
      <c r="AL11" s="323">
        <f t="shared" ref="AL11:AL74" ca="1" si="23">IF($G11="4212",$F11,0)</f>
        <v>0</v>
      </c>
      <c r="AM11" s="323">
        <f t="shared" ref="AM11:AM74" ca="1" si="24">IF($H11="4212",$F11,0)</f>
        <v>0</v>
      </c>
      <c r="AN11" s="323">
        <f t="shared" ref="AN11:AN74" ca="1" si="25">IF($G11="515",$F11,0)</f>
        <v>0</v>
      </c>
      <c r="AO11" s="323">
        <f t="shared" ref="AO11:AO74" ca="1" si="26">IF($H11="515",$F11,0)</f>
        <v>0</v>
      </c>
      <c r="AP11" s="323">
        <f t="shared" ref="AP11:AP74" ca="1" si="27">IF($G11="635",$F11,0)</f>
        <v>0</v>
      </c>
      <c r="AQ11" s="323">
        <f t="shared" ref="AQ11:AQ74" ca="1" si="28">IF($H11="635",$F11,0)</f>
        <v>0</v>
      </c>
      <c r="AR11" s="323">
        <f t="shared" ref="AR11:AR74" ca="1" si="29">IF($G11="642",$F11,0)</f>
        <v>0</v>
      </c>
      <c r="AS11" s="323">
        <f t="shared" ref="AS11:AS74" ca="1" si="30">IF($H11="642",$F11,0)</f>
        <v>0</v>
      </c>
      <c r="AT11" s="323">
        <f t="shared" ref="AT11:AT74" ca="1" si="31">IF($G11="711",$F11,0)</f>
        <v>0</v>
      </c>
      <c r="AU11" s="323">
        <f t="shared" ref="AU11:AU74" ca="1" si="32">IF($H11="711",$F11,0)</f>
        <v>0</v>
      </c>
      <c r="AV11" s="323">
        <f t="shared" ref="AV11:AV74" ca="1" si="33">IF($G11="811",$F11,0)</f>
        <v>0</v>
      </c>
      <c r="AW11" s="323">
        <f t="shared" ref="AW11:AW74" ca="1" si="34">IF($H11="811",$F11,0)</f>
        <v>0</v>
      </c>
      <c r="AX11" s="323">
        <f t="shared" ref="AX11:AX74" ca="1" si="35">IF($G11="821",$F11,0)</f>
        <v>0</v>
      </c>
      <c r="AY11" s="323">
        <f t="shared" ref="AY11:AY74" ca="1" si="36">IF($H11="821",$F11,0)</f>
        <v>0</v>
      </c>
      <c r="AZ11" s="323">
        <f t="shared" ref="AZ11:AZ74" ca="1" si="37">IF($G11="911",$F11,0)</f>
        <v>0</v>
      </c>
      <c r="BA11" s="323">
        <f t="shared" ref="BA11:BA74" ca="1" si="38">IF($H11="911",$F11,0)</f>
        <v>0</v>
      </c>
    </row>
    <row r="12" spans="1:53" s="320" customFormat="1" ht="15" customHeight="1">
      <c r="A12" s="63" t="str">
        <f t="array" ref="A12">IF(C12&lt;&gt;0,SUM(($C$11:C12&lt;&gt;0)*1),"")</f>
        <v/>
      </c>
      <c r="B12" s="321"/>
      <c r="C12" s="321"/>
      <c r="D12" s="321"/>
      <c r="E12" s="443"/>
      <c r="F12" s="377"/>
      <c r="G12" s="379"/>
      <c r="H12" s="379"/>
      <c r="I12" s="63" t="str">
        <f t="shared" si="0"/>
        <v/>
      </c>
      <c r="J12" s="323">
        <f t="shared" si="1"/>
        <v>0</v>
      </c>
      <c r="K12" s="323">
        <f t="shared" si="2"/>
        <v>0</v>
      </c>
      <c r="L12" s="323">
        <f t="shared" si="3"/>
        <v>0</v>
      </c>
      <c r="M12" s="323">
        <f t="shared" si="4"/>
        <v>0</v>
      </c>
      <c r="N12" s="323">
        <f t="shared" ref="N12:N75" si="39">IF($G12="1122",$F12,0)</f>
        <v>0</v>
      </c>
      <c r="O12" s="323">
        <f t="shared" ref="O12:O75" si="40">IF($H12="1122",$F12,0)</f>
        <v>0</v>
      </c>
      <c r="P12" s="323">
        <f t="shared" si="5"/>
        <v>0</v>
      </c>
      <c r="Q12" s="323">
        <f t="shared" si="6"/>
        <v>0</v>
      </c>
      <c r="R12" s="323">
        <f t="shared" si="7"/>
        <v>0</v>
      </c>
      <c r="S12" s="323">
        <f t="shared" si="8"/>
        <v>0</v>
      </c>
      <c r="T12" s="323">
        <f t="shared" ref="T12:T75" si="41">IF($G12="2412",$F12,0)</f>
        <v>0</v>
      </c>
      <c r="U12" s="323">
        <f t="shared" ref="U12:U75" si="42">IF($H12="2412",$F12,0)</f>
        <v>0</v>
      </c>
      <c r="V12" s="323">
        <f t="shared" si="9"/>
        <v>0</v>
      </c>
      <c r="W12" s="323">
        <f t="shared" si="10"/>
        <v>0</v>
      </c>
      <c r="X12" s="323">
        <f t="shared" si="11"/>
        <v>0</v>
      </c>
      <c r="Y12" s="323">
        <f t="shared" si="12"/>
        <v>0</v>
      </c>
      <c r="Z12" s="323">
        <f t="shared" si="13"/>
        <v>0</v>
      </c>
      <c r="AA12" s="323">
        <f t="shared" si="14"/>
        <v>0</v>
      </c>
      <c r="AB12" s="323">
        <f t="shared" si="15"/>
        <v>0</v>
      </c>
      <c r="AC12" s="323">
        <f t="shared" si="16"/>
        <v>0</v>
      </c>
      <c r="AD12" s="323">
        <f t="shared" si="17"/>
        <v>0</v>
      </c>
      <c r="AE12" s="323">
        <f t="shared" si="18"/>
        <v>0</v>
      </c>
      <c r="AF12" s="323">
        <f t="shared" ref="AF12:AF75" si="43">IF($G12="3412",$F12,0)</f>
        <v>0</v>
      </c>
      <c r="AG12" s="323">
        <f t="shared" ref="AG12:AG75" si="44">IF($H12="3412",$F12,0)</f>
        <v>0</v>
      </c>
      <c r="AH12" s="323">
        <f t="shared" si="19"/>
        <v>0</v>
      </c>
      <c r="AI12" s="323">
        <f t="shared" si="20"/>
        <v>0</v>
      </c>
      <c r="AJ12" s="323">
        <f t="shared" si="21"/>
        <v>0</v>
      </c>
      <c r="AK12" s="323">
        <f t="shared" si="22"/>
        <v>0</v>
      </c>
      <c r="AL12" s="323">
        <f t="shared" si="23"/>
        <v>0</v>
      </c>
      <c r="AM12" s="323">
        <f t="shared" si="24"/>
        <v>0</v>
      </c>
      <c r="AN12" s="323">
        <f t="shared" si="25"/>
        <v>0</v>
      </c>
      <c r="AO12" s="323">
        <f t="shared" si="26"/>
        <v>0</v>
      </c>
      <c r="AP12" s="323">
        <f t="shared" si="27"/>
        <v>0</v>
      </c>
      <c r="AQ12" s="323">
        <f t="shared" si="28"/>
        <v>0</v>
      </c>
      <c r="AR12" s="323">
        <f t="shared" si="29"/>
        <v>0</v>
      </c>
      <c r="AS12" s="323">
        <f t="shared" si="30"/>
        <v>0</v>
      </c>
      <c r="AT12" s="323">
        <f t="shared" si="31"/>
        <v>0</v>
      </c>
      <c r="AU12" s="323">
        <f t="shared" si="32"/>
        <v>0</v>
      </c>
      <c r="AV12" s="323">
        <f t="shared" si="33"/>
        <v>0</v>
      </c>
      <c r="AW12" s="323">
        <f t="shared" si="34"/>
        <v>0</v>
      </c>
      <c r="AX12" s="323">
        <f t="shared" si="35"/>
        <v>0</v>
      </c>
      <c r="AY12" s="323">
        <f t="shared" si="36"/>
        <v>0</v>
      </c>
      <c r="AZ12" s="323">
        <f t="shared" si="37"/>
        <v>0</v>
      </c>
      <c r="BA12" s="323">
        <f t="shared" si="38"/>
        <v>0</v>
      </c>
    </row>
    <row r="13" spans="1:53" s="320" customFormat="1" ht="15" customHeight="1">
      <c r="A13" s="63" t="str">
        <f t="array" ref="A13">IF(C13&lt;&gt;0,SUM(($C$11:C13&lt;&gt;0)*1),"")</f>
        <v/>
      </c>
      <c r="B13" s="321"/>
      <c r="C13" s="321"/>
      <c r="D13" s="321"/>
      <c r="E13" s="443"/>
      <c r="F13" s="377"/>
      <c r="G13" s="379"/>
      <c r="H13" s="379"/>
      <c r="I13" s="63" t="str">
        <f>A13</f>
        <v/>
      </c>
      <c r="J13" s="323">
        <f t="shared" si="1"/>
        <v>0</v>
      </c>
      <c r="K13" s="323">
        <f t="shared" si="2"/>
        <v>0</v>
      </c>
      <c r="L13" s="323">
        <f t="shared" si="3"/>
        <v>0</v>
      </c>
      <c r="M13" s="323">
        <f t="shared" si="4"/>
        <v>0</v>
      </c>
      <c r="N13" s="323">
        <f t="shared" si="39"/>
        <v>0</v>
      </c>
      <c r="O13" s="323">
        <f t="shared" si="40"/>
        <v>0</v>
      </c>
      <c r="P13" s="323">
        <f t="shared" si="5"/>
        <v>0</v>
      </c>
      <c r="Q13" s="323">
        <f t="shared" si="6"/>
        <v>0</v>
      </c>
      <c r="R13" s="323">
        <f t="shared" si="7"/>
        <v>0</v>
      </c>
      <c r="S13" s="323">
        <f t="shared" si="8"/>
        <v>0</v>
      </c>
      <c r="T13" s="323">
        <f t="shared" si="41"/>
        <v>0</v>
      </c>
      <c r="U13" s="323">
        <f t="shared" si="42"/>
        <v>0</v>
      </c>
      <c r="V13" s="323">
        <f t="shared" si="9"/>
        <v>0</v>
      </c>
      <c r="W13" s="323">
        <f t="shared" si="10"/>
        <v>0</v>
      </c>
      <c r="X13" s="323">
        <f t="shared" si="11"/>
        <v>0</v>
      </c>
      <c r="Y13" s="323">
        <f t="shared" si="12"/>
        <v>0</v>
      </c>
      <c r="Z13" s="323">
        <f t="shared" si="13"/>
        <v>0</v>
      </c>
      <c r="AA13" s="323">
        <f t="shared" si="14"/>
        <v>0</v>
      </c>
      <c r="AB13" s="323">
        <f t="shared" si="15"/>
        <v>0</v>
      </c>
      <c r="AC13" s="323">
        <f t="shared" si="16"/>
        <v>0</v>
      </c>
      <c r="AD13" s="323">
        <f t="shared" si="17"/>
        <v>0</v>
      </c>
      <c r="AE13" s="323">
        <f t="shared" si="18"/>
        <v>0</v>
      </c>
      <c r="AF13" s="323">
        <f t="shared" si="43"/>
        <v>0</v>
      </c>
      <c r="AG13" s="323">
        <f t="shared" si="44"/>
        <v>0</v>
      </c>
      <c r="AH13" s="323">
        <f t="shared" si="19"/>
        <v>0</v>
      </c>
      <c r="AI13" s="323">
        <f t="shared" si="20"/>
        <v>0</v>
      </c>
      <c r="AJ13" s="323">
        <f t="shared" si="21"/>
        <v>0</v>
      </c>
      <c r="AK13" s="323">
        <f t="shared" si="22"/>
        <v>0</v>
      </c>
      <c r="AL13" s="323">
        <f t="shared" si="23"/>
        <v>0</v>
      </c>
      <c r="AM13" s="323">
        <f t="shared" si="24"/>
        <v>0</v>
      </c>
      <c r="AN13" s="323">
        <f t="shared" si="25"/>
        <v>0</v>
      </c>
      <c r="AO13" s="323">
        <f t="shared" si="26"/>
        <v>0</v>
      </c>
      <c r="AP13" s="323">
        <f t="shared" si="27"/>
        <v>0</v>
      </c>
      <c r="AQ13" s="323">
        <f t="shared" si="28"/>
        <v>0</v>
      </c>
      <c r="AR13" s="323">
        <f t="shared" si="29"/>
        <v>0</v>
      </c>
      <c r="AS13" s="323">
        <f t="shared" si="30"/>
        <v>0</v>
      </c>
      <c r="AT13" s="323">
        <f t="shared" si="31"/>
        <v>0</v>
      </c>
      <c r="AU13" s="323">
        <f t="shared" si="32"/>
        <v>0</v>
      </c>
      <c r="AV13" s="323">
        <f t="shared" si="33"/>
        <v>0</v>
      </c>
      <c r="AW13" s="323">
        <f t="shared" si="34"/>
        <v>0</v>
      </c>
      <c r="AX13" s="323">
        <f t="shared" si="35"/>
        <v>0</v>
      </c>
      <c r="AY13" s="323">
        <f t="shared" si="36"/>
        <v>0</v>
      </c>
      <c r="AZ13" s="323">
        <f t="shared" si="37"/>
        <v>0</v>
      </c>
      <c r="BA13" s="323">
        <f t="shared" si="38"/>
        <v>0</v>
      </c>
    </row>
    <row r="14" spans="1:53" s="320" customFormat="1" ht="15" customHeight="1">
      <c r="A14" s="63" t="str">
        <f t="array" ref="A14">IF(C14&lt;&gt;0,SUM(($C$11:C14&lt;&gt;0)*1),"")</f>
        <v/>
      </c>
      <c r="B14" s="321"/>
      <c r="C14" s="321"/>
      <c r="D14" s="321"/>
      <c r="E14" s="443"/>
      <c r="F14" s="377"/>
      <c r="G14" s="379"/>
      <c r="H14" s="379"/>
      <c r="I14" s="63" t="str">
        <f>A14</f>
        <v/>
      </c>
      <c r="J14" s="323">
        <f t="shared" si="1"/>
        <v>0</v>
      </c>
      <c r="K14" s="323">
        <f t="shared" si="2"/>
        <v>0</v>
      </c>
      <c r="L14" s="323">
        <f t="shared" si="3"/>
        <v>0</v>
      </c>
      <c r="M14" s="323">
        <f t="shared" si="4"/>
        <v>0</v>
      </c>
      <c r="N14" s="323">
        <f t="shared" si="39"/>
        <v>0</v>
      </c>
      <c r="O14" s="323">
        <f t="shared" si="40"/>
        <v>0</v>
      </c>
      <c r="P14" s="323">
        <f t="shared" si="5"/>
        <v>0</v>
      </c>
      <c r="Q14" s="323">
        <f t="shared" si="6"/>
        <v>0</v>
      </c>
      <c r="R14" s="323">
        <f t="shared" si="7"/>
        <v>0</v>
      </c>
      <c r="S14" s="323">
        <f t="shared" si="8"/>
        <v>0</v>
      </c>
      <c r="T14" s="323">
        <f t="shared" si="41"/>
        <v>0</v>
      </c>
      <c r="U14" s="323">
        <f t="shared" si="42"/>
        <v>0</v>
      </c>
      <c r="V14" s="323">
        <f t="shared" si="9"/>
        <v>0</v>
      </c>
      <c r="W14" s="323">
        <f t="shared" si="10"/>
        <v>0</v>
      </c>
      <c r="X14" s="323">
        <f t="shared" si="11"/>
        <v>0</v>
      </c>
      <c r="Y14" s="323">
        <f t="shared" si="12"/>
        <v>0</v>
      </c>
      <c r="Z14" s="323">
        <f t="shared" si="13"/>
        <v>0</v>
      </c>
      <c r="AA14" s="323">
        <f t="shared" si="14"/>
        <v>0</v>
      </c>
      <c r="AB14" s="323">
        <f t="shared" si="15"/>
        <v>0</v>
      </c>
      <c r="AC14" s="323">
        <f t="shared" si="16"/>
        <v>0</v>
      </c>
      <c r="AD14" s="323">
        <f t="shared" si="17"/>
        <v>0</v>
      </c>
      <c r="AE14" s="323">
        <f t="shared" si="18"/>
        <v>0</v>
      </c>
      <c r="AF14" s="323">
        <f t="shared" si="43"/>
        <v>0</v>
      </c>
      <c r="AG14" s="323">
        <f t="shared" si="44"/>
        <v>0</v>
      </c>
      <c r="AH14" s="323">
        <f t="shared" si="19"/>
        <v>0</v>
      </c>
      <c r="AI14" s="323">
        <f t="shared" si="20"/>
        <v>0</v>
      </c>
      <c r="AJ14" s="323">
        <f t="shared" si="21"/>
        <v>0</v>
      </c>
      <c r="AK14" s="323">
        <f t="shared" si="22"/>
        <v>0</v>
      </c>
      <c r="AL14" s="323">
        <f t="shared" si="23"/>
        <v>0</v>
      </c>
      <c r="AM14" s="323">
        <f t="shared" si="24"/>
        <v>0</v>
      </c>
      <c r="AN14" s="323">
        <f t="shared" si="25"/>
        <v>0</v>
      </c>
      <c r="AO14" s="323">
        <f t="shared" si="26"/>
        <v>0</v>
      </c>
      <c r="AP14" s="323">
        <f t="shared" si="27"/>
        <v>0</v>
      </c>
      <c r="AQ14" s="323">
        <f t="shared" si="28"/>
        <v>0</v>
      </c>
      <c r="AR14" s="323">
        <f t="shared" si="29"/>
        <v>0</v>
      </c>
      <c r="AS14" s="323">
        <f t="shared" si="30"/>
        <v>0</v>
      </c>
      <c r="AT14" s="323">
        <f t="shared" si="31"/>
        <v>0</v>
      </c>
      <c r="AU14" s="323">
        <f t="shared" si="32"/>
        <v>0</v>
      </c>
      <c r="AV14" s="323">
        <f t="shared" si="33"/>
        <v>0</v>
      </c>
      <c r="AW14" s="323">
        <f t="shared" si="34"/>
        <v>0</v>
      </c>
      <c r="AX14" s="323">
        <f t="shared" si="35"/>
        <v>0</v>
      </c>
      <c r="AY14" s="323">
        <f t="shared" si="36"/>
        <v>0</v>
      </c>
      <c r="AZ14" s="323">
        <f t="shared" si="37"/>
        <v>0</v>
      </c>
      <c r="BA14" s="323">
        <f t="shared" si="38"/>
        <v>0</v>
      </c>
    </row>
    <row r="15" spans="1:53" s="320" customFormat="1" ht="15" customHeight="1">
      <c r="A15" s="63" t="str">
        <f t="array" ref="A15">IF(C15&lt;&gt;0,SUM(($C$11:C15&lt;&gt;0)*1),"")</f>
        <v/>
      </c>
      <c r="B15" s="321"/>
      <c r="C15" s="321"/>
      <c r="D15" s="321"/>
      <c r="E15" s="443"/>
      <c r="F15" s="377"/>
      <c r="G15" s="379"/>
      <c r="H15" s="379"/>
      <c r="I15" s="63" t="str">
        <f>A15</f>
        <v/>
      </c>
      <c r="J15" s="323">
        <f t="shared" si="1"/>
        <v>0</v>
      </c>
      <c r="K15" s="323">
        <f t="shared" si="2"/>
        <v>0</v>
      </c>
      <c r="L15" s="323">
        <f t="shared" si="3"/>
        <v>0</v>
      </c>
      <c r="M15" s="323">
        <f t="shared" si="4"/>
        <v>0</v>
      </c>
      <c r="N15" s="323">
        <f t="shared" si="39"/>
        <v>0</v>
      </c>
      <c r="O15" s="323">
        <f t="shared" si="40"/>
        <v>0</v>
      </c>
      <c r="P15" s="323">
        <f t="shared" si="5"/>
        <v>0</v>
      </c>
      <c r="Q15" s="323">
        <f t="shared" si="6"/>
        <v>0</v>
      </c>
      <c r="R15" s="323">
        <f t="shared" si="7"/>
        <v>0</v>
      </c>
      <c r="S15" s="323">
        <f t="shared" si="8"/>
        <v>0</v>
      </c>
      <c r="T15" s="323">
        <f t="shared" si="41"/>
        <v>0</v>
      </c>
      <c r="U15" s="323">
        <f t="shared" si="42"/>
        <v>0</v>
      </c>
      <c r="V15" s="323">
        <f t="shared" si="9"/>
        <v>0</v>
      </c>
      <c r="W15" s="323">
        <f t="shared" si="10"/>
        <v>0</v>
      </c>
      <c r="X15" s="323">
        <f t="shared" si="11"/>
        <v>0</v>
      </c>
      <c r="Y15" s="323">
        <f t="shared" si="12"/>
        <v>0</v>
      </c>
      <c r="Z15" s="323">
        <f t="shared" si="13"/>
        <v>0</v>
      </c>
      <c r="AA15" s="323">
        <f t="shared" si="14"/>
        <v>0</v>
      </c>
      <c r="AB15" s="323">
        <f t="shared" si="15"/>
        <v>0</v>
      </c>
      <c r="AC15" s="323">
        <f t="shared" si="16"/>
        <v>0</v>
      </c>
      <c r="AD15" s="323">
        <f t="shared" si="17"/>
        <v>0</v>
      </c>
      <c r="AE15" s="323">
        <f t="shared" si="18"/>
        <v>0</v>
      </c>
      <c r="AF15" s="323">
        <f t="shared" si="43"/>
        <v>0</v>
      </c>
      <c r="AG15" s="323">
        <f t="shared" si="44"/>
        <v>0</v>
      </c>
      <c r="AH15" s="323">
        <f t="shared" si="19"/>
        <v>0</v>
      </c>
      <c r="AI15" s="323">
        <f t="shared" si="20"/>
        <v>0</v>
      </c>
      <c r="AJ15" s="323">
        <f t="shared" si="21"/>
        <v>0</v>
      </c>
      <c r="AK15" s="323">
        <f t="shared" si="22"/>
        <v>0</v>
      </c>
      <c r="AL15" s="323">
        <f t="shared" si="23"/>
        <v>0</v>
      </c>
      <c r="AM15" s="323">
        <f t="shared" si="24"/>
        <v>0</v>
      </c>
      <c r="AN15" s="323">
        <f t="shared" si="25"/>
        <v>0</v>
      </c>
      <c r="AO15" s="323">
        <f t="shared" si="26"/>
        <v>0</v>
      </c>
      <c r="AP15" s="323">
        <f t="shared" si="27"/>
        <v>0</v>
      </c>
      <c r="AQ15" s="323">
        <f t="shared" si="28"/>
        <v>0</v>
      </c>
      <c r="AR15" s="323">
        <f t="shared" si="29"/>
        <v>0</v>
      </c>
      <c r="AS15" s="323">
        <f t="shared" si="30"/>
        <v>0</v>
      </c>
      <c r="AT15" s="323">
        <f t="shared" si="31"/>
        <v>0</v>
      </c>
      <c r="AU15" s="323">
        <f t="shared" si="32"/>
        <v>0</v>
      </c>
      <c r="AV15" s="323">
        <f t="shared" si="33"/>
        <v>0</v>
      </c>
      <c r="AW15" s="323">
        <f t="shared" si="34"/>
        <v>0</v>
      </c>
      <c r="AX15" s="323">
        <f t="shared" si="35"/>
        <v>0</v>
      </c>
      <c r="AY15" s="323">
        <f t="shared" si="36"/>
        <v>0</v>
      </c>
      <c r="AZ15" s="323">
        <f t="shared" si="37"/>
        <v>0</v>
      </c>
      <c r="BA15" s="323">
        <f t="shared" si="38"/>
        <v>0</v>
      </c>
    </row>
    <row r="16" spans="1:53" s="320" customFormat="1" ht="15" customHeight="1">
      <c r="A16" s="63" t="str">
        <f t="array" ref="A16">IF(C16&lt;&gt;0,SUM(($C$11:C16&lt;&gt;0)*1),"")</f>
        <v/>
      </c>
      <c r="B16" s="321"/>
      <c r="C16" s="321"/>
      <c r="D16" s="321"/>
      <c r="E16" s="443"/>
      <c r="F16" s="377"/>
      <c r="G16" s="379"/>
      <c r="H16" s="379"/>
      <c r="I16" s="63" t="str">
        <f t="shared" ref="I16:I17" si="45">A16</f>
        <v/>
      </c>
      <c r="J16" s="323">
        <f t="shared" si="1"/>
        <v>0</v>
      </c>
      <c r="K16" s="323">
        <f t="shared" si="2"/>
        <v>0</v>
      </c>
      <c r="L16" s="323">
        <f t="shared" si="3"/>
        <v>0</v>
      </c>
      <c r="M16" s="323">
        <f t="shared" si="4"/>
        <v>0</v>
      </c>
      <c r="N16" s="323">
        <f t="shared" si="39"/>
        <v>0</v>
      </c>
      <c r="O16" s="323">
        <f t="shared" si="40"/>
        <v>0</v>
      </c>
      <c r="P16" s="323">
        <f t="shared" si="5"/>
        <v>0</v>
      </c>
      <c r="Q16" s="323">
        <f t="shared" si="6"/>
        <v>0</v>
      </c>
      <c r="R16" s="323">
        <f t="shared" si="7"/>
        <v>0</v>
      </c>
      <c r="S16" s="323">
        <f t="shared" si="8"/>
        <v>0</v>
      </c>
      <c r="T16" s="323">
        <f t="shared" si="41"/>
        <v>0</v>
      </c>
      <c r="U16" s="323">
        <f t="shared" si="42"/>
        <v>0</v>
      </c>
      <c r="V16" s="323">
        <f t="shared" si="9"/>
        <v>0</v>
      </c>
      <c r="W16" s="323">
        <f t="shared" si="10"/>
        <v>0</v>
      </c>
      <c r="X16" s="323">
        <f t="shared" si="11"/>
        <v>0</v>
      </c>
      <c r="Y16" s="323">
        <f t="shared" si="12"/>
        <v>0</v>
      </c>
      <c r="Z16" s="323">
        <f t="shared" si="13"/>
        <v>0</v>
      </c>
      <c r="AA16" s="323">
        <f t="shared" si="14"/>
        <v>0</v>
      </c>
      <c r="AB16" s="323">
        <f t="shared" si="15"/>
        <v>0</v>
      </c>
      <c r="AC16" s="323">
        <f t="shared" si="16"/>
        <v>0</v>
      </c>
      <c r="AD16" s="323">
        <f t="shared" si="17"/>
        <v>0</v>
      </c>
      <c r="AE16" s="323">
        <f t="shared" si="18"/>
        <v>0</v>
      </c>
      <c r="AF16" s="323">
        <f t="shared" si="43"/>
        <v>0</v>
      </c>
      <c r="AG16" s="323">
        <f t="shared" si="44"/>
        <v>0</v>
      </c>
      <c r="AH16" s="323">
        <f t="shared" si="19"/>
        <v>0</v>
      </c>
      <c r="AI16" s="323">
        <f t="shared" si="20"/>
        <v>0</v>
      </c>
      <c r="AJ16" s="323">
        <f t="shared" si="21"/>
        <v>0</v>
      </c>
      <c r="AK16" s="323">
        <f t="shared" si="22"/>
        <v>0</v>
      </c>
      <c r="AL16" s="323">
        <f t="shared" si="23"/>
        <v>0</v>
      </c>
      <c r="AM16" s="323">
        <f t="shared" si="24"/>
        <v>0</v>
      </c>
      <c r="AN16" s="323">
        <f t="shared" si="25"/>
        <v>0</v>
      </c>
      <c r="AO16" s="323">
        <f t="shared" si="26"/>
        <v>0</v>
      </c>
      <c r="AP16" s="323">
        <f t="shared" si="27"/>
        <v>0</v>
      </c>
      <c r="AQ16" s="323">
        <f t="shared" si="28"/>
        <v>0</v>
      </c>
      <c r="AR16" s="323">
        <f t="shared" si="29"/>
        <v>0</v>
      </c>
      <c r="AS16" s="323">
        <f t="shared" si="30"/>
        <v>0</v>
      </c>
      <c r="AT16" s="323">
        <f t="shared" si="31"/>
        <v>0</v>
      </c>
      <c r="AU16" s="323">
        <f t="shared" si="32"/>
        <v>0</v>
      </c>
      <c r="AV16" s="323">
        <f t="shared" si="33"/>
        <v>0</v>
      </c>
      <c r="AW16" s="323">
        <f t="shared" si="34"/>
        <v>0</v>
      </c>
      <c r="AX16" s="323">
        <f t="shared" si="35"/>
        <v>0</v>
      </c>
      <c r="AY16" s="323">
        <f t="shared" si="36"/>
        <v>0</v>
      </c>
      <c r="AZ16" s="323">
        <f t="shared" si="37"/>
        <v>0</v>
      </c>
      <c r="BA16" s="323">
        <f t="shared" si="38"/>
        <v>0</v>
      </c>
    </row>
    <row r="17" spans="1:53" s="320" customFormat="1" ht="15" customHeight="1">
      <c r="A17" s="63" t="str">
        <f t="array" ref="A17">IF(C17&lt;&gt;0,SUM(($C$11:C17&lt;&gt;0)*1),"")</f>
        <v/>
      </c>
      <c r="B17" s="321"/>
      <c r="C17" s="321"/>
      <c r="D17" s="321"/>
      <c r="E17" s="443"/>
      <c r="F17" s="377"/>
      <c r="G17" s="379"/>
      <c r="H17" s="379"/>
      <c r="I17" s="63" t="str">
        <f t="shared" si="45"/>
        <v/>
      </c>
      <c r="J17" s="323">
        <f t="shared" si="1"/>
        <v>0</v>
      </c>
      <c r="K17" s="323">
        <f t="shared" si="2"/>
        <v>0</v>
      </c>
      <c r="L17" s="323">
        <f t="shared" si="3"/>
        <v>0</v>
      </c>
      <c r="M17" s="323">
        <f t="shared" si="4"/>
        <v>0</v>
      </c>
      <c r="N17" s="323">
        <f t="shared" si="39"/>
        <v>0</v>
      </c>
      <c r="O17" s="323">
        <f t="shared" si="40"/>
        <v>0</v>
      </c>
      <c r="P17" s="323">
        <f t="shared" si="5"/>
        <v>0</v>
      </c>
      <c r="Q17" s="323">
        <f t="shared" si="6"/>
        <v>0</v>
      </c>
      <c r="R17" s="323">
        <f t="shared" si="7"/>
        <v>0</v>
      </c>
      <c r="S17" s="323">
        <f t="shared" si="8"/>
        <v>0</v>
      </c>
      <c r="T17" s="323">
        <f t="shared" si="41"/>
        <v>0</v>
      </c>
      <c r="U17" s="323">
        <f t="shared" si="42"/>
        <v>0</v>
      </c>
      <c r="V17" s="323">
        <f t="shared" si="9"/>
        <v>0</v>
      </c>
      <c r="W17" s="323">
        <f t="shared" si="10"/>
        <v>0</v>
      </c>
      <c r="X17" s="323">
        <f t="shared" si="11"/>
        <v>0</v>
      </c>
      <c r="Y17" s="323">
        <f t="shared" si="12"/>
        <v>0</v>
      </c>
      <c r="Z17" s="323">
        <f t="shared" si="13"/>
        <v>0</v>
      </c>
      <c r="AA17" s="323">
        <f t="shared" si="14"/>
        <v>0</v>
      </c>
      <c r="AB17" s="323">
        <f t="shared" si="15"/>
        <v>0</v>
      </c>
      <c r="AC17" s="323">
        <f t="shared" si="16"/>
        <v>0</v>
      </c>
      <c r="AD17" s="323">
        <f t="shared" si="17"/>
        <v>0</v>
      </c>
      <c r="AE17" s="323">
        <f t="shared" si="18"/>
        <v>0</v>
      </c>
      <c r="AF17" s="323">
        <f t="shared" si="43"/>
        <v>0</v>
      </c>
      <c r="AG17" s="323">
        <f t="shared" si="44"/>
        <v>0</v>
      </c>
      <c r="AH17" s="323">
        <f t="shared" si="19"/>
        <v>0</v>
      </c>
      <c r="AI17" s="323">
        <f t="shared" si="20"/>
        <v>0</v>
      </c>
      <c r="AJ17" s="323">
        <f t="shared" si="21"/>
        <v>0</v>
      </c>
      <c r="AK17" s="323">
        <f t="shared" si="22"/>
        <v>0</v>
      </c>
      <c r="AL17" s="323">
        <f t="shared" si="23"/>
        <v>0</v>
      </c>
      <c r="AM17" s="323">
        <f t="shared" si="24"/>
        <v>0</v>
      </c>
      <c r="AN17" s="323">
        <f t="shared" si="25"/>
        <v>0</v>
      </c>
      <c r="AO17" s="323">
        <f t="shared" si="26"/>
        <v>0</v>
      </c>
      <c r="AP17" s="323">
        <f t="shared" si="27"/>
        <v>0</v>
      </c>
      <c r="AQ17" s="323">
        <f t="shared" si="28"/>
        <v>0</v>
      </c>
      <c r="AR17" s="323">
        <f t="shared" si="29"/>
        <v>0</v>
      </c>
      <c r="AS17" s="323">
        <f t="shared" si="30"/>
        <v>0</v>
      </c>
      <c r="AT17" s="323">
        <f t="shared" si="31"/>
        <v>0</v>
      </c>
      <c r="AU17" s="323">
        <f t="shared" si="32"/>
        <v>0</v>
      </c>
      <c r="AV17" s="323">
        <f t="shared" si="33"/>
        <v>0</v>
      </c>
      <c r="AW17" s="323">
        <f t="shared" si="34"/>
        <v>0</v>
      </c>
      <c r="AX17" s="323">
        <f t="shared" si="35"/>
        <v>0</v>
      </c>
      <c r="AY17" s="323">
        <f t="shared" si="36"/>
        <v>0</v>
      </c>
      <c r="AZ17" s="323">
        <f t="shared" si="37"/>
        <v>0</v>
      </c>
      <c r="BA17" s="323">
        <f t="shared" si="38"/>
        <v>0</v>
      </c>
    </row>
    <row r="18" spans="1:53" s="320" customFormat="1" ht="15" customHeight="1">
      <c r="A18" s="63" t="str">
        <f t="array" ref="A18">IF(C18&lt;&gt;0,SUM(($C$11:C18&lt;&gt;0)*1),"")</f>
        <v/>
      </c>
      <c r="B18" s="321"/>
      <c r="C18" s="321"/>
      <c r="D18" s="321"/>
      <c r="E18" s="443"/>
      <c r="F18" s="377"/>
      <c r="G18" s="379"/>
      <c r="H18" s="379"/>
      <c r="I18" s="63" t="str">
        <f>A18</f>
        <v/>
      </c>
      <c r="J18" s="323">
        <f t="shared" si="1"/>
        <v>0</v>
      </c>
      <c r="K18" s="323">
        <f t="shared" si="2"/>
        <v>0</v>
      </c>
      <c r="L18" s="323">
        <f t="shared" si="3"/>
        <v>0</v>
      </c>
      <c r="M18" s="323">
        <f t="shared" si="4"/>
        <v>0</v>
      </c>
      <c r="N18" s="323">
        <f t="shared" si="39"/>
        <v>0</v>
      </c>
      <c r="O18" s="323">
        <f t="shared" si="40"/>
        <v>0</v>
      </c>
      <c r="P18" s="323">
        <f t="shared" si="5"/>
        <v>0</v>
      </c>
      <c r="Q18" s="323">
        <f t="shared" si="6"/>
        <v>0</v>
      </c>
      <c r="R18" s="323">
        <f t="shared" si="7"/>
        <v>0</v>
      </c>
      <c r="S18" s="323">
        <f t="shared" si="8"/>
        <v>0</v>
      </c>
      <c r="T18" s="323">
        <f t="shared" si="41"/>
        <v>0</v>
      </c>
      <c r="U18" s="323">
        <f t="shared" si="42"/>
        <v>0</v>
      </c>
      <c r="V18" s="323">
        <f t="shared" si="9"/>
        <v>0</v>
      </c>
      <c r="W18" s="323">
        <f t="shared" si="10"/>
        <v>0</v>
      </c>
      <c r="X18" s="323">
        <f t="shared" si="11"/>
        <v>0</v>
      </c>
      <c r="Y18" s="323">
        <f t="shared" si="12"/>
        <v>0</v>
      </c>
      <c r="Z18" s="323">
        <f t="shared" si="13"/>
        <v>0</v>
      </c>
      <c r="AA18" s="323">
        <f t="shared" si="14"/>
        <v>0</v>
      </c>
      <c r="AB18" s="323">
        <f t="shared" si="15"/>
        <v>0</v>
      </c>
      <c r="AC18" s="323">
        <f t="shared" si="16"/>
        <v>0</v>
      </c>
      <c r="AD18" s="323">
        <f t="shared" si="17"/>
        <v>0</v>
      </c>
      <c r="AE18" s="323">
        <f t="shared" si="18"/>
        <v>0</v>
      </c>
      <c r="AF18" s="323">
        <f t="shared" si="43"/>
        <v>0</v>
      </c>
      <c r="AG18" s="323">
        <f t="shared" si="44"/>
        <v>0</v>
      </c>
      <c r="AH18" s="323">
        <f t="shared" si="19"/>
        <v>0</v>
      </c>
      <c r="AI18" s="323">
        <f t="shared" si="20"/>
        <v>0</v>
      </c>
      <c r="AJ18" s="323">
        <f t="shared" si="21"/>
        <v>0</v>
      </c>
      <c r="AK18" s="323">
        <f t="shared" si="22"/>
        <v>0</v>
      </c>
      <c r="AL18" s="323">
        <f t="shared" si="23"/>
        <v>0</v>
      </c>
      <c r="AM18" s="323">
        <f t="shared" si="24"/>
        <v>0</v>
      </c>
      <c r="AN18" s="323">
        <f t="shared" si="25"/>
        <v>0</v>
      </c>
      <c r="AO18" s="323">
        <f t="shared" si="26"/>
        <v>0</v>
      </c>
      <c r="AP18" s="323">
        <f t="shared" si="27"/>
        <v>0</v>
      </c>
      <c r="AQ18" s="323">
        <f t="shared" si="28"/>
        <v>0</v>
      </c>
      <c r="AR18" s="323">
        <f t="shared" si="29"/>
        <v>0</v>
      </c>
      <c r="AS18" s="323">
        <f t="shared" si="30"/>
        <v>0</v>
      </c>
      <c r="AT18" s="323">
        <f t="shared" si="31"/>
        <v>0</v>
      </c>
      <c r="AU18" s="323">
        <f t="shared" si="32"/>
        <v>0</v>
      </c>
      <c r="AV18" s="323">
        <f t="shared" si="33"/>
        <v>0</v>
      </c>
      <c r="AW18" s="323">
        <f t="shared" si="34"/>
        <v>0</v>
      </c>
      <c r="AX18" s="323">
        <f t="shared" si="35"/>
        <v>0</v>
      </c>
      <c r="AY18" s="323">
        <f t="shared" si="36"/>
        <v>0</v>
      </c>
      <c r="AZ18" s="323">
        <f t="shared" si="37"/>
        <v>0</v>
      </c>
      <c r="BA18" s="323">
        <f t="shared" si="38"/>
        <v>0</v>
      </c>
    </row>
    <row r="19" spans="1:53" s="320" customFormat="1" ht="15" customHeight="1">
      <c r="A19" s="63" t="str">
        <f t="array" ref="A19">IF(C19&lt;&gt;0,SUM(($C$11:C19&lt;&gt;0)*1),"")</f>
        <v/>
      </c>
      <c r="B19" s="321"/>
      <c r="C19" s="321"/>
      <c r="D19" s="321"/>
      <c r="E19" s="443"/>
      <c r="F19" s="377"/>
      <c r="G19" s="379"/>
      <c r="H19" s="379"/>
      <c r="I19" s="63" t="str">
        <f>A19</f>
        <v/>
      </c>
      <c r="J19" s="323">
        <f t="shared" si="1"/>
        <v>0</v>
      </c>
      <c r="K19" s="323">
        <f t="shared" si="2"/>
        <v>0</v>
      </c>
      <c r="L19" s="323">
        <f t="shared" si="3"/>
        <v>0</v>
      </c>
      <c r="M19" s="323">
        <f t="shared" si="4"/>
        <v>0</v>
      </c>
      <c r="N19" s="323">
        <f t="shared" si="39"/>
        <v>0</v>
      </c>
      <c r="O19" s="323">
        <f t="shared" si="40"/>
        <v>0</v>
      </c>
      <c r="P19" s="323">
        <f t="shared" si="5"/>
        <v>0</v>
      </c>
      <c r="Q19" s="323">
        <f t="shared" si="6"/>
        <v>0</v>
      </c>
      <c r="R19" s="323">
        <f t="shared" si="7"/>
        <v>0</v>
      </c>
      <c r="S19" s="323">
        <f t="shared" si="8"/>
        <v>0</v>
      </c>
      <c r="T19" s="323">
        <f t="shared" si="41"/>
        <v>0</v>
      </c>
      <c r="U19" s="323">
        <f t="shared" si="42"/>
        <v>0</v>
      </c>
      <c r="V19" s="323">
        <f t="shared" si="9"/>
        <v>0</v>
      </c>
      <c r="W19" s="323">
        <f t="shared" si="10"/>
        <v>0</v>
      </c>
      <c r="X19" s="323">
        <f t="shared" si="11"/>
        <v>0</v>
      </c>
      <c r="Y19" s="323">
        <f t="shared" si="12"/>
        <v>0</v>
      </c>
      <c r="Z19" s="323">
        <f t="shared" si="13"/>
        <v>0</v>
      </c>
      <c r="AA19" s="323">
        <f t="shared" si="14"/>
        <v>0</v>
      </c>
      <c r="AB19" s="323">
        <f t="shared" si="15"/>
        <v>0</v>
      </c>
      <c r="AC19" s="323">
        <f t="shared" si="16"/>
        <v>0</v>
      </c>
      <c r="AD19" s="323">
        <f t="shared" si="17"/>
        <v>0</v>
      </c>
      <c r="AE19" s="323">
        <f t="shared" si="18"/>
        <v>0</v>
      </c>
      <c r="AF19" s="323">
        <f t="shared" si="43"/>
        <v>0</v>
      </c>
      <c r="AG19" s="323">
        <f t="shared" si="44"/>
        <v>0</v>
      </c>
      <c r="AH19" s="323">
        <f t="shared" si="19"/>
        <v>0</v>
      </c>
      <c r="AI19" s="323">
        <f t="shared" si="20"/>
        <v>0</v>
      </c>
      <c r="AJ19" s="323">
        <f t="shared" si="21"/>
        <v>0</v>
      </c>
      <c r="AK19" s="323">
        <f t="shared" si="22"/>
        <v>0</v>
      </c>
      <c r="AL19" s="323">
        <f t="shared" si="23"/>
        <v>0</v>
      </c>
      <c r="AM19" s="323">
        <f t="shared" si="24"/>
        <v>0</v>
      </c>
      <c r="AN19" s="323">
        <f t="shared" si="25"/>
        <v>0</v>
      </c>
      <c r="AO19" s="323">
        <f t="shared" si="26"/>
        <v>0</v>
      </c>
      <c r="AP19" s="323">
        <f t="shared" si="27"/>
        <v>0</v>
      </c>
      <c r="AQ19" s="323">
        <f t="shared" si="28"/>
        <v>0</v>
      </c>
      <c r="AR19" s="323">
        <f t="shared" si="29"/>
        <v>0</v>
      </c>
      <c r="AS19" s="323">
        <f t="shared" si="30"/>
        <v>0</v>
      </c>
      <c r="AT19" s="323">
        <f t="shared" si="31"/>
        <v>0</v>
      </c>
      <c r="AU19" s="323">
        <f t="shared" si="32"/>
        <v>0</v>
      </c>
      <c r="AV19" s="323">
        <f t="shared" si="33"/>
        <v>0</v>
      </c>
      <c r="AW19" s="323">
        <f t="shared" si="34"/>
        <v>0</v>
      </c>
      <c r="AX19" s="323">
        <f t="shared" si="35"/>
        <v>0</v>
      </c>
      <c r="AY19" s="323">
        <f t="shared" si="36"/>
        <v>0</v>
      </c>
      <c r="AZ19" s="323">
        <f t="shared" si="37"/>
        <v>0</v>
      </c>
      <c r="BA19" s="323">
        <f t="shared" si="38"/>
        <v>0</v>
      </c>
    </row>
    <row r="20" spans="1:53" s="320" customFormat="1" ht="15" customHeight="1">
      <c r="A20" s="63" t="str">
        <f t="array" ref="A20">IF(C20&lt;&gt;0,SUM(($C$11:C20&lt;&gt;0)*1),"")</f>
        <v/>
      </c>
      <c r="B20" s="321"/>
      <c r="C20" s="321"/>
      <c r="D20" s="321"/>
      <c r="E20" s="443"/>
      <c r="F20" s="377"/>
      <c r="G20" s="379"/>
      <c r="H20" s="379"/>
      <c r="I20" s="63" t="str">
        <f>A20</f>
        <v/>
      </c>
      <c r="J20" s="323">
        <f t="shared" si="1"/>
        <v>0</v>
      </c>
      <c r="K20" s="323">
        <f t="shared" si="2"/>
        <v>0</v>
      </c>
      <c r="L20" s="323">
        <f t="shared" si="3"/>
        <v>0</v>
      </c>
      <c r="M20" s="323">
        <f t="shared" si="4"/>
        <v>0</v>
      </c>
      <c r="N20" s="323">
        <f t="shared" si="39"/>
        <v>0</v>
      </c>
      <c r="O20" s="323">
        <f t="shared" si="40"/>
        <v>0</v>
      </c>
      <c r="P20" s="323">
        <f t="shared" si="5"/>
        <v>0</v>
      </c>
      <c r="Q20" s="323">
        <f t="shared" si="6"/>
        <v>0</v>
      </c>
      <c r="R20" s="323">
        <f t="shared" si="7"/>
        <v>0</v>
      </c>
      <c r="S20" s="323">
        <f t="shared" si="8"/>
        <v>0</v>
      </c>
      <c r="T20" s="323">
        <f t="shared" si="41"/>
        <v>0</v>
      </c>
      <c r="U20" s="323">
        <f t="shared" si="42"/>
        <v>0</v>
      </c>
      <c r="V20" s="323">
        <f t="shared" si="9"/>
        <v>0</v>
      </c>
      <c r="W20" s="323">
        <f t="shared" si="10"/>
        <v>0</v>
      </c>
      <c r="X20" s="323">
        <f t="shared" si="11"/>
        <v>0</v>
      </c>
      <c r="Y20" s="323">
        <f t="shared" si="12"/>
        <v>0</v>
      </c>
      <c r="Z20" s="323">
        <f t="shared" si="13"/>
        <v>0</v>
      </c>
      <c r="AA20" s="323">
        <f t="shared" si="14"/>
        <v>0</v>
      </c>
      <c r="AB20" s="323">
        <f t="shared" si="15"/>
        <v>0</v>
      </c>
      <c r="AC20" s="323">
        <f t="shared" si="16"/>
        <v>0</v>
      </c>
      <c r="AD20" s="323">
        <f t="shared" si="17"/>
        <v>0</v>
      </c>
      <c r="AE20" s="323">
        <f t="shared" si="18"/>
        <v>0</v>
      </c>
      <c r="AF20" s="323">
        <f t="shared" si="43"/>
        <v>0</v>
      </c>
      <c r="AG20" s="323">
        <f t="shared" si="44"/>
        <v>0</v>
      </c>
      <c r="AH20" s="323">
        <f t="shared" si="19"/>
        <v>0</v>
      </c>
      <c r="AI20" s="323">
        <f t="shared" si="20"/>
        <v>0</v>
      </c>
      <c r="AJ20" s="323">
        <f t="shared" si="21"/>
        <v>0</v>
      </c>
      <c r="AK20" s="323">
        <f t="shared" si="22"/>
        <v>0</v>
      </c>
      <c r="AL20" s="323">
        <f t="shared" si="23"/>
        <v>0</v>
      </c>
      <c r="AM20" s="323">
        <f t="shared" si="24"/>
        <v>0</v>
      </c>
      <c r="AN20" s="323">
        <f t="shared" si="25"/>
        <v>0</v>
      </c>
      <c r="AO20" s="323">
        <f t="shared" si="26"/>
        <v>0</v>
      </c>
      <c r="AP20" s="323">
        <f t="shared" si="27"/>
        <v>0</v>
      </c>
      <c r="AQ20" s="323">
        <f t="shared" si="28"/>
        <v>0</v>
      </c>
      <c r="AR20" s="323">
        <f t="shared" si="29"/>
        <v>0</v>
      </c>
      <c r="AS20" s="323">
        <f t="shared" si="30"/>
        <v>0</v>
      </c>
      <c r="AT20" s="323">
        <f t="shared" si="31"/>
        <v>0</v>
      </c>
      <c r="AU20" s="323">
        <f t="shared" si="32"/>
        <v>0</v>
      </c>
      <c r="AV20" s="323">
        <f t="shared" si="33"/>
        <v>0</v>
      </c>
      <c r="AW20" s="323">
        <f t="shared" si="34"/>
        <v>0</v>
      </c>
      <c r="AX20" s="323">
        <f t="shared" si="35"/>
        <v>0</v>
      </c>
      <c r="AY20" s="323">
        <f t="shared" si="36"/>
        <v>0</v>
      </c>
      <c r="AZ20" s="323">
        <f t="shared" si="37"/>
        <v>0</v>
      </c>
      <c r="BA20" s="323">
        <f t="shared" si="38"/>
        <v>0</v>
      </c>
    </row>
    <row r="21" spans="1:53" s="320" customFormat="1" ht="15" customHeight="1">
      <c r="A21" s="63" t="str">
        <f t="array" ref="A21">IF(C21&lt;&gt;0,SUM(($C$11:C21&lt;&gt;0)*1),"")</f>
        <v/>
      </c>
      <c r="B21" s="321"/>
      <c r="C21" s="321"/>
      <c r="D21" s="321"/>
      <c r="E21" s="443"/>
      <c r="F21" s="377"/>
      <c r="G21" s="379"/>
      <c r="H21" s="379"/>
      <c r="I21" s="63" t="str">
        <f>A21</f>
        <v/>
      </c>
      <c r="J21" s="323">
        <f t="shared" si="1"/>
        <v>0</v>
      </c>
      <c r="K21" s="323">
        <f t="shared" si="2"/>
        <v>0</v>
      </c>
      <c r="L21" s="323">
        <f t="shared" si="3"/>
        <v>0</v>
      </c>
      <c r="M21" s="323">
        <f t="shared" si="4"/>
        <v>0</v>
      </c>
      <c r="N21" s="323">
        <f t="shared" si="39"/>
        <v>0</v>
      </c>
      <c r="O21" s="323">
        <f t="shared" si="40"/>
        <v>0</v>
      </c>
      <c r="P21" s="323">
        <f t="shared" si="5"/>
        <v>0</v>
      </c>
      <c r="Q21" s="323">
        <f t="shared" si="6"/>
        <v>0</v>
      </c>
      <c r="R21" s="323">
        <f t="shared" si="7"/>
        <v>0</v>
      </c>
      <c r="S21" s="323">
        <f t="shared" si="8"/>
        <v>0</v>
      </c>
      <c r="T21" s="323">
        <f t="shared" si="41"/>
        <v>0</v>
      </c>
      <c r="U21" s="323">
        <f t="shared" si="42"/>
        <v>0</v>
      </c>
      <c r="V21" s="323">
        <f t="shared" si="9"/>
        <v>0</v>
      </c>
      <c r="W21" s="323">
        <f t="shared" si="10"/>
        <v>0</v>
      </c>
      <c r="X21" s="323">
        <f t="shared" si="11"/>
        <v>0</v>
      </c>
      <c r="Y21" s="323">
        <f t="shared" si="12"/>
        <v>0</v>
      </c>
      <c r="Z21" s="323">
        <f t="shared" si="13"/>
        <v>0</v>
      </c>
      <c r="AA21" s="323">
        <f t="shared" si="14"/>
        <v>0</v>
      </c>
      <c r="AB21" s="323">
        <f t="shared" si="15"/>
        <v>0</v>
      </c>
      <c r="AC21" s="323">
        <f t="shared" si="16"/>
        <v>0</v>
      </c>
      <c r="AD21" s="323">
        <f t="shared" si="17"/>
        <v>0</v>
      </c>
      <c r="AE21" s="323">
        <f t="shared" si="18"/>
        <v>0</v>
      </c>
      <c r="AF21" s="323">
        <f t="shared" si="43"/>
        <v>0</v>
      </c>
      <c r="AG21" s="323">
        <f t="shared" si="44"/>
        <v>0</v>
      </c>
      <c r="AH21" s="323">
        <f t="shared" si="19"/>
        <v>0</v>
      </c>
      <c r="AI21" s="323">
        <f t="shared" si="20"/>
        <v>0</v>
      </c>
      <c r="AJ21" s="323">
        <f t="shared" si="21"/>
        <v>0</v>
      </c>
      <c r="AK21" s="323">
        <f t="shared" si="22"/>
        <v>0</v>
      </c>
      <c r="AL21" s="323">
        <f t="shared" si="23"/>
        <v>0</v>
      </c>
      <c r="AM21" s="323">
        <f t="shared" si="24"/>
        <v>0</v>
      </c>
      <c r="AN21" s="323">
        <f t="shared" si="25"/>
        <v>0</v>
      </c>
      <c r="AO21" s="323">
        <f t="shared" si="26"/>
        <v>0</v>
      </c>
      <c r="AP21" s="323">
        <f t="shared" si="27"/>
        <v>0</v>
      </c>
      <c r="AQ21" s="323">
        <f t="shared" si="28"/>
        <v>0</v>
      </c>
      <c r="AR21" s="323">
        <f t="shared" si="29"/>
        <v>0</v>
      </c>
      <c r="AS21" s="323">
        <f t="shared" si="30"/>
        <v>0</v>
      </c>
      <c r="AT21" s="323">
        <f t="shared" si="31"/>
        <v>0</v>
      </c>
      <c r="AU21" s="323">
        <f t="shared" si="32"/>
        <v>0</v>
      </c>
      <c r="AV21" s="323">
        <f t="shared" si="33"/>
        <v>0</v>
      </c>
      <c r="AW21" s="323">
        <f t="shared" si="34"/>
        <v>0</v>
      </c>
      <c r="AX21" s="323">
        <f t="shared" si="35"/>
        <v>0</v>
      </c>
      <c r="AY21" s="323">
        <f t="shared" si="36"/>
        <v>0</v>
      </c>
      <c r="AZ21" s="323">
        <f t="shared" si="37"/>
        <v>0</v>
      </c>
      <c r="BA21" s="323">
        <f t="shared" si="38"/>
        <v>0</v>
      </c>
    </row>
    <row r="22" spans="1:53" s="320" customFormat="1" ht="15" customHeight="1">
      <c r="A22" s="63" t="str">
        <f t="array" ref="A22">IF(C22&lt;&gt;0,SUM(($C$11:C22&lt;&gt;0)*1),"")</f>
        <v/>
      </c>
      <c r="B22" s="321"/>
      <c r="C22" s="321"/>
      <c r="D22" s="321"/>
      <c r="E22" s="443"/>
      <c r="F22" s="377"/>
      <c r="G22" s="379"/>
      <c r="H22" s="379"/>
      <c r="I22" s="63" t="str">
        <f t="shared" ref="I22:I78" si="46">A22</f>
        <v/>
      </c>
      <c r="J22" s="323">
        <f t="shared" si="1"/>
        <v>0</v>
      </c>
      <c r="K22" s="323">
        <f t="shared" si="2"/>
        <v>0</v>
      </c>
      <c r="L22" s="323">
        <f t="shared" si="3"/>
        <v>0</v>
      </c>
      <c r="M22" s="323">
        <f t="shared" si="4"/>
        <v>0</v>
      </c>
      <c r="N22" s="323">
        <f t="shared" si="39"/>
        <v>0</v>
      </c>
      <c r="O22" s="323">
        <f t="shared" si="40"/>
        <v>0</v>
      </c>
      <c r="P22" s="323">
        <f t="shared" si="5"/>
        <v>0</v>
      </c>
      <c r="Q22" s="323">
        <f t="shared" si="6"/>
        <v>0</v>
      </c>
      <c r="R22" s="323">
        <f t="shared" si="7"/>
        <v>0</v>
      </c>
      <c r="S22" s="323">
        <f t="shared" si="8"/>
        <v>0</v>
      </c>
      <c r="T22" s="323">
        <f t="shared" si="41"/>
        <v>0</v>
      </c>
      <c r="U22" s="323">
        <f t="shared" si="42"/>
        <v>0</v>
      </c>
      <c r="V22" s="323">
        <f t="shared" si="9"/>
        <v>0</v>
      </c>
      <c r="W22" s="323">
        <f t="shared" si="10"/>
        <v>0</v>
      </c>
      <c r="X22" s="323">
        <f t="shared" si="11"/>
        <v>0</v>
      </c>
      <c r="Y22" s="323">
        <f t="shared" si="12"/>
        <v>0</v>
      </c>
      <c r="Z22" s="323">
        <f t="shared" si="13"/>
        <v>0</v>
      </c>
      <c r="AA22" s="323">
        <f t="shared" si="14"/>
        <v>0</v>
      </c>
      <c r="AB22" s="323">
        <f t="shared" si="15"/>
        <v>0</v>
      </c>
      <c r="AC22" s="323">
        <f t="shared" si="16"/>
        <v>0</v>
      </c>
      <c r="AD22" s="323">
        <f t="shared" si="17"/>
        <v>0</v>
      </c>
      <c r="AE22" s="323">
        <f t="shared" si="18"/>
        <v>0</v>
      </c>
      <c r="AF22" s="323">
        <f t="shared" si="43"/>
        <v>0</v>
      </c>
      <c r="AG22" s="323">
        <f t="shared" si="44"/>
        <v>0</v>
      </c>
      <c r="AH22" s="323">
        <f t="shared" si="19"/>
        <v>0</v>
      </c>
      <c r="AI22" s="323">
        <f t="shared" si="20"/>
        <v>0</v>
      </c>
      <c r="AJ22" s="323">
        <f t="shared" si="21"/>
        <v>0</v>
      </c>
      <c r="AK22" s="323">
        <f t="shared" si="22"/>
        <v>0</v>
      </c>
      <c r="AL22" s="323">
        <f t="shared" si="23"/>
        <v>0</v>
      </c>
      <c r="AM22" s="323">
        <f t="shared" si="24"/>
        <v>0</v>
      </c>
      <c r="AN22" s="323">
        <f t="shared" si="25"/>
        <v>0</v>
      </c>
      <c r="AO22" s="323">
        <f t="shared" si="26"/>
        <v>0</v>
      </c>
      <c r="AP22" s="323">
        <f t="shared" si="27"/>
        <v>0</v>
      </c>
      <c r="AQ22" s="323">
        <f t="shared" si="28"/>
        <v>0</v>
      </c>
      <c r="AR22" s="323">
        <f t="shared" si="29"/>
        <v>0</v>
      </c>
      <c r="AS22" s="323">
        <f t="shared" si="30"/>
        <v>0</v>
      </c>
      <c r="AT22" s="323">
        <f t="shared" si="31"/>
        <v>0</v>
      </c>
      <c r="AU22" s="323">
        <f t="shared" si="32"/>
        <v>0</v>
      </c>
      <c r="AV22" s="323">
        <f t="shared" si="33"/>
        <v>0</v>
      </c>
      <c r="AW22" s="323">
        <f t="shared" si="34"/>
        <v>0</v>
      </c>
      <c r="AX22" s="323">
        <f t="shared" si="35"/>
        <v>0</v>
      </c>
      <c r="AY22" s="323">
        <f t="shared" si="36"/>
        <v>0</v>
      </c>
      <c r="AZ22" s="323">
        <f t="shared" si="37"/>
        <v>0</v>
      </c>
      <c r="BA22" s="323">
        <f t="shared" si="38"/>
        <v>0</v>
      </c>
    </row>
    <row r="23" spans="1:53" s="320" customFormat="1" ht="15" customHeight="1">
      <c r="A23" s="63" t="str">
        <f t="array" ref="A23">IF(C23&lt;&gt;0,SUM(($C$11:C23&lt;&gt;0)*1),"")</f>
        <v/>
      </c>
      <c r="B23" s="321"/>
      <c r="C23" s="321"/>
      <c r="D23" s="321"/>
      <c r="E23" s="443"/>
      <c r="F23" s="377"/>
      <c r="G23" s="379"/>
      <c r="H23" s="379"/>
      <c r="I23" s="63" t="str">
        <f t="shared" si="46"/>
        <v/>
      </c>
      <c r="J23" s="323">
        <f t="shared" si="1"/>
        <v>0</v>
      </c>
      <c r="K23" s="323">
        <f t="shared" si="2"/>
        <v>0</v>
      </c>
      <c r="L23" s="323">
        <f t="shared" si="3"/>
        <v>0</v>
      </c>
      <c r="M23" s="323">
        <f t="shared" si="4"/>
        <v>0</v>
      </c>
      <c r="N23" s="323">
        <f t="shared" si="39"/>
        <v>0</v>
      </c>
      <c r="O23" s="323">
        <f t="shared" si="40"/>
        <v>0</v>
      </c>
      <c r="P23" s="323">
        <f t="shared" si="5"/>
        <v>0</v>
      </c>
      <c r="Q23" s="323">
        <f t="shared" si="6"/>
        <v>0</v>
      </c>
      <c r="R23" s="323">
        <f t="shared" si="7"/>
        <v>0</v>
      </c>
      <c r="S23" s="323">
        <f t="shared" si="8"/>
        <v>0</v>
      </c>
      <c r="T23" s="323">
        <f t="shared" si="41"/>
        <v>0</v>
      </c>
      <c r="U23" s="323">
        <f t="shared" si="42"/>
        <v>0</v>
      </c>
      <c r="V23" s="323">
        <f t="shared" si="9"/>
        <v>0</v>
      </c>
      <c r="W23" s="323">
        <f t="shared" si="10"/>
        <v>0</v>
      </c>
      <c r="X23" s="323">
        <f t="shared" si="11"/>
        <v>0</v>
      </c>
      <c r="Y23" s="323">
        <f t="shared" si="12"/>
        <v>0</v>
      </c>
      <c r="Z23" s="323">
        <f t="shared" si="13"/>
        <v>0</v>
      </c>
      <c r="AA23" s="323">
        <f t="shared" si="14"/>
        <v>0</v>
      </c>
      <c r="AB23" s="323">
        <f t="shared" si="15"/>
        <v>0</v>
      </c>
      <c r="AC23" s="323">
        <f t="shared" si="16"/>
        <v>0</v>
      </c>
      <c r="AD23" s="323">
        <f t="shared" si="17"/>
        <v>0</v>
      </c>
      <c r="AE23" s="323">
        <f t="shared" si="18"/>
        <v>0</v>
      </c>
      <c r="AF23" s="323">
        <f t="shared" si="43"/>
        <v>0</v>
      </c>
      <c r="AG23" s="323">
        <f t="shared" si="44"/>
        <v>0</v>
      </c>
      <c r="AH23" s="323">
        <f t="shared" si="19"/>
        <v>0</v>
      </c>
      <c r="AI23" s="323">
        <f t="shared" si="20"/>
        <v>0</v>
      </c>
      <c r="AJ23" s="323">
        <f t="shared" si="21"/>
        <v>0</v>
      </c>
      <c r="AK23" s="323">
        <f t="shared" si="22"/>
        <v>0</v>
      </c>
      <c r="AL23" s="323">
        <f t="shared" si="23"/>
        <v>0</v>
      </c>
      <c r="AM23" s="323">
        <f t="shared" si="24"/>
        <v>0</v>
      </c>
      <c r="AN23" s="323">
        <f t="shared" si="25"/>
        <v>0</v>
      </c>
      <c r="AO23" s="323">
        <f t="shared" si="26"/>
        <v>0</v>
      </c>
      <c r="AP23" s="323">
        <f t="shared" si="27"/>
        <v>0</v>
      </c>
      <c r="AQ23" s="323">
        <f t="shared" si="28"/>
        <v>0</v>
      </c>
      <c r="AR23" s="323">
        <f t="shared" si="29"/>
        <v>0</v>
      </c>
      <c r="AS23" s="323">
        <f t="shared" si="30"/>
        <v>0</v>
      </c>
      <c r="AT23" s="323">
        <f t="shared" si="31"/>
        <v>0</v>
      </c>
      <c r="AU23" s="323">
        <f t="shared" si="32"/>
        <v>0</v>
      </c>
      <c r="AV23" s="323">
        <f t="shared" si="33"/>
        <v>0</v>
      </c>
      <c r="AW23" s="323">
        <f t="shared" si="34"/>
        <v>0</v>
      </c>
      <c r="AX23" s="323">
        <f t="shared" si="35"/>
        <v>0</v>
      </c>
      <c r="AY23" s="323">
        <f t="shared" si="36"/>
        <v>0</v>
      </c>
      <c r="AZ23" s="323">
        <f t="shared" si="37"/>
        <v>0</v>
      </c>
      <c r="BA23" s="323">
        <f t="shared" si="38"/>
        <v>0</v>
      </c>
    </row>
    <row r="24" spans="1:53" s="320" customFormat="1" ht="15" customHeight="1">
      <c r="A24" s="63" t="str">
        <f t="array" ref="A24">IF(C24&lt;&gt;0,SUM(($C$11:C24&lt;&gt;0)*1),"")</f>
        <v/>
      </c>
      <c r="B24" s="321"/>
      <c r="C24" s="321"/>
      <c r="D24" s="321"/>
      <c r="E24" s="443"/>
      <c r="F24" s="377"/>
      <c r="G24" s="379"/>
      <c r="H24" s="379"/>
      <c r="I24" s="63" t="str">
        <f t="shared" si="46"/>
        <v/>
      </c>
      <c r="J24" s="323">
        <f t="shared" si="1"/>
        <v>0</v>
      </c>
      <c r="K24" s="323">
        <f t="shared" si="2"/>
        <v>0</v>
      </c>
      <c r="L24" s="323">
        <f t="shared" si="3"/>
        <v>0</v>
      </c>
      <c r="M24" s="323">
        <f t="shared" si="4"/>
        <v>0</v>
      </c>
      <c r="N24" s="323">
        <f t="shared" si="39"/>
        <v>0</v>
      </c>
      <c r="O24" s="323">
        <f t="shared" si="40"/>
        <v>0</v>
      </c>
      <c r="P24" s="323">
        <f t="shared" si="5"/>
        <v>0</v>
      </c>
      <c r="Q24" s="323">
        <f t="shared" si="6"/>
        <v>0</v>
      </c>
      <c r="R24" s="323">
        <f t="shared" si="7"/>
        <v>0</v>
      </c>
      <c r="S24" s="323">
        <f t="shared" si="8"/>
        <v>0</v>
      </c>
      <c r="T24" s="323">
        <f t="shared" si="41"/>
        <v>0</v>
      </c>
      <c r="U24" s="323">
        <f t="shared" si="42"/>
        <v>0</v>
      </c>
      <c r="V24" s="323">
        <f t="shared" si="9"/>
        <v>0</v>
      </c>
      <c r="W24" s="323">
        <f t="shared" si="10"/>
        <v>0</v>
      </c>
      <c r="X24" s="323">
        <f t="shared" si="11"/>
        <v>0</v>
      </c>
      <c r="Y24" s="323">
        <f t="shared" si="12"/>
        <v>0</v>
      </c>
      <c r="Z24" s="323">
        <f t="shared" si="13"/>
        <v>0</v>
      </c>
      <c r="AA24" s="323">
        <f t="shared" si="14"/>
        <v>0</v>
      </c>
      <c r="AB24" s="323">
        <f t="shared" si="15"/>
        <v>0</v>
      </c>
      <c r="AC24" s="323">
        <f t="shared" si="16"/>
        <v>0</v>
      </c>
      <c r="AD24" s="323">
        <f t="shared" si="17"/>
        <v>0</v>
      </c>
      <c r="AE24" s="323">
        <f t="shared" si="18"/>
        <v>0</v>
      </c>
      <c r="AF24" s="323">
        <f t="shared" si="43"/>
        <v>0</v>
      </c>
      <c r="AG24" s="323">
        <f t="shared" si="44"/>
        <v>0</v>
      </c>
      <c r="AH24" s="323">
        <f t="shared" si="19"/>
        <v>0</v>
      </c>
      <c r="AI24" s="323">
        <f t="shared" si="20"/>
        <v>0</v>
      </c>
      <c r="AJ24" s="323">
        <f t="shared" si="21"/>
        <v>0</v>
      </c>
      <c r="AK24" s="323">
        <f t="shared" si="22"/>
        <v>0</v>
      </c>
      <c r="AL24" s="323">
        <f t="shared" si="23"/>
        <v>0</v>
      </c>
      <c r="AM24" s="323">
        <f t="shared" si="24"/>
        <v>0</v>
      </c>
      <c r="AN24" s="323">
        <f t="shared" si="25"/>
        <v>0</v>
      </c>
      <c r="AO24" s="323">
        <f t="shared" si="26"/>
        <v>0</v>
      </c>
      <c r="AP24" s="323">
        <f t="shared" si="27"/>
        <v>0</v>
      </c>
      <c r="AQ24" s="323">
        <f t="shared" si="28"/>
        <v>0</v>
      </c>
      <c r="AR24" s="323">
        <f t="shared" si="29"/>
        <v>0</v>
      </c>
      <c r="AS24" s="323">
        <f t="shared" si="30"/>
        <v>0</v>
      </c>
      <c r="AT24" s="323">
        <f t="shared" si="31"/>
        <v>0</v>
      </c>
      <c r="AU24" s="323">
        <f t="shared" si="32"/>
        <v>0</v>
      </c>
      <c r="AV24" s="323">
        <f t="shared" si="33"/>
        <v>0</v>
      </c>
      <c r="AW24" s="323">
        <f t="shared" si="34"/>
        <v>0</v>
      </c>
      <c r="AX24" s="323">
        <f t="shared" si="35"/>
        <v>0</v>
      </c>
      <c r="AY24" s="323">
        <f t="shared" si="36"/>
        <v>0</v>
      </c>
      <c r="AZ24" s="323">
        <f t="shared" si="37"/>
        <v>0</v>
      </c>
      <c r="BA24" s="323">
        <f t="shared" si="38"/>
        <v>0</v>
      </c>
    </row>
    <row r="25" spans="1:53" s="320" customFormat="1" ht="15" customHeight="1">
      <c r="A25" s="63" t="str">
        <f t="array" ref="A25">IF(C25&lt;&gt;0,SUM(($C$11:C25&lt;&gt;0)*1),"")</f>
        <v/>
      </c>
      <c r="B25" s="321"/>
      <c r="C25" s="321"/>
      <c r="D25" s="321"/>
      <c r="E25" s="443"/>
      <c r="F25" s="377"/>
      <c r="G25" s="379"/>
      <c r="H25" s="379"/>
      <c r="I25" s="63" t="str">
        <f t="shared" si="46"/>
        <v/>
      </c>
      <c r="J25" s="323">
        <f t="shared" si="1"/>
        <v>0</v>
      </c>
      <c r="K25" s="323">
        <f t="shared" si="2"/>
        <v>0</v>
      </c>
      <c r="L25" s="323">
        <f t="shared" si="3"/>
        <v>0</v>
      </c>
      <c r="M25" s="323">
        <f t="shared" si="4"/>
        <v>0</v>
      </c>
      <c r="N25" s="323">
        <f t="shared" si="39"/>
        <v>0</v>
      </c>
      <c r="O25" s="323">
        <f t="shared" si="40"/>
        <v>0</v>
      </c>
      <c r="P25" s="323">
        <f t="shared" si="5"/>
        <v>0</v>
      </c>
      <c r="Q25" s="323">
        <f t="shared" si="6"/>
        <v>0</v>
      </c>
      <c r="R25" s="323">
        <f t="shared" si="7"/>
        <v>0</v>
      </c>
      <c r="S25" s="323">
        <f t="shared" si="8"/>
        <v>0</v>
      </c>
      <c r="T25" s="323">
        <f t="shared" si="41"/>
        <v>0</v>
      </c>
      <c r="U25" s="323">
        <f t="shared" si="42"/>
        <v>0</v>
      </c>
      <c r="V25" s="323">
        <f t="shared" si="9"/>
        <v>0</v>
      </c>
      <c r="W25" s="323">
        <f t="shared" si="10"/>
        <v>0</v>
      </c>
      <c r="X25" s="323">
        <f t="shared" si="11"/>
        <v>0</v>
      </c>
      <c r="Y25" s="323">
        <f t="shared" si="12"/>
        <v>0</v>
      </c>
      <c r="Z25" s="323">
        <f t="shared" si="13"/>
        <v>0</v>
      </c>
      <c r="AA25" s="323">
        <f t="shared" si="14"/>
        <v>0</v>
      </c>
      <c r="AB25" s="323">
        <f t="shared" si="15"/>
        <v>0</v>
      </c>
      <c r="AC25" s="323">
        <f t="shared" si="16"/>
        <v>0</v>
      </c>
      <c r="AD25" s="323">
        <f t="shared" si="17"/>
        <v>0</v>
      </c>
      <c r="AE25" s="323">
        <f t="shared" si="18"/>
        <v>0</v>
      </c>
      <c r="AF25" s="323">
        <f t="shared" si="43"/>
        <v>0</v>
      </c>
      <c r="AG25" s="323">
        <f t="shared" si="44"/>
        <v>0</v>
      </c>
      <c r="AH25" s="323">
        <f t="shared" si="19"/>
        <v>0</v>
      </c>
      <c r="AI25" s="323">
        <f t="shared" si="20"/>
        <v>0</v>
      </c>
      <c r="AJ25" s="323">
        <f t="shared" si="21"/>
        <v>0</v>
      </c>
      <c r="AK25" s="323">
        <f t="shared" si="22"/>
        <v>0</v>
      </c>
      <c r="AL25" s="323">
        <f t="shared" si="23"/>
        <v>0</v>
      </c>
      <c r="AM25" s="323">
        <f t="shared" si="24"/>
        <v>0</v>
      </c>
      <c r="AN25" s="323">
        <f t="shared" si="25"/>
        <v>0</v>
      </c>
      <c r="AO25" s="323">
        <f t="shared" si="26"/>
        <v>0</v>
      </c>
      <c r="AP25" s="323">
        <f t="shared" si="27"/>
        <v>0</v>
      </c>
      <c r="AQ25" s="323">
        <f t="shared" si="28"/>
        <v>0</v>
      </c>
      <c r="AR25" s="323">
        <f t="shared" si="29"/>
        <v>0</v>
      </c>
      <c r="AS25" s="323">
        <f t="shared" si="30"/>
        <v>0</v>
      </c>
      <c r="AT25" s="323">
        <f t="shared" si="31"/>
        <v>0</v>
      </c>
      <c r="AU25" s="323">
        <f t="shared" si="32"/>
        <v>0</v>
      </c>
      <c r="AV25" s="323">
        <f t="shared" si="33"/>
        <v>0</v>
      </c>
      <c r="AW25" s="323">
        <f t="shared" si="34"/>
        <v>0</v>
      </c>
      <c r="AX25" s="323">
        <f t="shared" si="35"/>
        <v>0</v>
      </c>
      <c r="AY25" s="323">
        <f t="shared" si="36"/>
        <v>0</v>
      </c>
      <c r="AZ25" s="323">
        <f t="shared" si="37"/>
        <v>0</v>
      </c>
      <c r="BA25" s="323">
        <f t="shared" si="38"/>
        <v>0</v>
      </c>
    </row>
    <row r="26" spans="1:53" s="320" customFormat="1" ht="15" customHeight="1">
      <c r="A26" s="63" t="str">
        <f t="array" ref="A26">IF(C26&lt;&gt;0,SUM(($C$11:C26&lt;&gt;0)*1),"")</f>
        <v/>
      </c>
      <c r="B26" s="321"/>
      <c r="C26" s="321"/>
      <c r="D26" s="321"/>
      <c r="E26" s="443"/>
      <c r="F26" s="377"/>
      <c r="G26" s="379"/>
      <c r="H26" s="379"/>
      <c r="I26" s="63" t="str">
        <f t="shared" si="46"/>
        <v/>
      </c>
      <c r="J26" s="323">
        <f t="shared" si="1"/>
        <v>0</v>
      </c>
      <c r="K26" s="323">
        <f t="shared" si="2"/>
        <v>0</v>
      </c>
      <c r="L26" s="323">
        <f t="shared" si="3"/>
        <v>0</v>
      </c>
      <c r="M26" s="323">
        <f t="shared" si="4"/>
        <v>0</v>
      </c>
      <c r="N26" s="323">
        <f t="shared" si="39"/>
        <v>0</v>
      </c>
      <c r="O26" s="323">
        <f t="shared" si="40"/>
        <v>0</v>
      </c>
      <c r="P26" s="323">
        <f t="shared" si="5"/>
        <v>0</v>
      </c>
      <c r="Q26" s="323">
        <f t="shared" si="6"/>
        <v>0</v>
      </c>
      <c r="R26" s="323">
        <f t="shared" si="7"/>
        <v>0</v>
      </c>
      <c r="S26" s="323">
        <f t="shared" si="8"/>
        <v>0</v>
      </c>
      <c r="T26" s="323">
        <f t="shared" si="41"/>
        <v>0</v>
      </c>
      <c r="U26" s="323">
        <f t="shared" si="42"/>
        <v>0</v>
      </c>
      <c r="V26" s="323">
        <f t="shared" si="9"/>
        <v>0</v>
      </c>
      <c r="W26" s="323">
        <f t="shared" si="10"/>
        <v>0</v>
      </c>
      <c r="X26" s="323">
        <f t="shared" si="11"/>
        <v>0</v>
      </c>
      <c r="Y26" s="323">
        <f t="shared" si="12"/>
        <v>0</v>
      </c>
      <c r="Z26" s="323">
        <f t="shared" si="13"/>
        <v>0</v>
      </c>
      <c r="AA26" s="323">
        <f t="shared" si="14"/>
        <v>0</v>
      </c>
      <c r="AB26" s="323">
        <f t="shared" si="15"/>
        <v>0</v>
      </c>
      <c r="AC26" s="323">
        <f t="shared" si="16"/>
        <v>0</v>
      </c>
      <c r="AD26" s="323">
        <f t="shared" si="17"/>
        <v>0</v>
      </c>
      <c r="AE26" s="323">
        <f t="shared" si="18"/>
        <v>0</v>
      </c>
      <c r="AF26" s="323">
        <f t="shared" si="43"/>
        <v>0</v>
      </c>
      <c r="AG26" s="323">
        <f t="shared" si="44"/>
        <v>0</v>
      </c>
      <c r="AH26" s="323">
        <f t="shared" si="19"/>
        <v>0</v>
      </c>
      <c r="AI26" s="323">
        <f t="shared" si="20"/>
        <v>0</v>
      </c>
      <c r="AJ26" s="323">
        <f t="shared" si="21"/>
        <v>0</v>
      </c>
      <c r="AK26" s="323">
        <f t="shared" si="22"/>
        <v>0</v>
      </c>
      <c r="AL26" s="323">
        <f t="shared" si="23"/>
        <v>0</v>
      </c>
      <c r="AM26" s="323">
        <f t="shared" si="24"/>
        <v>0</v>
      </c>
      <c r="AN26" s="323">
        <f t="shared" si="25"/>
        <v>0</v>
      </c>
      <c r="AO26" s="323">
        <f t="shared" si="26"/>
        <v>0</v>
      </c>
      <c r="AP26" s="323">
        <f t="shared" si="27"/>
        <v>0</v>
      </c>
      <c r="AQ26" s="323">
        <f t="shared" si="28"/>
        <v>0</v>
      </c>
      <c r="AR26" s="323">
        <f t="shared" si="29"/>
        <v>0</v>
      </c>
      <c r="AS26" s="323">
        <f t="shared" si="30"/>
        <v>0</v>
      </c>
      <c r="AT26" s="323">
        <f t="shared" si="31"/>
        <v>0</v>
      </c>
      <c r="AU26" s="323">
        <f t="shared" si="32"/>
        <v>0</v>
      </c>
      <c r="AV26" s="323">
        <f t="shared" si="33"/>
        <v>0</v>
      </c>
      <c r="AW26" s="323">
        <f t="shared" si="34"/>
        <v>0</v>
      </c>
      <c r="AX26" s="323">
        <f t="shared" si="35"/>
        <v>0</v>
      </c>
      <c r="AY26" s="323">
        <f t="shared" si="36"/>
        <v>0</v>
      </c>
      <c r="AZ26" s="323">
        <f t="shared" si="37"/>
        <v>0</v>
      </c>
      <c r="BA26" s="323">
        <f t="shared" si="38"/>
        <v>0</v>
      </c>
    </row>
    <row r="27" spans="1:53" s="320" customFormat="1" ht="15" customHeight="1">
      <c r="A27" s="63" t="str">
        <f t="array" ref="A27">IF(C27&lt;&gt;0,SUM(($C$11:C27&lt;&gt;0)*1),"")</f>
        <v/>
      </c>
      <c r="B27" s="321"/>
      <c r="C27" s="321"/>
      <c r="D27" s="321"/>
      <c r="E27" s="443"/>
      <c r="F27" s="377"/>
      <c r="G27" s="379"/>
      <c r="H27" s="379"/>
      <c r="I27" s="63" t="str">
        <f t="shared" si="46"/>
        <v/>
      </c>
      <c r="J27" s="323">
        <f t="shared" si="1"/>
        <v>0</v>
      </c>
      <c r="K27" s="323">
        <f t="shared" si="2"/>
        <v>0</v>
      </c>
      <c r="L27" s="323">
        <f t="shared" si="3"/>
        <v>0</v>
      </c>
      <c r="M27" s="323">
        <f t="shared" si="4"/>
        <v>0</v>
      </c>
      <c r="N27" s="323">
        <f t="shared" si="39"/>
        <v>0</v>
      </c>
      <c r="O27" s="323">
        <f t="shared" si="40"/>
        <v>0</v>
      </c>
      <c r="P27" s="323">
        <f t="shared" si="5"/>
        <v>0</v>
      </c>
      <c r="Q27" s="323">
        <f t="shared" si="6"/>
        <v>0</v>
      </c>
      <c r="R27" s="323">
        <f t="shared" si="7"/>
        <v>0</v>
      </c>
      <c r="S27" s="323">
        <f t="shared" si="8"/>
        <v>0</v>
      </c>
      <c r="T27" s="323">
        <f t="shared" si="41"/>
        <v>0</v>
      </c>
      <c r="U27" s="323">
        <f t="shared" si="42"/>
        <v>0</v>
      </c>
      <c r="V27" s="323">
        <f t="shared" si="9"/>
        <v>0</v>
      </c>
      <c r="W27" s="323">
        <f t="shared" si="10"/>
        <v>0</v>
      </c>
      <c r="X27" s="323">
        <f t="shared" si="11"/>
        <v>0</v>
      </c>
      <c r="Y27" s="323">
        <f t="shared" si="12"/>
        <v>0</v>
      </c>
      <c r="Z27" s="323">
        <f t="shared" si="13"/>
        <v>0</v>
      </c>
      <c r="AA27" s="323">
        <f t="shared" si="14"/>
        <v>0</v>
      </c>
      <c r="AB27" s="323">
        <f t="shared" si="15"/>
        <v>0</v>
      </c>
      <c r="AC27" s="323">
        <f t="shared" si="16"/>
        <v>0</v>
      </c>
      <c r="AD27" s="323">
        <f t="shared" si="17"/>
        <v>0</v>
      </c>
      <c r="AE27" s="323">
        <f t="shared" si="18"/>
        <v>0</v>
      </c>
      <c r="AF27" s="323">
        <f t="shared" si="43"/>
        <v>0</v>
      </c>
      <c r="AG27" s="323">
        <f t="shared" si="44"/>
        <v>0</v>
      </c>
      <c r="AH27" s="323">
        <f t="shared" si="19"/>
        <v>0</v>
      </c>
      <c r="AI27" s="323">
        <f t="shared" si="20"/>
        <v>0</v>
      </c>
      <c r="AJ27" s="323">
        <f t="shared" si="21"/>
        <v>0</v>
      </c>
      <c r="AK27" s="323">
        <f t="shared" si="22"/>
        <v>0</v>
      </c>
      <c r="AL27" s="323">
        <f t="shared" si="23"/>
        <v>0</v>
      </c>
      <c r="AM27" s="323">
        <f t="shared" si="24"/>
        <v>0</v>
      </c>
      <c r="AN27" s="323">
        <f t="shared" si="25"/>
        <v>0</v>
      </c>
      <c r="AO27" s="323">
        <f t="shared" si="26"/>
        <v>0</v>
      </c>
      <c r="AP27" s="323">
        <f t="shared" si="27"/>
        <v>0</v>
      </c>
      <c r="AQ27" s="323">
        <f t="shared" si="28"/>
        <v>0</v>
      </c>
      <c r="AR27" s="323">
        <f t="shared" si="29"/>
        <v>0</v>
      </c>
      <c r="AS27" s="323">
        <f t="shared" si="30"/>
        <v>0</v>
      </c>
      <c r="AT27" s="323">
        <f t="shared" si="31"/>
        <v>0</v>
      </c>
      <c r="AU27" s="323">
        <f t="shared" si="32"/>
        <v>0</v>
      </c>
      <c r="AV27" s="323">
        <f t="shared" si="33"/>
        <v>0</v>
      </c>
      <c r="AW27" s="323">
        <f t="shared" si="34"/>
        <v>0</v>
      </c>
      <c r="AX27" s="323">
        <f t="shared" si="35"/>
        <v>0</v>
      </c>
      <c r="AY27" s="323">
        <f t="shared" si="36"/>
        <v>0</v>
      </c>
      <c r="AZ27" s="323">
        <f t="shared" si="37"/>
        <v>0</v>
      </c>
      <c r="BA27" s="323">
        <f t="shared" si="38"/>
        <v>0</v>
      </c>
    </row>
    <row r="28" spans="1:53" s="320" customFormat="1" ht="15" customHeight="1">
      <c r="A28" s="63" t="str">
        <f t="array" ref="A28">IF(C28&lt;&gt;0,SUM(($C$11:C28&lt;&gt;0)*1),"")</f>
        <v/>
      </c>
      <c r="B28" s="321"/>
      <c r="C28" s="321"/>
      <c r="D28" s="321"/>
      <c r="E28" s="443"/>
      <c r="F28" s="377"/>
      <c r="G28" s="379"/>
      <c r="H28" s="379"/>
      <c r="I28" s="63" t="str">
        <f t="shared" si="46"/>
        <v/>
      </c>
      <c r="J28" s="323">
        <f t="shared" si="1"/>
        <v>0</v>
      </c>
      <c r="K28" s="323">
        <f t="shared" si="2"/>
        <v>0</v>
      </c>
      <c r="L28" s="323">
        <f t="shared" si="3"/>
        <v>0</v>
      </c>
      <c r="M28" s="323">
        <f t="shared" si="4"/>
        <v>0</v>
      </c>
      <c r="N28" s="323">
        <f t="shared" si="39"/>
        <v>0</v>
      </c>
      <c r="O28" s="323">
        <f t="shared" si="40"/>
        <v>0</v>
      </c>
      <c r="P28" s="323">
        <f t="shared" si="5"/>
        <v>0</v>
      </c>
      <c r="Q28" s="323">
        <f t="shared" si="6"/>
        <v>0</v>
      </c>
      <c r="R28" s="323">
        <f t="shared" si="7"/>
        <v>0</v>
      </c>
      <c r="S28" s="323">
        <f t="shared" si="8"/>
        <v>0</v>
      </c>
      <c r="T28" s="323">
        <f t="shared" si="41"/>
        <v>0</v>
      </c>
      <c r="U28" s="323">
        <f t="shared" si="42"/>
        <v>0</v>
      </c>
      <c r="V28" s="323">
        <f t="shared" si="9"/>
        <v>0</v>
      </c>
      <c r="W28" s="323">
        <f t="shared" si="10"/>
        <v>0</v>
      </c>
      <c r="X28" s="323">
        <f t="shared" si="11"/>
        <v>0</v>
      </c>
      <c r="Y28" s="323">
        <f t="shared" si="12"/>
        <v>0</v>
      </c>
      <c r="Z28" s="323">
        <f t="shared" si="13"/>
        <v>0</v>
      </c>
      <c r="AA28" s="323">
        <f t="shared" si="14"/>
        <v>0</v>
      </c>
      <c r="AB28" s="323">
        <f t="shared" si="15"/>
        <v>0</v>
      </c>
      <c r="AC28" s="323">
        <f t="shared" si="16"/>
        <v>0</v>
      </c>
      <c r="AD28" s="323">
        <f t="shared" si="17"/>
        <v>0</v>
      </c>
      <c r="AE28" s="323">
        <f t="shared" si="18"/>
        <v>0</v>
      </c>
      <c r="AF28" s="323">
        <f t="shared" si="43"/>
        <v>0</v>
      </c>
      <c r="AG28" s="323">
        <f t="shared" si="44"/>
        <v>0</v>
      </c>
      <c r="AH28" s="323">
        <f t="shared" si="19"/>
        <v>0</v>
      </c>
      <c r="AI28" s="323">
        <f t="shared" si="20"/>
        <v>0</v>
      </c>
      <c r="AJ28" s="323">
        <f t="shared" si="21"/>
        <v>0</v>
      </c>
      <c r="AK28" s="323">
        <f t="shared" si="22"/>
        <v>0</v>
      </c>
      <c r="AL28" s="323">
        <f t="shared" si="23"/>
        <v>0</v>
      </c>
      <c r="AM28" s="323">
        <f t="shared" si="24"/>
        <v>0</v>
      </c>
      <c r="AN28" s="323">
        <f t="shared" si="25"/>
        <v>0</v>
      </c>
      <c r="AO28" s="323">
        <f t="shared" si="26"/>
        <v>0</v>
      </c>
      <c r="AP28" s="323">
        <f t="shared" si="27"/>
        <v>0</v>
      </c>
      <c r="AQ28" s="323">
        <f t="shared" si="28"/>
        <v>0</v>
      </c>
      <c r="AR28" s="323">
        <f t="shared" si="29"/>
        <v>0</v>
      </c>
      <c r="AS28" s="323">
        <f t="shared" si="30"/>
        <v>0</v>
      </c>
      <c r="AT28" s="323">
        <f t="shared" si="31"/>
        <v>0</v>
      </c>
      <c r="AU28" s="323">
        <f t="shared" si="32"/>
        <v>0</v>
      </c>
      <c r="AV28" s="323">
        <f t="shared" si="33"/>
        <v>0</v>
      </c>
      <c r="AW28" s="323">
        <f t="shared" si="34"/>
        <v>0</v>
      </c>
      <c r="AX28" s="323">
        <f t="shared" si="35"/>
        <v>0</v>
      </c>
      <c r="AY28" s="323">
        <f t="shared" si="36"/>
        <v>0</v>
      </c>
      <c r="AZ28" s="323">
        <f t="shared" si="37"/>
        <v>0</v>
      </c>
      <c r="BA28" s="323">
        <f t="shared" si="38"/>
        <v>0</v>
      </c>
    </row>
    <row r="29" spans="1:53" s="320" customFormat="1" ht="15" customHeight="1">
      <c r="A29" s="63" t="str">
        <f t="array" ref="A29">IF(C29&lt;&gt;0,SUM(($C$11:C29&lt;&gt;0)*1),"")</f>
        <v/>
      </c>
      <c r="B29" s="321"/>
      <c r="C29" s="321"/>
      <c r="D29" s="321"/>
      <c r="E29" s="443"/>
      <c r="F29" s="377"/>
      <c r="G29" s="379"/>
      <c r="H29" s="379"/>
      <c r="I29" s="63" t="str">
        <f t="shared" si="46"/>
        <v/>
      </c>
      <c r="J29" s="323">
        <f t="shared" si="1"/>
        <v>0</v>
      </c>
      <c r="K29" s="323">
        <f t="shared" si="2"/>
        <v>0</v>
      </c>
      <c r="L29" s="323">
        <f t="shared" si="3"/>
        <v>0</v>
      </c>
      <c r="M29" s="323">
        <f t="shared" si="4"/>
        <v>0</v>
      </c>
      <c r="N29" s="323">
        <f t="shared" si="39"/>
        <v>0</v>
      </c>
      <c r="O29" s="323">
        <f t="shared" si="40"/>
        <v>0</v>
      </c>
      <c r="P29" s="323">
        <f t="shared" si="5"/>
        <v>0</v>
      </c>
      <c r="Q29" s="323">
        <f t="shared" si="6"/>
        <v>0</v>
      </c>
      <c r="R29" s="323">
        <f t="shared" si="7"/>
        <v>0</v>
      </c>
      <c r="S29" s="323">
        <f t="shared" si="8"/>
        <v>0</v>
      </c>
      <c r="T29" s="323">
        <f t="shared" si="41"/>
        <v>0</v>
      </c>
      <c r="U29" s="323">
        <f t="shared" si="42"/>
        <v>0</v>
      </c>
      <c r="V29" s="323">
        <f t="shared" si="9"/>
        <v>0</v>
      </c>
      <c r="W29" s="323">
        <f t="shared" si="10"/>
        <v>0</v>
      </c>
      <c r="X29" s="323">
        <f t="shared" si="11"/>
        <v>0</v>
      </c>
      <c r="Y29" s="323">
        <f t="shared" si="12"/>
        <v>0</v>
      </c>
      <c r="Z29" s="323">
        <f t="shared" si="13"/>
        <v>0</v>
      </c>
      <c r="AA29" s="323">
        <f t="shared" si="14"/>
        <v>0</v>
      </c>
      <c r="AB29" s="323">
        <f t="shared" si="15"/>
        <v>0</v>
      </c>
      <c r="AC29" s="323">
        <f t="shared" si="16"/>
        <v>0</v>
      </c>
      <c r="AD29" s="323">
        <f t="shared" si="17"/>
        <v>0</v>
      </c>
      <c r="AE29" s="323">
        <f t="shared" si="18"/>
        <v>0</v>
      </c>
      <c r="AF29" s="323">
        <f t="shared" si="43"/>
        <v>0</v>
      </c>
      <c r="AG29" s="323">
        <f t="shared" si="44"/>
        <v>0</v>
      </c>
      <c r="AH29" s="323">
        <f t="shared" si="19"/>
        <v>0</v>
      </c>
      <c r="AI29" s="323">
        <f t="shared" si="20"/>
        <v>0</v>
      </c>
      <c r="AJ29" s="323">
        <f t="shared" si="21"/>
        <v>0</v>
      </c>
      <c r="AK29" s="323">
        <f t="shared" si="22"/>
        <v>0</v>
      </c>
      <c r="AL29" s="323">
        <f t="shared" si="23"/>
        <v>0</v>
      </c>
      <c r="AM29" s="323">
        <f t="shared" si="24"/>
        <v>0</v>
      </c>
      <c r="AN29" s="323">
        <f t="shared" si="25"/>
        <v>0</v>
      </c>
      <c r="AO29" s="323">
        <f t="shared" si="26"/>
        <v>0</v>
      </c>
      <c r="AP29" s="323">
        <f t="shared" si="27"/>
        <v>0</v>
      </c>
      <c r="AQ29" s="323">
        <f t="shared" si="28"/>
        <v>0</v>
      </c>
      <c r="AR29" s="323">
        <f t="shared" si="29"/>
        <v>0</v>
      </c>
      <c r="AS29" s="323">
        <f t="shared" si="30"/>
        <v>0</v>
      </c>
      <c r="AT29" s="323">
        <f t="shared" si="31"/>
        <v>0</v>
      </c>
      <c r="AU29" s="323">
        <f t="shared" si="32"/>
        <v>0</v>
      </c>
      <c r="AV29" s="323">
        <f t="shared" si="33"/>
        <v>0</v>
      </c>
      <c r="AW29" s="323">
        <f t="shared" si="34"/>
        <v>0</v>
      </c>
      <c r="AX29" s="323">
        <f t="shared" si="35"/>
        <v>0</v>
      </c>
      <c r="AY29" s="323">
        <f t="shared" si="36"/>
        <v>0</v>
      </c>
      <c r="AZ29" s="323">
        <f t="shared" si="37"/>
        <v>0</v>
      </c>
      <c r="BA29" s="323">
        <f t="shared" si="38"/>
        <v>0</v>
      </c>
    </row>
    <row r="30" spans="1:53" s="320" customFormat="1" ht="15" customHeight="1">
      <c r="A30" s="63" t="str">
        <f t="array" ref="A30">IF(C30&lt;&gt;0,SUM(($C$11:C30&lt;&gt;0)*1),"")</f>
        <v/>
      </c>
      <c r="B30" s="321"/>
      <c r="C30" s="321"/>
      <c r="D30" s="321"/>
      <c r="E30" s="443"/>
      <c r="F30" s="377"/>
      <c r="G30" s="379"/>
      <c r="H30" s="379"/>
      <c r="I30" s="63" t="str">
        <f t="shared" si="46"/>
        <v/>
      </c>
      <c r="J30" s="323">
        <f t="shared" si="1"/>
        <v>0</v>
      </c>
      <c r="K30" s="323">
        <f t="shared" si="2"/>
        <v>0</v>
      </c>
      <c r="L30" s="323">
        <f t="shared" si="3"/>
        <v>0</v>
      </c>
      <c r="M30" s="323">
        <f t="shared" si="4"/>
        <v>0</v>
      </c>
      <c r="N30" s="323">
        <f t="shared" si="39"/>
        <v>0</v>
      </c>
      <c r="O30" s="323">
        <f t="shared" si="40"/>
        <v>0</v>
      </c>
      <c r="P30" s="323">
        <f t="shared" si="5"/>
        <v>0</v>
      </c>
      <c r="Q30" s="323">
        <f t="shared" si="6"/>
        <v>0</v>
      </c>
      <c r="R30" s="323">
        <f t="shared" si="7"/>
        <v>0</v>
      </c>
      <c r="S30" s="323">
        <f t="shared" si="8"/>
        <v>0</v>
      </c>
      <c r="T30" s="323">
        <f t="shared" si="41"/>
        <v>0</v>
      </c>
      <c r="U30" s="323">
        <f t="shared" si="42"/>
        <v>0</v>
      </c>
      <c r="V30" s="323">
        <f t="shared" si="9"/>
        <v>0</v>
      </c>
      <c r="W30" s="323">
        <f t="shared" si="10"/>
        <v>0</v>
      </c>
      <c r="X30" s="323">
        <f t="shared" si="11"/>
        <v>0</v>
      </c>
      <c r="Y30" s="323">
        <f t="shared" si="12"/>
        <v>0</v>
      </c>
      <c r="Z30" s="323">
        <f t="shared" si="13"/>
        <v>0</v>
      </c>
      <c r="AA30" s="323">
        <f t="shared" si="14"/>
        <v>0</v>
      </c>
      <c r="AB30" s="323">
        <f t="shared" si="15"/>
        <v>0</v>
      </c>
      <c r="AC30" s="323">
        <f t="shared" si="16"/>
        <v>0</v>
      </c>
      <c r="AD30" s="323">
        <f t="shared" si="17"/>
        <v>0</v>
      </c>
      <c r="AE30" s="323">
        <f t="shared" si="18"/>
        <v>0</v>
      </c>
      <c r="AF30" s="323">
        <f t="shared" si="43"/>
        <v>0</v>
      </c>
      <c r="AG30" s="323">
        <f t="shared" si="44"/>
        <v>0</v>
      </c>
      <c r="AH30" s="323">
        <f t="shared" si="19"/>
        <v>0</v>
      </c>
      <c r="AI30" s="323">
        <f t="shared" si="20"/>
        <v>0</v>
      </c>
      <c r="AJ30" s="323">
        <f t="shared" si="21"/>
        <v>0</v>
      </c>
      <c r="AK30" s="323">
        <f t="shared" si="22"/>
        <v>0</v>
      </c>
      <c r="AL30" s="323">
        <f t="shared" si="23"/>
        <v>0</v>
      </c>
      <c r="AM30" s="323">
        <f t="shared" si="24"/>
        <v>0</v>
      </c>
      <c r="AN30" s="323">
        <f t="shared" si="25"/>
        <v>0</v>
      </c>
      <c r="AO30" s="323">
        <f t="shared" si="26"/>
        <v>0</v>
      </c>
      <c r="AP30" s="323">
        <f t="shared" si="27"/>
        <v>0</v>
      </c>
      <c r="AQ30" s="323">
        <f t="shared" si="28"/>
        <v>0</v>
      </c>
      <c r="AR30" s="323">
        <f t="shared" si="29"/>
        <v>0</v>
      </c>
      <c r="AS30" s="323">
        <f t="shared" si="30"/>
        <v>0</v>
      </c>
      <c r="AT30" s="323">
        <f t="shared" si="31"/>
        <v>0</v>
      </c>
      <c r="AU30" s="323">
        <f t="shared" si="32"/>
        <v>0</v>
      </c>
      <c r="AV30" s="323">
        <f t="shared" si="33"/>
        <v>0</v>
      </c>
      <c r="AW30" s="323">
        <f t="shared" si="34"/>
        <v>0</v>
      </c>
      <c r="AX30" s="323">
        <f t="shared" si="35"/>
        <v>0</v>
      </c>
      <c r="AY30" s="323">
        <f t="shared" si="36"/>
        <v>0</v>
      </c>
      <c r="AZ30" s="323">
        <f t="shared" si="37"/>
        <v>0</v>
      </c>
      <c r="BA30" s="323">
        <f t="shared" si="38"/>
        <v>0</v>
      </c>
    </row>
    <row r="31" spans="1:53" s="320" customFormat="1" ht="15" customHeight="1">
      <c r="A31" s="63" t="str">
        <f t="array" ref="A31">IF(C31&lt;&gt;0,SUM(($C$11:C31&lt;&gt;0)*1),"")</f>
        <v/>
      </c>
      <c r="B31" s="321"/>
      <c r="C31" s="321"/>
      <c r="D31" s="321"/>
      <c r="E31" s="443"/>
      <c r="F31" s="377"/>
      <c r="G31" s="379"/>
      <c r="H31" s="379"/>
      <c r="I31" s="63" t="str">
        <f t="shared" si="46"/>
        <v/>
      </c>
      <c r="J31" s="323">
        <f t="shared" si="1"/>
        <v>0</v>
      </c>
      <c r="K31" s="323">
        <f t="shared" si="2"/>
        <v>0</v>
      </c>
      <c r="L31" s="323">
        <f t="shared" si="3"/>
        <v>0</v>
      </c>
      <c r="M31" s="323">
        <f t="shared" si="4"/>
        <v>0</v>
      </c>
      <c r="N31" s="323">
        <f t="shared" si="39"/>
        <v>0</v>
      </c>
      <c r="O31" s="323">
        <f t="shared" si="40"/>
        <v>0</v>
      </c>
      <c r="P31" s="323">
        <f t="shared" si="5"/>
        <v>0</v>
      </c>
      <c r="Q31" s="323">
        <f t="shared" si="6"/>
        <v>0</v>
      </c>
      <c r="R31" s="323">
        <f t="shared" si="7"/>
        <v>0</v>
      </c>
      <c r="S31" s="323">
        <f t="shared" si="8"/>
        <v>0</v>
      </c>
      <c r="T31" s="323">
        <f t="shared" si="41"/>
        <v>0</v>
      </c>
      <c r="U31" s="323">
        <f t="shared" si="42"/>
        <v>0</v>
      </c>
      <c r="V31" s="323">
        <f t="shared" si="9"/>
        <v>0</v>
      </c>
      <c r="W31" s="323">
        <f t="shared" si="10"/>
        <v>0</v>
      </c>
      <c r="X31" s="323">
        <f t="shared" si="11"/>
        <v>0</v>
      </c>
      <c r="Y31" s="323">
        <f t="shared" si="12"/>
        <v>0</v>
      </c>
      <c r="Z31" s="323">
        <f t="shared" si="13"/>
        <v>0</v>
      </c>
      <c r="AA31" s="323">
        <f t="shared" si="14"/>
        <v>0</v>
      </c>
      <c r="AB31" s="323">
        <f t="shared" si="15"/>
        <v>0</v>
      </c>
      <c r="AC31" s="323">
        <f t="shared" si="16"/>
        <v>0</v>
      </c>
      <c r="AD31" s="323">
        <f t="shared" si="17"/>
        <v>0</v>
      </c>
      <c r="AE31" s="323">
        <f t="shared" si="18"/>
        <v>0</v>
      </c>
      <c r="AF31" s="323">
        <f t="shared" si="43"/>
        <v>0</v>
      </c>
      <c r="AG31" s="323">
        <f t="shared" si="44"/>
        <v>0</v>
      </c>
      <c r="AH31" s="323">
        <f t="shared" si="19"/>
        <v>0</v>
      </c>
      <c r="AI31" s="323">
        <f t="shared" si="20"/>
        <v>0</v>
      </c>
      <c r="AJ31" s="323">
        <f t="shared" si="21"/>
        <v>0</v>
      </c>
      <c r="AK31" s="323">
        <f t="shared" si="22"/>
        <v>0</v>
      </c>
      <c r="AL31" s="323">
        <f t="shared" si="23"/>
        <v>0</v>
      </c>
      <c r="AM31" s="323">
        <f t="shared" si="24"/>
        <v>0</v>
      </c>
      <c r="AN31" s="323">
        <f t="shared" si="25"/>
        <v>0</v>
      </c>
      <c r="AO31" s="323">
        <f t="shared" si="26"/>
        <v>0</v>
      </c>
      <c r="AP31" s="323">
        <f t="shared" si="27"/>
        <v>0</v>
      </c>
      <c r="AQ31" s="323">
        <f t="shared" si="28"/>
        <v>0</v>
      </c>
      <c r="AR31" s="323">
        <f t="shared" si="29"/>
        <v>0</v>
      </c>
      <c r="AS31" s="323">
        <f t="shared" si="30"/>
        <v>0</v>
      </c>
      <c r="AT31" s="323">
        <f t="shared" si="31"/>
        <v>0</v>
      </c>
      <c r="AU31" s="323">
        <f t="shared" si="32"/>
        <v>0</v>
      </c>
      <c r="AV31" s="323">
        <f t="shared" si="33"/>
        <v>0</v>
      </c>
      <c r="AW31" s="323">
        <f t="shared" si="34"/>
        <v>0</v>
      </c>
      <c r="AX31" s="323">
        <f t="shared" si="35"/>
        <v>0</v>
      </c>
      <c r="AY31" s="323">
        <f t="shared" si="36"/>
        <v>0</v>
      </c>
      <c r="AZ31" s="323">
        <f t="shared" si="37"/>
        <v>0</v>
      </c>
      <c r="BA31" s="323">
        <f t="shared" si="38"/>
        <v>0</v>
      </c>
    </row>
    <row r="32" spans="1:53" s="320" customFormat="1" ht="15" customHeight="1">
      <c r="A32" s="63" t="str">
        <f t="array" ref="A32">IF(C32&lt;&gt;0,SUM(($C$11:C32&lt;&gt;0)*1),"")</f>
        <v/>
      </c>
      <c r="B32" s="321"/>
      <c r="C32" s="321"/>
      <c r="D32" s="321"/>
      <c r="E32" s="443"/>
      <c r="F32" s="377"/>
      <c r="G32" s="379"/>
      <c r="H32" s="379"/>
      <c r="I32" s="63" t="str">
        <f t="shared" si="46"/>
        <v/>
      </c>
      <c r="J32" s="323">
        <f t="shared" si="1"/>
        <v>0</v>
      </c>
      <c r="K32" s="323">
        <f t="shared" si="2"/>
        <v>0</v>
      </c>
      <c r="L32" s="323">
        <f t="shared" si="3"/>
        <v>0</v>
      </c>
      <c r="M32" s="323">
        <f t="shared" si="4"/>
        <v>0</v>
      </c>
      <c r="N32" s="323">
        <f t="shared" si="39"/>
        <v>0</v>
      </c>
      <c r="O32" s="323">
        <f t="shared" si="40"/>
        <v>0</v>
      </c>
      <c r="P32" s="323">
        <f t="shared" si="5"/>
        <v>0</v>
      </c>
      <c r="Q32" s="323">
        <f t="shared" si="6"/>
        <v>0</v>
      </c>
      <c r="R32" s="323">
        <f t="shared" si="7"/>
        <v>0</v>
      </c>
      <c r="S32" s="323">
        <f t="shared" si="8"/>
        <v>0</v>
      </c>
      <c r="T32" s="323">
        <f t="shared" si="41"/>
        <v>0</v>
      </c>
      <c r="U32" s="323">
        <f t="shared" si="42"/>
        <v>0</v>
      </c>
      <c r="V32" s="323">
        <f t="shared" si="9"/>
        <v>0</v>
      </c>
      <c r="W32" s="323">
        <f t="shared" si="10"/>
        <v>0</v>
      </c>
      <c r="X32" s="323">
        <f t="shared" si="11"/>
        <v>0</v>
      </c>
      <c r="Y32" s="323">
        <f t="shared" si="12"/>
        <v>0</v>
      </c>
      <c r="Z32" s="323">
        <f t="shared" si="13"/>
        <v>0</v>
      </c>
      <c r="AA32" s="323">
        <f t="shared" si="14"/>
        <v>0</v>
      </c>
      <c r="AB32" s="323">
        <f t="shared" si="15"/>
        <v>0</v>
      </c>
      <c r="AC32" s="323">
        <f t="shared" si="16"/>
        <v>0</v>
      </c>
      <c r="AD32" s="323">
        <f t="shared" si="17"/>
        <v>0</v>
      </c>
      <c r="AE32" s="323">
        <f t="shared" si="18"/>
        <v>0</v>
      </c>
      <c r="AF32" s="323">
        <f t="shared" si="43"/>
        <v>0</v>
      </c>
      <c r="AG32" s="323">
        <f t="shared" si="44"/>
        <v>0</v>
      </c>
      <c r="AH32" s="323">
        <f t="shared" si="19"/>
        <v>0</v>
      </c>
      <c r="AI32" s="323">
        <f t="shared" si="20"/>
        <v>0</v>
      </c>
      <c r="AJ32" s="323">
        <f t="shared" si="21"/>
        <v>0</v>
      </c>
      <c r="AK32" s="323">
        <f t="shared" si="22"/>
        <v>0</v>
      </c>
      <c r="AL32" s="323">
        <f t="shared" si="23"/>
        <v>0</v>
      </c>
      <c r="AM32" s="323">
        <f t="shared" si="24"/>
        <v>0</v>
      </c>
      <c r="AN32" s="323">
        <f t="shared" si="25"/>
        <v>0</v>
      </c>
      <c r="AO32" s="323">
        <f t="shared" si="26"/>
        <v>0</v>
      </c>
      <c r="AP32" s="323">
        <f t="shared" si="27"/>
        <v>0</v>
      </c>
      <c r="AQ32" s="323">
        <f t="shared" si="28"/>
        <v>0</v>
      </c>
      <c r="AR32" s="323">
        <f t="shared" si="29"/>
        <v>0</v>
      </c>
      <c r="AS32" s="323">
        <f t="shared" si="30"/>
        <v>0</v>
      </c>
      <c r="AT32" s="323">
        <f t="shared" si="31"/>
        <v>0</v>
      </c>
      <c r="AU32" s="323">
        <f t="shared" si="32"/>
        <v>0</v>
      </c>
      <c r="AV32" s="323">
        <f t="shared" si="33"/>
        <v>0</v>
      </c>
      <c r="AW32" s="323">
        <f t="shared" si="34"/>
        <v>0</v>
      </c>
      <c r="AX32" s="323">
        <f t="shared" si="35"/>
        <v>0</v>
      </c>
      <c r="AY32" s="323">
        <f t="shared" si="36"/>
        <v>0</v>
      </c>
      <c r="AZ32" s="323">
        <f t="shared" si="37"/>
        <v>0</v>
      </c>
      <c r="BA32" s="323">
        <f t="shared" si="38"/>
        <v>0</v>
      </c>
    </row>
    <row r="33" spans="1:53" s="320" customFormat="1" ht="15" customHeight="1">
      <c r="A33" s="63" t="str">
        <f t="array" ref="A33">IF(C33&lt;&gt;0,SUM(($C$11:C33&lt;&gt;0)*1),"")</f>
        <v/>
      </c>
      <c r="B33" s="321"/>
      <c r="C33" s="321"/>
      <c r="D33" s="321"/>
      <c r="E33" s="443"/>
      <c r="F33" s="377"/>
      <c r="G33" s="379"/>
      <c r="H33" s="379"/>
      <c r="I33" s="63" t="str">
        <f t="shared" si="46"/>
        <v/>
      </c>
      <c r="J33" s="323">
        <f t="shared" si="1"/>
        <v>0</v>
      </c>
      <c r="K33" s="323">
        <f t="shared" si="2"/>
        <v>0</v>
      </c>
      <c r="L33" s="323">
        <f t="shared" si="3"/>
        <v>0</v>
      </c>
      <c r="M33" s="323">
        <f t="shared" si="4"/>
        <v>0</v>
      </c>
      <c r="N33" s="323">
        <f t="shared" si="39"/>
        <v>0</v>
      </c>
      <c r="O33" s="323">
        <f t="shared" si="40"/>
        <v>0</v>
      </c>
      <c r="P33" s="323">
        <f t="shared" si="5"/>
        <v>0</v>
      </c>
      <c r="Q33" s="323">
        <f t="shared" si="6"/>
        <v>0</v>
      </c>
      <c r="R33" s="323">
        <f t="shared" si="7"/>
        <v>0</v>
      </c>
      <c r="S33" s="323">
        <f t="shared" si="8"/>
        <v>0</v>
      </c>
      <c r="T33" s="323">
        <f t="shared" si="41"/>
        <v>0</v>
      </c>
      <c r="U33" s="323">
        <f t="shared" si="42"/>
        <v>0</v>
      </c>
      <c r="V33" s="323">
        <f t="shared" si="9"/>
        <v>0</v>
      </c>
      <c r="W33" s="323">
        <f t="shared" si="10"/>
        <v>0</v>
      </c>
      <c r="X33" s="323">
        <f t="shared" si="11"/>
        <v>0</v>
      </c>
      <c r="Y33" s="323">
        <f t="shared" si="12"/>
        <v>0</v>
      </c>
      <c r="Z33" s="323">
        <f t="shared" si="13"/>
        <v>0</v>
      </c>
      <c r="AA33" s="323">
        <f t="shared" si="14"/>
        <v>0</v>
      </c>
      <c r="AB33" s="323">
        <f t="shared" si="15"/>
        <v>0</v>
      </c>
      <c r="AC33" s="323">
        <f t="shared" si="16"/>
        <v>0</v>
      </c>
      <c r="AD33" s="323">
        <f t="shared" si="17"/>
        <v>0</v>
      </c>
      <c r="AE33" s="323">
        <f t="shared" si="18"/>
        <v>0</v>
      </c>
      <c r="AF33" s="323">
        <f t="shared" si="43"/>
        <v>0</v>
      </c>
      <c r="AG33" s="323">
        <f t="shared" si="44"/>
        <v>0</v>
      </c>
      <c r="AH33" s="323">
        <f t="shared" si="19"/>
        <v>0</v>
      </c>
      <c r="AI33" s="323">
        <f t="shared" si="20"/>
        <v>0</v>
      </c>
      <c r="AJ33" s="323">
        <f t="shared" si="21"/>
        <v>0</v>
      </c>
      <c r="AK33" s="323">
        <f t="shared" si="22"/>
        <v>0</v>
      </c>
      <c r="AL33" s="323">
        <f t="shared" si="23"/>
        <v>0</v>
      </c>
      <c r="AM33" s="323">
        <f t="shared" si="24"/>
        <v>0</v>
      </c>
      <c r="AN33" s="323">
        <f t="shared" si="25"/>
        <v>0</v>
      </c>
      <c r="AO33" s="323">
        <f t="shared" si="26"/>
        <v>0</v>
      </c>
      <c r="AP33" s="323">
        <f t="shared" si="27"/>
        <v>0</v>
      </c>
      <c r="AQ33" s="323">
        <f t="shared" si="28"/>
        <v>0</v>
      </c>
      <c r="AR33" s="323">
        <f t="shared" si="29"/>
        <v>0</v>
      </c>
      <c r="AS33" s="323">
        <f t="shared" si="30"/>
        <v>0</v>
      </c>
      <c r="AT33" s="323">
        <f t="shared" si="31"/>
        <v>0</v>
      </c>
      <c r="AU33" s="323">
        <f t="shared" si="32"/>
        <v>0</v>
      </c>
      <c r="AV33" s="323">
        <f t="shared" si="33"/>
        <v>0</v>
      </c>
      <c r="AW33" s="323">
        <f t="shared" si="34"/>
        <v>0</v>
      </c>
      <c r="AX33" s="323">
        <f t="shared" si="35"/>
        <v>0</v>
      </c>
      <c r="AY33" s="323">
        <f t="shared" si="36"/>
        <v>0</v>
      </c>
      <c r="AZ33" s="323">
        <f t="shared" si="37"/>
        <v>0</v>
      </c>
      <c r="BA33" s="323">
        <f t="shared" si="38"/>
        <v>0</v>
      </c>
    </row>
    <row r="34" spans="1:53" s="320" customFormat="1" ht="15" customHeight="1">
      <c r="A34" s="63" t="str">
        <f t="array" ref="A34">IF(C34&lt;&gt;0,SUM(($C$11:C34&lt;&gt;0)*1),"")</f>
        <v/>
      </c>
      <c r="B34" s="321"/>
      <c r="C34" s="321"/>
      <c r="D34" s="321"/>
      <c r="E34" s="443"/>
      <c r="F34" s="377"/>
      <c r="G34" s="379"/>
      <c r="H34" s="379"/>
      <c r="I34" s="63" t="str">
        <f t="shared" si="46"/>
        <v/>
      </c>
      <c r="J34" s="323">
        <f t="shared" si="1"/>
        <v>0</v>
      </c>
      <c r="K34" s="323">
        <f t="shared" si="2"/>
        <v>0</v>
      </c>
      <c r="L34" s="323">
        <f t="shared" si="3"/>
        <v>0</v>
      </c>
      <c r="M34" s="323">
        <f t="shared" si="4"/>
        <v>0</v>
      </c>
      <c r="N34" s="323">
        <f t="shared" si="39"/>
        <v>0</v>
      </c>
      <c r="O34" s="323">
        <f t="shared" si="40"/>
        <v>0</v>
      </c>
      <c r="P34" s="323">
        <f t="shared" si="5"/>
        <v>0</v>
      </c>
      <c r="Q34" s="323">
        <f t="shared" si="6"/>
        <v>0</v>
      </c>
      <c r="R34" s="323">
        <f t="shared" si="7"/>
        <v>0</v>
      </c>
      <c r="S34" s="323">
        <f t="shared" si="8"/>
        <v>0</v>
      </c>
      <c r="T34" s="323">
        <f t="shared" si="41"/>
        <v>0</v>
      </c>
      <c r="U34" s="323">
        <f t="shared" si="42"/>
        <v>0</v>
      </c>
      <c r="V34" s="323">
        <f t="shared" si="9"/>
        <v>0</v>
      </c>
      <c r="W34" s="323">
        <f t="shared" si="10"/>
        <v>0</v>
      </c>
      <c r="X34" s="323">
        <f t="shared" si="11"/>
        <v>0</v>
      </c>
      <c r="Y34" s="323">
        <f t="shared" si="12"/>
        <v>0</v>
      </c>
      <c r="Z34" s="323">
        <f t="shared" si="13"/>
        <v>0</v>
      </c>
      <c r="AA34" s="323">
        <f t="shared" si="14"/>
        <v>0</v>
      </c>
      <c r="AB34" s="323">
        <f t="shared" si="15"/>
        <v>0</v>
      </c>
      <c r="AC34" s="323">
        <f t="shared" si="16"/>
        <v>0</v>
      </c>
      <c r="AD34" s="323">
        <f t="shared" si="17"/>
        <v>0</v>
      </c>
      <c r="AE34" s="323">
        <f t="shared" si="18"/>
        <v>0</v>
      </c>
      <c r="AF34" s="323">
        <f t="shared" si="43"/>
        <v>0</v>
      </c>
      <c r="AG34" s="323">
        <f t="shared" si="44"/>
        <v>0</v>
      </c>
      <c r="AH34" s="323">
        <f t="shared" si="19"/>
        <v>0</v>
      </c>
      <c r="AI34" s="323">
        <f t="shared" si="20"/>
        <v>0</v>
      </c>
      <c r="AJ34" s="323">
        <f t="shared" si="21"/>
        <v>0</v>
      </c>
      <c r="AK34" s="323">
        <f t="shared" si="22"/>
        <v>0</v>
      </c>
      <c r="AL34" s="323">
        <f t="shared" si="23"/>
        <v>0</v>
      </c>
      <c r="AM34" s="323">
        <f t="shared" si="24"/>
        <v>0</v>
      </c>
      <c r="AN34" s="323">
        <f t="shared" si="25"/>
        <v>0</v>
      </c>
      <c r="AO34" s="323">
        <f t="shared" si="26"/>
        <v>0</v>
      </c>
      <c r="AP34" s="323">
        <f t="shared" si="27"/>
        <v>0</v>
      </c>
      <c r="AQ34" s="323">
        <f t="shared" si="28"/>
        <v>0</v>
      </c>
      <c r="AR34" s="323">
        <f t="shared" si="29"/>
        <v>0</v>
      </c>
      <c r="AS34" s="323">
        <f t="shared" si="30"/>
        <v>0</v>
      </c>
      <c r="AT34" s="323">
        <f t="shared" si="31"/>
        <v>0</v>
      </c>
      <c r="AU34" s="323">
        <f t="shared" si="32"/>
        <v>0</v>
      </c>
      <c r="AV34" s="323">
        <f t="shared" si="33"/>
        <v>0</v>
      </c>
      <c r="AW34" s="323">
        <f t="shared" si="34"/>
        <v>0</v>
      </c>
      <c r="AX34" s="323">
        <f t="shared" si="35"/>
        <v>0</v>
      </c>
      <c r="AY34" s="323">
        <f t="shared" si="36"/>
        <v>0</v>
      </c>
      <c r="AZ34" s="323">
        <f t="shared" si="37"/>
        <v>0</v>
      </c>
      <c r="BA34" s="323">
        <f t="shared" si="38"/>
        <v>0</v>
      </c>
    </row>
    <row r="35" spans="1:53" s="320" customFormat="1" ht="15" customHeight="1">
      <c r="A35" s="63" t="str">
        <f t="array" ref="A35">IF(C35&lt;&gt;0,SUM(($C$11:C35&lt;&gt;0)*1),"")</f>
        <v/>
      </c>
      <c r="B35" s="321"/>
      <c r="C35" s="321"/>
      <c r="D35" s="321"/>
      <c r="E35" s="443"/>
      <c r="F35" s="377"/>
      <c r="G35" s="379"/>
      <c r="H35" s="379"/>
      <c r="I35" s="63" t="str">
        <f t="shared" si="46"/>
        <v/>
      </c>
      <c r="J35" s="323">
        <f t="shared" si="1"/>
        <v>0</v>
      </c>
      <c r="K35" s="323">
        <f t="shared" si="2"/>
        <v>0</v>
      </c>
      <c r="L35" s="323">
        <f t="shared" si="3"/>
        <v>0</v>
      </c>
      <c r="M35" s="323">
        <f t="shared" si="4"/>
        <v>0</v>
      </c>
      <c r="N35" s="323">
        <f t="shared" si="39"/>
        <v>0</v>
      </c>
      <c r="O35" s="323">
        <f t="shared" si="40"/>
        <v>0</v>
      </c>
      <c r="P35" s="323">
        <f t="shared" si="5"/>
        <v>0</v>
      </c>
      <c r="Q35" s="323">
        <f t="shared" si="6"/>
        <v>0</v>
      </c>
      <c r="R35" s="323">
        <f t="shared" si="7"/>
        <v>0</v>
      </c>
      <c r="S35" s="323">
        <f t="shared" si="8"/>
        <v>0</v>
      </c>
      <c r="T35" s="323">
        <f t="shared" si="41"/>
        <v>0</v>
      </c>
      <c r="U35" s="323">
        <f t="shared" si="42"/>
        <v>0</v>
      </c>
      <c r="V35" s="323">
        <f t="shared" si="9"/>
        <v>0</v>
      </c>
      <c r="W35" s="323">
        <f t="shared" si="10"/>
        <v>0</v>
      </c>
      <c r="X35" s="323">
        <f t="shared" si="11"/>
        <v>0</v>
      </c>
      <c r="Y35" s="323">
        <f t="shared" si="12"/>
        <v>0</v>
      </c>
      <c r="Z35" s="323">
        <f t="shared" si="13"/>
        <v>0</v>
      </c>
      <c r="AA35" s="323">
        <f t="shared" si="14"/>
        <v>0</v>
      </c>
      <c r="AB35" s="323">
        <f t="shared" si="15"/>
        <v>0</v>
      </c>
      <c r="AC35" s="323">
        <f t="shared" si="16"/>
        <v>0</v>
      </c>
      <c r="AD35" s="323">
        <f t="shared" si="17"/>
        <v>0</v>
      </c>
      <c r="AE35" s="323">
        <f t="shared" si="18"/>
        <v>0</v>
      </c>
      <c r="AF35" s="323">
        <f t="shared" si="43"/>
        <v>0</v>
      </c>
      <c r="AG35" s="323">
        <f t="shared" si="44"/>
        <v>0</v>
      </c>
      <c r="AH35" s="323">
        <f t="shared" si="19"/>
        <v>0</v>
      </c>
      <c r="AI35" s="323">
        <f t="shared" si="20"/>
        <v>0</v>
      </c>
      <c r="AJ35" s="323">
        <f t="shared" si="21"/>
        <v>0</v>
      </c>
      <c r="AK35" s="323">
        <f t="shared" si="22"/>
        <v>0</v>
      </c>
      <c r="AL35" s="323">
        <f t="shared" si="23"/>
        <v>0</v>
      </c>
      <c r="AM35" s="323">
        <f t="shared" si="24"/>
        <v>0</v>
      </c>
      <c r="AN35" s="323">
        <f t="shared" si="25"/>
        <v>0</v>
      </c>
      <c r="AO35" s="323">
        <f t="shared" si="26"/>
        <v>0</v>
      </c>
      <c r="AP35" s="323">
        <f t="shared" si="27"/>
        <v>0</v>
      </c>
      <c r="AQ35" s="323">
        <f t="shared" si="28"/>
        <v>0</v>
      </c>
      <c r="AR35" s="323">
        <f t="shared" si="29"/>
        <v>0</v>
      </c>
      <c r="AS35" s="323">
        <f t="shared" si="30"/>
        <v>0</v>
      </c>
      <c r="AT35" s="323">
        <f t="shared" si="31"/>
        <v>0</v>
      </c>
      <c r="AU35" s="323">
        <f t="shared" si="32"/>
        <v>0</v>
      </c>
      <c r="AV35" s="323">
        <f t="shared" si="33"/>
        <v>0</v>
      </c>
      <c r="AW35" s="323">
        <f t="shared" si="34"/>
        <v>0</v>
      </c>
      <c r="AX35" s="323">
        <f t="shared" si="35"/>
        <v>0</v>
      </c>
      <c r="AY35" s="323">
        <f t="shared" si="36"/>
        <v>0</v>
      </c>
      <c r="AZ35" s="323">
        <f t="shared" si="37"/>
        <v>0</v>
      </c>
      <c r="BA35" s="323">
        <f t="shared" si="38"/>
        <v>0</v>
      </c>
    </row>
    <row r="36" spans="1:53" s="320" customFormat="1" ht="15" customHeight="1">
      <c r="A36" s="63" t="str">
        <f t="array" ref="A36">IF(C36&lt;&gt;0,SUM(($C$11:C36&lt;&gt;0)*1),"")</f>
        <v/>
      </c>
      <c r="B36" s="321"/>
      <c r="C36" s="321"/>
      <c r="D36" s="321"/>
      <c r="E36" s="443"/>
      <c r="F36" s="377"/>
      <c r="G36" s="379"/>
      <c r="H36" s="379"/>
      <c r="I36" s="63" t="str">
        <f t="shared" si="46"/>
        <v/>
      </c>
      <c r="J36" s="323">
        <f t="shared" si="1"/>
        <v>0</v>
      </c>
      <c r="K36" s="323">
        <f t="shared" si="2"/>
        <v>0</v>
      </c>
      <c r="L36" s="323">
        <f t="shared" si="3"/>
        <v>0</v>
      </c>
      <c r="M36" s="323">
        <f t="shared" si="4"/>
        <v>0</v>
      </c>
      <c r="N36" s="323">
        <f t="shared" si="39"/>
        <v>0</v>
      </c>
      <c r="O36" s="323">
        <f t="shared" si="40"/>
        <v>0</v>
      </c>
      <c r="P36" s="323">
        <f t="shared" si="5"/>
        <v>0</v>
      </c>
      <c r="Q36" s="323">
        <f t="shared" si="6"/>
        <v>0</v>
      </c>
      <c r="R36" s="323">
        <f t="shared" si="7"/>
        <v>0</v>
      </c>
      <c r="S36" s="323">
        <f t="shared" si="8"/>
        <v>0</v>
      </c>
      <c r="T36" s="323">
        <f t="shared" si="41"/>
        <v>0</v>
      </c>
      <c r="U36" s="323">
        <f t="shared" si="42"/>
        <v>0</v>
      </c>
      <c r="V36" s="323">
        <f t="shared" si="9"/>
        <v>0</v>
      </c>
      <c r="W36" s="323">
        <f t="shared" si="10"/>
        <v>0</v>
      </c>
      <c r="X36" s="323">
        <f t="shared" si="11"/>
        <v>0</v>
      </c>
      <c r="Y36" s="323">
        <f t="shared" si="12"/>
        <v>0</v>
      </c>
      <c r="Z36" s="323">
        <f t="shared" si="13"/>
        <v>0</v>
      </c>
      <c r="AA36" s="323">
        <f t="shared" si="14"/>
        <v>0</v>
      </c>
      <c r="AB36" s="323">
        <f t="shared" si="15"/>
        <v>0</v>
      </c>
      <c r="AC36" s="323">
        <f t="shared" si="16"/>
        <v>0</v>
      </c>
      <c r="AD36" s="323">
        <f t="shared" si="17"/>
        <v>0</v>
      </c>
      <c r="AE36" s="323">
        <f t="shared" si="18"/>
        <v>0</v>
      </c>
      <c r="AF36" s="323">
        <f t="shared" si="43"/>
        <v>0</v>
      </c>
      <c r="AG36" s="323">
        <f t="shared" si="44"/>
        <v>0</v>
      </c>
      <c r="AH36" s="323">
        <f t="shared" si="19"/>
        <v>0</v>
      </c>
      <c r="AI36" s="323">
        <f t="shared" si="20"/>
        <v>0</v>
      </c>
      <c r="AJ36" s="323">
        <f t="shared" si="21"/>
        <v>0</v>
      </c>
      <c r="AK36" s="323">
        <f t="shared" si="22"/>
        <v>0</v>
      </c>
      <c r="AL36" s="323">
        <f t="shared" si="23"/>
        <v>0</v>
      </c>
      <c r="AM36" s="323">
        <f t="shared" si="24"/>
        <v>0</v>
      </c>
      <c r="AN36" s="323">
        <f t="shared" si="25"/>
        <v>0</v>
      </c>
      <c r="AO36" s="323">
        <f t="shared" si="26"/>
        <v>0</v>
      </c>
      <c r="AP36" s="323">
        <f t="shared" si="27"/>
        <v>0</v>
      </c>
      <c r="AQ36" s="323">
        <f t="shared" si="28"/>
        <v>0</v>
      </c>
      <c r="AR36" s="323">
        <f t="shared" si="29"/>
        <v>0</v>
      </c>
      <c r="AS36" s="323">
        <f t="shared" si="30"/>
        <v>0</v>
      </c>
      <c r="AT36" s="323">
        <f t="shared" si="31"/>
        <v>0</v>
      </c>
      <c r="AU36" s="323">
        <f t="shared" si="32"/>
        <v>0</v>
      </c>
      <c r="AV36" s="323">
        <f t="shared" si="33"/>
        <v>0</v>
      </c>
      <c r="AW36" s="323">
        <f t="shared" si="34"/>
        <v>0</v>
      </c>
      <c r="AX36" s="323">
        <f t="shared" si="35"/>
        <v>0</v>
      </c>
      <c r="AY36" s="323">
        <f t="shared" si="36"/>
        <v>0</v>
      </c>
      <c r="AZ36" s="323">
        <f t="shared" si="37"/>
        <v>0</v>
      </c>
      <c r="BA36" s="323">
        <f t="shared" si="38"/>
        <v>0</v>
      </c>
    </row>
    <row r="37" spans="1:53" s="320" customFormat="1" ht="15" customHeight="1">
      <c r="A37" s="63" t="str">
        <f t="array" ref="A37">IF(C37&lt;&gt;0,SUM(($C$11:C37&lt;&gt;0)*1),"")</f>
        <v/>
      </c>
      <c r="B37" s="321"/>
      <c r="C37" s="321"/>
      <c r="D37" s="321"/>
      <c r="E37" s="443"/>
      <c r="F37" s="377"/>
      <c r="G37" s="379"/>
      <c r="H37" s="379"/>
      <c r="I37" s="63" t="str">
        <f t="shared" si="46"/>
        <v/>
      </c>
      <c r="J37" s="323">
        <f t="shared" si="1"/>
        <v>0</v>
      </c>
      <c r="K37" s="323">
        <f t="shared" si="2"/>
        <v>0</v>
      </c>
      <c r="L37" s="323">
        <f t="shared" si="3"/>
        <v>0</v>
      </c>
      <c r="M37" s="323">
        <f t="shared" si="4"/>
        <v>0</v>
      </c>
      <c r="N37" s="323">
        <f t="shared" si="39"/>
        <v>0</v>
      </c>
      <c r="O37" s="323">
        <f t="shared" si="40"/>
        <v>0</v>
      </c>
      <c r="P37" s="323">
        <f t="shared" si="5"/>
        <v>0</v>
      </c>
      <c r="Q37" s="323">
        <f t="shared" si="6"/>
        <v>0</v>
      </c>
      <c r="R37" s="323">
        <f t="shared" si="7"/>
        <v>0</v>
      </c>
      <c r="S37" s="323">
        <f t="shared" si="8"/>
        <v>0</v>
      </c>
      <c r="T37" s="323">
        <f t="shared" si="41"/>
        <v>0</v>
      </c>
      <c r="U37" s="323">
        <f t="shared" si="42"/>
        <v>0</v>
      </c>
      <c r="V37" s="323">
        <f t="shared" si="9"/>
        <v>0</v>
      </c>
      <c r="W37" s="323">
        <f t="shared" si="10"/>
        <v>0</v>
      </c>
      <c r="X37" s="323">
        <f t="shared" si="11"/>
        <v>0</v>
      </c>
      <c r="Y37" s="323">
        <f t="shared" si="12"/>
        <v>0</v>
      </c>
      <c r="Z37" s="323">
        <f t="shared" si="13"/>
        <v>0</v>
      </c>
      <c r="AA37" s="323">
        <f t="shared" si="14"/>
        <v>0</v>
      </c>
      <c r="AB37" s="323">
        <f t="shared" si="15"/>
        <v>0</v>
      </c>
      <c r="AC37" s="323">
        <f t="shared" si="16"/>
        <v>0</v>
      </c>
      <c r="AD37" s="323">
        <f t="shared" si="17"/>
        <v>0</v>
      </c>
      <c r="AE37" s="323">
        <f t="shared" si="18"/>
        <v>0</v>
      </c>
      <c r="AF37" s="323">
        <f t="shared" si="43"/>
        <v>0</v>
      </c>
      <c r="AG37" s="323">
        <f t="shared" si="44"/>
        <v>0</v>
      </c>
      <c r="AH37" s="323">
        <f t="shared" si="19"/>
        <v>0</v>
      </c>
      <c r="AI37" s="323">
        <f t="shared" si="20"/>
        <v>0</v>
      </c>
      <c r="AJ37" s="323">
        <f t="shared" si="21"/>
        <v>0</v>
      </c>
      <c r="AK37" s="323">
        <f t="shared" si="22"/>
        <v>0</v>
      </c>
      <c r="AL37" s="323">
        <f t="shared" si="23"/>
        <v>0</v>
      </c>
      <c r="AM37" s="323">
        <f t="shared" si="24"/>
        <v>0</v>
      </c>
      <c r="AN37" s="323">
        <f t="shared" si="25"/>
        <v>0</v>
      </c>
      <c r="AO37" s="323">
        <f t="shared" si="26"/>
        <v>0</v>
      </c>
      <c r="AP37" s="323">
        <f t="shared" si="27"/>
        <v>0</v>
      </c>
      <c r="AQ37" s="323">
        <f t="shared" si="28"/>
        <v>0</v>
      </c>
      <c r="AR37" s="323">
        <f t="shared" si="29"/>
        <v>0</v>
      </c>
      <c r="AS37" s="323">
        <f t="shared" si="30"/>
        <v>0</v>
      </c>
      <c r="AT37" s="323">
        <f t="shared" si="31"/>
        <v>0</v>
      </c>
      <c r="AU37" s="323">
        <f t="shared" si="32"/>
        <v>0</v>
      </c>
      <c r="AV37" s="323">
        <f t="shared" si="33"/>
        <v>0</v>
      </c>
      <c r="AW37" s="323">
        <f t="shared" si="34"/>
        <v>0</v>
      </c>
      <c r="AX37" s="323">
        <f t="shared" si="35"/>
        <v>0</v>
      </c>
      <c r="AY37" s="323">
        <f t="shared" si="36"/>
        <v>0</v>
      </c>
      <c r="AZ37" s="323">
        <f t="shared" si="37"/>
        <v>0</v>
      </c>
      <c r="BA37" s="323">
        <f t="shared" si="38"/>
        <v>0</v>
      </c>
    </row>
    <row r="38" spans="1:53" s="320" customFormat="1" ht="15" customHeight="1">
      <c r="A38" s="63" t="str">
        <f t="array" ref="A38">IF(C38&lt;&gt;0,SUM(($C$11:C38&lt;&gt;0)*1),"")</f>
        <v/>
      </c>
      <c r="B38" s="321"/>
      <c r="C38" s="321"/>
      <c r="D38" s="321"/>
      <c r="E38" s="443"/>
      <c r="F38" s="377"/>
      <c r="G38" s="379"/>
      <c r="H38" s="379"/>
      <c r="I38" s="63" t="str">
        <f t="shared" si="46"/>
        <v/>
      </c>
      <c r="J38" s="323">
        <f t="shared" si="1"/>
        <v>0</v>
      </c>
      <c r="K38" s="323">
        <f t="shared" si="2"/>
        <v>0</v>
      </c>
      <c r="L38" s="323">
        <f t="shared" si="3"/>
        <v>0</v>
      </c>
      <c r="M38" s="323">
        <f t="shared" si="4"/>
        <v>0</v>
      </c>
      <c r="N38" s="323">
        <f t="shared" si="39"/>
        <v>0</v>
      </c>
      <c r="O38" s="323">
        <f t="shared" si="40"/>
        <v>0</v>
      </c>
      <c r="P38" s="323">
        <f t="shared" si="5"/>
        <v>0</v>
      </c>
      <c r="Q38" s="323">
        <f t="shared" si="6"/>
        <v>0</v>
      </c>
      <c r="R38" s="323">
        <f t="shared" si="7"/>
        <v>0</v>
      </c>
      <c r="S38" s="323">
        <f t="shared" si="8"/>
        <v>0</v>
      </c>
      <c r="T38" s="323">
        <f t="shared" si="41"/>
        <v>0</v>
      </c>
      <c r="U38" s="323">
        <f t="shared" si="42"/>
        <v>0</v>
      </c>
      <c r="V38" s="323">
        <f t="shared" si="9"/>
        <v>0</v>
      </c>
      <c r="W38" s="323">
        <f t="shared" si="10"/>
        <v>0</v>
      </c>
      <c r="X38" s="323">
        <f t="shared" si="11"/>
        <v>0</v>
      </c>
      <c r="Y38" s="323">
        <f t="shared" si="12"/>
        <v>0</v>
      </c>
      <c r="Z38" s="323">
        <f t="shared" si="13"/>
        <v>0</v>
      </c>
      <c r="AA38" s="323">
        <f t="shared" si="14"/>
        <v>0</v>
      </c>
      <c r="AB38" s="323">
        <f t="shared" si="15"/>
        <v>0</v>
      </c>
      <c r="AC38" s="323">
        <f t="shared" si="16"/>
        <v>0</v>
      </c>
      <c r="AD38" s="323">
        <f t="shared" si="17"/>
        <v>0</v>
      </c>
      <c r="AE38" s="323">
        <f t="shared" si="18"/>
        <v>0</v>
      </c>
      <c r="AF38" s="323">
        <f t="shared" si="43"/>
        <v>0</v>
      </c>
      <c r="AG38" s="323">
        <f t="shared" si="44"/>
        <v>0</v>
      </c>
      <c r="AH38" s="323">
        <f t="shared" si="19"/>
        <v>0</v>
      </c>
      <c r="AI38" s="323">
        <f t="shared" si="20"/>
        <v>0</v>
      </c>
      <c r="AJ38" s="323">
        <f t="shared" si="21"/>
        <v>0</v>
      </c>
      <c r="AK38" s="323">
        <f t="shared" si="22"/>
        <v>0</v>
      </c>
      <c r="AL38" s="323">
        <f t="shared" si="23"/>
        <v>0</v>
      </c>
      <c r="AM38" s="323">
        <f t="shared" si="24"/>
        <v>0</v>
      </c>
      <c r="AN38" s="323">
        <f t="shared" si="25"/>
        <v>0</v>
      </c>
      <c r="AO38" s="323">
        <f t="shared" si="26"/>
        <v>0</v>
      </c>
      <c r="AP38" s="323">
        <f t="shared" si="27"/>
        <v>0</v>
      </c>
      <c r="AQ38" s="323">
        <f t="shared" si="28"/>
        <v>0</v>
      </c>
      <c r="AR38" s="323">
        <f t="shared" si="29"/>
        <v>0</v>
      </c>
      <c r="AS38" s="323">
        <f t="shared" si="30"/>
        <v>0</v>
      </c>
      <c r="AT38" s="323">
        <f t="shared" si="31"/>
        <v>0</v>
      </c>
      <c r="AU38" s="323">
        <f t="shared" si="32"/>
        <v>0</v>
      </c>
      <c r="AV38" s="323">
        <f t="shared" si="33"/>
        <v>0</v>
      </c>
      <c r="AW38" s="323">
        <f t="shared" si="34"/>
        <v>0</v>
      </c>
      <c r="AX38" s="323">
        <f t="shared" si="35"/>
        <v>0</v>
      </c>
      <c r="AY38" s="323">
        <f t="shared" si="36"/>
        <v>0</v>
      </c>
      <c r="AZ38" s="323">
        <f t="shared" si="37"/>
        <v>0</v>
      </c>
      <c r="BA38" s="323">
        <f t="shared" si="38"/>
        <v>0</v>
      </c>
    </row>
    <row r="39" spans="1:53" s="320" customFormat="1" ht="15" customHeight="1">
      <c r="A39" s="63" t="str">
        <f t="array" ref="A39">IF(C39&lt;&gt;0,SUM(($C$11:C39&lt;&gt;0)*1),"")</f>
        <v/>
      </c>
      <c r="B39" s="321"/>
      <c r="C39" s="321"/>
      <c r="D39" s="321"/>
      <c r="E39" s="443"/>
      <c r="F39" s="377"/>
      <c r="G39" s="379"/>
      <c r="H39" s="379"/>
      <c r="I39" s="63" t="str">
        <f t="shared" si="46"/>
        <v/>
      </c>
      <c r="J39" s="323">
        <f t="shared" si="1"/>
        <v>0</v>
      </c>
      <c r="K39" s="323">
        <f t="shared" si="2"/>
        <v>0</v>
      </c>
      <c r="L39" s="323">
        <f t="shared" si="3"/>
        <v>0</v>
      </c>
      <c r="M39" s="323">
        <f t="shared" si="4"/>
        <v>0</v>
      </c>
      <c r="N39" s="323">
        <f t="shared" si="39"/>
        <v>0</v>
      </c>
      <c r="O39" s="323">
        <f t="shared" si="40"/>
        <v>0</v>
      </c>
      <c r="P39" s="323">
        <f t="shared" si="5"/>
        <v>0</v>
      </c>
      <c r="Q39" s="323">
        <f t="shared" si="6"/>
        <v>0</v>
      </c>
      <c r="R39" s="323">
        <f t="shared" si="7"/>
        <v>0</v>
      </c>
      <c r="S39" s="323">
        <f t="shared" si="8"/>
        <v>0</v>
      </c>
      <c r="T39" s="323">
        <f t="shared" si="41"/>
        <v>0</v>
      </c>
      <c r="U39" s="323">
        <f t="shared" si="42"/>
        <v>0</v>
      </c>
      <c r="V39" s="323">
        <f t="shared" si="9"/>
        <v>0</v>
      </c>
      <c r="W39" s="323">
        <f t="shared" si="10"/>
        <v>0</v>
      </c>
      <c r="X39" s="323">
        <f t="shared" si="11"/>
        <v>0</v>
      </c>
      <c r="Y39" s="323">
        <f t="shared" si="12"/>
        <v>0</v>
      </c>
      <c r="Z39" s="323">
        <f t="shared" si="13"/>
        <v>0</v>
      </c>
      <c r="AA39" s="323">
        <f t="shared" si="14"/>
        <v>0</v>
      </c>
      <c r="AB39" s="323">
        <f t="shared" si="15"/>
        <v>0</v>
      </c>
      <c r="AC39" s="323">
        <f t="shared" si="16"/>
        <v>0</v>
      </c>
      <c r="AD39" s="323">
        <f t="shared" si="17"/>
        <v>0</v>
      </c>
      <c r="AE39" s="323">
        <f t="shared" si="18"/>
        <v>0</v>
      </c>
      <c r="AF39" s="323">
        <f t="shared" si="43"/>
        <v>0</v>
      </c>
      <c r="AG39" s="323">
        <f t="shared" si="44"/>
        <v>0</v>
      </c>
      <c r="AH39" s="323">
        <f t="shared" si="19"/>
        <v>0</v>
      </c>
      <c r="AI39" s="323">
        <f t="shared" si="20"/>
        <v>0</v>
      </c>
      <c r="AJ39" s="323">
        <f t="shared" si="21"/>
        <v>0</v>
      </c>
      <c r="AK39" s="323">
        <f t="shared" si="22"/>
        <v>0</v>
      </c>
      <c r="AL39" s="323">
        <f t="shared" si="23"/>
        <v>0</v>
      </c>
      <c r="AM39" s="323">
        <f t="shared" si="24"/>
        <v>0</v>
      </c>
      <c r="AN39" s="323">
        <f t="shared" si="25"/>
        <v>0</v>
      </c>
      <c r="AO39" s="323">
        <f t="shared" si="26"/>
        <v>0</v>
      </c>
      <c r="AP39" s="323">
        <f t="shared" si="27"/>
        <v>0</v>
      </c>
      <c r="AQ39" s="323">
        <f t="shared" si="28"/>
        <v>0</v>
      </c>
      <c r="AR39" s="323">
        <f t="shared" si="29"/>
        <v>0</v>
      </c>
      <c r="AS39" s="323">
        <f t="shared" si="30"/>
        <v>0</v>
      </c>
      <c r="AT39" s="323">
        <f t="shared" si="31"/>
        <v>0</v>
      </c>
      <c r="AU39" s="323">
        <f t="shared" si="32"/>
        <v>0</v>
      </c>
      <c r="AV39" s="323">
        <f t="shared" si="33"/>
        <v>0</v>
      </c>
      <c r="AW39" s="323">
        <f t="shared" si="34"/>
        <v>0</v>
      </c>
      <c r="AX39" s="323">
        <f t="shared" si="35"/>
        <v>0</v>
      </c>
      <c r="AY39" s="323">
        <f t="shared" si="36"/>
        <v>0</v>
      </c>
      <c r="AZ39" s="323">
        <f t="shared" si="37"/>
        <v>0</v>
      </c>
      <c r="BA39" s="323">
        <f t="shared" si="38"/>
        <v>0</v>
      </c>
    </row>
    <row r="40" spans="1:53" s="320" customFormat="1" ht="15" customHeight="1">
      <c r="A40" s="63" t="str">
        <f t="array" ref="A40">IF(C40&lt;&gt;0,SUM(($C$11:C40&lt;&gt;0)*1),"")</f>
        <v/>
      </c>
      <c r="B40" s="321"/>
      <c r="C40" s="321"/>
      <c r="D40" s="321"/>
      <c r="E40" s="443"/>
      <c r="F40" s="377"/>
      <c r="G40" s="379"/>
      <c r="H40" s="379"/>
      <c r="I40" s="63" t="str">
        <f t="shared" si="46"/>
        <v/>
      </c>
      <c r="J40" s="323">
        <f t="shared" si="1"/>
        <v>0</v>
      </c>
      <c r="K40" s="323">
        <f t="shared" si="2"/>
        <v>0</v>
      </c>
      <c r="L40" s="323">
        <f t="shared" si="3"/>
        <v>0</v>
      </c>
      <c r="M40" s="323">
        <f t="shared" si="4"/>
        <v>0</v>
      </c>
      <c r="N40" s="323">
        <f t="shared" si="39"/>
        <v>0</v>
      </c>
      <c r="O40" s="323">
        <f t="shared" si="40"/>
        <v>0</v>
      </c>
      <c r="P40" s="323">
        <f t="shared" si="5"/>
        <v>0</v>
      </c>
      <c r="Q40" s="323">
        <f t="shared" si="6"/>
        <v>0</v>
      </c>
      <c r="R40" s="323">
        <f t="shared" si="7"/>
        <v>0</v>
      </c>
      <c r="S40" s="323">
        <f t="shared" si="8"/>
        <v>0</v>
      </c>
      <c r="T40" s="323">
        <f t="shared" si="41"/>
        <v>0</v>
      </c>
      <c r="U40" s="323">
        <f t="shared" si="42"/>
        <v>0</v>
      </c>
      <c r="V40" s="323">
        <f t="shared" si="9"/>
        <v>0</v>
      </c>
      <c r="W40" s="323">
        <f t="shared" si="10"/>
        <v>0</v>
      </c>
      <c r="X40" s="323">
        <f t="shared" si="11"/>
        <v>0</v>
      </c>
      <c r="Y40" s="323">
        <f t="shared" si="12"/>
        <v>0</v>
      </c>
      <c r="Z40" s="323">
        <f t="shared" si="13"/>
        <v>0</v>
      </c>
      <c r="AA40" s="323">
        <f t="shared" si="14"/>
        <v>0</v>
      </c>
      <c r="AB40" s="323">
        <f t="shared" si="15"/>
        <v>0</v>
      </c>
      <c r="AC40" s="323">
        <f t="shared" si="16"/>
        <v>0</v>
      </c>
      <c r="AD40" s="323">
        <f t="shared" si="17"/>
        <v>0</v>
      </c>
      <c r="AE40" s="323">
        <f t="shared" si="18"/>
        <v>0</v>
      </c>
      <c r="AF40" s="323">
        <f t="shared" si="43"/>
        <v>0</v>
      </c>
      <c r="AG40" s="323">
        <f t="shared" si="44"/>
        <v>0</v>
      </c>
      <c r="AH40" s="323">
        <f t="shared" si="19"/>
        <v>0</v>
      </c>
      <c r="AI40" s="323">
        <f t="shared" si="20"/>
        <v>0</v>
      </c>
      <c r="AJ40" s="323">
        <f t="shared" si="21"/>
        <v>0</v>
      </c>
      <c r="AK40" s="323">
        <f t="shared" si="22"/>
        <v>0</v>
      </c>
      <c r="AL40" s="323">
        <f t="shared" si="23"/>
        <v>0</v>
      </c>
      <c r="AM40" s="323">
        <f t="shared" si="24"/>
        <v>0</v>
      </c>
      <c r="AN40" s="323">
        <f t="shared" si="25"/>
        <v>0</v>
      </c>
      <c r="AO40" s="323">
        <f t="shared" si="26"/>
        <v>0</v>
      </c>
      <c r="AP40" s="323">
        <f t="shared" si="27"/>
        <v>0</v>
      </c>
      <c r="AQ40" s="323">
        <f t="shared" si="28"/>
        <v>0</v>
      </c>
      <c r="AR40" s="323">
        <f t="shared" si="29"/>
        <v>0</v>
      </c>
      <c r="AS40" s="323">
        <f t="shared" si="30"/>
        <v>0</v>
      </c>
      <c r="AT40" s="323">
        <f t="shared" si="31"/>
        <v>0</v>
      </c>
      <c r="AU40" s="323">
        <f t="shared" si="32"/>
        <v>0</v>
      </c>
      <c r="AV40" s="323">
        <f t="shared" si="33"/>
        <v>0</v>
      </c>
      <c r="AW40" s="323">
        <f t="shared" si="34"/>
        <v>0</v>
      </c>
      <c r="AX40" s="323">
        <f t="shared" si="35"/>
        <v>0</v>
      </c>
      <c r="AY40" s="323">
        <f t="shared" si="36"/>
        <v>0</v>
      </c>
      <c r="AZ40" s="323">
        <f t="shared" si="37"/>
        <v>0</v>
      </c>
      <c r="BA40" s="323">
        <f t="shared" si="38"/>
        <v>0</v>
      </c>
    </row>
    <row r="41" spans="1:53" s="320" customFormat="1" ht="15" customHeight="1">
      <c r="A41" s="63" t="str">
        <f t="array" ref="A41">IF(C41&lt;&gt;0,SUM(($C$11:C41&lt;&gt;0)*1),"")</f>
        <v/>
      </c>
      <c r="B41" s="321"/>
      <c r="C41" s="321"/>
      <c r="D41" s="321"/>
      <c r="E41" s="443"/>
      <c r="F41" s="377"/>
      <c r="G41" s="379"/>
      <c r="H41" s="379"/>
      <c r="I41" s="63" t="str">
        <f t="shared" si="46"/>
        <v/>
      </c>
      <c r="J41" s="323">
        <f t="shared" si="1"/>
        <v>0</v>
      </c>
      <c r="K41" s="323">
        <f t="shared" si="2"/>
        <v>0</v>
      </c>
      <c r="L41" s="323">
        <f t="shared" si="3"/>
        <v>0</v>
      </c>
      <c r="M41" s="323">
        <f t="shared" si="4"/>
        <v>0</v>
      </c>
      <c r="N41" s="323">
        <f t="shared" si="39"/>
        <v>0</v>
      </c>
      <c r="O41" s="323">
        <f t="shared" si="40"/>
        <v>0</v>
      </c>
      <c r="P41" s="323">
        <f t="shared" si="5"/>
        <v>0</v>
      </c>
      <c r="Q41" s="323">
        <f t="shared" si="6"/>
        <v>0</v>
      </c>
      <c r="R41" s="323">
        <f t="shared" si="7"/>
        <v>0</v>
      </c>
      <c r="S41" s="323">
        <f t="shared" si="8"/>
        <v>0</v>
      </c>
      <c r="T41" s="323">
        <f t="shared" si="41"/>
        <v>0</v>
      </c>
      <c r="U41" s="323">
        <f t="shared" si="42"/>
        <v>0</v>
      </c>
      <c r="V41" s="323">
        <f t="shared" si="9"/>
        <v>0</v>
      </c>
      <c r="W41" s="323">
        <f t="shared" si="10"/>
        <v>0</v>
      </c>
      <c r="X41" s="323">
        <f t="shared" si="11"/>
        <v>0</v>
      </c>
      <c r="Y41" s="323">
        <f t="shared" si="12"/>
        <v>0</v>
      </c>
      <c r="Z41" s="323">
        <f t="shared" si="13"/>
        <v>0</v>
      </c>
      <c r="AA41" s="323">
        <f t="shared" si="14"/>
        <v>0</v>
      </c>
      <c r="AB41" s="323">
        <f t="shared" si="15"/>
        <v>0</v>
      </c>
      <c r="AC41" s="323">
        <f t="shared" si="16"/>
        <v>0</v>
      </c>
      <c r="AD41" s="323">
        <f t="shared" si="17"/>
        <v>0</v>
      </c>
      <c r="AE41" s="323">
        <f t="shared" si="18"/>
        <v>0</v>
      </c>
      <c r="AF41" s="323">
        <f t="shared" si="43"/>
        <v>0</v>
      </c>
      <c r="AG41" s="323">
        <f t="shared" si="44"/>
        <v>0</v>
      </c>
      <c r="AH41" s="323">
        <f t="shared" si="19"/>
        <v>0</v>
      </c>
      <c r="AI41" s="323">
        <f t="shared" si="20"/>
        <v>0</v>
      </c>
      <c r="AJ41" s="323">
        <f t="shared" si="21"/>
        <v>0</v>
      </c>
      <c r="AK41" s="323">
        <f t="shared" si="22"/>
        <v>0</v>
      </c>
      <c r="AL41" s="323">
        <f t="shared" si="23"/>
        <v>0</v>
      </c>
      <c r="AM41" s="323">
        <f t="shared" si="24"/>
        <v>0</v>
      </c>
      <c r="AN41" s="323">
        <f t="shared" si="25"/>
        <v>0</v>
      </c>
      <c r="AO41" s="323">
        <f t="shared" si="26"/>
        <v>0</v>
      </c>
      <c r="AP41" s="323">
        <f t="shared" si="27"/>
        <v>0</v>
      </c>
      <c r="AQ41" s="323">
        <f t="shared" si="28"/>
        <v>0</v>
      </c>
      <c r="AR41" s="323">
        <f t="shared" si="29"/>
        <v>0</v>
      </c>
      <c r="AS41" s="323">
        <f t="shared" si="30"/>
        <v>0</v>
      </c>
      <c r="AT41" s="323">
        <f t="shared" si="31"/>
        <v>0</v>
      </c>
      <c r="AU41" s="323">
        <f t="shared" si="32"/>
        <v>0</v>
      </c>
      <c r="AV41" s="323">
        <f t="shared" si="33"/>
        <v>0</v>
      </c>
      <c r="AW41" s="323">
        <f t="shared" si="34"/>
        <v>0</v>
      </c>
      <c r="AX41" s="323">
        <f t="shared" si="35"/>
        <v>0</v>
      </c>
      <c r="AY41" s="323">
        <f t="shared" si="36"/>
        <v>0</v>
      </c>
      <c r="AZ41" s="323">
        <f t="shared" si="37"/>
        <v>0</v>
      </c>
      <c r="BA41" s="323">
        <f t="shared" si="38"/>
        <v>0</v>
      </c>
    </row>
    <row r="42" spans="1:53" s="320" customFormat="1" ht="15" customHeight="1">
      <c r="A42" s="63" t="str">
        <f t="array" ref="A42">IF(C42&lt;&gt;0,SUM(($C$11:C42&lt;&gt;0)*1),"")</f>
        <v/>
      </c>
      <c r="B42" s="321"/>
      <c r="C42" s="321"/>
      <c r="D42" s="321"/>
      <c r="E42" s="443"/>
      <c r="F42" s="377"/>
      <c r="G42" s="379"/>
      <c r="H42" s="379"/>
      <c r="I42" s="63" t="str">
        <f t="shared" si="46"/>
        <v/>
      </c>
      <c r="J42" s="323">
        <f t="shared" si="1"/>
        <v>0</v>
      </c>
      <c r="K42" s="323">
        <f t="shared" si="2"/>
        <v>0</v>
      </c>
      <c r="L42" s="323">
        <f t="shared" si="3"/>
        <v>0</v>
      </c>
      <c r="M42" s="323">
        <f t="shared" si="4"/>
        <v>0</v>
      </c>
      <c r="N42" s="323">
        <f t="shared" si="39"/>
        <v>0</v>
      </c>
      <c r="O42" s="323">
        <f t="shared" si="40"/>
        <v>0</v>
      </c>
      <c r="P42" s="323">
        <f t="shared" si="5"/>
        <v>0</v>
      </c>
      <c r="Q42" s="323">
        <f t="shared" si="6"/>
        <v>0</v>
      </c>
      <c r="R42" s="323">
        <f t="shared" si="7"/>
        <v>0</v>
      </c>
      <c r="S42" s="323">
        <f t="shared" si="8"/>
        <v>0</v>
      </c>
      <c r="T42" s="323">
        <f t="shared" si="41"/>
        <v>0</v>
      </c>
      <c r="U42" s="323">
        <f t="shared" si="42"/>
        <v>0</v>
      </c>
      <c r="V42" s="323">
        <f t="shared" si="9"/>
        <v>0</v>
      </c>
      <c r="W42" s="323">
        <f t="shared" si="10"/>
        <v>0</v>
      </c>
      <c r="X42" s="323">
        <f t="shared" si="11"/>
        <v>0</v>
      </c>
      <c r="Y42" s="323">
        <f t="shared" si="12"/>
        <v>0</v>
      </c>
      <c r="Z42" s="323">
        <f t="shared" si="13"/>
        <v>0</v>
      </c>
      <c r="AA42" s="323">
        <f t="shared" si="14"/>
        <v>0</v>
      </c>
      <c r="AB42" s="323">
        <f t="shared" si="15"/>
        <v>0</v>
      </c>
      <c r="AC42" s="323">
        <f t="shared" si="16"/>
        <v>0</v>
      </c>
      <c r="AD42" s="323">
        <f t="shared" si="17"/>
        <v>0</v>
      </c>
      <c r="AE42" s="323">
        <f t="shared" si="18"/>
        <v>0</v>
      </c>
      <c r="AF42" s="323">
        <f t="shared" si="43"/>
        <v>0</v>
      </c>
      <c r="AG42" s="323">
        <f t="shared" si="44"/>
        <v>0</v>
      </c>
      <c r="AH42" s="323">
        <f t="shared" si="19"/>
        <v>0</v>
      </c>
      <c r="AI42" s="323">
        <f t="shared" si="20"/>
        <v>0</v>
      </c>
      <c r="AJ42" s="323">
        <f t="shared" si="21"/>
        <v>0</v>
      </c>
      <c r="AK42" s="323">
        <f t="shared" si="22"/>
        <v>0</v>
      </c>
      <c r="AL42" s="323">
        <f t="shared" si="23"/>
        <v>0</v>
      </c>
      <c r="AM42" s="323">
        <f t="shared" si="24"/>
        <v>0</v>
      </c>
      <c r="AN42" s="323">
        <f t="shared" si="25"/>
        <v>0</v>
      </c>
      <c r="AO42" s="323">
        <f t="shared" si="26"/>
        <v>0</v>
      </c>
      <c r="AP42" s="323">
        <f t="shared" si="27"/>
        <v>0</v>
      </c>
      <c r="AQ42" s="323">
        <f t="shared" si="28"/>
        <v>0</v>
      </c>
      <c r="AR42" s="323">
        <f t="shared" si="29"/>
        <v>0</v>
      </c>
      <c r="AS42" s="323">
        <f t="shared" si="30"/>
        <v>0</v>
      </c>
      <c r="AT42" s="323">
        <f t="shared" si="31"/>
        <v>0</v>
      </c>
      <c r="AU42" s="323">
        <f t="shared" si="32"/>
        <v>0</v>
      </c>
      <c r="AV42" s="323">
        <f t="shared" si="33"/>
        <v>0</v>
      </c>
      <c r="AW42" s="323">
        <f t="shared" si="34"/>
        <v>0</v>
      </c>
      <c r="AX42" s="323">
        <f t="shared" si="35"/>
        <v>0</v>
      </c>
      <c r="AY42" s="323">
        <f t="shared" si="36"/>
        <v>0</v>
      </c>
      <c r="AZ42" s="323">
        <f t="shared" si="37"/>
        <v>0</v>
      </c>
      <c r="BA42" s="323">
        <f t="shared" si="38"/>
        <v>0</v>
      </c>
    </row>
    <row r="43" spans="1:53" s="320" customFormat="1" ht="15" customHeight="1">
      <c r="A43" s="63" t="str">
        <f t="array" ref="A43">IF(C43&lt;&gt;0,SUM(($C$11:C43&lt;&gt;0)*1),"")</f>
        <v/>
      </c>
      <c r="B43" s="321"/>
      <c r="C43" s="321"/>
      <c r="D43" s="321"/>
      <c r="E43" s="443"/>
      <c r="F43" s="377"/>
      <c r="G43" s="379"/>
      <c r="H43" s="379"/>
      <c r="I43" s="63" t="str">
        <f t="shared" si="46"/>
        <v/>
      </c>
      <c r="J43" s="323">
        <f t="shared" si="1"/>
        <v>0</v>
      </c>
      <c r="K43" s="323">
        <f t="shared" si="2"/>
        <v>0</v>
      </c>
      <c r="L43" s="323">
        <f t="shared" si="3"/>
        <v>0</v>
      </c>
      <c r="M43" s="323">
        <f t="shared" si="4"/>
        <v>0</v>
      </c>
      <c r="N43" s="323">
        <f t="shared" si="39"/>
        <v>0</v>
      </c>
      <c r="O43" s="323">
        <f t="shared" si="40"/>
        <v>0</v>
      </c>
      <c r="P43" s="323">
        <f t="shared" si="5"/>
        <v>0</v>
      </c>
      <c r="Q43" s="323">
        <f t="shared" si="6"/>
        <v>0</v>
      </c>
      <c r="R43" s="323">
        <f t="shared" si="7"/>
        <v>0</v>
      </c>
      <c r="S43" s="323">
        <f t="shared" si="8"/>
        <v>0</v>
      </c>
      <c r="T43" s="323">
        <f t="shared" si="41"/>
        <v>0</v>
      </c>
      <c r="U43" s="323">
        <f t="shared" si="42"/>
        <v>0</v>
      </c>
      <c r="V43" s="323">
        <f t="shared" si="9"/>
        <v>0</v>
      </c>
      <c r="W43" s="323">
        <f t="shared" si="10"/>
        <v>0</v>
      </c>
      <c r="X43" s="323">
        <f t="shared" si="11"/>
        <v>0</v>
      </c>
      <c r="Y43" s="323">
        <f t="shared" si="12"/>
        <v>0</v>
      </c>
      <c r="Z43" s="323">
        <f t="shared" si="13"/>
        <v>0</v>
      </c>
      <c r="AA43" s="323">
        <f t="shared" si="14"/>
        <v>0</v>
      </c>
      <c r="AB43" s="323">
        <f t="shared" si="15"/>
        <v>0</v>
      </c>
      <c r="AC43" s="323">
        <f t="shared" si="16"/>
        <v>0</v>
      </c>
      <c r="AD43" s="323">
        <f t="shared" si="17"/>
        <v>0</v>
      </c>
      <c r="AE43" s="323">
        <f t="shared" si="18"/>
        <v>0</v>
      </c>
      <c r="AF43" s="323">
        <f t="shared" si="43"/>
        <v>0</v>
      </c>
      <c r="AG43" s="323">
        <f t="shared" si="44"/>
        <v>0</v>
      </c>
      <c r="AH43" s="323">
        <f t="shared" si="19"/>
        <v>0</v>
      </c>
      <c r="AI43" s="323">
        <f t="shared" si="20"/>
        <v>0</v>
      </c>
      <c r="AJ43" s="323">
        <f t="shared" si="21"/>
        <v>0</v>
      </c>
      <c r="AK43" s="323">
        <f t="shared" si="22"/>
        <v>0</v>
      </c>
      <c r="AL43" s="323">
        <f t="shared" si="23"/>
        <v>0</v>
      </c>
      <c r="AM43" s="323">
        <f t="shared" si="24"/>
        <v>0</v>
      </c>
      <c r="AN43" s="323">
        <f t="shared" si="25"/>
        <v>0</v>
      </c>
      <c r="AO43" s="323">
        <f t="shared" si="26"/>
        <v>0</v>
      </c>
      <c r="AP43" s="323">
        <f t="shared" si="27"/>
        <v>0</v>
      </c>
      <c r="AQ43" s="323">
        <f t="shared" si="28"/>
        <v>0</v>
      </c>
      <c r="AR43" s="323">
        <f t="shared" si="29"/>
        <v>0</v>
      </c>
      <c r="AS43" s="323">
        <f t="shared" si="30"/>
        <v>0</v>
      </c>
      <c r="AT43" s="323">
        <f t="shared" si="31"/>
        <v>0</v>
      </c>
      <c r="AU43" s="323">
        <f t="shared" si="32"/>
        <v>0</v>
      </c>
      <c r="AV43" s="323">
        <f t="shared" si="33"/>
        <v>0</v>
      </c>
      <c r="AW43" s="323">
        <f t="shared" si="34"/>
        <v>0</v>
      </c>
      <c r="AX43" s="323">
        <f t="shared" si="35"/>
        <v>0</v>
      </c>
      <c r="AY43" s="323">
        <f t="shared" si="36"/>
        <v>0</v>
      </c>
      <c r="AZ43" s="323">
        <f t="shared" si="37"/>
        <v>0</v>
      </c>
      <c r="BA43" s="323">
        <f t="shared" si="38"/>
        <v>0</v>
      </c>
    </row>
    <row r="44" spans="1:53" s="320" customFormat="1" ht="15" customHeight="1">
      <c r="A44" s="63" t="str">
        <f t="array" ref="A44">IF(C44&lt;&gt;0,SUM(($C$11:C44&lt;&gt;0)*1),"")</f>
        <v/>
      </c>
      <c r="B44" s="321"/>
      <c r="C44" s="321"/>
      <c r="D44" s="321"/>
      <c r="E44" s="443"/>
      <c r="F44" s="377"/>
      <c r="G44" s="379"/>
      <c r="H44" s="379"/>
      <c r="I44" s="63" t="str">
        <f t="shared" si="46"/>
        <v/>
      </c>
      <c r="J44" s="323">
        <f t="shared" si="1"/>
        <v>0</v>
      </c>
      <c r="K44" s="323">
        <f t="shared" si="2"/>
        <v>0</v>
      </c>
      <c r="L44" s="323">
        <f t="shared" si="3"/>
        <v>0</v>
      </c>
      <c r="M44" s="323">
        <f t="shared" si="4"/>
        <v>0</v>
      </c>
      <c r="N44" s="323">
        <f t="shared" si="39"/>
        <v>0</v>
      </c>
      <c r="O44" s="323">
        <f t="shared" si="40"/>
        <v>0</v>
      </c>
      <c r="P44" s="323">
        <f t="shared" si="5"/>
        <v>0</v>
      </c>
      <c r="Q44" s="323">
        <f t="shared" si="6"/>
        <v>0</v>
      </c>
      <c r="R44" s="323">
        <f t="shared" si="7"/>
        <v>0</v>
      </c>
      <c r="S44" s="323">
        <f t="shared" si="8"/>
        <v>0</v>
      </c>
      <c r="T44" s="323">
        <f t="shared" si="41"/>
        <v>0</v>
      </c>
      <c r="U44" s="323">
        <f t="shared" si="42"/>
        <v>0</v>
      </c>
      <c r="V44" s="323">
        <f t="shared" si="9"/>
        <v>0</v>
      </c>
      <c r="W44" s="323">
        <f t="shared" si="10"/>
        <v>0</v>
      </c>
      <c r="X44" s="323">
        <f t="shared" si="11"/>
        <v>0</v>
      </c>
      <c r="Y44" s="323">
        <f t="shared" si="12"/>
        <v>0</v>
      </c>
      <c r="Z44" s="323">
        <f t="shared" si="13"/>
        <v>0</v>
      </c>
      <c r="AA44" s="323">
        <f t="shared" si="14"/>
        <v>0</v>
      </c>
      <c r="AB44" s="323">
        <f t="shared" si="15"/>
        <v>0</v>
      </c>
      <c r="AC44" s="323">
        <f t="shared" si="16"/>
        <v>0</v>
      </c>
      <c r="AD44" s="323">
        <f t="shared" si="17"/>
        <v>0</v>
      </c>
      <c r="AE44" s="323">
        <f t="shared" si="18"/>
        <v>0</v>
      </c>
      <c r="AF44" s="323">
        <f t="shared" si="43"/>
        <v>0</v>
      </c>
      <c r="AG44" s="323">
        <f t="shared" si="44"/>
        <v>0</v>
      </c>
      <c r="AH44" s="323">
        <f t="shared" si="19"/>
        <v>0</v>
      </c>
      <c r="AI44" s="323">
        <f t="shared" si="20"/>
        <v>0</v>
      </c>
      <c r="AJ44" s="323">
        <f t="shared" si="21"/>
        <v>0</v>
      </c>
      <c r="AK44" s="323">
        <f t="shared" si="22"/>
        <v>0</v>
      </c>
      <c r="AL44" s="323">
        <f t="shared" si="23"/>
        <v>0</v>
      </c>
      <c r="AM44" s="323">
        <f t="shared" si="24"/>
        <v>0</v>
      </c>
      <c r="AN44" s="323">
        <f t="shared" si="25"/>
        <v>0</v>
      </c>
      <c r="AO44" s="323">
        <f t="shared" si="26"/>
        <v>0</v>
      </c>
      <c r="AP44" s="323">
        <f t="shared" si="27"/>
        <v>0</v>
      </c>
      <c r="AQ44" s="323">
        <f t="shared" si="28"/>
        <v>0</v>
      </c>
      <c r="AR44" s="323">
        <f t="shared" si="29"/>
        <v>0</v>
      </c>
      <c r="AS44" s="323">
        <f t="shared" si="30"/>
        <v>0</v>
      </c>
      <c r="AT44" s="323">
        <f t="shared" si="31"/>
        <v>0</v>
      </c>
      <c r="AU44" s="323">
        <f t="shared" si="32"/>
        <v>0</v>
      </c>
      <c r="AV44" s="323">
        <f t="shared" si="33"/>
        <v>0</v>
      </c>
      <c r="AW44" s="323">
        <f t="shared" si="34"/>
        <v>0</v>
      </c>
      <c r="AX44" s="323">
        <f t="shared" si="35"/>
        <v>0</v>
      </c>
      <c r="AY44" s="323">
        <f t="shared" si="36"/>
        <v>0</v>
      </c>
      <c r="AZ44" s="323">
        <f t="shared" si="37"/>
        <v>0</v>
      </c>
      <c r="BA44" s="323">
        <f t="shared" si="38"/>
        <v>0</v>
      </c>
    </row>
    <row r="45" spans="1:53" s="320" customFormat="1" ht="15" customHeight="1">
      <c r="A45" s="63" t="str">
        <f t="array" ref="A45">IF(C45&lt;&gt;0,SUM(($C$11:C45&lt;&gt;0)*1),"")</f>
        <v/>
      </c>
      <c r="B45" s="321"/>
      <c r="C45" s="321"/>
      <c r="D45" s="321"/>
      <c r="E45" s="443"/>
      <c r="F45" s="377"/>
      <c r="G45" s="379"/>
      <c r="H45" s="379"/>
      <c r="I45" s="63" t="str">
        <f t="shared" si="46"/>
        <v/>
      </c>
      <c r="J45" s="323">
        <f t="shared" si="1"/>
        <v>0</v>
      </c>
      <c r="K45" s="323">
        <f t="shared" si="2"/>
        <v>0</v>
      </c>
      <c r="L45" s="323">
        <f t="shared" si="3"/>
        <v>0</v>
      </c>
      <c r="M45" s="323">
        <f t="shared" si="4"/>
        <v>0</v>
      </c>
      <c r="N45" s="323">
        <f t="shared" si="39"/>
        <v>0</v>
      </c>
      <c r="O45" s="323">
        <f t="shared" si="40"/>
        <v>0</v>
      </c>
      <c r="P45" s="323">
        <f t="shared" si="5"/>
        <v>0</v>
      </c>
      <c r="Q45" s="323">
        <f t="shared" si="6"/>
        <v>0</v>
      </c>
      <c r="R45" s="323">
        <f t="shared" si="7"/>
        <v>0</v>
      </c>
      <c r="S45" s="323">
        <f t="shared" si="8"/>
        <v>0</v>
      </c>
      <c r="T45" s="323">
        <f t="shared" si="41"/>
        <v>0</v>
      </c>
      <c r="U45" s="323">
        <f t="shared" si="42"/>
        <v>0</v>
      </c>
      <c r="V45" s="323">
        <f t="shared" si="9"/>
        <v>0</v>
      </c>
      <c r="W45" s="323">
        <f t="shared" si="10"/>
        <v>0</v>
      </c>
      <c r="X45" s="323">
        <f t="shared" si="11"/>
        <v>0</v>
      </c>
      <c r="Y45" s="323">
        <f t="shared" si="12"/>
        <v>0</v>
      </c>
      <c r="Z45" s="323">
        <f t="shared" si="13"/>
        <v>0</v>
      </c>
      <c r="AA45" s="323">
        <f t="shared" si="14"/>
        <v>0</v>
      </c>
      <c r="AB45" s="323">
        <f t="shared" si="15"/>
        <v>0</v>
      </c>
      <c r="AC45" s="323">
        <f t="shared" si="16"/>
        <v>0</v>
      </c>
      <c r="AD45" s="323">
        <f t="shared" si="17"/>
        <v>0</v>
      </c>
      <c r="AE45" s="323">
        <f t="shared" si="18"/>
        <v>0</v>
      </c>
      <c r="AF45" s="323">
        <f t="shared" si="43"/>
        <v>0</v>
      </c>
      <c r="AG45" s="323">
        <f t="shared" si="44"/>
        <v>0</v>
      </c>
      <c r="AH45" s="323">
        <f t="shared" si="19"/>
        <v>0</v>
      </c>
      <c r="AI45" s="323">
        <f t="shared" si="20"/>
        <v>0</v>
      </c>
      <c r="AJ45" s="323">
        <f t="shared" si="21"/>
        <v>0</v>
      </c>
      <c r="AK45" s="323">
        <f t="shared" si="22"/>
        <v>0</v>
      </c>
      <c r="AL45" s="323">
        <f t="shared" si="23"/>
        <v>0</v>
      </c>
      <c r="AM45" s="323">
        <f t="shared" si="24"/>
        <v>0</v>
      </c>
      <c r="AN45" s="323">
        <f t="shared" si="25"/>
        <v>0</v>
      </c>
      <c r="AO45" s="323">
        <f t="shared" si="26"/>
        <v>0</v>
      </c>
      <c r="AP45" s="323">
        <f t="shared" si="27"/>
        <v>0</v>
      </c>
      <c r="AQ45" s="323">
        <f t="shared" si="28"/>
        <v>0</v>
      </c>
      <c r="AR45" s="323">
        <f t="shared" si="29"/>
        <v>0</v>
      </c>
      <c r="AS45" s="323">
        <f t="shared" si="30"/>
        <v>0</v>
      </c>
      <c r="AT45" s="323">
        <f t="shared" si="31"/>
        <v>0</v>
      </c>
      <c r="AU45" s="323">
        <f t="shared" si="32"/>
        <v>0</v>
      </c>
      <c r="AV45" s="323">
        <f t="shared" si="33"/>
        <v>0</v>
      </c>
      <c r="AW45" s="323">
        <f t="shared" si="34"/>
        <v>0</v>
      </c>
      <c r="AX45" s="323">
        <f t="shared" si="35"/>
        <v>0</v>
      </c>
      <c r="AY45" s="323">
        <f t="shared" si="36"/>
        <v>0</v>
      </c>
      <c r="AZ45" s="323">
        <f t="shared" si="37"/>
        <v>0</v>
      </c>
      <c r="BA45" s="323">
        <f t="shared" si="38"/>
        <v>0</v>
      </c>
    </row>
    <row r="46" spans="1:53" s="320" customFormat="1" ht="15" customHeight="1">
      <c r="A46" s="63" t="str">
        <f t="array" ref="A46">IF(C46&lt;&gt;0,SUM(($C$11:C46&lt;&gt;0)*1),"")</f>
        <v/>
      </c>
      <c r="B46" s="321"/>
      <c r="C46" s="321"/>
      <c r="D46" s="321"/>
      <c r="E46" s="443"/>
      <c r="F46" s="377"/>
      <c r="G46" s="379"/>
      <c r="H46" s="379"/>
      <c r="I46" s="63" t="str">
        <f t="shared" si="46"/>
        <v/>
      </c>
      <c r="J46" s="323">
        <f t="shared" si="1"/>
        <v>0</v>
      </c>
      <c r="K46" s="323">
        <f t="shared" si="2"/>
        <v>0</v>
      </c>
      <c r="L46" s="323">
        <f t="shared" si="3"/>
        <v>0</v>
      </c>
      <c r="M46" s="323">
        <f t="shared" si="4"/>
        <v>0</v>
      </c>
      <c r="N46" s="323">
        <f t="shared" si="39"/>
        <v>0</v>
      </c>
      <c r="O46" s="323">
        <f t="shared" si="40"/>
        <v>0</v>
      </c>
      <c r="P46" s="323">
        <f t="shared" si="5"/>
        <v>0</v>
      </c>
      <c r="Q46" s="323">
        <f t="shared" si="6"/>
        <v>0</v>
      </c>
      <c r="R46" s="323">
        <f t="shared" si="7"/>
        <v>0</v>
      </c>
      <c r="S46" s="323">
        <f t="shared" si="8"/>
        <v>0</v>
      </c>
      <c r="T46" s="323">
        <f t="shared" si="41"/>
        <v>0</v>
      </c>
      <c r="U46" s="323">
        <f t="shared" si="42"/>
        <v>0</v>
      </c>
      <c r="V46" s="323">
        <f t="shared" si="9"/>
        <v>0</v>
      </c>
      <c r="W46" s="323">
        <f t="shared" si="10"/>
        <v>0</v>
      </c>
      <c r="X46" s="323">
        <f t="shared" si="11"/>
        <v>0</v>
      </c>
      <c r="Y46" s="323">
        <f t="shared" si="12"/>
        <v>0</v>
      </c>
      <c r="Z46" s="323">
        <f t="shared" si="13"/>
        <v>0</v>
      </c>
      <c r="AA46" s="323">
        <f t="shared" si="14"/>
        <v>0</v>
      </c>
      <c r="AB46" s="323">
        <f t="shared" si="15"/>
        <v>0</v>
      </c>
      <c r="AC46" s="323">
        <f t="shared" si="16"/>
        <v>0</v>
      </c>
      <c r="AD46" s="323">
        <f t="shared" si="17"/>
        <v>0</v>
      </c>
      <c r="AE46" s="323">
        <f t="shared" si="18"/>
        <v>0</v>
      </c>
      <c r="AF46" s="323">
        <f t="shared" si="43"/>
        <v>0</v>
      </c>
      <c r="AG46" s="323">
        <f t="shared" si="44"/>
        <v>0</v>
      </c>
      <c r="AH46" s="323">
        <f t="shared" si="19"/>
        <v>0</v>
      </c>
      <c r="AI46" s="323">
        <f t="shared" si="20"/>
        <v>0</v>
      </c>
      <c r="AJ46" s="323">
        <f t="shared" si="21"/>
        <v>0</v>
      </c>
      <c r="AK46" s="323">
        <f t="shared" si="22"/>
        <v>0</v>
      </c>
      <c r="AL46" s="323">
        <f t="shared" si="23"/>
        <v>0</v>
      </c>
      <c r="AM46" s="323">
        <f t="shared" si="24"/>
        <v>0</v>
      </c>
      <c r="AN46" s="323">
        <f t="shared" si="25"/>
        <v>0</v>
      </c>
      <c r="AO46" s="323">
        <f t="shared" si="26"/>
        <v>0</v>
      </c>
      <c r="AP46" s="323">
        <f t="shared" si="27"/>
        <v>0</v>
      </c>
      <c r="AQ46" s="323">
        <f t="shared" si="28"/>
        <v>0</v>
      </c>
      <c r="AR46" s="323">
        <f t="shared" si="29"/>
        <v>0</v>
      </c>
      <c r="AS46" s="323">
        <f t="shared" si="30"/>
        <v>0</v>
      </c>
      <c r="AT46" s="323">
        <f t="shared" si="31"/>
        <v>0</v>
      </c>
      <c r="AU46" s="323">
        <f t="shared" si="32"/>
        <v>0</v>
      </c>
      <c r="AV46" s="323">
        <f t="shared" si="33"/>
        <v>0</v>
      </c>
      <c r="AW46" s="323">
        <f t="shared" si="34"/>
        <v>0</v>
      </c>
      <c r="AX46" s="323">
        <f t="shared" si="35"/>
        <v>0</v>
      </c>
      <c r="AY46" s="323">
        <f t="shared" si="36"/>
        <v>0</v>
      </c>
      <c r="AZ46" s="323">
        <f t="shared" si="37"/>
        <v>0</v>
      </c>
      <c r="BA46" s="323">
        <f t="shared" si="38"/>
        <v>0</v>
      </c>
    </row>
    <row r="47" spans="1:53" s="320" customFormat="1" ht="15" customHeight="1">
      <c r="A47" s="63" t="str">
        <f t="array" ref="A47">IF(C47&lt;&gt;0,SUM(($C$11:C47&lt;&gt;0)*1),"")</f>
        <v/>
      </c>
      <c r="B47" s="321"/>
      <c r="C47" s="321"/>
      <c r="D47" s="321"/>
      <c r="E47" s="443"/>
      <c r="F47" s="377"/>
      <c r="G47" s="379"/>
      <c r="H47" s="379"/>
      <c r="I47" s="63" t="str">
        <f t="shared" si="46"/>
        <v/>
      </c>
      <c r="J47" s="323">
        <f t="shared" si="1"/>
        <v>0</v>
      </c>
      <c r="K47" s="323">
        <f t="shared" si="2"/>
        <v>0</v>
      </c>
      <c r="L47" s="323">
        <f t="shared" si="3"/>
        <v>0</v>
      </c>
      <c r="M47" s="323">
        <f t="shared" si="4"/>
        <v>0</v>
      </c>
      <c r="N47" s="323">
        <f t="shared" si="39"/>
        <v>0</v>
      </c>
      <c r="O47" s="323">
        <f t="shared" si="40"/>
        <v>0</v>
      </c>
      <c r="P47" s="323">
        <f t="shared" si="5"/>
        <v>0</v>
      </c>
      <c r="Q47" s="323">
        <f t="shared" si="6"/>
        <v>0</v>
      </c>
      <c r="R47" s="323">
        <f t="shared" si="7"/>
        <v>0</v>
      </c>
      <c r="S47" s="323">
        <f t="shared" si="8"/>
        <v>0</v>
      </c>
      <c r="T47" s="323">
        <f t="shared" si="41"/>
        <v>0</v>
      </c>
      <c r="U47" s="323">
        <f t="shared" si="42"/>
        <v>0</v>
      </c>
      <c r="V47" s="323">
        <f t="shared" si="9"/>
        <v>0</v>
      </c>
      <c r="W47" s="323">
        <f t="shared" si="10"/>
        <v>0</v>
      </c>
      <c r="X47" s="323">
        <f t="shared" si="11"/>
        <v>0</v>
      </c>
      <c r="Y47" s="323">
        <f t="shared" si="12"/>
        <v>0</v>
      </c>
      <c r="Z47" s="323">
        <f t="shared" si="13"/>
        <v>0</v>
      </c>
      <c r="AA47" s="323">
        <f t="shared" si="14"/>
        <v>0</v>
      </c>
      <c r="AB47" s="323">
        <f t="shared" si="15"/>
        <v>0</v>
      </c>
      <c r="AC47" s="323">
        <f t="shared" si="16"/>
        <v>0</v>
      </c>
      <c r="AD47" s="323">
        <f t="shared" si="17"/>
        <v>0</v>
      </c>
      <c r="AE47" s="323">
        <f t="shared" si="18"/>
        <v>0</v>
      </c>
      <c r="AF47" s="323">
        <f t="shared" si="43"/>
        <v>0</v>
      </c>
      <c r="AG47" s="323">
        <f t="shared" si="44"/>
        <v>0</v>
      </c>
      <c r="AH47" s="323">
        <f t="shared" si="19"/>
        <v>0</v>
      </c>
      <c r="AI47" s="323">
        <f t="shared" si="20"/>
        <v>0</v>
      </c>
      <c r="AJ47" s="323">
        <f t="shared" si="21"/>
        <v>0</v>
      </c>
      <c r="AK47" s="323">
        <f t="shared" si="22"/>
        <v>0</v>
      </c>
      <c r="AL47" s="323">
        <f t="shared" si="23"/>
        <v>0</v>
      </c>
      <c r="AM47" s="323">
        <f t="shared" si="24"/>
        <v>0</v>
      </c>
      <c r="AN47" s="323">
        <f t="shared" si="25"/>
        <v>0</v>
      </c>
      <c r="AO47" s="323">
        <f t="shared" si="26"/>
        <v>0</v>
      </c>
      <c r="AP47" s="323">
        <f t="shared" si="27"/>
        <v>0</v>
      </c>
      <c r="AQ47" s="323">
        <f t="shared" si="28"/>
        <v>0</v>
      </c>
      <c r="AR47" s="323">
        <f t="shared" si="29"/>
        <v>0</v>
      </c>
      <c r="AS47" s="323">
        <f t="shared" si="30"/>
        <v>0</v>
      </c>
      <c r="AT47" s="323">
        <f t="shared" si="31"/>
        <v>0</v>
      </c>
      <c r="AU47" s="323">
        <f t="shared" si="32"/>
        <v>0</v>
      </c>
      <c r="AV47" s="323">
        <f t="shared" si="33"/>
        <v>0</v>
      </c>
      <c r="AW47" s="323">
        <f t="shared" si="34"/>
        <v>0</v>
      </c>
      <c r="AX47" s="323">
        <f t="shared" si="35"/>
        <v>0</v>
      </c>
      <c r="AY47" s="323">
        <f t="shared" si="36"/>
        <v>0</v>
      </c>
      <c r="AZ47" s="323">
        <f t="shared" si="37"/>
        <v>0</v>
      </c>
      <c r="BA47" s="323">
        <f t="shared" si="38"/>
        <v>0</v>
      </c>
    </row>
    <row r="48" spans="1:53" s="320" customFormat="1" ht="15" customHeight="1">
      <c r="A48" s="63" t="str">
        <f t="array" ref="A48">IF(C48&lt;&gt;0,SUM(($C$11:C48&lt;&gt;0)*1),"")</f>
        <v/>
      </c>
      <c r="B48" s="321"/>
      <c r="C48" s="321"/>
      <c r="D48" s="321"/>
      <c r="E48" s="443"/>
      <c r="F48" s="377"/>
      <c r="G48" s="379"/>
      <c r="H48" s="379"/>
      <c r="I48" s="63" t="str">
        <f t="shared" si="46"/>
        <v/>
      </c>
      <c r="J48" s="323">
        <f t="shared" si="1"/>
        <v>0</v>
      </c>
      <c r="K48" s="323">
        <f t="shared" si="2"/>
        <v>0</v>
      </c>
      <c r="L48" s="323">
        <f t="shared" si="3"/>
        <v>0</v>
      </c>
      <c r="M48" s="323">
        <f t="shared" si="4"/>
        <v>0</v>
      </c>
      <c r="N48" s="323">
        <f t="shared" si="39"/>
        <v>0</v>
      </c>
      <c r="O48" s="323">
        <f t="shared" si="40"/>
        <v>0</v>
      </c>
      <c r="P48" s="323">
        <f t="shared" si="5"/>
        <v>0</v>
      </c>
      <c r="Q48" s="323">
        <f t="shared" si="6"/>
        <v>0</v>
      </c>
      <c r="R48" s="323">
        <f t="shared" si="7"/>
        <v>0</v>
      </c>
      <c r="S48" s="323">
        <f t="shared" si="8"/>
        <v>0</v>
      </c>
      <c r="T48" s="323">
        <f t="shared" si="41"/>
        <v>0</v>
      </c>
      <c r="U48" s="323">
        <f t="shared" si="42"/>
        <v>0</v>
      </c>
      <c r="V48" s="323">
        <f t="shared" si="9"/>
        <v>0</v>
      </c>
      <c r="W48" s="323">
        <f t="shared" si="10"/>
        <v>0</v>
      </c>
      <c r="X48" s="323">
        <f t="shared" si="11"/>
        <v>0</v>
      </c>
      <c r="Y48" s="323">
        <f t="shared" si="12"/>
        <v>0</v>
      </c>
      <c r="Z48" s="323">
        <f t="shared" si="13"/>
        <v>0</v>
      </c>
      <c r="AA48" s="323">
        <f t="shared" si="14"/>
        <v>0</v>
      </c>
      <c r="AB48" s="323">
        <f t="shared" si="15"/>
        <v>0</v>
      </c>
      <c r="AC48" s="323">
        <f t="shared" si="16"/>
        <v>0</v>
      </c>
      <c r="AD48" s="323">
        <f t="shared" si="17"/>
        <v>0</v>
      </c>
      <c r="AE48" s="323">
        <f t="shared" si="18"/>
        <v>0</v>
      </c>
      <c r="AF48" s="323">
        <f t="shared" si="43"/>
        <v>0</v>
      </c>
      <c r="AG48" s="323">
        <f t="shared" si="44"/>
        <v>0</v>
      </c>
      <c r="AH48" s="323">
        <f t="shared" si="19"/>
        <v>0</v>
      </c>
      <c r="AI48" s="323">
        <f t="shared" si="20"/>
        <v>0</v>
      </c>
      <c r="AJ48" s="323">
        <f t="shared" si="21"/>
        <v>0</v>
      </c>
      <c r="AK48" s="323">
        <f t="shared" si="22"/>
        <v>0</v>
      </c>
      <c r="AL48" s="323">
        <f t="shared" si="23"/>
        <v>0</v>
      </c>
      <c r="AM48" s="323">
        <f t="shared" si="24"/>
        <v>0</v>
      </c>
      <c r="AN48" s="323">
        <f t="shared" si="25"/>
        <v>0</v>
      </c>
      <c r="AO48" s="323">
        <f t="shared" si="26"/>
        <v>0</v>
      </c>
      <c r="AP48" s="323">
        <f t="shared" si="27"/>
        <v>0</v>
      </c>
      <c r="AQ48" s="323">
        <f t="shared" si="28"/>
        <v>0</v>
      </c>
      <c r="AR48" s="323">
        <f t="shared" si="29"/>
        <v>0</v>
      </c>
      <c r="AS48" s="323">
        <f t="shared" si="30"/>
        <v>0</v>
      </c>
      <c r="AT48" s="323">
        <f t="shared" si="31"/>
        <v>0</v>
      </c>
      <c r="AU48" s="323">
        <f t="shared" si="32"/>
        <v>0</v>
      </c>
      <c r="AV48" s="323">
        <f t="shared" si="33"/>
        <v>0</v>
      </c>
      <c r="AW48" s="323">
        <f t="shared" si="34"/>
        <v>0</v>
      </c>
      <c r="AX48" s="323">
        <f t="shared" si="35"/>
        <v>0</v>
      </c>
      <c r="AY48" s="323">
        <f t="shared" si="36"/>
        <v>0</v>
      </c>
      <c r="AZ48" s="323">
        <f t="shared" si="37"/>
        <v>0</v>
      </c>
      <c r="BA48" s="323">
        <f t="shared" si="38"/>
        <v>0</v>
      </c>
    </row>
    <row r="49" spans="1:53" s="320" customFormat="1" ht="15" customHeight="1">
      <c r="A49" s="63" t="str">
        <f t="array" ref="A49">IF(C49&lt;&gt;0,SUM(($C$11:C49&lt;&gt;0)*1),"")</f>
        <v/>
      </c>
      <c r="B49" s="321"/>
      <c r="C49" s="321"/>
      <c r="D49" s="321"/>
      <c r="E49" s="443"/>
      <c r="F49" s="377"/>
      <c r="G49" s="379"/>
      <c r="H49" s="379"/>
      <c r="I49" s="63" t="str">
        <f t="shared" si="46"/>
        <v/>
      </c>
      <c r="J49" s="323">
        <f t="shared" si="1"/>
        <v>0</v>
      </c>
      <c r="K49" s="323">
        <f t="shared" si="2"/>
        <v>0</v>
      </c>
      <c r="L49" s="323">
        <f t="shared" si="3"/>
        <v>0</v>
      </c>
      <c r="M49" s="323">
        <f t="shared" si="4"/>
        <v>0</v>
      </c>
      <c r="N49" s="323">
        <f t="shared" si="39"/>
        <v>0</v>
      </c>
      <c r="O49" s="323">
        <f t="shared" si="40"/>
        <v>0</v>
      </c>
      <c r="P49" s="323">
        <f t="shared" si="5"/>
        <v>0</v>
      </c>
      <c r="Q49" s="323">
        <f t="shared" si="6"/>
        <v>0</v>
      </c>
      <c r="R49" s="323">
        <f t="shared" si="7"/>
        <v>0</v>
      </c>
      <c r="S49" s="323">
        <f t="shared" si="8"/>
        <v>0</v>
      </c>
      <c r="T49" s="323">
        <f t="shared" si="41"/>
        <v>0</v>
      </c>
      <c r="U49" s="323">
        <f t="shared" si="42"/>
        <v>0</v>
      </c>
      <c r="V49" s="323">
        <f t="shared" si="9"/>
        <v>0</v>
      </c>
      <c r="W49" s="323">
        <f t="shared" si="10"/>
        <v>0</v>
      </c>
      <c r="X49" s="323">
        <f t="shared" si="11"/>
        <v>0</v>
      </c>
      <c r="Y49" s="323">
        <f t="shared" si="12"/>
        <v>0</v>
      </c>
      <c r="Z49" s="323">
        <f t="shared" si="13"/>
        <v>0</v>
      </c>
      <c r="AA49" s="323">
        <f t="shared" si="14"/>
        <v>0</v>
      </c>
      <c r="AB49" s="323">
        <f t="shared" si="15"/>
        <v>0</v>
      </c>
      <c r="AC49" s="323">
        <f t="shared" si="16"/>
        <v>0</v>
      </c>
      <c r="AD49" s="323">
        <f t="shared" si="17"/>
        <v>0</v>
      </c>
      <c r="AE49" s="323">
        <f t="shared" si="18"/>
        <v>0</v>
      </c>
      <c r="AF49" s="323">
        <f t="shared" si="43"/>
        <v>0</v>
      </c>
      <c r="AG49" s="323">
        <f t="shared" si="44"/>
        <v>0</v>
      </c>
      <c r="AH49" s="323">
        <f t="shared" si="19"/>
        <v>0</v>
      </c>
      <c r="AI49" s="323">
        <f t="shared" si="20"/>
        <v>0</v>
      </c>
      <c r="AJ49" s="323">
        <f t="shared" si="21"/>
        <v>0</v>
      </c>
      <c r="AK49" s="323">
        <f t="shared" si="22"/>
        <v>0</v>
      </c>
      <c r="AL49" s="323">
        <f t="shared" si="23"/>
        <v>0</v>
      </c>
      <c r="AM49" s="323">
        <f t="shared" si="24"/>
        <v>0</v>
      </c>
      <c r="AN49" s="323">
        <f t="shared" si="25"/>
        <v>0</v>
      </c>
      <c r="AO49" s="323">
        <f t="shared" si="26"/>
        <v>0</v>
      </c>
      <c r="AP49" s="323">
        <f t="shared" si="27"/>
        <v>0</v>
      </c>
      <c r="AQ49" s="323">
        <f t="shared" si="28"/>
        <v>0</v>
      </c>
      <c r="AR49" s="323">
        <f t="shared" si="29"/>
        <v>0</v>
      </c>
      <c r="AS49" s="323">
        <f t="shared" si="30"/>
        <v>0</v>
      </c>
      <c r="AT49" s="323">
        <f t="shared" si="31"/>
        <v>0</v>
      </c>
      <c r="AU49" s="323">
        <f t="shared" si="32"/>
        <v>0</v>
      </c>
      <c r="AV49" s="323">
        <f t="shared" si="33"/>
        <v>0</v>
      </c>
      <c r="AW49" s="323">
        <f t="shared" si="34"/>
        <v>0</v>
      </c>
      <c r="AX49" s="323">
        <f t="shared" si="35"/>
        <v>0</v>
      </c>
      <c r="AY49" s="323">
        <f t="shared" si="36"/>
        <v>0</v>
      </c>
      <c r="AZ49" s="323">
        <f t="shared" si="37"/>
        <v>0</v>
      </c>
      <c r="BA49" s="323">
        <f t="shared" si="38"/>
        <v>0</v>
      </c>
    </row>
    <row r="50" spans="1:53" s="320" customFormat="1" ht="15" customHeight="1">
      <c r="A50" s="63" t="str">
        <f t="array" ref="A50">IF(C50&lt;&gt;0,SUM(($C$11:C50&lt;&gt;0)*1),"")</f>
        <v/>
      </c>
      <c r="B50" s="321"/>
      <c r="C50" s="321"/>
      <c r="D50" s="321"/>
      <c r="E50" s="443"/>
      <c r="F50" s="377"/>
      <c r="G50" s="379"/>
      <c r="H50" s="379"/>
      <c r="I50" s="63" t="str">
        <f t="shared" si="46"/>
        <v/>
      </c>
      <c r="J50" s="323">
        <f t="shared" si="1"/>
        <v>0</v>
      </c>
      <c r="K50" s="323">
        <f t="shared" si="2"/>
        <v>0</v>
      </c>
      <c r="L50" s="323">
        <f t="shared" si="3"/>
        <v>0</v>
      </c>
      <c r="M50" s="323">
        <f t="shared" si="4"/>
        <v>0</v>
      </c>
      <c r="N50" s="323">
        <f t="shared" si="39"/>
        <v>0</v>
      </c>
      <c r="O50" s="323">
        <f t="shared" si="40"/>
        <v>0</v>
      </c>
      <c r="P50" s="323">
        <f t="shared" si="5"/>
        <v>0</v>
      </c>
      <c r="Q50" s="323">
        <f t="shared" si="6"/>
        <v>0</v>
      </c>
      <c r="R50" s="323">
        <f t="shared" si="7"/>
        <v>0</v>
      </c>
      <c r="S50" s="323">
        <f t="shared" si="8"/>
        <v>0</v>
      </c>
      <c r="T50" s="323">
        <f t="shared" si="41"/>
        <v>0</v>
      </c>
      <c r="U50" s="323">
        <f t="shared" si="42"/>
        <v>0</v>
      </c>
      <c r="V50" s="323">
        <f t="shared" si="9"/>
        <v>0</v>
      </c>
      <c r="W50" s="323">
        <f t="shared" si="10"/>
        <v>0</v>
      </c>
      <c r="X50" s="323">
        <f t="shared" si="11"/>
        <v>0</v>
      </c>
      <c r="Y50" s="323">
        <f t="shared" si="12"/>
        <v>0</v>
      </c>
      <c r="Z50" s="323">
        <f t="shared" si="13"/>
        <v>0</v>
      </c>
      <c r="AA50" s="323">
        <f t="shared" si="14"/>
        <v>0</v>
      </c>
      <c r="AB50" s="323">
        <f t="shared" si="15"/>
        <v>0</v>
      </c>
      <c r="AC50" s="323">
        <f t="shared" si="16"/>
        <v>0</v>
      </c>
      <c r="AD50" s="323">
        <f t="shared" si="17"/>
        <v>0</v>
      </c>
      <c r="AE50" s="323">
        <f t="shared" si="18"/>
        <v>0</v>
      </c>
      <c r="AF50" s="323">
        <f t="shared" si="43"/>
        <v>0</v>
      </c>
      <c r="AG50" s="323">
        <f t="shared" si="44"/>
        <v>0</v>
      </c>
      <c r="AH50" s="323">
        <f t="shared" si="19"/>
        <v>0</v>
      </c>
      <c r="AI50" s="323">
        <f t="shared" si="20"/>
        <v>0</v>
      </c>
      <c r="AJ50" s="323">
        <f t="shared" si="21"/>
        <v>0</v>
      </c>
      <c r="AK50" s="323">
        <f t="shared" si="22"/>
        <v>0</v>
      </c>
      <c r="AL50" s="323">
        <f t="shared" si="23"/>
        <v>0</v>
      </c>
      <c r="AM50" s="323">
        <f t="shared" si="24"/>
        <v>0</v>
      </c>
      <c r="AN50" s="323">
        <f t="shared" si="25"/>
        <v>0</v>
      </c>
      <c r="AO50" s="323">
        <f t="shared" si="26"/>
        <v>0</v>
      </c>
      <c r="AP50" s="323">
        <f t="shared" si="27"/>
        <v>0</v>
      </c>
      <c r="AQ50" s="323">
        <f t="shared" si="28"/>
        <v>0</v>
      </c>
      <c r="AR50" s="323">
        <f t="shared" si="29"/>
        <v>0</v>
      </c>
      <c r="AS50" s="323">
        <f t="shared" si="30"/>
        <v>0</v>
      </c>
      <c r="AT50" s="323">
        <f t="shared" si="31"/>
        <v>0</v>
      </c>
      <c r="AU50" s="323">
        <f t="shared" si="32"/>
        <v>0</v>
      </c>
      <c r="AV50" s="323">
        <f t="shared" si="33"/>
        <v>0</v>
      </c>
      <c r="AW50" s="323">
        <f t="shared" si="34"/>
        <v>0</v>
      </c>
      <c r="AX50" s="323">
        <f t="shared" si="35"/>
        <v>0</v>
      </c>
      <c r="AY50" s="323">
        <f t="shared" si="36"/>
        <v>0</v>
      </c>
      <c r="AZ50" s="323">
        <f t="shared" si="37"/>
        <v>0</v>
      </c>
      <c r="BA50" s="323">
        <f t="shared" si="38"/>
        <v>0</v>
      </c>
    </row>
    <row r="51" spans="1:53" s="320" customFormat="1" ht="15" customHeight="1">
      <c r="A51" s="63" t="str">
        <f t="array" ref="A51">IF(C51&lt;&gt;0,SUM(($C$11:C51&lt;&gt;0)*1),"")</f>
        <v/>
      </c>
      <c r="B51" s="321"/>
      <c r="C51" s="321"/>
      <c r="D51" s="321"/>
      <c r="E51" s="443"/>
      <c r="F51" s="377"/>
      <c r="G51" s="379"/>
      <c r="H51" s="379"/>
      <c r="I51" s="63" t="str">
        <f t="shared" si="46"/>
        <v/>
      </c>
      <c r="J51" s="323">
        <f t="shared" si="1"/>
        <v>0</v>
      </c>
      <c r="K51" s="323">
        <f t="shared" si="2"/>
        <v>0</v>
      </c>
      <c r="L51" s="323">
        <f t="shared" si="3"/>
        <v>0</v>
      </c>
      <c r="M51" s="323">
        <f t="shared" si="4"/>
        <v>0</v>
      </c>
      <c r="N51" s="323">
        <f t="shared" si="39"/>
        <v>0</v>
      </c>
      <c r="O51" s="323">
        <f t="shared" si="40"/>
        <v>0</v>
      </c>
      <c r="P51" s="323">
        <f t="shared" si="5"/>
        <v>0</v>
      </c>
      <c r="Q51" s="323">
        <f t="shared" si="6"/>
        <v>0</v>
      </c>
      <c r="R51" s="323">
        <f t="shared" si="7"/>
        <v>0</v>
      </c>
      <c r="S51" s="323">
        <f t="shared" si="8"/>
        <v>0</v>
      </c>
      <c r="T51" s="323">
        <f t="shared" si="41"/>
        <v>0</v>
      </c>
      <c r="U51" s="323">
        <f t="shared" si="42"/>
        <v>0</v>
      </c>
      <c r="V51" s="323">
        <f t="shared" si="9"/>
        <v>0</v>
      </c>
      <c r="W51" s="323">
        <f t="shared" si="10"/>
        <v>0</v>
      </c>
      <c r="X51" s="323">
        <f t="shared" si="11"/>
        <v>0</v>
      </c>
      <c r="Y51" s="323">
        <f t="shared" si="12"/>
        <v>0</v>
      </c>
      <c r="Z51" s="323">
        <f t="shared" si="13"/>
        <v>0</v>
      </c>
      <c r="AA51" s="323">
        <f t="shared" si="14"/>
        <v>0</v>
      </c>
      <c r="AB51" s="323">
        <f t="shared" si="15"/>
        <v>0</v>
      </c>
      <c r="AC51" s="323">
        <f t="shared" si="16"/>
        <v>0</v>
      </c>
      <c r="AD51" s="323">
        <f t="shared" si="17"/>
        <v>0</v>
      </c>
      <c r="AE51" s="323">
        <f t="shared" si="18"/>
        <v>0</v>
      </c>
      <c r="AF51" s="323">
        <f t="shared" si="43"/>
        <v>0</v>
      </c>
      <c r="AG51" s="323">
        <f t="shared" si="44"/>
        <v>0</v>
      </c>
      <c r="AH51" s="323">
        <f t="shared" si="19"/>
        <v>0</v>
      </c>
      <c r="AI51" s="323">
        <f t="shared" si="20"/>
        <v>0</v>
      </c>
      <c r="AJ51" s="323">
        <f t="shared" si="21"/>
        <v>0</v>
      </c>
      <c r="AK51" s="323">
        <f t="shared" si="22"/>
        <v>0</v>
      </c>
      <c r="AL51" s="323">
        <f t="shared" si="23"/>
        <v>0</v>
      </c>
      <c r="AM51" s="323">
        <f t="shared" si="24"/>
        <v>0</v>
      </c>
      <c r="AN51" s="323">
        <f t="shared" si="25"/>
        <v>0</v>
      </c>
      <c r="AO51" s="323">
        <f t="shared" si="26"/>
        <v>0</v>
      </c>
      <c r="AP51" s="323">
        <f t="shared" si="27"/>
        <v>0</v>
      </c>
      <c r="AQ51" s="323">
        <f t="shared" si="28"/>
        <v>0</v>
      </c>
      <c r="AR51" s="323">
        <f t="shared" si="29"/>
        <v>0</v>
      </c>
      <c r="AS51" s="323">
        <f t="shared" si="30"/>
        <v>0</v>
      </c>
      <c r="AT51" s="323">
        <f t="shared" si="31"/>
        <v>0</v>
      </c>
      <c r="AU51" s="323">
        <f t="shared" si="32"/>
        <v>0</v>
      </c>
      <c r="AV51" s="323">
        <f t="shared" si="33"/>
        <v>0</v>
      </c>
      <c r="AW51" s="323">
        <f t="shared" si="34"/>
        <v>0</v>
      </c>
      <c r="AX51" s="323">
        <f t="shared" si="35"/>
        <v>0</v>
      </c>
      <c r="AY51" s="323">
        <f t="shared" si="36"/>
        <v>0</v>
      </c>
      <c r="AZ51" s="323">
        <f t="shared" si="37"/>
        <v>0</v>
      </c>
      <c r="BA51" s="323">
        <f t="shared" si="38"/>
        <v>0</v>
      </c>
    </row>
    <row r="52" spans="1:53" s="320" customFormat="1" ht="15" customHeight="1">
      <c r="A52" s="63" t="str">
        <f t="array" ref="A52">IF(C52&lt;&gt;0,SUM(($C$11:C52&lt;&gt;0)*1),"")</f>
        <v/>
      </c>
      <c r="B52" s="321"/>
      <c r="C52" s="321"/>
      <c r="D52" s="321"/>
      <c r="E52" s="443"/>
      <c r="F52" s="377"/>
      <c r="G52" s="379"/>
      <c r="H52" s="379"/>
      <c r="I52" s="63" t="str">
        <f t="shared" si="46"/>
        <v/>
      </c>
      <c r="J52" s="323">
        <f t="shared" si="1"/>
        <v>0</v>
      </c>
      <c r="K52" s="323">
        <f t="shared" si="2"/>
        <v>0</v>
      </c>
      <c r="L52" s="323">
        <f t="shared" si="3"/>
        <v>0</v>
      </c>
      <c r="M52" s="323">
        <f t="shared" si="4"/>
        <v>0</v>
      </c>
      <c r="N52" s="323">
        <f t="shared" si="39"/>
        <v>0</v>
      </c>
      <c r="O52" s="323">
        <f t="shared" si="40"/>
        <v>0</v>
      </c>
      <c r="P52" s="323">
        <f t="shared" si="5"/>
        <v>0</v>
      </c>
      <c r="Q52" s="323">
        <f t="shared" si="6"/>
        <v>0</v>
      </c>
      <c r="R52" s="323">
        <f t="shared" si="7"/>
        <v>0</v>
      </c>
      <c r="S52" s="323">
        <f t="shared" si="8"/>
        <v>0</v>
      </c>
      <c r="T52" s="323">
        <f t="shared" si="41"/>
        <v>0</v>
      </c>
      <c r="U52" s="323">
        <f t="shared" si="42"/>
        <v>0</v>
      </c>
      <c r="V52" s="323">
        <f t="shared" si="9"/>
        <v>0</v>
      </c>
      <c r="W52" s="323">
        <f t="shared" si="10"/>
        <v>0</v>
      </c>
      <c r="X52" s="323">
        <f t="shared" si="11"/>
        <v>0</v>
      </c>
      <c r="Y52" s="323">
        <f t="shared" si="12"/>
        <v>0</v>
      </c>
      <c r="Z52" s="323">
        <f t="shared" si="13"/>
        <v>0</v>
      </c>
      <c r="AA52" s="323">
        <f t="shared" si="14"/>
        <v>0</v>
      </c>
      <c r="AB52" s="323">
        <f t="shared" si="15"/>
        <v>0</v>
      </c>
      <c r="AC52" s="323">
        <f t="shared" si="16"/>
        <v>0</v>
      </c>
      <c r="AD52" s="323">
        <f t="shared" si="17"/>
        <v>0</v>
      </c>
      <c r="AE52" s="323">
        <f t="shared" si="18"/>
        <v>0</v>
      </c>
      <c r="AF52" s="323">
        <f t="shared" si="43"/>
        <v>0</v>
      </c>
      <c r="AG52" s="323">
        <f t="shared" si="44"/>
        <v>0</v>
      </c>
      <c r="AH52" s="323">
        <f t="shared" si="19"/>
        <v>0</v>
      </c>
      <c r="AI52" s="323">
        <f t="shared" si="20"/>
        <v>0</v>
      </c>
      <c r="AJ52" s="323">
        <f t="shared" si="21"/>
        <v>0</v>
      </c>
      <c r="AK52" s="323">
        <f t="shared" si="22"/>
        <v>0</v>
      </c>
      <c r="AL52" s="323">
        <f t="shared" si="23"/>
        <v>0</v>
      </c>
      <c r="AM52" s="323">
        <f t="shared" si="24"/>
        <v>0</v>
      </c>
      <c r="AN52" s="323">
        <f t="shared" si="25"/>
        <v>0</v>
      </c>
      <c r="AO52" s="323">
        <f t="shared" si="26"/>
        <v>0</v>
      </c>
      <c r="AP52" s="323">
        <f t="shared" si="27"/>
        <v>0</v>
      </c>
      <c r="AQ52" s="323">
        <f t="shared" si="28"/>
        <v>0</v>
      </c>
      <c r="AR52" s="323">
        <f t="shared" si="29"/>
        <v>0</v>
      </c>
      <c r="AS52" s="323">
        <f t="shared" si="30"/>
        <v>0</v>
      </c>
      <c r="AT52" s="323">
        <f t="shared" si="31"/>
        <v>0</v>
      </c>
      <c r="AU52" s="323">
        <f t="shared" si="32"/>
        <v>0</v>
      </c>
      <c r="AV52" s="323">
        <f t="shared" si="33"/>
        <v>0</v>
      </c>
      <c r="AW52" s="323">
        <f t="shared" si="34"/>
        <v>0</v>
      </c>
      <c r="AX52" s="323">
        <f t="shared" si="35"/>
        <v>0</v>
      </c>
      <c r="AY52" s="323">
        <f t="shared" si="36"/>
        <v>0</v>
      </c>
      <c r="AZ52" s="323">
        <f t="shared" si="37"/>
        <v>0</v>
      </c>
      <c r="BA52" s="323">
        <f t="shared" si="38"/>
        <v>0</v>
      </c>
    </row>
    <row r="53" spans="1:53" s="320" customFormat="1" ht="15" customHeight="1">
      <c r="A53" s="63" t="str">
        <f t="array" ref="A53">IF(C53&lt;&gt;0,SUM(($C$11:C53&lt;&gt;0)*1),"")</f>
        <v/>
      </c>
      <c r="B53" s="321"/>
      <c r="C53" s="321"/>
      <c r="D53" s="321"/>
      <c r="E53" s="443"/>
      <c r="F53" s="377"/>
      <c r="G53" s="379"/>
      <c r="H53" s="379"/>
      <c r="I53" s="63" t="str">
        <f t="shared" si="46"/>
        <v/>
      </c>
      <c r="J53" s="323">
        <f t="shared" si="1"/>
        <v>0</v>
      </c>
      <c r="K53" s="323">
        <f t="shared" si="2"/>
        <v>0</v>
      </c>
      <c r="L53" s="323">
        <f t="shared" si="3"/>
        <v>0</v>
      </c>
      <c r="M53" s="323">
        <f t="shared" si="4"/>
        <v>0</v>
      </c>
      <c r="N53" s="323">
        <f t="shared" si="39"/>
        <v>0</v>
      </c>
      <c r="O53" s="323">
        <f t="shared" si="40"/>
        <v>0</v>
      </c>
      <c r="P53" s="323">
        <f t="shared" si="5"/>
        <v>0</v>
      </c>
      <c r="Q53" s="323">
        <f t="shared" si="6"/>
        <v>0</v>
      </c>
      <c r="R53" s="323">
        <f t="shared" si="7"/>
        <v>0</v>
      </c>
      <c r="S53" s="323">
        <f t="shared" si="8"/>
        <v>0</v>
      </c>
      <c r="T53" s="323">
        <f t="shared" si="41"/>
        <v>0</v>
      </c>
      <c r="U53" s="323">
        <f t="shared" si="42"/>
        <v>0</v>
      </c>
      <c r="V53" s="323">
        <f t="shared" si="9"/>
        <v>0</v>
      </c>
      <c r="W53" s="323">
        <f t="shared" si="10"/>
        <v>0</v>
      </c>
      <c r="X53" s="323">
        <f t="shared" si="11"/>
        <v>0</v>
      </c>
      <c r="Y53" s="323">
        <f t="shared" si="12"/>
        <v>0</v>
      </c>
      <c r="Z53" s="323">
        <f t="shared" si="13"/>
        <v>0</v>
      </c>
      <c r="AA53" s="323">
        <f t="shared" si="14"/>
        <v>0</v>
      </c>
      <c r="AB53" s="323">
        <f t="shared" si="15"/>
        <v>0</v>
      </c>
      <c r="AC53" s="323">
        <f t="shared" si="16"/>
        <v>0</v>
      </c>
      <c r="AD53" s="323">
        <f t="shared" si="17"/>
        <v>0</v>
      </c>
      <c r="AE53" s="323">
        <f t="shared" si="18"/>
        <v>0</v>
      </c>
      <c r="AF53" s="323">
        <f t="shared" si="43"/>
        <v>0</v>
      </c>
      <c r="AG53" s="323">
        <f t="shared" si="44"/>
        <v>0</v>
      </c>
      <c r="AH53" s="323">
        <f t="shared" si="19"/>
        <v>0</v>
      </c>
      <c r="AI53" s="323">
        <f t="shared" si="20"/>
        <v>0</v>
      </c>
      <c r="AJ53" s="323">
        <f t="shared" si="21"/>
        <v>0</v>
      </c>
      <c r="AK53" s="323">
        <f t="shared" si="22"/>
        <v>0</v>
      </c>
      <c r="AL53" s="323">
        <f t="shared" si="23"/>
        <v>0</v>
      </c>
      <c r="AM53" s="323">
        <f t="shared" si="24"/>
        <v>0</v>
      </c>
      <c r="AN53" s="323">
        <f t="shared" si="25"/>
        <v>0</v>
      </c>
      <c r="AO53" s="323">
        <f t="shared" si="26"/>
        <v>0</v>
      </c>
      <c r="AP53" s="323">
        <f t="shared" si="27"/>
        <v>0</v>
      </c>
      <c r="AQ53" s="323">
        <f t="shared" si="28"/>
        <v>0</v>
      </c>
      <c r="AR53" s="323">
        <f t="shared" si="29"/>
        <v>0</v>
      </c>
      <c r="AS53" s="323">
        <f t="shared" si="30"/>
        <v>0</v>
      </c>
      <c r="AT53" s="323">
        <f t="shared" si="31"/>
        <v>0</v>
      </c>
      <c r="AU53" s="323">
        <f t="shared" si="32"/>
        <v>0</v>
      </c>
      <c r="AV53" s="323">
        <f t="shared" si="33"/>
        <v>0</v>
      </c>
      <c r="AW53" s="323">
        <f t="shared" si="34"/>
        <v>0</v>
      </c>
      <c r="AX53" s="323">
        <f t="shared" si="35"/>
        <v>0</v>
      </c>
      <c r="AY53" s="323">
        <f t="shared" si="36"/>
        <v>0</v>
      </c>
      <c r="AZ53" s="323">
        <f t="shared" si="37"/>
        <v>0</v>
      </c>
      <c r="BA53" s="323">
        <f t="shared" si="38"/>
        <v>0</v>
      </c>
    </row>
    <row r="54" spans="1:53" s="320" customFormat="1" ht="15" customHeight="1">
      <c r="A54" s="63" t="str">
        <f t="array" ref="A54">IF(C54&lt;&gt;0,SUM(($C$11:C54&lt;&gt;0)*1),"")</f>
        <v/>
      </c>
      <c r="B54" s="321"/>
      <c r="C54" s="321"/>
      <c r="D54" s="321"/>
      <c r="E54" s="443"/>
      <c r="F54" s="377"/>
      <c r="G54" s="379"/>
      <c r="H54" s="379"/>
      <c r="I54" s="63" t="str">
        <f t="shared" si="46"/>
        <v/>
      </c>
      <c r="J54" s="323">
        <f t="shared" si="1"/>
        <v>0</v>
      </c>
      <c r="K54" s="323">
        <f t="shared" si="2"/>
        <v>0</v>
      </c>
      <c r="L54" s="323">
        <f t="shared" si="3"/>
        <v>0</v>
      </c>
      <c r="M54" s="323">
        <f t="shared" si="4"/>
        <v>0</v>
      </c>
      <c r="N54" s="323">
        <f t="shared" si="39"/>
        <v>0</v>
      </c>
      <c r="O54" s="323">
        <f t="shared" si="40"/>
        <v>0</v>
      </c>
      <c r="P54" s="323">
        <f t="shared" si="5"/>
        <v>0</v>
      </c>
      <c r="Q54" s="323">
        <f t="shared" si="6"/>
        <v>0</v>
      </c>
      <c r="R54" s="323">
        <f t="shared" si="7"/>
        <v>0</v>
      </c>
      <c r="S54" s="323">
        <f t="shared" si="8"/>
        <v>0</v>
      </c>
      <c r="T54" s="323">
        <f t="shared" si="41"/>
        <v>0</v>
      </c>
      <c r="U54" s="323">
        <f t="shared" si="42"/>
        <v>0</v>
      </c>
      <c r="V54" s="323">
        <f t="shared" si="9"/>
        <v>0</v>
      </c>
      <c r="W54" s="323">
        <f t="shared" si="10"/>
        <v>0</v>
      </c>
      <c r="X54" s="323">
        <f t="shared" si="11"/>
        <v>0</v>
      </c>
      <c r="Y54" s="323">
        <f t="shared" si="12"/>
        <v>0</v>
      </c>
      <c r="Z54" s="323">
        <f t="shared" si="13"/>
        <v>0</v>
      </c>
      <c r="AA54" s="323">
        <f t="shared" si="14"/>
        <v>0</v>
      </c>
      <c r="AB54" s="323">
        <f t="shared" si="15"/>
        <v>0</v>
      </c>
      <c r="AC54" s="323">
        <f t="shared" si="16"/>
        <v>0</v>
      </c>
      <c r="AD54" s="323">
        <f t="shared" si="17"/>
        <v>0</v>
      </c>
      <c r="AE54" s="323">
        <f t="shared" si="18"/>
        <v>0</v>
      </c>
      <c r="AF54" s="323">
        <f t="shared" si="43"/>
        <v>0</v>
      </c>
      <c r="AG54" s="323">
        <f t="shared" si="44"/>
        <v>0</v>
      </c>
      <c r="AH54" s="323">
        <f t="shared" si="19"/>
        <v>0</v>
      </c>
      <c r="AI54" s="323">
        <f t="shared" si="20"/>
        <v>0</v>
      </c>
      <c r="AJ54" s="323">
        <f t="shared" si="21"/>
        <v>0</v>
      </c>
      <c r="AK54" s="323">
        <f t="shared" si="22"/>
        <v>0</v>
      </c>
      <c r="AL54" s="323">
        <f t="shared" si="23"/>
        <v>0</v>
      </c>
      <c r="AM54" s="323">
        <f t="shared" si="24"/>
        <v>0</v>
      </c>
      <c r="AN54" s="323">
        <f t="shared" si="25"/>
        <v>0</v>
      </c>
      <c r="AO54" s="323">
        <f t="shared" si="26"/>
        <v>0</v>
      </c>
      <c r="AP54" s="323">
        <f t="shared" si="27"/>
        <v>0</v>
      </c>
      <c r="AQ54" s="323">
        <f t="shared" si="28"/>
        <v>0</v>
      </c>
      <c r="AR54" s="323">
        <f t="shared" si="29"/>
        <v>0</v>
      </c>
      <c r="AS54" s="323">
        <f t="shared" si="30"/>
        <v>0</v>
      </c>
      <c r="AT54" s="323">
        <f t="shared" si="31"/>
        <v>0</v>
      </c>
      <c r="AU54" s="323">
        <f t="shared" si="32"/>
        <v>0</v>
      </c>
      <c r="AV54" s="323">
        <f t="shared" si="33"/>
        <v>0</v>
      </c>
      <c r="AW54" s="323">
        <f t="shared" si="34"/>
        <v>0</v>
      </c>
      <c r="AX54" s="323">
        <f t="shared" si="35"/>
        <v>0</v>
      </c>
      <c r="AY54" s="323">
        <f t="shared" si="36"/>
        <v>0</v>
      </c>
      <c r="AZ54" s="323">
        <f t="shared" si="37"/>
        <v>0</v>
      </c>
      <c r="BA54" s="323">
        <f t="shared" si="38"/>
        <v>0</v>
      </c>
    </row>
    <row r="55" spans="1:53" s="320" customFormat="1" ht="15" customHeight="1">
      <c r="A55" s="63" t="str">
        <f t="array" ref="A55">IF(C55&lt;&gt;0,SUM(($C$11:C55&lt;&gt;0)*1),"")</f>
        <v/>
      </c>
      <c r="B55" s="321"/>
      <c r="C55" s="321"/>
      <c r="D55" s="321"/>
      <c r="E55" s="443"/>
      <c r="F55" s="377"/>
      <c r="G55" s="379"/>
      <c r="H55" s="379"/>
      <c r="I55" s="63" t="str">
        <f t="shared" si="46"/>
        <v/>
      </c>
      <c r="J55" s="323">
        <f t="shared" si="1"/>
        <v>0</v>
      </c>
      <c r="K55" s="323">
        <f t="shared" si="2"/>
        <v>0</v>
      </c>
      <c r="L55" s="323">
        <f t="shared" si="3"/>
        <v>0</v>
      </c>
      <c r="M55" s="323">
        <f t="shared" si="4"/>
        <v>0</v>
      </c>
      <c r="N55" s="323">
        <f t="shared" si="39"/>
        <v>0</v>
      </c>
      <c r="O55" s="323">
        <f t="shared" si="40"/>
        <v>0</v>
      </c>
      <c r="P55" s="323">
        <f t="shared" si="5"/>
        <v>0</v>
      </c>
      <c r="Q55" s="323">
        <f t="shared" si="6"/>
        <v>0</v>
      </c>
      <c r="R55" s="323">
        <f t="shared" si="7"/>
        <v>0</v>
      </c>
      <c r="S55" s="323">
        <f t="shared" si="8"/>
        <v>0</v>
      </c>
      <c r="T55" s="323">
        <f t="shared" si="41"/>
        <v>0</v>
      </c>
      <c r="U55" s="323">
        <f t="shared" si="42"/>
        <v>0</v>
      </c>
      <c r="V55" s="323">
        <f t="shared" si="9"/>
        <v>0</v>
      </c>
      <c r="W55" s="323">
        <f t="shared" si="10"/>
        <v>0</v>
      </c>
      <c r="X55" s="323">
        <f t="shared" si="11"/>
        <v>0</v>
      </c>
      <c r="Y55" s="323">
        <f t="shared" si="12"/>
        <v>0</v>
      </c>
      <c r="Z55" s="323">
        <f t="shared" si="13"/>
        <v>0</v>
      </c>
      <c r="AA55" s="323">
        <f t="shared" si="14"/>
        <v>0</v>
      </c>
      <c r="AB55" s="323">
        <f t="shared" si="15"/>
        <v>0</v>
      </c>
      <c r="AC55" s="323">
        <f t="shared" si="16"/>
        <v>0</v>
      </c>
      <c r="AD55" s="323">
        <f t="shared" si="17"/>
        <v>0</v>
      </c>
      <c r="AE55" s="323">
        <f t="shared" si="18"/>
        <v>0</v>
      </c>
      <c r="AF55" s="323">
        <f t="shared" si="43"/>
        <v>0</v>
      </c>
      <c r="AG55" s="323">
        <f t="shared" si="44"/>
        <v>0</v>
      </c>
      <c r="AH55" s="323">
        <f t="shared" si="19"/>
        <v>0</v>
      </c>
      <c r="AI55" s="323">
        <f t="shared" si="20"/>
        <v>0</v>
      </c>
      <c r="AJ55" s="323">
        <f t="shared" si="21"/>
        <v>0</v>
      </c>
      <c r="AK55" s="323">
        <f t="shared" si="22"/>
        <v>0</v>
      </c>
      <c r="AL55" s="323">
        <f t="shared" si="23"/>
        <v>0</v>
      </c>
      <c r="AM55" s="323">
        <f t="shared" si="24"/>
        <v>0</v>
      </c>
      <c r="AN55" s="323">
        <f t="shared" si="25"/>
        <v>0</v>
      </c>
      <c r="AO55" s="323">
        <f t="shared" si="26"/>
        <v>0</v>
      </c>
      <c r="AP55" s="323">
        <f t="shared" si="27"/>
        <v>0</v>
      </c>
      <c r="AQ55" s="323">
        <f t="shared" si="28"/>
        <v>0</v>
      </c>
      <c r="AR55" s="323">
        <f t="shared" si="29"/>
        <v>0</v>
      </c>
      <c r="AS55" s="323">
        <f t="shared" si="30"/>
        <v>0</v>
      </c>
      <c r="AT55" s="323">
        <f t="shared" si="31"/>
        <v>0</v>
      </c>
      <c r="AU55" s="323">
        <f t="shared" si="32"/>
        <v>0</v>
      </c>
      <c r="AV55" s="323">
        <f t="shared" si="33"/>
        <v>0</v>
      </c>
      <c r="AW55" s="323">
        <f t="shared" si="34"/>
        <v>0</v>
      </c>
      <c r="AX55" s="323">
        <f t="shared" si="35"/>
        <v>0</v>
      </c>
      <c r="AY55" s="323">
        <f t="shared" si="36"/>
        <v>0</v>
      </c>
      <c r="AZ55" s="323">
        <f t="shared" si="37"/>
        <v>0</v>
      </c>
      <c r="BA55" s="323">
        <f t="shared" si="38"/>
        <v>0</v>
      </c>
    </row>
    <row r="56" spans="1:53" s="320" customFormat="1" ht="15" customHeight="1">
      <c r="A56" s="63" t="str">
        <f t="array" ref="A56">IF(C56&lt;&gt;0,SUM(($C$11:C56&lt;&gt;0)*1),"")</f>
        <v/>
      </c>
      <c r="B56" s="321"/>
      <c r="C56" s="321"/>
      <c r="D56" s="321"/>
      <c r="E56" s="443"/>
      <c r="F56" s="377"/>
      <c r="G56" s="379"/>
      <c r="H56" s="379"/>
      <c r="I56" s="63" t="str">
        <f t="shared" si="46"/>
        <v/>
      </c>
      <c r="J56" s="323">
        <f t="shared" si="1"/>
        <v>0</v>
      </c>
      <c r="K56" s="323">
        <f t="shared" si="2"/>
        <v>0</v>
      </c>
      <c r="L56" s="323">
        <f t="shared" si="3"/>
        <v>0</v>
      </c>
      <c r="M56" s="323">
        <f t="shared" si="4"/>
        <v>0</v>
      </c>
      <c r="N56" s="323">
        <f t="shared" si="39"/>
        <v>0</v>
      </c>
      <c r="O56" s="323">
        <f t="shared" si="40"/>
        <v>0</v>
      </c>
      <c r="P56" s="323">
        <f t="shared" si="5"/>
        <v>0</v>
      </c>
      <c r="Q56" s="323">
        <f t="shared" si="6"/>
        <v>0</v>
      </c>
      <c r="R56" s="323">
        <f t="shared" si="7"/>
        <v>0</v>
      </c>
      <c r="S56" s="323">
        <f t="shared" si="8"/>
        <v>0</v>
      </c>
      <c r="T56" s="323">
        <f t="shared" si="41"/>
        <v>0</v>
      </c>
      <c r="U56" s="323">
        <f t="shared" si="42"/>
        <v>0</v>
      </c>
      <c r="V56" s="323">
        <f t="shared" si="9"/>
        <v>0</v>
      </c>
      <c r="W56" s="323">
        <f t="shared" si="10"/>
        <v>0</v>
      </c>
      <c r="X56" s="323">
        <f t="shared" si="11"/>
        <v>0</v>
      </c>
      <c r="Y56" s="323">
        <f t="shared" si="12"/>
        <v>0</v>
      </c>
      <c r="Z56" s="323">
        <f t="shared" si="13"/>
        <v>0</v>
      </c>
      <c r="AA56" s="323">
        <f t="shared" si="14"/>
        <v>0</v>
      </c>
      <c r="AB56" s="323">
        <f t="shared" si="15"/>
        <v>0</v>
      </c>
      <c r="AC56" s="323">
        <f t="shared" si="16"/>
        <v>0</v>
      </c>
      <c r="AD56" s="323">
        <f t="shared" si="17"/>
        <v>0</v>
      </c>
      <c r="AE56" s="323">
        <f t="shared" si="18"/>
        <v>0</v>
      </c>
      <c r="AF56" s="323">
        <f t="shared" si="43"/>
        <v>0</v>
      </c>
      <c r="AG56" s="323">
        <f t="shared" si="44"/>
        <v>0</v>
      </c>
      <c r="AH56" s="323">
        <f t="shared" si="19"/>
        <v>0</v>
      </c>
      <c r="AI56" s="323">
        <f t="shared" si="20"/>
        <v>0</v>
      </c>
      <c r="AJ56" s="323">
        <f t="shared" si="21"/>
        <v>0</v>
      </c>
      <c r="AK56" s="323">
        <f t="shared" si="22"/>
        <v>0</v>
      </c>
      <c r="AL56" s="323">
        <f t="shared" si="23"/>
        <v>0</v>
      </c>
      <c r="AM56" s="323">
        <f t="shared" si="24"/>
        <v>0</v>
      </c>
      <c r="AN56" s="323">
        <f t="shared" si="25"/>
        <v>0</v>
      </c>
      <c r="AO56" s="323">
        <f t="shared" si="26"/>
        <v>0</v>
      </c>
      <c r="AP56" s="323">
        <f t="shared" si="27"/>
        <v>0</v>
      </c>
      <c r="AQ56" s="323">
        <f t="shared" si="28"/>
        <v>0</v>
      </c>
      <c r="AR56" s="323">
        <f t="shared" si="29"/>
        <v>0</v>
      </c>
      <c r="AS56" s="323">
        <f t="shared" si="30"/>
        <v>0</v>
      </c>
      <c r="AT56" s="323">
        <f t="shared" si="31"/>
        <v>0</v>
      </c>
      <c r="AU56" s="323">
        <f t="shared" si="32"/>
        <v>0</v>
      </c>
      <c r="AV56" s="323">
        <f t="shared" si="33"/>
        <v>0</v>
      </c>
      <c r="AW56" s="323">
        <f t="shared" si="34"/>
        <v>0</v>
      </c>
      <c r="AX56" s="323">
        <f t="shared" si="35"/>
        <v>0</v>
      </c>
      <c r="AY56" s="323">
        <f t="shared" si="36"/>
        <v>0</v>
      </c>
      <c r="AZ56" s="323">
        <f t="shared" si="37"/>
        <v>0</v>
      </c>
      <c r="BA56" s="323">
        <f t="shared" si="38"/>
        <v>0</v>
      </c>
    </row>
    <row r="57" spans="1:53" s="320" customFormat="1" ht="15" customHeight="1">
      <c r="A57" s="63" t="str">
        <f t="array" ref="A57">IF(C57&lt;&gt;0,SUM(($C$11:C57&lt;&gt;0)*1),"")</f>
        <v/>
      </c>
      <c r="B57" s="321"/>
      <c r="C57" s="321"/>
      <c r="D57" s="321"/>
      <c r="E57" s="443"/>
      <c r="F57" s="377"/>
      <c r="G57" s="379"/>
      <c r="H57" s="379"/>
      <c r="I57" s="63" t="str">
        <f t="shared" si="46"/>
        <v/>
      </c>
      <c r="J57" s="323">
        <f t="shared" si="1"/>
        <v>0</v>
      </c>
      <c r="K57" s="323">
        <f t="shared" si="2"/>
        <v>0</v>
      </c>
      <c r="L57" s="323">
        <f t="shared" si="3"/>
        <v>0</v>
      </c>
      <c r="M57" s="323">
        <f t="shared" si="4"/>
        <v>0</v>
      </c>
      <c r="N57" s="323">
        <f t="shared" si="39"/>
        <v>0</v>
      </c>
      <c r="O57" s="323">
        <f t="shared" si="40"/>
        <v>0</v>
      </c>
      <c r="P57" s="323">
        <f t="shared" si="5"/>
        <v>0</v>
      </c>
      <c r="Q57" s="323">
        <f t="shared" si="6"/>
        <v>0</v>
      </c>
      <c r="R57" s="323">
        <f t="shared" si="7"/>
        <v>0</v>
      </c>
      <c r="S57" s="323">
        <f t="shared" si="8"/>
        <v>0</v>
      </c>
      <c r="T57" s="323">
        <f t="shared" si="41"/>
        <v>0</v>
      </c>
      <c r="U57" s="323">
        <f t="shared" si="42"/>
        <v>0</v>
      </c>
      <c r="V57" s="323">
        <f t="shared" si="9"/>
        <v>0</v>
      </c>
      <c r="W57" s="323">
        <f t="shared" si="10"/>
        <v>0</v>
      </c>
      <c r="X57" s="323">
        <f t="shared" si="11"/>
        <v>0</v>
      </c>
      <c r="Y57" s="323">
        <f t="shared" si="12"/>
        <v>0</v>
      </c>
      <c r="Z57" s="323">
        <f t="shared" si="13"/>
        <v>0</v>
      </c>
      <c r="AA57" s="323">
        <f t="shared" si="14"/>
        <v>0</v>
      </c>
      <c r="AB57" s="323">
        <f t="shared" si="15"/>
        <v>0</v>
      </c>
      <c r="AC57" s="323">
        <f t="shared" si="16"/>
        <v>0</v>
      </c>
      <c r="AD57" s="323">
        <f t="shared" si="17"/>
        <v>0</v>
      </c>
      <c r="AE57" s="323">
        <f t="shared" si="18"/>
        <v>0</v>
      </c>
      <c r="AF57" s="323">
        <f t="shared" si="43"/>
        <v>0</v>
      </c>
      <c r="AG57" s="323">
        <f t="shared" si="44"/>
        <v>0</v>
      </c>
      <c r="AH57" s="323">
        <f t="shared" si="19"/>
        <v>0</v>
      </c>
      <c r="AI57" s="323">
        <f t="shared" si="20"/>
        <v>0</v>
      </c>
      <c r="AJ57" s="323">
        <f t="shared" si="21"/>
        <v>0</v>
      </c>
      <c r="AK57" s="323">
        <f t="shared" si="22"/>
        <v>0</v>
      </c>
      <c r="AL57" s="323">
        <f t="shared" si="23"/>
        <v>0</v>
      </c>
      <c r="AM57" s="323">
        <f t="shared" si="24"/>
        <v>0</v>
      </c>
      <c r="AN57" s="323">
        <f t="shared" si="25"/>
        <v>0</v>
      </c>
      <c r="AO57" s="323">
        <f t="shared" si="26"/>
        <v>0</v>
      </c>
      <c r="AP57" s="323">
        <f t="shared" si="27"/>
        <v>0</v>
      </c>
      <c r="AQ57" s="323">
        <f t="shared" si="28"/>
        <v>0</v>
      </c>
      <c r="AR57" s="323">
        <f t="shared" si="29"/>
        <v>0</v>
      </c>
      <c r="AS57" s="323">
        <f t="shared" si="30"/>
        <v>0</v>
      </c>
      <c r="AT57" s="323">
        <f t="shared" si="31"/>
        <v>0</v>
      </c>
      <c r="AU57" s="323">
        <f t="shared" si="32"/>
        <v>0</v>
      </c>
      <c r="AV57" s="323">
        <f t="shared" si="33"/>
        <v>0</v>
      </c>
      <c r="AW57" s="323">
        <f t="shared" si="34"/>
        <v>0</v>
      </c>
      <c r="AX57" s="323">
        <f t="shared" si="35"/>
        <v>0</v>
      </c>
      <c r="AY57" s="323">
        <f t="shared" si="36"/>
        <v>0</v>
      </c>
      <c r="AZ57" s="323">
        <f t="shared" si="37"/>
        <v>0</v>
      </c>
      <c r="BA57" s="323">
        <f t="shared" si="38"/>
        <v>0</v>
      </c>
    </row>
    <row r="58" spans="1:53" s="320" customFormat="1" ht="15" customHeight="1">
      <c r="A58" s="63" t="str">
        <f t="array" ref="A58">IF(C58&lt;&gt;0,SUM(($C$11:C58&lt;&gt;0)*1),"")</f>
        <v/>
      </c>
      <c r="B58" s="321"/>
      <c r="C58" s="321"/>
      <c r="D58" s="321"/>
      <c r="E58" s="443"/>
      <c r="F58" s="377"/>
      <c r="G58" s="379"/>
      <c r="H58" s="379"/>
      <c r="I58" s="63" t="str">
        <f t="shared" si="46"/>
        <v/>
      </c>
      <c r="J58" s="323">
        <f t="shared" si="1"/>
        <v>0</v>
      </c>
      <c r="K58" s="323">
        <f t="shared" si="2"/>
        <v>0</v>
      </c>
      <c r="L58" s="323">
        <f t="shared" si="3"/>
        <v>0</v>
      </c>
      <c r="M58" s="323">
        <f t="shared" si="4"/>
        <v>0</v>
      </c>
      <c r="N58" s="323">
        <f t="shared" si="39"/>
        <v>0</v>
      </c>
      <c r="O58" s="323">
        <f t="shared" si="40"/>
        <v>0</v>
      </c>
      <c r="P58" s="323">
        <f t="shared" si="5"/>
        <v>0</v>
      </c>
      <c r="Q58" s="323">
        <f t="shared" si="6"/>
        <v>0</v>
      </c>
      <c r="R58" s="323">
        <f t="shared" si="7"/>
        <v>0</v>
      </c>
      <c r="S58" s="323">
        <f t="shared" si="8"/>
        <v>0</v>
      </c>
      <c r="T58" s="323">
        <f t="shared" si="41"/>
        <v>0</v>
      </c>
      <c r="U58" s="323">
        <f t="shared" si="42"/>
        <v>0</v>
      </c>
      <c r="V58" s="323">
        <f t="shared" si="9"/>
        <v>0</v>
      </c>
      <c r="W58" s="323">
        <f t="shared" si="10"/>
        <v>0</v>
      </c>
      <c r="X58" s="323">
        <f t="shared" si="11"/>
        <v>0</v>
      </c>
      <c r="Y58" s="323">
        <f t="shared" si="12"/>
        <v>0</v>
      </c>
      <c r="Z58" s="323">
        <f t="shared" si="13"/>
        <v>0</v>
      </c>
      <c r="AA58" s="323">
        <f t="shared" si="14"/>
        <v>0</v>
      </c>
      <c r="AB58" s="323">
        <f t="shared" si="15"/>
        <v>0</v>
      </c>
      <c r="AC58" s="323">
        <f t="shared" si="16"/>
        <v>0</v>
      </c>
      <c r="AD58" s="323">
        <f t="shared" si="17"/>
        <v>0</v>
      </c>
      <c r="AE58" s="323">
        <f t="shared" si="18"/>
        <v>0</v>
      </c>
      <c r="AF58" s="323">
        <f t="shared" si="43"/>
        <v>0</v>
      </c>
      <c r="AG58" s="323">
        <f t="shared" si="44"/>
        <v>0</v>
      </c>
      <c r="AH58" s="323">
        <f t="shared" si="19"/>
        <v>0</v>
      </c>
      <c r="AI58" s="323">
        <f t="shared" si="20"/>
        <v>0</v>
      </c>
      <c r="AJ58" s="323">
        <f t="shared" si="21"/>
        <v>0</v>
      </c>
      <c r="AK58" s="323">
        <f t="shared" si="22"/>
        <v>0</v>
      </c>
      <c r="AL58" s="323">
        <f t="shared" si="23"/>
        <v>0</v>
      </c>
      <c r="AM58" s="323">
        <f t="shared" si="24"/>
        <v>0</v>
      </c>
      <c r="AN58" s="323">
        <f t="shared" si="25"/>
        <v>0</v>
      </c>
      <c r="AO58" s="323">
        <f t="shared" si="26"/>
        <v>0</v>
      </c>
      <c r="AP58" s="323">
        <f t="shared" si="27"/>
        <v>0</v>
      </c>
      <c r="AQ58" s="323">
        <f t="shared" si="28"/>
        <v>0</v>
      </c>
      <c r="AR58" s="323">
        <f t="shared" si="29"/>
        <v>0</v>
      </c>
      <c r="AS58" s="323">
        <f t="shared" si="30"/>
        <v>0</v>
      </c>
      <c r="AT58" s="323">
        <f t="shared" si="31"/>
        <v>0</v>
      </c>
      <c r="AU58" s="323">
        <f t="shared" si="32"/>
        <v>0</v>
      </c>
      <c r="AV58" s="323">
        <f t="shared" si="33"/>
        <v>0</v>
      </c>
      <c r="AW58" s="323">
        <f t="shared" si="34"/>
        <v>0</v>
      </c>
      <c r="AX58" s="323">
        <f t="shared" si="35"/>
        <v>0</v>
      </c>
      <c r="AY58" s="323">
        <f t="shared" si="36"/>
        <v>0</v>
      </c>
      <c r="AZ58" s="323">
        <f t="shared" si="37"/>
        <v>0</v>
      </c>
      <c r="BA58" s="323">
        <f t="shared" si="38"/>
        <v>0</v>
      </c>
    </row>
    <row r="59" spans="1:53" s="320" customFormat="1" ht="15" customHeight="1">
      <c r="A59" s="63" t="str">
        <f t="array" ref="A59">IF(C59&lt;&gt;0,SUM(($C$11:C59&lt;&gt;0)*1),"")</f>
        <v/>
      </c>
      <c r="B59" s="321"/>
      <c r="C59" s="321"/>
      <c r="D59" s="321"/>
      <c r="E59" s="443"/>
      <c r="F59" s="377"/>
      <c r="G59" s="379"/>
      <c r="H59" s="379"/>
      <c r="I59" s="63" t="str">
        <f t="shared" si="46"/>
        <v/>
      </c>
      <c r="J59" s="323">
        <f t="shared" si="1"/>
        <v>0</v>
      </c>
      <c r="K59" s="323">
        <f t="shared" si="2"/>
        <v>0</v>
      </c>
      <c r="L59" s="323">
        <f t="shared" si="3"/>
        <v>0</v>
      </c>
      <c r="M59" s="323">
        <f t="shared" si="4"/>
        <v>0</v>
      </c>
      <c r="N59" s="323">
        <f t="shared" si="39"/>
        <v>0</v>
      </c>
      <c r="O59" s="323">
        <f t="shared" si="40"/>
        <v>0</v>
      </c>
      <c r="P59" s="323">
        <f t="shared" si="5"/>
        <v>0</v>
      </c>
      <c r="Q59" s="323">
        <f t="shared" si="6"/>
        <v>0</v>
      </c>
      <c r="R59" s="323">
        <f t="shared" si="7"/>
        <v>0</v>
      </c>
      <c r="S59" s="323">
        <f t="shared" si="8"/>
        <v>0</v>
      </c>
      <c r="T59" s="323">
        <f t="shared" si="41"/>
        <v>0</v>
      </c>
      <c r="U59" s="323">
        <f t="shared" si="42"/>
        <v>0</v>
      </c>
      <c r="V59" s="323">
        <f t="shared" si="9"/>
        <v>0</v>
      </c>
      <c r="W59" s="323">
        <f t="shared" si="10"/>
        <v>0</v>
      </c>
      <c r="X59" s="323">
        <f t="shared" si="11"/>
        <v>0</v>
      </c>
      <c r="Y59" s="323">
        <f t="shared" si="12"/>
        <v>0</v>
      </c>
      <c r="Z59" s="323">
        <f t="shared" si="13"/>
        <v>0</v>
      </c>
      <c r="AA59" s="323">
        <f t="shared" si="14"/>
        <v>0</v>
      </c>
      <c r="AB59" s="323">
        <f t="shared" si="15"/>
        <v>0</v>
      </c>
      <c r="AC59" s="323">
        <f t="shared" si="16"/>
        <v>0</v>
      </c>
      <c r="AD59" s="323">
        <f t="shared" si="17"/>
        <v>0</v>
      </c>
      <c r="AE59" s="323">
        <f t="shared" si="18"/>
        <v>0</v>
      </c>
      <c r="AF59" s="323">
        <f t="shared" si="43"/>
        <v>0</v>
      </c>
      <c r="AG59" s="323">
        <f t="shared" si="44"/>
        <v>0</v>
      </c>
      <c r="AH59" s="323">
        <f t="shared" si="19"/>
        <v>0</v>
      </c>
      <c r="AI59" s="323">
        <f t="shared" si="20"/>
        <v>0</v>
      </c>
      <c r="AJ59" s="323">
        <f t="shared" si="21"/>
        <v>0</v>
      </c>
      <c r="AK59" s="323">
        <f t="shared" si="22"/>
        <v>0</v>
      </c>
      <c r="AL59" s="323">
        <f t="shared" si="23"/>
        <v>0</v>
      </c>
      <c r="AM59" s="323">
        <f t="shared" si="24"/>
        <v>0</v>
      </c>
      <c r="AN59" s="323">
        <f t="shared" si="25"/>
        <v>0</v>
      </c>
      <c r="AO59" s="323">
        <f t="shared" si="26"/>
        <v>0</v>
      </c>
      <c r="AP59" s="323">
        <f t="shared" si="27"/>
        <v>0</v>
      </c>
      <c r="AQ59" s="323">
        <f t="shared" si="28"/>
        <v>0</v>
      </c>
      <c r="AR59" s="323">
        <f t="shared" si="29"/>
        <v>0</v>
      </c>
      <c r="AS59" s="323">
        <f t="shared" si="30"/>
        <v>0</v>
      </c>
      <c r="AT59" s="323">
        <f t="shared" si="31"/>
        <v>0</v>
      </c>
      <c r="AU59" s="323">
        <f t="shared" si="32"/>
        <v>0</v>
      </c>
      <c r="AV59" s="323">
        <f t="shared" si="33"/>
        <v>0</v>
      </c>
      <c r="AW59" s="323">
        <f t="shared" si="34"/>
        <v>0</v>
      </c>
      <c r="AX59" s="323">
        <f t="shared" si="35"/>
        <v>0</v>
      </c>
      <c r="AY59" s="323">
        <f t="shared" si="36"/>
        <v>0</v>
      </c>
      <c r="AZ59" s="323">
        <f t="shared" si="37"/>
        <v>0</v>
      </c>
      <c r="BA59" s="323">
        <f t="shared" si="38"/>
        <v>0</v>
      </c>
    </row>
    <row r="60" spans="1:53" s="320" customFormat="1" ht="15" customHeight="1">
      <c r="A60" s="63" t="str">
        <f t="array" ref="A60">IF(C60&lt;&gt;0,SUM(($C$11:C60&lt;&gt;0)*1),"")</f>
        <v/>
      </c>
      <c r="B60" s="321"/>
      <c r="C60" s="321"/>
      <c r="D60" s="321"/>
      <c r="E60" s="443"/>
      <c r="F60" s="377"/>
      <c r="G60" s="379"/>
      <c r="H60" s="379"/>
      <c r="I60" s="63" t="str">
        <f t="shared" si="46"/>
        <v/>
      </c>
      <c r="J60" s="323">
        <f t="shared" si="1"/>
        <v>0</v>
      </c>
      <c r="K60" s="323">
        <f t="shared" si="2"/>
        <v>0</v>
      </c>
      <c r="L60" s="323">
        <f t="shared" si="3"/>
        <v>0</v>
      </c>
      <c r="M60" s="323">
        <f t="shared" si="4"/>
        <v>0</v>
      </c>
      <c r="N60" s="323">
        <f t="shared" si="39"/>
        <v>0</v>
      </c>
      <c r="O60" s="323">
        <f t="shared" si="40"/>
        <v>0</v>
      </c>
      <c r="P60" s="323">
        <f t="shared" si="5"/>
        <v>0</v>
      </c>
      <c r="Q60" s="323">
        <f t="shared" si="6"/>
        <v>0</v>
      </c>
      <c r="R60" s="323">
        <f t="shared" si="7"/>
        <v>0</v>
      </c>
      <c r="S60" s="323">
        <f t="shared" si="8"/>
        <v>0</v>
      </c>
      <c r="T60" s="323">
        <f t="shared" si="41"/>
        <v>0</v>
      </c>
      <c r="U60" s="323">
        <f t="shared" si="42"/>
        <v>0</v>
      </c>
      <c r="V60" s="323">
        <f t="shared" si="9"/>
        <v>0</v>
      </c>
      <c r="W60" s="323">
        <f t="shared" si="10"/>
        <v>0</v>
      </c>
      <c r="X60" s="323">
        <f t="shared" si="11"/>
        <v>0</v>
      </c>
      <c r="Y60" s="323">
        <f t="shared" si="12"/>
        <v>0</v>
      </c>
      <c r="Z60" s="323">
        <f t="shared" si="13"/>
        <v>0</v>
      </c>
      <c r="AA60" s="323">
        <f t="shared" si="14"/>
        <v>0</v>
      </c>
      <c r="AB60" s="323">
        <f t="shared" si="15"/>
        <v>0</v>
      </c>
      <c r="AC60" s="323">
        <f t="shared" si="16"/>
        <v>0</v>
      </c>
      <c r="AD60" s="323">
        <f t="shared" si="17"/>
        <v>0</v>
      </c>
      <c r="AE60" s="323">
        <f t="shared" si="18"/>
        <v>0</v>
      </c>
      <c r="AF60" s="323">
        <f t="shared" si="43"/>
        <v>0</v>
      </c>
      <c r="AG60" s="323">
        <f t="shared" si="44"/>
        <v>0</v>
      </c>
      <c r="AH60" s="323">
        <f t="shared" si="19"/>
        <v>0</v>
      </c>
      <c r="AI60" s="323">
        <f t="shared" si="20"/>
        <v>0</v>
      </c>
      <c r="AJ60" s="323">
        <f t="shared" si="21"/>
        <v>0</v>
      </c>
      <c r="AK60" s="323">
        <f t="shared" si="22"/>
        <v>0</v>
      </c>
      <c r="AL60" s="323">
        <f t="shared" si="23"/>
        <v>0</v>
      </c>
      <c r="AM60" s="323">
        <f t="shared" si="24"/>
        <v>0</v>
      </c>
      <c r="AN60" s="323">
        <f t="shared" si="25"/>
        <v>0</v>
      </c>
      <c r="AO60" s="323">
        <f t="shared" si="26"/>
        <v>0</v>
      </c>
      <c r="AP60" s="323">
        <f t="shared" si="27"/>
        <v>0</v>
      </c>
      <c r="AQ60" s="323">
        <f t="shared" si="28"/>
        <v>0</v>
      </c>
      <c r="AR60" s="323">
        <f t="shared" si="29"/>
        <v>0</v>
      </c>
      <c r="AS60" s="323">
        <f t="shared" si="30"/>
        <v>0</v>
      </c>
      <c r="AT60" s="323">
        <f t="shared" si="31"/>
        <v>0</v>
      </c>
      <c r="AU60" s="323">
        <f t="shared" si="32"/>
        <v>0</v>
      </c>
      <c r="AV60" s="323">
        <f t="shared" si="33"/>
        <v>0</v>
      </c>
      <c r="AW60" s="323">
        <f t="shared" si="34"/>
        <v>0</v>
      </c>
      <c r="AX60" s="323">
        <f t="shared" si="35"/>
        <v>0</v>
      </c>
      <c r="AY60" s="323">
        <f t="shared" si="36"/>
        <v>0</v>
      </c>
      <c r="AZ60" s="323">
        <f t="shared" si="37"/>
        <v>0</v>
      </c>
      <c r="BA60" s="323">
        <f t="shared" si="38"/>
        <v>0</v>
      </c>
    </row>
    <row r="61" spans="1:53" s="320" customFormat="1" ht="15" customHeight="1">
      <c r="A61" s="63" t="str">
        <f t="array" ref="A61">IF(C61&lt;&gt;0,SUM(($C$11:C61&lt;&gt;0)*1),"")</f>
        <v/>
      </c>
      <c r="B61" s="321"/>
      <c r="C61" s="321"/>
      <c r="D61" s="321"/>
      <c r="E61" s="443"/>
      <c r="F61" s="377"/>
      <c r="G61" s="379"/>
      <c r="H61" s="379"/>
      <c r="I61" s="63" t="str">
        <f t="shared" si="46"/>
        <v/>
      </c>
      <c r="J61" s="323">
        <f t="shared" si="1"/>
        <v>0</v>
      </c>
      <c r="K61" s="323">
        <f t="shared" si="2"/>
        <v>0</v>
      </c>
      <c r="L61" s="323">
        <f t="shared" si="3"/>
        <v>0</v>
      </c>
      <c r="M61" s="323">
        <f t="shared" si="4"/>
        <v>0</v>
      </c>
      <c r="N61" s="323">
        <f t="shared" si="39"/>
        <v>0</v>
      </c>
      <c r="O61" s="323">
        <f t="shared" si="40"/>
        <v>0</v>
      </c>
      <c r="P61" s="323">
        <f t="shared" si="5"/>
        <v>0</v>
      </c>
      <c r="Q61" s="323">
        <f t="shared" si="6"/>
        <v>0</v>
      </c>
      <c r="R61" s="323">
        <f t="shared" si="7"/>
        <v>0</v>
      </c>
      <c r="S61" s="323">
        <f t="shared" si="8"/>
        <v>0</v>
      </c>
      <c r="T61" s="323">
        <f t="shared" si="41"/>
        <v>0</v>
      </c>
      <c r="U61" s="323">
        <f t="shared" si="42"/>
        <v>0</v>
      </c>
      <c r="V61" s="323">
        <f t="shared" si="9"/>
        <v>0</v>
      </c>
      <c r="W61" s="323">
        <f t="shared" si="10"/>
        <v>0</v>
      </c>
      <c r="X61" s="323">
        <f t="shared" si="11"/>
        <v>0</v>
      </c>
      <c r="Y61" s="323">
        <f t="shared" si="12"/>
        <v>0</v>
      </c>
      <c r="Z61" s="323">
        <f t="shared" si="13"/>
        <v>0</v>
      </c>
      <c r="AA61" s="323">
        <f t="shared" si="14"/>
        <v>0</v>
      </c>
      <c r="AB61" s="323">
        <f t="shared" si="15"/>
        <v>0</v>
      </c>
      <c r="AC61" s="323">
        <f t="shared" si="16"/>
        <v>0</v>
      </c>
      <c r="AD61" s="323">
        <f t="shared" si="17"/>
        <v>0</v>
      </c>
      <c r="AE61" s="323">
        <f t="shared" si="18"/>
        <v>0</v>
      </c>
      <c r="AF61" s="323">
        <f t="shared" si="43"/>
        <v>0</v>
      </c>
      <c r="AG61" s="323">
        <f t="shared" si="44"/>
        <v>0</v>
      </c>
      <c r="AH61" s="323">
        <f t="shared" si="19"/>
        <v>0</v>
      </c>
      <c r="AI61" s="323">
        <f t="shared" si="20"/>
        <v>0</v>
      </c>
      <c r="AJ61" s="323">
        <f t="shared" si="21"/>
        <v>0</v>
      </c>
      <c r="AK61" s="323">
        <f t="shared" si="22"/>
        <v>0</v>
      </c>
      <c r="AL61" s="323">
        <f t="shared" si="23"/>
        <v>0</v>
      </c>
      <c r="AM61" s="323">
        <f t="shared" si="24"/>
        <v>0</v>
      </c>
      <c r="AN61" s="323">
        <f t="shared" si="25"/>
        <v>0</v>
      </c>
      <c r="AO61" s="323">
        <f t="shared" si="26"/>
        <v>0</v>
      </c>
      <c r="AP61" s="323">
        <f t="shared" si="27"/>
        <v>0</v>
      </c>
      <c r="AQ61" s="323">
        <f t="shared" si="28"/>
        <v>0</v>
      </c>
      <c r="AR61" s="323">
        <f t="shared" si="29"/>
        <v>0</v>
      </c>
      <c r="AS61" s="323">
        <f t="shared" si="30"/>
        <v>0</v>
      </c>
      <c r="AT61" s="323">
        <f t="shared" si="31"/>
        <v>0</v>
      </c>
      <c r="AU61" s="323">
        <f t="shared" si="32"/>
        <v>0</v>
      </c>
      <c r="AV61" s="323">
        <f t="shared" si="33"/>
        <v>0</v>
      </c>
      <c r="AW61" s="323">
        <f t="shared" si="34"/>
        <v>0</v>
      </c>
      <c r="AX61" s="323">
        <f t="shared" si="35"/>
        <v>0</v>
      </c>
      <c r="AY61" s="323">
        <f t="shared" si="36"/>
        <v>0</v>
      </c>
      <c r="AZ61" s="323">
        <f t="shared" si="37"/>
        <v>0</v>
      </c>
      <c r="BA61" s="323">
        <f t="shared" si="38"/>
        <v>0</v>
      </c>
    </row>
    <row r="62" spans="1:53" s="320" customFormat="1" ht="15" customHeight="1">
      <c r="A62" s="63" t="str">
        <f t="array" ref="A62">IF(C62&lt;&gt;0,SUM(($C$11:C62&lt;&gt;0)*1),"")</f>
        <v/>
      </c>
      <c r="B62" s="321"/>
      <c r="C62" s="321"/>
      <c r="D62" s="321"/>
      <c r="E62" s="443"/>
      <c r="F62" s="377"/>
      <c r="G62" s="379"/>
      <c r="H62" s="379"/>
      <c r="I62" s="63" t="str">
        <f t="shared" si="46"/>
        <v/>
      </c>
      <c r="J62" s="323">
        <f t="shared" si="1"/>
        <v>0</v>
      </c>
      <c r="K62" s="323">
        <f t="shared" si="2"/>
        <v>0</v>
      </c>
      <c r="L62" s="323">
        <f t="shared" si="3"/>
        <v>0</v>
      </c>
      <c r="M62" s="323">
        <f t="shared" si="4"/>
        <v>0</v>
      </c>
      <c r="N62" s="323">
        <f t="shared" si="39"/>
        <v>0</v>
      </c>
      <c r="O62" s="323">
        <f t="shared" si="40"/>
        <v>0</v>
      </c>
      <c r="P62" s="323">
        <f t="shared" si="5"/>
        <v>0</v>
      </c>
      <c r="Q62" s="323">
        <f t="shared" si="6"/>
        <v>0</v>
      </c>
      <c r="R62" s="323">
        <f t="shared" si="7"/>
        <v>0</v>
      </c>
      <c r="S62" s="323">
        <f t="shared" si="8"/>
        <v>0</v>
      </c>
      <c r="T62" s="323">
        <f t="shared" si="41"/>
        <v>0</v>
      </c>
      <c r="U62" s="323">
        <f t="shared" si="42"/>
        <v>0</v>
      </c>
      <c r="V62" s="323">
        <f t="shared" si="9"/>
        <v>0</v>
      </c>
      <c r="W62" s="323">
        <f t="shared" si="10"/>
        <v>0</v>
      </c>
      <c r="X62" s="323">
        <f t="shared" si="11"/>
        <v>0</v>
      </c>
      <c r="Y62" s="323">
        <f t="shared" si="12"/>
        <v>0</v>
      </c>
      <c r="Z62" s="323">
        <f t="shared" si="13"/>
        <v>0</v>
      </c>
      <c r="AA62" s="323">
        <f t="shared" si="14"/>
        <v>0</v>
      </c>
      <c r="AB62" s="323">
        <f t="shared" si="15"/>
        <v>0</v>
      </c>
      <c r="AC62" s="323">
        <f t="shared" si="16"/>
        <v>0</v>
      </c>
      <c r="AD62" s="323">
        <f t="shared" si="17"/>
        <v>0</v>
      </c>
      <c r="AE62" s="323">
        <f t="shared" si="18"/>
        <v>0</v>
      </c>
      <c r="AF62" s="323">
        <f t="shared" si="43"/>
        <v>0</v>
      </c>
      <c r="AG62" s="323">
        <f t="shared" si="44"/>
        <v>0</v>
      </c>
      <c r="AH62" s="323">
        <f t="shared" si="19"/>
        <v>0</v>
      </c>
      <c r="AI62" s="323">
        <f t="shared" si="20"/>
        <v>0</v>
      </c>
      <c r="AJ62" s="323">
        <f t="shared" si="21"/>
        <v>0</v>
      </c>
      <c r="AK62" s="323">
        <f t="shared" si="22"/>
        <v>0</v>
      </c>
      <c r="AL62" s="323">
        <f t="shared" si="23"/>
        <v>0</v>
      </c>
      <c r="AM62" s="323">
        <f t="shared" si="24"/>
        <v>0</v>
      </c>
      <c r="AN62" s="323">
        <f t="shared" si="25"/>
        <v>0</v>
      </c>
      <c r="AO62" s="323">
        <f t="shared" si="26"/>
        <v>0</v>
      </c>
      <c r="AP62" s="323">
        <f t="shared" si="27"/>
        <v>0</v>
      </c>
      <c r="AQ62" s="323">
        <f t="shared" si="28"/>
        <v>0</v>
      </c>
      <c r="AR62" s="323">
        <f t="shared" si="29"/>
        <v>0</v>
      </c>
      <c r="AS62" s="323">
        <f t="shared" si="30"/>
        <v>0</v>
      </c>
      <c r="AT62" s="323">
        <f t="shared" si="31"/>
        <v>0</v>
      </c>
      <c r="AU62" s="323">
        <f t="shared" si="32"/>
        <v>0</v>
      </c>
      <c r="AV62" s="323">
        <f t="shared" si="33"/>
        <v>0</v>
      </c>
      <c r="AW62" s="323">
        <f t="shared" si="34"/>
        <v>0</v>
      </c>
      <c r="AX62" s="323">
        <f t="shared" si="35"/>
        <v>0</v>
      </c>
      <c r="AY62" s="323">
        <f t="shared" si="36"/>
        <v>0</v>
      </c>
      <c r="AZ62" s="323">
        <f t="shared" si="37"/>
        <v>0</v>
      </c>
      <c r="BA62" s="323">
        <f t="shared" si="38"/>
        <v>0</v>
      </c>
    </row>
    <row r="63" spans="1:53" s="320" customFormat="1" ht="15" customHeight="1">
      <c r="A63" s="63" t="str">
        <f t="array" ref="A63">IF(C63&lt;&gt;0,SUM(($C$11:C63&lt;&gt;0)*1),"")</f>
        <v/>
      </c>
      <c r="B63" s="321"/>
      <c r="C63" s="321"/>
      <c r="D63" s="321"/>
      <c r="E63" s="443"/>
      <c r="F63" s="377"/>
      <c r="G63" s="379"/>
      <c r="H63" s="379"/>
      <c r="I63" s="63" t="str">
        <f t="shared" si="46"/>
        <v/>
      </c>
      <c r="J63" s="323">
        <f t="shared" si="1"/>
        <v>0</v>
      </c>
      <c r="K63" s="323">
        <f t="shared" si="2"/>
        <v>0</v>
      </c>
      <c r="L63" s="323">
        <f t="shared" si="3"/>
        <v>0</v>
      </c>
      <c r="M63" s="323">
        <f t="shared" si="4"/>
        <v>0</v>
      </c>
      <c r="N63" s="323">
        <f t="shared" si="39"/>
        <v>0</v>
      </c>
      <c r="O63" s="323">
        <f t="shared" si="40"/>
        <v>0</v>
      </c>
      <c r="P63" s="323">
        <f t="shared" si="5"/>
        <v>0</v>
      </c>
      <c r="Q63" s="323">
        <f t="shared" si="6"/>
        <v>0</v>
      </c>
      <c r="R63" s="323">
        <f t="shared" si="7"/>
        <v>0</v>
      </c>
      <c r="S63" s="323">
        <f t="shared" si="8"/>
        <v>0</v>
      </c>
      <c r="T63" s="323">
        <f t="shared" si="41"/>
        <v>0</v>
      </c>
      <c r="U63" s="323">
        <f t="shared" si="42"/>
        <v>0</v>
      </c>
      <c r="V63" s="323">
        <f t="shared" si="9"/>
        <v>0</v>
      </c>
      <c r="W63" s="323">
        <f t="shared" si="10"/>
        <v>0</v>
      </c>
      <c r="X63" s="323">
        <f t="shared" si="11"/>
        <v>0</v>
      </c>
      <c r="Y63" s="323">
        <f t="shared" si="12"/>
        <v>0</v>
      </c>
      <c r="Z63" s="323">
        <f t="shared" si="13"/>
        <v>0</v>
      </c>
      <c r="AA63" s="323">
        <f t="shared" si="14"/>
        <v>0</v>
      </c>
      <c r="AB63" s="323">
        <f t="shared" si="15"/>
        <v>0</v>
      </c>
      <c r="AC63" s="323">
        <f t="shared" si="16"/>
        <v>0</v>
      </c>
      <c r="AD63" s="323">
        <f t="shared" si="17"/>
        <v>0</v>
      </c>
      <c r="AE63" s="323">
        <f t="shared" si="18"/>
        <v>0</v>
      </c>
      <c r="AF63" s="323">
        <f t="shared" si="43"/>
        <v>0</v>
      </c>
      <c r="AG63" s="323">
        <f t="shared" si="44"/>
        <v>0</v>
      </c>
      <c r="AH63" s="323">
        <f t="shared" si="19"/>
        <v>0</v>
      </c>
      <c r="AI63" s="323">
        <f t="shared" si="20"/>
        <v>0</v>
      </c>
      <c r="AJ63" s="323">
        <f t="shared" si="21"/>
        <v>0</v>
      </c>
      <c r="AK63" s="323">
        <f t="shared" si="22"/>
        <v>0</v>
      </c>
      <c r="AL63" s="323">
        <f t="shared" si="23"/>
        <v>0</v>
      </c>
      <c r="AM63" s="323">
        <f t="shared" si="24"/>
        <v>0</v>
      </c>
      <c r="AN63" s="323">
        <f t="shared" si="25"/>
        <v>0</v>
      </c>
      <c r="AO63" s="323">
        <f t="shared" si="26"/>
        <v>0</v>
      </c>
      <c r="AP63" s="323">
        <f t="shared" si="27"/>
        <v>0</v>
      </c>
      <c r="AQ63" s="323">
        <f t="shared" si="28"/>
        <v>0</v>
      </c>
      <c r="AR63" s="323">
        <f t="shared" si="29"/>
        <v>0</v>
      </c>
      <c r="AS63" s="323">
        <f t="shared" si="30"/>
        <v>0</v>
      </c>
      <c r="AT63" s="323">
        <f t="shared" si="31"/>
        <v>0</v>
      </c>
      <c r="AU63" s="323">
        <f t="shared" si="32"/>
        <v>0</v>
      </c>
      <c r="AV63" s="323">
        <f t="shared" si="33"/>
        <v>0</v>
      </c>
      <c r="AW63" s="323">
        <f t="shared" si="34"/>
        <v>0</v>
      </c>
      <c r="AX63" s="323">
        <f t="shared" si="35"/>
        <v>0</v>
      </c>
      <c r="AY63" s="323">
        <f t="shared" si="36"/>
        <v>0</v>
      </c>
      <c r="AZ63" s="323">
        <f t="shared" si="37"/>
        <v>0</v>
      </c>
      <c r="BA63" s="323">
        <f t="shared" si="38"/>
        <v>0</v>
      </c>
    </row>
    <row r="64" spans="1:53" s="320" customFormat="1" ht="15" customHeight="1">
      <c r="A64" s="63" t="str">
        <f t="array" ref="A64">IF(C64&lt;&gt;0,SUM(($C$11:C64&lt;&gt;0)*1),"")</f>
        <v/>
      </c>
      <c r="B64" s="321"/>
      <c r="C64" s="321"/>
      <c r="D64" s="321"/>
      <c r="E64" s="443"/>
      <c r="F64" s="377"/>
      <c r="G64" s="379"/>
      <c r="H64" s="379"/>
      <c r="I64" s="63" t="str">
        <f t="shared" si="46"/>
        <v/>
      </c>
      <c r="J64" s="323">
        <f t="shared" si="1"/>
        <v>0</v>
      </c>
      <c r="K64" s="323">
        <f t="shared" si="2"/>
        <v>0</v>
      </c>
      <c r="L64" s="323">
        <f t="shared" si="3"/>
        <v>0</v>
      </c>
      <c r="M64" s="323">
        <f t="shared" si="4"/>
        <v>0</v>
      </c>
      <c r="N64" s="323">
        <f t="shared" si="39"/>
        <v>0</v>
      </c>
      <c r="O64" s="323">
        <f t="shared" si="40"/>
        <v>0</v>
      </c>
      <c r="P64" s="323">
        <f t="shared" si="5"/>
        <v>0</v>
      </c>
      <c r="Q64" s="323">
        <f t="shared" si="6"/>
        <v>0</v>
      </c>
      <c r="R64" s="323">
        <f t="shared" si="7"/>
        <v>0</v>
      </c>
      <c r="S64" s="323">
        <f t="shared" si="8"/>
        <v>0</v>
      </c>
      <c r="T64" s="323">
        <f t="shared" si="41"/>
        <v>0</v>
      </c>
      <c r="U64" s="323">
        <f t="shared" si="42"/>
        <v>0</v>
      </c>
      <c r="V64" s="323">
        <f t="shared" si="9"/>
        <v>0</v>
      </c>
      <c r="W64" s="323">
        <f t="shared" si="10"/>
        <v>0</v>
      </c>
      <c r="X64" s="323">
        <f t="shared" si="11"/>
        <v>0</v>
      </c>
      <c r="Y64" s="323">
        <f t="shared" si="12"/>
        <v>0</v>
      </c>
      <c r="Z64" s="323">
        <f t="shared" si="13"/>
        <v>0</v>
      </c>
      <c r="AA64" s="323">
        <f t="shared" si="14"/>
        <v>0</v>
      </c>
      <c r="AB64" s="323">
        <f t="shared" si="15"/>
        <v>0</v>
      </c>
      <c r="AC64" s="323">
        <f t="shared" si="16"/>
        <v>0</v>
      </c>
      <c r="AD64" s="323">
        <f t="shared" si="17"/>
        <v>0</v>
      </c>
      <c r="AE64" s="323">
        <f t="shared" si="18"/>
        <v>0</v>
      </c>
      <c r="AF64" s="323">
        <f t="shared" si="43"/>
        <v>0</v>
      </c>
      <c r="AG64" s="323">
        <f t="shared" si="44"/>
        <v>0</v>
      </c>
      <c r="AH64" s="323">
        <f t="shared" si="19"/>
        <v>0</v>
      </c>
      <c r="AI64" s="323">
        <f t="shared" si="20"/>
        <v>0</v>
      </c>
      <c r="AJ64" s="323">
        <f t="shared" si="21"/>
        <v>0</v>
      </c>
      <c r="AK64" s="323">
        <f t="shared" si="22"/>
        <v>0</v>
      </c>
      <c r="AL64" s="323">
        <f t="shared" si="23"/>
        <v>0</v>
      </c>
      <c r="AM64" s="323">
        <f t="shared" si="24"/>
        <v>0</v>
      </c>
      <c r="AN64" s="323">
        <f t="shared" si="25"/>
        <v>0</v>
      </c>
      <c r="AO64" s="323">
        <f t="shared" si="26"/>
        <v>0</v>
      </c>
      <c r="AP64" s="323">
        <f t="shared" si="27"/>
        <v>0</v>
      </c>
      <c r="AQ64" s="323">
        <f t="shared" si="28"/>
        <v>0</v>
      </c>
      <c r="AR64" s="323">
        <f t="shared" si="29"/>
        <v>0</v>
      </c>
      <c r="AS64" s="323">
        <f t="shared" si="30"/>
        <v>0</v>
      </c>
      <c r="AT64" s="323">
        <f t="shared" si="31"/>
        <v>0</v>
      </c>
      <c r="AU64" s="323">
        <f t="shared" si="32"/>
        <v>0</v>
      </c>
      <c r="AV64" s="323">
        <f t="shared" si="33"/>
        <v>0</v>
      </c>
      <c r="AW64" s="323">
        <f t="shared" si="34"/>
        <v>0</v>
      </c>
      <c r="AX64" s="323">
        <f t="shared" si="35"/>
        <v>0</v>
      </c>
      <c r="AY64" s="323">
        <f t="shared" si="36"/>
        <v>0</v>
      </c>
      <c r="AZ64" s="323">
        <f t="shared" si="37"/>
        <v>0</v>
      </c>
      <c r="BA64" s="323">
        <f t="shared" si="38"/>
        <v>0</v>
      </c>
    </row>
    <row r="65" spans="1:53" s="320" customFormat="1" ht="15" customHeight="1">
      <c r="A65" s="63" t="str">
        <f t="array" ref="A65">IF(C65&lt;&gt;0,SUM(($C$11:C65&lt;&gt;0)*1),"")</f>
        <v/>
      </c>
      <c r="B65" s="321"/>
      <c r="C65" s="321"/>
      <c r="D65" s="321"/>
      <c r="E65" s="443"/>
      <c r="F65" s="377"/>
      <c r="G65" s="379"/>
      <c r="H65" s="379"/>
      <c r="I65" s="63" t="str">
        <f t="shared" si="46"/>
        <v/>
      </c>
      <c r="J65" s="323">
        <f t="shared" si="1"/>
        <v>0</v>
      </c>
      <c r="K65" s="323">
        <f t="shared" si="2"/>
        <v>0</v>
      </c>
      <c r="L65" s="323">
        <f t="shared" si="3"/>
        <v>0</v>
      </c>
      <c r="M65" s="323">
        <f t="shared" si="4"/>
        <v>0</v>
      </c>
      <c r="N65" s="323">
        <f t="shared" si="39"/>
        <v>0</v>
      </c>
      <c r="O65" s="323">
        <f t="shared" si="40"/>
        <v>0</v>
      </c>
      <c r="P65" s="323">
        <f t="shared" si="5"/>
        <v>0</v>
      </c>
      <c r="Q65" s="323">
        <f t="shared" si="6"/>
        <v>0</v>
      </c>
      <c r="R65" s="323">
        <f t="shared" si="7"/>
        <v>0</v>
      </c>
      <c r="S65" s="323">
        <f t="shared" si="8"/>
        <v>0</v>
      </c>
      <c r="T65" s="323">
        <f t="shared" si="41"/>
        <v>0</v>
      </c>
      <c r="U65" s="323">
        <f t="shared" si="42"/>
        <v>0</v>
      </c>
      <c r="V65" s="323">
        <f t="shared" si="9"/>
        <v>0</v>
      </c>
      <c r="W65" s="323">
        <f t="shared" si="10"/>
        <v>0</v>
      </c>
      <c r="X65" s="323">
        <f t="shared" si="11"/>
        <v>0</v>
      </c>
      <c r="Y65" s="323">
        <f t="shared" si="12"/>
        <v>0</v>
      </c>
      <c r="Z65" s="323">
        <f t="shared" si="13"/>
        <v>0</v>
      </c>
      <c r="AA65" s="323">
        <f t="shared" si="14"/>
        <v>0</v>
      </c>
      <c r="AB65" s="323">
        <f t="shared" si="15"/>
        <v>0</v>
      </c>
      <c r="AC65" s="323">
        <f t="shared" si="16"/>
        <v>0</v>
      </c>
      <c r="AD65" s="323">
        <f t="shared" si="17"/>
        <v>0</v>
      </c>
      <c r="AE65" s="323">
        <f t="shared" si="18"/>
        <v>0</v>
      </c>
      <c r="AF65" s="323">
        <f t="shared" si="43"/>
        <v>0</v>
      </c>
      <c r="AG65" s="323">
        <f t="shared" si="44"/>
        <v>0</v>
      </c>
      <c r="AH65" s="323">
        <f t="shared" si="19"/>
        <v>0</v>
      </c>
      <c r="AI65" s="323">
        <f t="shared" si="20"/>
        <v>0</v>
      </c>
      <c r="AJ65" s="323">
        <f t="shared" si="21"/>
        <v>0</v>
      </c>
      <c r="AK65" s="323">
        <f t="shared" si="22"/>
        <v>0</v>
      </c>
      <c r="AL65" s="323">
        <f t="shared" si="23"/>
        <v>0</v>
      </c>
      <c r="AM65" s="323">
        <f t="shared" si="24"/>
        <v>0</v>
      </c>
      <c r="AN65" s="323">
        <f t="shared" si="25"/>
        <v>0</v>
      </c>
      <c r="AO65" s="323">
        <f t="shared" si="26"/>
        <v>0</v>
      </c>
      <c r="AP65" s="323">
        <f t="shared" si="27"/>
        <v>0</v>
      </c>
      <c r="AQ65" s="323">
        <f t="shared" si="28"/>
        <v>0</v>
      </c>
      <c r="AR65" s="323">
        <f t="shared" si="29"/>
        <v>0</v>
      </c>
      <c r="AS65" s="323">
        <f t="shared" si="30"/>
        <v>0</v>
      </c>
      <c r="AT65" s="323">
        <f t="shared" si="31"/>
        <v>0</v>
      </c>
      <c r="AU65" s="323">
        <f t="shared" si="32"/>
        <v>0</v>
      </c>
      <c r="AV65" s="323">
        <f t="shared" si="33"/>
        <v>0</v>
      </c>
      <c r="AW65" s="323">
        <f t="shared" si="34"/>
        <v>0</v>
      </c>
      <c r="AX65" s="323">
        <f t="shared" si="35"/>
        <v>0</v>
      </c>
      <c r="AY65" s="323">
        <f t="shared" si="36"/>
        <v>0</v>
      </c>
      <c r="AZ65" s="323">
        <f t="shared" si="37"/>
        <v>0</v>
      </c>
      <c r="BA65" s="323">
        <f t="shared" si="38"/>
        <v>0</v>
      </c>
    </row>
    <row r="66" spans="1:53" s="320" customFormat="1" ht="15" customHeight="1">
      <c r="A66" s="63" t="str">
        <f t="array" ref="A66">IF(C66&lt;&gt;0,SUM(($C$11:C66&lt;&gt;0)*1),"")</f>
        <v/>
      </c>
      <c r="B66" s="321"/>
      <c r="C66" s="321"/>
      <c r="D66" s="321"/>
      <c r="E66" s="443"/>
      <c r="F66" s="377"/>
      <c r="G66" s="379"/>
      <c r="H66" s="379"/>
      <c r="I66" s="63" t="str">
        <f t="shared" si="46"/>
        <v/>
      </c>
      <c r="J66" s="323">
        <f t="shared" si="1"/>
        <v>0</v>
      </c>
      <c r="K66" s="323">
        <f t="shared" si="2"/>
        <v>0</v>
      </c>
      <c r="L66" s="323">
        <f t="shared" si="3"/>
        <v>0</v>
      </c>
      <c r="M66" s="323">
        <f t="shared" si="4"/>
        <v>0</v>
      </c>
      <c r="N66" s="323">
        <f t="shared" si="39"/>
        <v>0</v>
      </c>
      <c r="O66" s="323">
        <f t="shared" si="40"/>
        <v>0</v>
      </c>
      <c r="P66" s="323">
        <f t="shared" si="5"/>
        <v>0</v>
      </c>
      <c r="Q66" s="323">
        <f t="shared" si="6"/>
        <v>0</v>
      </c>
      <c r="R66" s="323">
        <f t="shared" si="7"/>
        <v>0</v>
      </c>
      <c r="S66" s="323">
        <f t="shared" si="8"/>
        <v>0</v>
      </c>
      <c r="T66" s="323">
        <f t="shared" si="41"/>
        <v>0</v>
      </c>
      <c r="U66" s="323">
        <f t="shared" si="42"/>
        <v>0</v>
      </c>
      <c r="V66" s="323">
        <f t="shared" si="9"/>
        <v>0</v>
      </c>
      <c r="W66" s="323">
        <f t="shared" si="10"/>
        <v>0</v>
      </c>
      <c r="X66" s="323">
        <f t="shared" si="11"/>
        <v>0</v>
      </c>
      <c r="Y66" s="323">
        <f t="shared" si="12"/>
        <v>0</v>
      </c>
      <c r="Z66" s="323">
        <f t="shared" si="13"/>
        <v>0</v>
      </c>
      <c r="AA66" s="323">
        <f t="shared" si="14"/>
        <v>0</v>
      </c>
      <c r="AB66" s="323">
        <f t="shared" si="15"/>
        <v>0</v>
      </c>
      <c r="AC66" s="323">
        <f t="shared" si="16"/>
        <v>0</v>
      </c>
      <c r="AD66" s="323">
        <f t="shared" si="17"/>
        <v>0</v>
      </c>
      <c r="AE66" s="323">
        <f t="shared" si="18"/>
        <v>0</v>
      </c>
      <c r="AF66" s="323">
        <f t="shared" si="43"/>
        <v>0</v>
      </c>
      <c r="AG66" s="323">
        <f t="shared" si="44"/>
        <v>0</v>
      </c>
      <c r="AH66" s="323">
        <f t="shared" si="19"/>
        <v>0</v>
      </c>
      <c r="AI66" s="323">
        <f t="shared" si="20"/>
        <v>0</v>
      </c>
      <c r="AJ66" s="323">
        <f t="shared" si="21"/>
        <v>0</v>
      </c>
      <c r="AK66" s="323">
        <f t="shared" si="22"/>
        <v>0</v>
      </c>
      <c r="AL66" s="323">
        <f t="shared" si="23"/>
        <v>0</v>
      </c>
      <c r="AM66" s="323">
        <f t="shared" si="24"/>
        <v>0</v>
      </c>
      <c r="AN66" s="323">
        <f t="shared" si="25"/>
        <v>0</v>
      </c>
      <c r="AO66" s="323">
        <f t="shared" si="26"/>
        <v>0</v>
      </c>
      <c r="AP66" s="323">
        <f t="shared" si="27"/>
        <v>0</v>
      </c>
      <c r="AQ66" s="323">
        <f t="shared" si="28"/>
        <v>0</v>
      </c>
      <c r="AR66" s="323">
        <f t="shared" si="29"/>
        <v>0</v>
      </c>
      <c r="AS66" s="323">
        <f t="shared" si="30"/>
        <v>0</v>
      </c>
      <c r="AT66" s="323">
        <f t="shared" si="31"/>
        <v>0</v>
      </c>
      <c r="AU66" s="323">
        <f t="shared" si="32"/>
        <v>0</v>
      </c>
      <c r="AV66" s="323">
        <f t="shared" si="33"/>
        <v>0</v>
      </c>
      <c r="AW66" s="323">
        <f t="shared" si="34"/>
        <v>0</v>
      </c>
      <c r="AX66" s="323">
        <f t="shared" si="35"/>
        <v>0</v>
      </c>
      <c r="AY66" s="323">
        <f t="shared" si="36"/>
        <v>0</v>
      </c>
      <c r="AZ66" s="323">
        <f t="shared" si="37"/>
        <v>0</v>
      </c>
      <c r="BA66" s="323">
        <f t="shared" si="38"/>
        <v>0</v>
      </c>
    </row>
    <row r="67" spans="1:53" s="320" customFormat="1" ht="15" customHeight="1">
      <c r="A67" s="63" t="str">
        <f t="array" ref="A67">IF(C67&lt;&gt;0,SUM(($C$11:C67&lt;&gt;0)*1),"")</f>
        <v/>
      </c>
      <c r="B67" s="321"/>
      <c r="C67" s="321"/>
      <c r="D67" s="321"/>
      <c r="E67" s="443"/>
      <c r="F67" s="377"/>
      <c r="G67" s="379"/>
      <c r="H67" s="379"/>
      <c r="I67" s="63" t="str">
        <f t="shared" si="46"/>
        <v/>
      </c>
      <c r="J67" s="323">
        <f t="shared" si="1"/>
        <v>0</v>
      </c>
      <c r="K67" s="323">
        <f t="shared" si="2"/>
        <v>0</v>
      </c>
      <c r="L67" s="323">
        <f t="shared" si="3"/>
        <v>0</v>
      </c>
      <c r="M67" s="323">
        <f t="shared" si="4"/>
        <v>0</v>
      </c>
      <c r="N67" s="323">
        <f t="shared" si="39"/>
        <v>0</v>
      </c>
      <c r="O67" s="323">
        <f t="shared" si="40"/>
        <v>0</v>
      </c>
      <c r="P67" s="323">
        <f t="shared" si="5"/>
        <v>0</v>
      </c>
      <c r="Q67" s="323">
        <f t="shared" si="6"/>
        <v>0</v>
      </c>
      <c r="R67" s="323">
        <f t="shared" si="7"/>
        <v>0</v>
      </c>
      <c r="S67" s="323">
        <f t="shared" si="8"/>
        <v>0</v>
      </c>
      <c r="T67" s="323">
        <f t="shared" si="41"/>
        <v>0</v>
      </c>
      <c r="U67" s="323">
        <f t="shared" si="42"/>
        <v>0</v>
      </c>
      <c r="V67" s="323">
        <f t="shared" si="9"/>
        <v>0</v>
      </c>
      <c r="W67" s="323">
        <f t="shared" si="10"/>
        <v>0</v>
      </c>
      <c r="X67" s="323">
        <f t="shared" si="11"/>
        <v>0</v>
      </c>
      <c r="Y67" s="323">
        <f t="shared" si="12"/>
        <v>0</v>
      </c>
      <c r="Z67" s="323">
        <f t="shared" si="13"/>
        <v>0</v>
      </c>
      <c r="AA67" s="323">
        <f t="shared" si="14"/>
        <v>0</v>
      </c>
      <c r="AB67" s="323">
        <f t="shared" si="15"/>
        <v>0</v>
      </c>
      <c r="AC67" s="323">
        <f t="shared" si="16"/>
        <v>0</v>
      </c>
      <c r="AD67" s="323">
        <f t="shared" si="17"/>
        <v>0</v>
      </c>
      <c r="AE67" s="323">
        <f t="shared" si="18"/>
        <v>0</v>
      </c>
      <c r="AF67" s="323">
        <f t="shared" si="43"/>
        <v>0</v>
      </c>
      <c r="AG67" s="323">
        <f t="shared" si="44"/>
        <v>0</v>
      </c>
      <c r="AH67" s="323">
        <f t="shared" si="19"/>
        <v>0</v>
      </c>
      <c r="AI67" s="323">
        <f t="shared" si="20"/>
        <v>0</v>
      </c>
      <c r="AJ67" s="323">
        <f t="shared" si="21"/>
        <v>0</v>
      </c>
      <c r="AK67" s="323">
        <f t="shared" si="22"/>
        <v>0</v>
      </c>
      <c r="AL67" s="323">
        <f t="shared" si="23"/>
        <v>0</v>
      </c>
      <c r="AM67" s="323">
        <f t="shared" si="24"/>
        <v>0</v>
      </c>
      <c r="AN67" s="323">
        <f t="shared" si="25"/>
        <v>0</v>
      </c>
      <c r="AO67" s="323">
        <f t="shared" si="26"/>
        <v>0</v>
      </c>
      <c r="AP67" s="323">
        <f t="shared" si="27"/>
        <v>0</v>
      </c>
      <c r="AQ67" s="323">
        <f t="shared" si="28"/>
        <v>0</v>
      </c>
      <c r="AR67" s="323">
        <f t="shared" si="29"/>
        <v>0</v>
      </c>
      <c r="AS67" s="323">
        <f t="shared" si="30"/>
        <v>0</v>
      </c>
      <c r="AT67" s="323">
        <f t="shared" si="31"/>
        <v>0</v>
      </c>
      <c r="AU67" s="323">
        <f t="shared" si="32"/>
        <v>0</v>
      </c>
      <c r="AV67" s="323">
        <f t="shared" si="33"/>
        <v>0</v>
      </c>
      <c r="AW67" s="323">
        <f t="shared" si="34"/>
        <v>0</v>
      </c>
      <c r="AX67" s="323">
        <f t="shared" si="35"/>
        <v>0</v>
      </c>
      <c r="AY67" s="323">
        <f t="shared" si="36"/>
        <v>0</v>
      </c>
      <c r="AZ67" s="323">
        <f t="shared" si="37"/>
        <v>0</v>
      </c>
      <c r="BA67" s="323">
        <f t="shared" si="38"/>
        <v>0</v>
      </c>
    </row>
    <row r="68" spans="1:53" s="320" customFormat="1" ht="15" customHeight="1">
      <c r="A68" s="63" t="str">
        <f t="array" ref="A68">IF(C68&lt;&gt;0,SUM(($C$11:C68&lt;&gt;0)*1),"")</f>
        <v/>
      </c>
      <c r="B68" s="321"/>
      <c r="C68" s="321"/>
      <c r="D68" s="321"/>
      <c r="E68" s="443"/>
      <c r="F68" s="377"/>
      <c r="G68" s="379"/>
      <c r="H68" s="379"/>
      <c r="I68" s="63" t="str">
        <f t="shared" si="46"/>
        <v/>
      </c>
      <c r="J68" s="323">
        <f t="shared" si="1"/>
        <v>0</v>
      </c>
      <c r="K68" s="323">
        <f t="shared" si="2"/>
        <v>0</v>
      </c>
      <c r="L68" s="323">
        <f t="shared" si="3"/>
        <v>0</v>
      </c>
      <c r="M68" s="323">
        <f t="shared" si="4"/>
        <v>0</v>
      </c>
      <c r="N68" s="323">
        <f t="shared" si="39"/>
        <v>0</v>
      </c>
      <c r="O68" s="323">
        <f t="shared" si="40"/>
        <v>0</v>
      </c>
      <c r="P68" s="323">
        <f t="shared" si="5"/>
        <v>0</v>
      </c>
      <c r="Q68" s="323">
        <f t="shared" si="6"/>
        <v>0</v>
      </c>
      <c r="R68" s="323">
        <f t="shared" si="7"/>
        <v>0</v>
      </c>
      <c r="S68" s="323">
        <f t="shared" si="8"/>
        <v>0</v>
      </c>
      <c r="T68" s="323">
        <f t="shared" si="41"/>
        <v>0</v>
      </c>
      <c r="U68" s="323">
        <f t="shared" si="42"/>
        <v>0</v>
      </c>
      <c r="V68" s="323">
        <f t="shared" si="9"/>
        <v>0</v>
      </c>
      <c r="W68" s="323">
        <f t="shared" si="10"/>
        <v>0</v>
      </c>
      <c r="X68" s="323">
        <f t="shared" si="11"/>
        <v>0</v>
      </c>
      <c r="Y68" s="323">
        <f t="shared" si="12"/>
        <v>0</v>
      </c>
      <c r="Z68" s="323">
        <f t="shared" si="13"/>
        <v>0</v>
      </c>
      <c r="AA68" s="323">
        <f t="shared" si="14"/>
        <v>0</v>
      </c>
      <c r="AB68" s="323">
        <f t="shared" si="15"/>
        <v>0</v>
      </c>
      <c r="AC68" s="323">
        <f t="shared" si="16"/>
        <v>0</v>
      </c>
      <c r="AD68" s="323">
        <f t="shared" si="17"/>
        <v>0</v>
      </c>
      <c r="AE68" s="323">
        <f t="shared" si="18"/>
        <v>0</v>
      </c>
      <c r="AF68" s="323">
        <f t="shared" si="43"/>
        <v>0</v>
      </c>
      <c r="AG68" s="323">
        <f t="shared" si="44"/>
        <v>0</v>
      </c>
      <c r="AH68" s="323">
        <f t="shared" si="19"/>
        <v>0</v>
      </c>
      <c r="AI68" s="323">
        <f t="shared" si="20"/>
        <v>0</v>
      </c>
      <c r="AJ68" s="323">
        <f t="shared" si="21"/>
        <v>0</v>
      </c>
      <c r="AK68" s="323">
        <f t="shared" si="22"/>
        <v>0</v>
      </c>
      <c r="AL68" s="323">
        <f t="shared" si="23"/>
        <v>0</v>
      </c>
      <c r="AM68" s="323">
        <f t="shared" si="24"/>
        <v>0</v>
      </c>
      <c r="AN68" s="323">
        <f t="shared" si="25"/>
        <v>0</v>
      </c>
      <c r="AO68" s="323">
        <f t="shared" si="26"/>
        <v>0</v>
      </c>
      <c r="AP68" s="323">
        <f t="shared" si="27"/>
        <v>0</v>
      </c>
      <c r="AQ68" s="323">
        <f t="shared" si="28"/>
        <v>0</v>
      </c>
      <c r="AR68" s="323">
        <f t="shared" si="29"/>
        <v>0</v>
      </c>
      <c r="AS68" s="323">
        <f t="shared" si="30"/>
        <v>0</v>
      </c>
      <c r="AT68" s="323">
        <f t="shared" si="31"/>
        <v>0</v>
      </c>
      <c r="AU68" s="323">
        <f t="shared" si="32"/>
        <v>0</v>
      </c>
      <c r="AV68" s="323">
        <f t="shared" si="33"/>
        <v>0</v>
      </c>
      <c r="AW68" s="323">
        <f t="shared" si="34"/>
        <v>0</v>
      </c>
      <c r="AX68" s="323">
        <f t="shared" si="35"/>
        <v>0</v>
      </c>
      <c r="AY68" s="323">
        <f t="shared" si="36"/>
        <v>0</v>
      </c>
      <c r="AZ68" s="323">
        <f t="shared" si="37"/>
        <v>0</v>
      </c>
      <c r="BA68" s="323">
        <f t="shared" si="38"/>
        <v>0</v>
      </c>
    </row>
    <row r="69" spans="1:53" s="320" customFormat="1" ht="15" customHeight="1">
      <c r="A69" s="63" t="str">
        <f t="array" ref="A69">IF(C69&lt;&gt;0,SUM(($C$11:C69&lt;&gt;0)*1),"")</f>
        <v/>
      </c>
      <c r="B69" s="321"/>
      <c r="C69" s="321"/>
      <c r="D69" s="321"/>
      <c r="E69" s="443"/>
      <c r="F69" s="377"/>
      <c r="G69" s="379"/>
      <c r="H69" s="379"/>
      <c r="I69" s="63" t="str">
        <f t="shared" si="46"/>
        <v/>
      </c>
      <c r="J69" s="323">
        <f t="shared" si="1"/>
        <v>0</v>
      </c>
      <c r="K69" s="323">
        <f t="shared" si="2"/>
        <v>0</v>
      </c>
      <c r="L69" s="323">
        <f t="shared" si="3"/>
        <v>0</v>
      </c>
      <c r="M69" s="323">
        <f t="shared" si="4"/>
        <v>0</v>
      </c>
      <c r="N69" s="323">
        <f t="shared" si="39"/>
        <v>0</v>
      </c>
      <c r="O69" s="323">
        <f t="shared" si="40"/>
        <v>0</v>
      </c>
      <c r="P69" s="323">
        <f t="shared" si="5"/>
        <v>0</v>
      </c>
      <c r="Q69" s="323">
        <f t="shared" si="6"/>
        <v>0</v>
      </c>
      <c r="R69" s="323">
        <f t="shared" si="7"/>
        <v>0</v>
      </c>
      <c r="S69" s="323">
        <f t="shared" si="8"/>
        <v>0</v>
      </c>
      <c r="T69" s="323">
        <f t="shared" si="41"/>
        <v>0</v>
      </c>
      <c r="U69" s="323">
        <f t="shared" si="42"/>
        <v>0</v>
      </c>
      <c r="V69" s="323">
        <f t="shared" si="9"/>
        <v>0</v>
      </c>
      <c r="W69" s="323">
        <f t="shared" si="10"/>
        <v>0</v>
      </c>
      <c r="X69" s="323">
        <f t="shared" si="11"/>
        <v>0</v>
      </c>
      <c r="Y69" s="323">
        <f t="shared" si="12"/>
        <v>0</v>
      </c>
      <c r="Z69" s="323">
        <f t="shared" si="13"/>
        <v>0</v>
      </c>
      <c r="AA69" s="323">
        <f t="shared" si="14"/>
        <v>0</v>
      </c>
      <c r="AB69" s="323">
        <f t="shared" si="15"/>
        <v>0</v>
      </c>
      <c r="AC69" s="323">
        <f t="shared" si="16"/>
        <v>0</v>
      </c>
      <c r="AD69" s="323">
        <f t="shared" si="17"/>
        <v>0</v>
      </c>
      <c r="AE69" s="323">
        <f t="shared" si="18"/>
        <v>0</v>
      </c>
      <c r="AF69" s="323">
        <f t="shared" si="43"/>
        <v>0</v>
      </c>
      <c r="AG69" s="323">
        <f t="shared" si="44"/>
        <v>0</v>
      </c>
      <c r="AH69" s="323">
        <f t="shared" si="19"/>
        <v>0</v>
      </c>
      <c r="AI69" s="323">
        <f t="shared" si="20"/>
        <v>0</v>
      </c>
      <c r="AJ69" s="323">
        <f t="shared" si="21"/>
        <v>0</v>
      </c>
      <c r="AK69" s="323">
        <f t="shared" si="22"/>
        <v>0</v>
      </c>
      <c r="AL69" s="323">
        <f t="shared" si="23"/>
        <v>0</v>
      </c>
      <c r="AM69" s="323">
        <f t="shared" si="24"/>
        <v>0</v>
      </c>
      <c r="AN69" s="323">
        <f t="shared" si="25"/>
        <v>0</v>
      </c>
      <c r="AO69" s="323">
        <f t="shared" si="26"/>
        <v>0</v>
      </c>
      <c r="AP69" s="323">
        <f t="shared" si="27"/>
        <v>0</v>
      </c>
      <c r="AQ69" s="323">
        <f t="shared" si="28"/>
        <v>0</v>
      </c>
      <c r="AR69" s="323">
        <f t="shared" si="29"/>
        <v>0</v>
      </c>
      <c r="AS69" s="323">
        <f t="shared" si="30"/>
        <v>0</v>
      </c>
      <c r="AT69" s="323">
        <f t="shared" si="31"/>
        <v>0</v>
      </c>
      <c r="AU69" s="323">
        <f t="shared" si="32"/>
        <v>0</v>
      </c>
      <c r="AV69" s="323">
        <f t="shared" si="33"/>
        <v>0</v>
      </c>
      <c r="AW69" s="323">
        <f t="shared" si="34"/>
        <v>0</v>
      </c>
      <c r="AX69" s="323">
        <f t="shared" si="35"/>
        <v>0</v>
      </c>
      <c r="AY69" s="323">
        <f t="shared" si="36"/>
        <v>0</v>
      </c>
      <c r="AZ69" s="323">
        <f t="shared" si="37"/>
        <v>0</v>
      </c>
      <c r="BA69" s="323">
        <f t="shared" si="38"/>
        <v>0</v>
      </c>
    </row>
    <row r="70" spans="1:53" s="320" customFormat="1" ht="15" customHeight="1">
      <c r="A70" s="63" t="str">
        <f t="array" ref="A70">IF(C70&lt;&gt;0,SUM(($C$11:C70&lt;&gt;0)*1),"")</f>
        <v/>
      </c>
      <c r="B70" s="321"/>
      <c r="C70" s="321"/>
      <c r="D70" s="321"/>
      <c r="E70" s="443"/>
      <c r="F70" s="377"/>
      <c r="G70" s="379"/>
      <c r="H70" s="379"/>
      <c r="I70" s="63" t="str">
        <f t="shared" si="46"/>
        <v/>
      </c>
      <c r="J70" s="323">
        <f t="shared" si="1"/>
        <v>0</v>
      </c>
      <c r="K70" s="323">
        <f t="shared" si="2"/>
        <v>0</v>
      </c>
      <c r="L70" s="323">
        <f t="shared" si="3"/>
        <v>0</v>
      </c>
      <c r="M70" s="323">
        <f t="shared" si="4"/>
        <v>0</v>
      </c>
      <c r="N70" s="323">
        <f t="shared" si="39"/>
        <v>0</v>
      </c>
      <c r="O70" s="323">
        <f t="shared" si="40"/>
        <v>0</v>
      </c>
      <c r="P70" s="323">
        <f t="shared" si="5"/>
        <v>0</v>
      </c>
      <c r="Q70" s="323">
        <f t="shared" si="6"/>
        <v>0</v>
      </c>
      <c r="R70" s="323">
        <f t="shared" si="7"/>
        <v>0</v>
      </c>
      <c r="S70" s="323">
        <f t="shared" si="8"/>
        <v>0</v>
      </c>
      <c r="T70" s="323">
        <f t="shared" si="41"/>
        <v>0</v>
      </c>
      <c r="U70" s="323">
        <f t="shared" si="42"/>
        <v>0</v>
      </c>
      <c r="V70" s="323">
        <f t="shared" si="9"/>
        <v>0</v>
      </c>
      <c r="W70" s="323">
        <f t="shared" si="10"/>
        <v>0</v>
      </c>
      <c r="X70" s="323">
        <f t="shared" si="11"/>
        <v>0</v>
      </c>
      <c r="Y70" s="323">
        <f t="shared" si="12"/>
        <v>0</v>
      </c>
      <c r="Z70" s="323">
        <f t="shared" si="13"/>
        <v>0</v>
      </c>
      <c r="AA70" s="323">
        <f t="shared" si="14"/>
        <v>0</v>
      </c>
      <c r="AB70" s="323">
        <f t="shared" si="15"/>
        <v>0</v>
      </c>
      <c r="AC70" s="323">
        <f t="shared" si="16"/>
        <v>0</v>
      </c>
      <c r="AD70" s="323">
        <f t="shared" si="17"/>
        <v>0</v>
      </c>
      <c r="AE70" s="323">
        <f t="shared" si="18"/>
        <v>0</v>
      </c>
      <c r="AF70" s="323">
        <f t="shared" si="43"/>
        <v>0</v>
      </c>
      <c r="AG70" s="323">
        <f t="shared" si="44"/>
        <v>0</v>
      </c>
      <c r="AH70" s="323">
        <f t="shared" si="19"/>
        <v>0</v>
      </c>
      <c r="AI70" s="323">
        <f t="shared" si="20"/>
        <v>0</v>
      </c>
      <c r="AJ70" s="323">
        <f t="shared" si="21"/>
        <v>0</v>
      </c>
      <c r="AK70" s="323">
        <f t="shared" si="22"/>
        <v>0</v>
      </c>
      <c r="AL70" s="323">
        <f t="shared" si="23"/>
        <v>0</v>
      </c>
      <c r="AM70" s="323">
        <f t="shared" si="24"/>
        <v>0</v>
      </c>
      <c r="AN70" s="323">
        <f t="shared" si="25"/>
        <v>0</v>
      </c>
      <c r="AO70" s="323">
        <f t="shared" si="26"/>
        <v>0</v>
      </c>
      <c r="AP70" s="323">
        <f t="shared" si="27"/>
        <v>0</v>
      </c>
      <c r="AQ70" s="323">
        <f t="shared" si="28"/>
        <v>0</v>
      </c>
      <c r="AR70" s="323">
        <f t="shared" si="29"/>
        <v>0</v>
      </c>
      <c r="AS70" s="323">
        <f t="shared" si="30"/>
        <v>0</v>
      </c>
      <c r="AT70" s="323">
        <f t="shared" si="31"/>
        <v>0</v>
      </c>
      <c r="AU70" s="323">
        <f t="shared" si="32"/>
        <v>0</v>
      </c>
      <c r="AV70" s="323">
        <f t="shared" si="33"/>
        <v>0</v>
      </c>
      <c r="AW70" s="323">
        <f t="shared" si="34"/>
        <v>0</v>
      </c>
      <c r="AX70" s="323">
        <f t="shared" si="35"/>
        <v>0</v>
      </c>
      <c r="AY70" s="323">
        <f t="shared" si="36"/>
        <v>0</v>
      </c>
      <c r="AZ70" s="323">
        <f t="shared" si="37"/>
        <v>0</v>
      </c>
      <c r="BA70" s="323">
        <f t="shared" si="38"/>
        <v>0</v>
      </c>
    </row>
    <row r="71" spans="1:53" s="320" customFormat="1" ht="15" customHeight="1">
      <c r="A71" s="63" t="str">
        <f t="array" ref="A71">IF(C71&lt;&gt;0,SUM(($C$11:C71&lt;&gt;0)*1),"")</f>
        <v/>
      </c>
      <c r="B71" s="321"/>
      <c r="C71" s="321"/>
      <c r="D71" s="321"/>
      <c r="E71" s="443"/>
      <c r="F71" s="377"/>
      <c r="G71" s="379"/>
      <c r="H71" s="379"/>
      <c r="I71" s="63" t="str">
        <f t="shared" si="46"/>
        <v/>
      </c>
      <c r="J71" s="323">
        <f t="shared" si="1"/>
        <v>0</v>
      </c>
      <c r="K71" s="323">
        <f t="shared" si="2"/>
        <v>0</v>
      </c>
      <c r="L71" s="323">
        <f t="shared" si="3"/>
        <v>0</v>
      </c>
      <c r="M71" s="323">
        <f t="shared" si="4"/>
        <v>0</v>
      </c>
      <c r="N71" s="323">
        <f t="shared" si="39"/>
        <v>0</v>
      </c>
      <c r="O71" s="323">
        <f t="shared" si="40"/>
        <v>0</v>
      </c>
      <c r="P71" s="323">
        <f t="shared" si="5"/>
        <v>0</v>
      </c>
      <c r="Q71" s="323">
        <f t="shared" si="6"/>
        <v>0</v>
      </c>
      <c r="R71" s="323">
        <f t="shared" si="7"/>
        <v>0</v>
      </c>
      <c r="S71" s="323">
        <f t="shared" si="8"/>
        <v>0</v>
      </c>
      <c r="T71" s="323">
        <f t="shared" si="41"/>
        <v>0</v>
      </c>
      <c r="U71" s="323">
        <f t="shared" si="42"/>
        <v>0</v>
      </c>
      <c r="V71" s="323">
        <f t="shared" si="9"/>
        <v>0</v>
      </c>
      <c r="W71" s="323">
        <f t="shared" si="10"/>
        <v>0</v>
      </c>
      <c r="X71" s="323">
        <f t="shared" si="11"/>
        <v>0</v>
      </c>
      <c r="Y71" s="323">
        <f t="shared" si="12"/>
        <v>0</v>
      </c>
      <c r="Z71" s="323">
        <f t="shared" si="13"/>
        <v>0</v>
      </c>
      <c r="AA71" s="323">
        <f t="shared" si="14"/>
        <v>0</v>
      </c>
      <c r="AB71" s="323">
        <f t="shared" si="15"/>
        <v>0</v>
      </c>
      <c r="AC71" s="323">
        <f t="shared" si="16"/>
        <v>0</v>
      </c>
      <c r="AD71" s="323">
        <f t="shared" si="17"/>
        <v>0</v>
      </c>
      <c r="AE71" s="323">
        <f t="shared" si="18"/>
        <v>0</v>
      </c>
      <c r="AF71" s="323">
        <f t="shared" si="43"/>
        <v>0</v>
      </c>
      <c r="AG71" s="323">
        <f t="shared" si="44"/>
        <v>0</v>
      </c>
      <c r="AH71" s="323">
        <f t="shared" si="19"/>
        <v>0</v>
      </c>
      <c r="AI71" s="323">
        <f t="shared" si="20"/>
        <v>0</v>
      </c>
      <c r="AJ71" s="323">
        <f t="shared" si="21"/>
        <v>0</v>
      </c>
      <c r="AK71" s="323">
        <f t="shared" si="22"/>
        <v>0</v>
      </c>
      <c r="AL71" s="323">
        <f t="shared" si="23"/>
        <v>0</v>
      </c>
      <c r="AM71" s="323">
        <f t="shared" si="24"/>
        <v>0</v>
      </c>
      <c r="AN71" s="323">
        <f t="shared" si="25"/>
        <v>0</v>
      </c>
      <c r="AO71" s="323">
        <f t="shared" si="26"/>
        <v>0</v>
      </c>
      <c r="AP71" s="323">
        <f t="shared" si="27"/>
        <v>0</v>
      </c>
      <c r="AQ71" s="323">
        <f t="shared" si="28"/>
        <v>0</v>
      </c>
      <c r="AR71" s="323">
        <f t="shared" si="29"/>
        <v>0</v>
      </c>
      <c r="AS71" s="323">
        <f t="shared" si="30"/>
        <v>0</v>
      </c>
      <c r="AT71" s="323">
        <f t="shared" si="31"/>
        <v>0</v>
      </c>
      <c r="AU71" s="323">
        <f t="shared" si="32"/>
        <v>0</v>
      </c>
      <c r="AV71" s="323">
        <f t="shared" si="33"/>
        <v>0</v>
      </c>
      <c r="AW71" s="323">
        <f t="shared" si="34"/>
        <v>0</v>
      </c>
      <c r="AX71" s="323">
        <f t="shared" si="35"/>
        <v>0</v>
      </c>
      <c r="AY71" s="323">
        <f t="shared" si="36"/>
        <v>0</v>
      </c>
      <c r="AZ71" s="323">
        <f t="shared" si="37"/>
        <v>0</v>
      </c>
      <c r="BA71" s="323">
        <f t="shared" si="38"/>
        <v>0</v>
      </c>
    </row>
    <row r="72" spans="1:53" s="320" customFormat="1" ht="15" customHeight="1">
      <c r="A72" s="63" t="str">
        <f t="array" ref="A72">IF(C72&lt;&gt;0,SUM(($C$11:C72&lt;&gt;0)*1),"")</f>
        <v/>
      </c>
      <c r="B72" s="321"/>
      <c r="C72" s="321"/>
      <c r="D72" s="321"/>
      <c r="E72" s="443"/>
      <c r="F72" s="377"/>
      <c r="G72" s="379"/>
      <c r="H72" s="379"/>
      <c r="I72" s="63" t="str">
        <f t="shared" si="46"/>
        <v/>
      </c>
      <c r="J72" s="323">
        <f t="shared" si="1"/>
        <v>0</v>
      </c>
      <c r="K72" s="323">
        <f t="shared" si="2"/>
        <v>0</v>
      </c>
      <c r="L72" s="323">
        <f t="shared" si="3"/>
        <v>0</v>
      </c>
      <c r="M72" s="323">
        <f t="shared" si="4"/>
        <v>0</v>
      </c>
      <c r="N72" s="323">
        <f t="shared" si="39"/>
        <v>0</v>
      </c>
      <c r="O72" s="323">
        <f t="shared" si="40"/>
        <v>0</v>
      </c>
      <c r="P72" s="323">
        <f t="shared" si="5"/>
        <v>0</v>
      </c>
      <c r="Q72" s="323">
        <f t="shared" si="6"/>
        <v>0</v>
      </c>
      <c r="R72" s="323">
        <f t="shared" si="7"/>
        <v>0</v>
      </c>
      <c r="S72" s="323">
        <f t="shared" si="8"/>
        <v>0</v>
      </c>
      <c r="T72" s="323">
        <f t="shared" si="41"/>
        <v>0</v>
      </c>
      <c r="U72" s="323">
        <f t="shared" si="42"/>
        <v>0</v>
      </c>
      <c r="V72" s="323">
        <f t="shared" si="9"/>
        <v>0</v>
      </c>
      <c r="W72" s="323">
        <f t="shared" si="10"/>
        <v>0</v>
      </c>
      <c r="X72" s="323">
        <f t="shared" si="11"/>
        <v>0</v>
      </c>
      <c r="Y72" s="323">
        <f t="shared" si="12"/>
        <v>0</v>
      </c>
      <c r="Z72" s="323">
        <f t="shared" si="13"/>
        <v>0</v>
      </c>
      <c r="AA72" s="323">
        <f t="shared" si="14"/>
        <v>0</v>
      </c>
      <c r="AB72" s="323">
        <f t="shared" si="15"/>
        <v>0</v>
      </c>
      <c r="AC72" s="323">
        <f t="shared" si="16"/>
        <v>0</v>
      </c>
      <c r="AD72" s="323">
        <f t="shared" si="17"/>
        <v>0</v>
      </c>
      <c r="AE72" s="323">
        <f t="shared" si="18"/>
        <v>0</v>
      </c>
      <c r="AF72" s="323">
        <f t="shared" si="43"/>
        <v>0</v>
      </c>
      <c r="AG72" s="323">
        <f t="shared" si="44"/>
        <v>0</v>
      </c>
      <c r="AH72" s="323">
        <f t="shared" si="19"/>
        <v>0</v>
      </c>
      <c r="AI72" s="323">
        <f t="shared" si="20"/>
        <v>0</v>
      </c>
      <c r="AJ72" s="323">
        <f t="shared" si="21"/>
        <v>0</v>
      </c>
      <c r="AK72" s="323">
        <f t="shared" si="22"/>
        <v>0</v>
      </c>
      <c r="AL72" s="323">
        <f t="shared" si="23"/>
        <v>0</v>
      </c>
      <c r="AM72" s="323">
        <f t="shared" si="24"/>
        <v>0</v>
      </c>
      <c r="AN72" s="323">
        <f t="shared" si="25"/>
        <v>0</v>
      </c>
      <c r="AO72" s="323">
        <f t="shared" si="26"/>
        <v>0</v>
      </c>
      <c r="AP72" s="323">
        <f t="shared" si="27"/>
        <v>0</v>
      </c>
      <c r="AQ72" s="323">
        <f t="shared" si="28"/>
        <v>0</v>
      </c>
      <c r="AR72" s="323">
        <f t="shared" si="29"/>
        <v>0</v>
      </c>
      <c r="AS72" s="323">
        <f t="shared" si="30"/>
        <v>0</v>
      </c>
      <c r="AT72" s="323">
        <f t="shared" si="31"/>
        <v>0</v>
      </c>
      <c r="AU72" s="323">
        <f t="shared" si="32"/>
        <v>0</v>
      </c>
      <c r="AV72" s="323">
        <f t="shared" si="33"/>
        <v>0</v>
      </c>
      <c r="AW72" s="323">
        <f t="shared" si="34"/>
        <v>0</v>
      </c>
      <c r="AX72" s="323">
        <f t="shared" si="35"/>
        <v>0</v>
      </c>
      <c r="AY72" s="323">
        <f t="shared" si="36"/>
        <v>0</v>
      </c>
      <c r="AZ72" s="323">
        <f t="shared" si="37"/>
        <v>0</v>
      </c>
      <c r="BA72" s="323">
        <f t="shared" si="38"/>
        <v>0</v>
      </c>
    </row>
    <row r="73" spans="1:53" s="320" customFormat="1" ht="15" customHeight="1">
      <c r="A73" s="63" t="str">
        <f t="array" ref="A73">IF(C73&lt;&gt;0,SUM(($C$11:C73&lt;&gt;0)*1),"")</f>
        <v/>
      </c>
      <c r="B73" s="321"/>
      <c r="C73" s="321"/>
      <c r="D73" s="321"/>
      <c r="E73" s="443"/>
      <c r="F73" s="377"/>
      <c r="G73" s="379"/>
      <c r="H73" s="379"/>
      <c r="I73" s="63" t="str">
        <f t="shared" si="46"/>
        <v/>
      </c>
      <c r="J73" s="323">
        <f t="shared" si="1"/>
        <v>0</v>
      </c>
      <c r="K73" s="323">
        <f t="shared" si="2"/>
        <v>0</v>
      </c>
      <c r="L73" s="323">
        <f t="shared" si="3"/>
        <v>0</v>
      </c>
      <c r="M73" s="323">
        <f t="shared" si="4"/>
        <v>0</v>
      </c>
      <c r="N73" s="323">
        <f t="shared" si="39"/>
        <v>0</v>
      </c>
      <c r="O73" s="323">
        <f t="shared" si="40"/>
        <v>0</v>
      </c>
      <c r="P73" s="323">
        <f t="shared" si="5"/>
        <v>0</v>
      </c>
      <c r="Q73" s="323">
        <f t="shared" si="6"/>
        <v>0</v>
      </c>
      <c r="R73" s="323">
        <f t="shared" si="7"/>
        <v>0</v>
      </c>
      <c r="S73" s="323">
        <f t="shared" si="8"/>
        <v>0</v>
      </c>
      <c r="T73" s="323">
        <f t="shared" si="41"/>
        <v>0</v>
      </c>
      <c r="U73" s="323">
        <f t="shared" si="42"/>
        <v>0</v>
      </c>
      <c r="V73" s="323">
        <f t="shared" si="9"/>
        <v>0</v>
      </c>
      <c r="W73" s="323">
        <f t="shared" si="10"/>
        <v>0</v>
      </c>
      <c r="X73" s="323">
        <f t="shared" si="11"/>
        <v>0</v>
      </c>
      <c r="Y73" s="323">
        <f t="shared" si="12"/>
        <v>0</v>
      </c>
      <c r="Z73" s="323">
        <f t="shared" si="13"/>
        <v>0</v>
      </c>
      <c r="AA73" s="323">
        <f t="shared" si="14"/>
        <v>0</v>
      </c>
      <c r="AB73" s="323">
        <f t="shared" si="15"/>
        <v>0</v>
      </c>
      <c r="AC73" s="323">
        <f t="shared" si="16"/>
        <v>0</v>
      </c>
      <c r="AD73" s="323">
        <f t="shared" si="17"/>
        <v>0</v>
      </c>
      <c r="AE73" s="323">
        <f t="shared" si="18"/>
        <v>0</v>
      </c>
      <c r="AF73" s="323">
        <f t="shared" si="43"/>
        <v>0</v>
      </c>
      <c r="AG73" s="323">
        <f t="shared" si="44"/>
        <v>0</v>
      </c>
      <c r="AH73" s="323">
        <f t="shared" si="19"/>
        <v>0</v>
      </c>
      <c r="AI73" s="323">
        <f t="shared" si="20"/>
        <v>0</v>
      </c>
      <c r="AJ73" s="323">
        <f t="shared" si="21"/>
        <v>0</v>
      </c>
      <c r="AK73" s="323">
        <f t="shared" si="22"/>
        <v>0</v>
      </c>
      <c r="AL73" s="323">
        <f t="shared" si="23"/>
        <v>0</v>
      </c>
      <c r="AM73" s="323">
        <f t="shared" si="24"/>
        <v>0</v>
      </c>
      <c r="AN73" s="323">
        <f t="shared" si="25"/>
        <v>0</v>
      </c>
      <c r="AO73" s="323">
        <f t="shared" si="26"/>
        <v>0</v>
      </c>
      <c r="AP73" s="323">
        <f t="shared" si="27"/>
        <v>0</v>
      </c>
      <c r="AQ73" s="323">
        <f t="shared" si="28"/>
        <v>0</v>
      </c>
      <c r="AR73" s="323">
        <f t="shared" si="29"/>
        <v>0</v>
      </c>
      <c r="AS73" s="323">
        <f t="shared" si="30"/>
        <v>0</v>
      </c>
      <c r="AT73" s="323">
        <f t="shared" si="31"/>
        <v>0</v>
      </c>
      <c r="AU73" s="323">
        <f t="shared" si="32"/>
        <v>0</v>
      </c>
      <c r="AV73" s="323">
        <f t="shared" si="33"/>
        <v>0</v>
      </c>
      <c r="AW73" s="323">
        <f t="shared" si="34"/>
        <v>0</v>
      </c>
      <c r="AX73" s="323">
        <f t="shared" si="35"/>
        <v>0</v>
      </c>
      <c r="AY73" s="323">
        <f t="shared" si="36"/>
        <v>0</v>
      </c>
      <c r="AZ73" s="323">
        <f t="shared" si="37"/>
        <v>0</v>
      </c>
      <c r="BA73" s="323">
        <f t="shared" si="38"/>
        <v>0</v>
      </c>
    </row>
    <row r="74" spans="1:53" s="320" customFormat="1" ht="15" customHeight="1">
      <c r="A74" s="63" t="str">
        <f t="array" ref="A74">IF(C74&lt;&gt;0,SUM(($C$11:C74&lt;&gt;0)*1),"")</f>
        <v/>
      </c>
      <c r="B74" s="321"/>
      <c r="C74" s="321"/>
      <c r="D74" s="321"/>
      <c r="E74" s="443"/>
      <c r="F74" s="377"/>
      <c r="G74" s="379"/>
      <c r="H74" s="379"/>
      <c r="I74" s="63" t="str">
        <f t="shared" si="46"/>
        <v/>
      </c>
      <c r="J74" s="323">
        <f t="shared" si="1"/>
        <v>0</v>
      </c>
      <c r="K74" s="323">
        <f t="shared" si="2"/>
        <v>0</v>
      </c>
      <c r="L74" s="323">
        <f t="shared" si="3"/>
        <v>0</v>
      </c>
      <c r="M74" s="323">
        <f t="shared" si="4"/>
        <v>0</v>
      </c>
      <c r="N74" s="323">
        <f t="shared" si="39"/>
        <v>0</v>
      </c>
      <c r="O74" s="323">
        <f t="shared" si="40"/>
        <v>0</v>
      </c>
      <c r="P74" s="323">
        <f t="shared" si="5"/>
        <v>0</v>
      </c>
      <c r="Q74" s="323">
        <f t="shared" si="6"/>
        <v>0</v>
      </c>
      <c r="R74" s="323">
        <f t="shared" si="7"/>
        <v>0</v>
      </c>
      <c r="S74" s="323">
        <f t="shared" si="8"/>
        <v>0</v>
      </c>
      <c r="T74" s="323">
        <f t="shared" si="41"/>
        <v>0</v>
      </c>
      <c r="U74" s="323">
        <f t="shared" si="42"/>
        <v>0</v>
      </c>
      <c r="V74" s="323">
        <f t="shared" si="9"/>
        <v>0</v>
      </c>
      <c r="W74" s="323">
        <f t="shared" si="10"/>
        <v>0</v>
      </c>
      <c r="X74" s="323">
        <f t="shared" si="11"/>
        <v>0</v>
      </c>
      <c r="Y74" s="323">
        <f t="shared" si="12"/>
        <v>0</v>
      </c>
      <c r="Z74" s="323">
        <f t="shared" si="13"/>
        <v>0</v>
      </c>
      <c r="AA74" s="323">
        <f t="shared" si="14"/>
        <v>0</v>
      </c>
      <c r="AB74" s="323">
        <f t="shared" si="15"/>
        <v>0</v>
      </c>
      <c r="AC74" s="323">
        <f t="shared" si="16"/>
        <v>0</v>
      </c>
      <c r="AD74" s="323">
        <f t="shared" si="17"/>
        <v>0</v>
      </c>
      <c r="AE74" s="323">
        <f t="shared" si="18"/>
        <v>0</v>
      </c>
      <c r="AF74" s="323">
        <f t="shared" si="43"/>
        <v>0</v>
      </c>
      <c r="AG74" s="323">
        <f t="shared" si="44"/>
        <v>0</v>
      </c>
      <c r="AH74" s="323">
        <f t="shared" si="19"/>
        <v>0</v>
      </c>
      <c r="AI74" s="323">
        <f t="shared" si="20"/>
        <v>0</v>
      </c>
      <c r="AJ74" s="323">
        <f t="shared" si="21"/>
        <v>0</v>
      </c>
      <c r="AK74" s="323">
        <f t="shared" si="22"/>
        <v>0</v>
      </c>
      <c r="AL74" s="323">
        <f t="shared" si="23"/>
        <v>0</v>
      </c>
      <c r="AM74" s="323">
        <f t="shared" si="24"/>
        <v>0</v>
      </c>
      <c r="AN74" s="323">
        <f t="shared" si="25"/>
        <v>0</v>
      </c>
      <c r="AO74" s="323">
        <f t="shared" si="26"/>
        <v>0</v>
      </c>
      <c r="AP74" s="323">
        <f t="shared" si="27"/>
        <v>0</v>
      </c>
      <c r="AQ74" s="323">
        <f t="shared" si="28"/>
        <v>0</v>
      </c>
      <c r="AR74" s="323">
        <f t="shared" si="29"/>
        <v>0</v>
      </c>
      <c r="AS74" s="323">
        <f t="shared" si="30"/>
        <v>0</v>
      </c>
      <c r="AT74" s="323">
        <f t="shared" si="31"/>
        <v>0</v>
      </c>
      <c r="AU74" s="323">
        <f t="shared" si="32"/>
        <v>0</v>
      </c>
      <c r="AV74" s="323">
        <f t="shared" si="33"/>
        <v>0</v>
      </c>
      <c r="AW74" s="323">
        <f t="shared" si="34"/>
        <v>0</v>
      </c>
      <c r="AX74" s="323">
        <f t="shared" si="35"/>
        <v>0</v>
      </c>
      <c r="AY74" s="323">
        <f t="shared" si="36"/>
        <v>0</v>
      </c>
      <c r="AZ74" s="323">
        <f t="shared" si="37"/>
        <v>0</v>
      </c>
      <c r="BA74" s="323">
        <f t="shared" si="38"/>
        <v>0</v>
      </c>
    </row>
    <row r="75" spans="1:53" s="320" customFormat="1" ht="15" customHeight="1">
      <c r="A75" s="63" t="str">
        <f t="array" ref="A75">IF(C75&lt;&gt;0,SUM(($C$11:C75&lt;&gt;0)*1),"")</f>
        <v/>
      </c>
      <c r="B75" s="321"/>
      <c r="C75" s="321"/>
      <c r="D75" s="321"/>
      <c r="E75" s="443"/>
      <c r="F75" s="377"/>
      <c r="G75" s="379"/>
      <c r="H75" s="379"/>
      <c r="I75" s="63" t="str">
        <f t="shared" si="46"/>
        <v/>
      </c>
      <c r="J75" s="323">
        <f t="shared" ref="J75:J138" si="47">IF($G75="1111",$F75,0)</f>
        <v>0</v>
      </c>
      <c r="K75" s="323">
        <f t="shared" ref="K75:K138" si="48">IF($H75="1111",$F75,0)</f>
        <v>0</v>
      </c>
      <c r="L75" s="323">
        <f t="shared" ref="L75:N138" si="49">IF($G75="1121",$F75,0)</f>
        <v>0</v>
      </c>
      <c r="M75" s="323">
        <f t="shared" ref="M75:O138" si="50">IF($H75="1121",$F75,0)</f>
        <v>0</v>
      </c>
      <c r="N75" s="323">
        <f t="shared" si="39"/>
        <v>0</v>
      </c>
      <c r="O75" s="323">
        <f t="shared" si="40"/>
        <v>0</v>
      </c>
      <c r="P75" s="323">
        <f t="shared" ref="P75:P138" si="51">IF($G75="1331",$F75,0)</f>
        <v>0</v>
      </c>
      <c r="Q75" s="323">
        <f t="shared" ref="Q75:Q138" si="52">IF($H75="1331",$F75,0)</f>
        <v>0</v>
      </c>
      <c r="R75" s="323">
        <f t="shared" ref="R75:R138" si="53">IF($G75="1388",$F75,0)</f>
        <v>0</v>
      </c>
      <c r="S75" s="323">
        <f t="shared" ref="S75:S138" si="54">IF($H75="1388",$F75,0)</f>
        <v>0</v>
      </c>
      <c r="T75" s="323">
        <f t="shared" si="41"/>
        <v>0</v>
      </c>
      <c r="U75" s="323">
        <f t="shared" si="42"/>
        <v>0</v>
      </c>
      <c r="V75" s="323">
        <f t="shared" ref="V75:V138" si="55">IF($G75="331",$F75,0)</f>
        <v>0</v>
      </c>
      <c r="W75" s="323">
        <f t="shared" ref="W75:W138" si="56">IF($H75="331",$F75,0)</f>
        <v>0</v>
      </c>
      <c r="X75" s="323">
        <f t="shared" ref="X75:X138" si="57">IF($G75="3334",$F75,0)</f>
        <v>0</v>
      </c>
      <c r="Y75" s="323">
        <f t="shared" ref="Y75:Y138" si="58">IF($H75="3334",$F75,0)</f>
        <v>0</v>
      </c>
      <c r="Z75" s="323">
        <f t="shared" ref="Z75:Z138" si="59">IF($G75="33382",$F75,0)</f>
        <v>0</v>
      </c>
      <c r="AA75" s="323">
        <f t="shared" ref="AA75:AA138" si="60">IF($H75="33382",$F75,0)</f>
        <v>0</v>
      </c>
      <c r="AB75" s="323">
        <f t="shared" ref="AB75:AB138" si="61">IF($G75="3388",$F75,0)</f>
        <v>0</v>
      </c>
      <c r="AC75" s="323">
        <f t="shared" ref="AC75:AC138" si="62">IF($H75="3388",$F75,0)</f>
        <v>0</v>
      </c>
      <c r="AD75" s="323">
        <f t="shared" ref="AD75:AD138" si="63">IF($G75="3411",$F75,0)</f>
        <v>0</v>
      </c>
      <c r="AE75" s="323">
        <f t="shared" ref="AE75:AE138" si="64">IF($H75="3411",$F75,0)</f>
        <v>0</v>
      </c>
      <c r="AF75" s="323">
        <f t="shared" si="43"/>
        <v>0</v>
      </c>
      <c r="AG75" s="323">
        <f t="shared" si="44"/>
        <v>0</v>
      </c>
      <c r="AH75" s="323">
        <f t="shared" ref="AH75:AH138" si="65">IF($G75="4111",$F75,0)</f>
        <v>0</v>
      </c>
      <c r="AI75" s="323">
        <f t="shared" ref="AI75:AI138" si="66">IF($H75="4111",$F75,0)</f>
        <v>0</v>
      </c>
      <c r="AJ75" s="323">
        <f t="shared" ref="AJ75:AJ138" si="67">IF($G75="4211",$F75,0)</f>
        <v>0</v>
      </c>
      <c r="AK75" s="323">
        <f t="shared" ref="AK75:AK138" si="68">IF($H75="4211",$F75,0)</f>
        <v>0</v>
      </c>
      <c r="AL75" s="323">
        <f t="shared" ref="AL75:AL138" si="69">IF($G75="4212",$F75,0)</f>
        <v>0</v>
      </c>
      <c r="AM75" s="323">
        <f t="shared" ref="AM75:AM138" si="70">IF($H75="4212",$F75,0)</f>
        <v>0</v>
      </c>
      <c r="AN75" s="323">
        <f t="shared" ref="AN75:AN138" si="71">IF($G75="515",$F75,0)</f>
        <v>0</v>
      </c>
      <c r="AO75" s="323">
        <f t="shared" ref="AO75:AO138" si="72">IF($H75="515",$F75,0)</f>
        <v>0</v>
      </c>
      <c r="AP75" s="323">
        <f t="shared" ref="AP75:AP138" si="73">IF($G75="635",$F75,0)</f>
        <v>0</v>
      </c>
      <c r="AQ75" s="323">
        <f t="shared" ref="AQ75:AQ138" si="74">IF($H75="635",$F75,0)</f>
        <v>0</v>
      </c>
      <c r="AR75" s="323">
        <f t="shared" ref="AR75:AR138" si="75">IF($G75="642",$F75,0)</f>
        <v>0</v>
      </c>
      <c r="AS75" s="323">
        <f t="shared" ref="AS75:AS138" si="76">IF($H75="642",$F75,0)</f>
        <v>0</v>
      </c>
      <c r="AT75" s="323">
        <f t="shared" ref="AT75:AT138" si="77">IF($G75="711",$F75,0)</f>
        <v>0</v>
      </c>
      <c r="AU75" s="323">
        <f t="shared" ref="AU75:AU138" si="78">IF($H75="711",$F75,0)</f>
        <v>0</v>
      </c>
      <c r="AV75" s="323">
        <f t="shared" ref="AV75:AV138" si="79">IF($G75="811",$F75,0)</f>
        <v>0</v>
      </c>
      <c r="AW75" s="323">
        <f t="shared" ref="AW75:AW138" si="80">IF($H75="811",$F75,0)</f>
        <v>0</v>
      </c>
      <c r="AX75" s="323">
        <f t="shared" ref="AX75:AX138" si="81">IF($G75="821",$F75,0)</f>
        <v>0</v>
      </c>
      <c r="AY75" s="323">
        <f t="shared" ref="AY75:AY138" si="82">IF($H75="821",$F75,0)</f>
        <v>0</v>
      </c>
      <c r="AZ75" s="323">
        <f t="shared" ref="AZ75:AZ138" si="83">IF($G75="911",$F75,0)</f>
        <v>0</v>
      </c>
      <c r="BA75" s="323">
        <f t="shared" ref="BA75:BA138" si="84">IF($H75="911",$F75,0)</f>
        <v>0</v>
      </c>
    </row>
    <row r="76" spans="1:53" s="320" customFormat="1" ht="15" customHeight="1">
      <c r="A76" s="63" t="str">
        <f t="array" ref="A76">IF(C76&lt;&gt;0,SUM(($C$11:C76&lt;&gt;0)*1),"")</f>
        <v/>
      </c>
      <c r="B76" s="321"/>
      <c r="C76" s="321"/>
      <c r="D76" s="321"/>
      <c r="E76" s="443"/>
      <c r="F76" s="377"/>
      <c r="G76" s="379"/>
      <c r="H76" s="379"/>
      <c r="I76" s="63" t="str">
        <f t="shared" si="46"/>
        <v/>
      </c>
      <c r="J76" s="323">
        <f t="shared" si="47"/>
        <v>0</v>
      </c>
      <c r="K76" s="323">
        <f t="shared" si="48"/>
        <v>0</v>
      </c>
      <c r="L76" s="323">
        <f t="shared" si="49"/>
        <v>0</v>
      </c>
      <c r="M76" s="323">
        <f t="shared" si="50"/>
        <v>0</v>
      </c>
      <c r="N76" s="323">
        <f t="shared" ref="N76:N139" si="85">IF($G76="1122",$F76,0)</f>
        <v>0</v>
      </c>
      <c r="O76" s="323">
        <f t="shared" ref="O76:O139" si="86">IF($H76="1122",$F76,0)</f>
        <v>0</v>
      </c>
      <c r="P76" s="323">
        <f t="shared" si="51"/>
        <v>0</v>
      </c>
      <c r="Q76" s="323">
        <f t="shared" si="52"/>
        <v>0</v>
      </c>
      <c r="R76" s="323">
        <f t="shared" si="53"/>
        <v>0</v>
      </c>
      <c r="S76" s="323">
        <f t="shared" si="54"/>
        <v>0</v>
      </c>
      <c r="T76" s="323">
        <f t="shared" ref="T76:T139" si="87">IF($G76="2412",$F76,0)</f>
        <v>0</v>
      </c>
      <c r="U76" s="323">
        <f t="shared" ref="U76:U139" si="88">IF($H76="2412",$F76,0)</f>
        <v>0</v>
      </c>
      <c r="V76" s="323">
        <f t="shared" si="55"/>
        <v>0</v>
      </c>
      <c r="W76" s="323">
        <f t="shared" si="56"/>
        <v>0</v>
      </c>
      <c r="X76" s="323">
        <f t="shared" si="57"/>
        <v>0</v>
      </c>
      <c r="Y76" s="323">
        <f t="shared" si="58"/>
        <v>0</v>
      </c>
      <c r="Z76" s="323">
        <f t="shared" si="59"/>
        <v>0</v>
      </c>
      <c r="AA76" s="323">
        <f t="shared" si="60"/>
        <v>0</v>
      </c>
      <c r="AB76" s="323">
        <f t="shared" si="61"/>
        <v>0</v>
      </c>
      <c r="AC76" s="323">
        <f t="shared" si="62"/>
        <v>0</v>
      </c>
      <c r="AD76" s="323">
        <f t="shared" si="63"/>
        <v>0</v>
      </c>
      <c r="AE76" s="323">
        <f t="shared" si="64"/>
        <v>0</v>
      </c>
      <c r="AF76" s="323">
        <f t="shared" ref="AF76:AF139" si="89">IF($G76="3412",$F76,0)</f>
        <v>0</v>
      </c>
      <c r="AG76" s="323">
        <f t="shared" ref="AG76:AG139" si="90">IF($H76="3412",$F76,0)</f>
        <v>0</v>
      </c>
      <c r="AH76" s="323">
        <f t="shared" si="65"/>
        <v>0</v>
      </c>
      <c r="AI76" s="323">
        <f t="shared" si="66"/>
        <v>0</v>
      </c>
      <c r="AJ76" s="323">
        <f t="shared" si="67"/>
        <v>0</v>
      </c>
      <c r="AK76" s="323">
        <f t="shared" si="68"/>
        <v>0</v>
      </c>
      <c r="AL76" s="323">
        <f t="shared" si="69"/>
        <v>0</v>
      </c>
      <c r="AM76" s="323">
        <f t="shared" si="70"/>
        <v>0</v>
      </c>
      <c r="AN76" s="323">
        <f t="shared" si="71"/>
        <v>0</v>
      </c>
      <c r="AO76" s="323">
        <f t="shared" si="72"/>
        <v>0</v>
      </c>
      <c r="AP76" s="323">
        <f t="shared" si="73"/>
        <v>0</v>
      </c>
      <c r="AQ76" s="323">
        <f t="shared" si="74"/>
        <v>0</v>
      </c>
      <c r="AR76" s="323">
        <f t="shared" si="75"/>
        <v>0</v>
      </c>
      <c r="AS76" s="323">
        <f t="shared" si="76"/>
        <v>0</v>
      </c>
      <c r="AT76" s="323">
        <f t="shared" si="77"/>
        <v>0</v>
      </c>
      <c r="AU76" s="323">
        <f t="shared" si="78"/>
        <v>0</v>
      </c>
      <c r="AV76" s="323">
        <f t="shared" si="79"/>
        <v>0</v>
      </c>
      <c r="AW76" s="323">
        <f t="shared" si="80"/>
        <v>0</v>
      </c>
      <c r="AX76" s="323">
        <f t="shared" si="81"/>
        <v>0</v>
      </c>
      <c r="AY76" s="323">
        <f t="shared" si="82"/>
        <v>0</v>
      </c>
      <c r="AZ76" s="323">
        <f t="shared" si="83"/>
        <v>0</v>
      </c>
      <c r="BA76" s="323">
        <f t="shared" si="84"/>
        <v>0</v>
      </c>
    </row>
    <row r="77" spans="1:53" s="320" customFormat="1" ht="15" customHeight="1">
      <c r="A77" s="63" t="str">
        <f t="array" ref="A77">IF(C77&lt;&gt;0,SUM(($C$11:C77&lt;&gt;0)*1),"")</f>
        <v/>
      </c>
      <c r="B77" s="321"/>
      <c r="C77" s="321"/>
      <c r="D77" s="321"/>
      <c r="E77" s="443"/>
      <c r="F77" s="377"/>
      <c r="G77" s="379"/>
      <c r="H77" s="379"/>
      <c r="I77" s="63" t="str">
        <f t="shared" si="46"/>
        <v/>
      </c>
      <c r="J77" s="323">
        <f t="shared" si="47"/>
        <v>0</v>
      </c>
      <c r="K77" s="323">
        <f t="shared" si="48"/>
        <v>0</v>
      </c>
      <c r="L77" s="323">
        <f t="shared" si="49"/>
        <v>0</v>
      </c>
      <c r="M77" s="323">
        <f t="shared" si="50"/>
        <v>0</v>
      </c>
      <c r="N77" s="323">
        <f t="shared" si="85"/>
        <v>0</v>
      </c>
      <c r="O77" s="323">
        <f t="shared" si="86"/>
        <v>0</v>
      </c>
      <c r="P77" s="323">
        <f t="shared" si="51"/>
        <v>0</v>
      </c>
      <c r="Q77" s="323">
        <f t="shared" si="52"/>
        <v>0</v>
      </c>
      <c r="R77" s="323">
        <f t="shared" si="53"/>
        <v>0</v>
      </c>
      <c r="S77" s="323">
        <f t="shared" si="54"/>
        <v>0</v>
      </c>
      <c r="T77" s="323">
        <f t="shared" si="87"/>
        <v>0</v>
      </c>
      <c r="U77" s="323">
        <f t="shared" si="88"/>
        <v>0</v>
      </c>
      <c r="V77" s="323">
        <f t="shared" si="55"/>
        <v>0</v>
      </c>
      <c r="W77" s="323">
        <f t="shared" si="56"/>
        <v>0</v>
      </c>
      <c r="X77" s="323">
        <f t="shared" si="57"/>
        <v>0</v>
      </c>
      <c r="Y77" s="323">
        <f t="shared" si="58"/>
        <v>0</v>
      </c>
      <c r="Z77" s="323">
        <f t="shared" si="59"/>
        <v>0</v>
      </c>
      <c r="AA77" s="323">
        <f t="shared" si="60"/>
        <v>0</v>
      </c>
      <c r="AB77" s="323">
        <f t="shared" si="61"/>
        <v>0</v>
      </c>
      <c r="AC77" s="323">
        <f t="shared" si="62"/>
        <v>0</v>
      </c>
      <c r="AD77" s="323">
        <f t="shared" si="63"/>
        <v>0</v>
      </c>
      <c r="AE77" s="323">
        <f t="shared" si="64"/>
        <v>0</v>
      </c>
      <c r="AF77" s="323">
        <f t="shared" si="89"/>
        <v>0</v>
      </c>
      <c r="AG77" s="323">
        <f t="shared" si="90"/>
        <v>0</v>
      </c>
      <c r="AH77" s="323">
        <f t="shared" si="65"/>
        <v>0</v>
      </c>
      <c r="AI77" s="323">
        <f t="shared" si="66"/>
        <v>0</v>
      </c>
      <c r="AJ77" s="323">
        <f t="shared" si="67"/>
        <v>0</v>
      </c>
      <c r="AK77" s="323">
        <f t="shared" si="68"/>
        <v>0</v>
      </c>
      <c r="AL77" s="323">
        <f t="shared" si="69"/>
        <v>0</v>
      </c>
      <c r="AM77" s="323">
        <f t="shared" si="70"/>
        <v>0</v>
      </c>
      <c r="AN77" s="323">
        <f t="shared" si="71"/>
        <v>0</v>
      </c>
      <c r="AO77" s="323">
        <f t="shared" si="72"/>
        <v>0</v>
      </c>
      <c r="AP77" s="323">
        <f t="shared" si="73"/>
        <v>0</v>
      </c>
      <c r="AQ77" s="323">
        <f t="shared" si="74"/>
        <v>0</v>
      </c>
      <c r="AR77" s="323">
        <f t="shared" si="75"/>
        <v>0</v>
      </c>
      <c r="AS77" s="323">
        <f t="shared" si="76"/>
        <v>0</v>
      </c>
      <c r="AT77" s="323">
        <f t="shared" si="77"/>
        <v>0</v>
      </c>
      <c r="AU77" s="323">
        <f t="shared" si="78"/>
        <v>0</v>
      </c>
      <c r="AV77" s="323">
        <f t="shared" si="79"/>
        <v>0</v>
      </c>
      <c r="AW77" s="323">
        <f t="shared" si="80"/>
        <v>0</v>
      </c>
      <c r="AX77" s="323">
        <f t="shared" si="81"/>
        <v>0</v>
      </c>
      <c r="AY77" s="323">
        <f t="shared" si="82"/>
        <v>0</v>
      </c>
      <c r="AZ77" s="323">
        <f t="shared" si="83"/>
        <v>0</v>
      </c>
      <c r="BA77" s="323">
        <f t="shared" si="84"/>
        <v>0</v>
      </c>
    </row>
    <row r="78" spans="1:53" s="320" customFormat="1" ht="15" customHeight="1">
      <c r="A78" s="63" t="str">
        <f t="array" ref="A78">IF(C78&lt;&gt;0,SUM(($C$11:C78&lt;&gt;0)*1),"")</f>
        <v/>
      </c>
      <c r="B78" s="321"/>
      <c r="C78" s="321"/>
      <c r="D78" s="321"/>
      <c r="E78" s="443"/>
      <c r="F78" s="377"/>
      <c r="G78" s="379"/>
      <c r="H78" s="379"/>
      <c r="I78" s="63" t="str">
        <f t="shared" si="46"/>
        <v/>
      </c>
      <c r="J78" s="323">
        <f t="shared" si="47"/>
        <v>0</v>
      </c>
      <c r="K78" s="323">
        <f t="shared" si="48"/>
        <v>0</v>
      </c>
      <c r="L78" s="323">
        <f t="shared" si="49"/>
        <v>0</v>
      </c>
      <c r="M78" s="323">
        <f t="shared" si="50"/>
        <v>0</v>
      </c>
      <c r="N78" s="323">
        <f t="shared" si="85"/>
        <v>0</v>
      </c>
      <c r="O78" s="323">
        <f t="shared" si="86"/>
        <v>0</v>
      </c>
      <c r="P78" s="323">
        <f t="shared" si="51"/>
        <v>0</v>
      </c>
      <c r="Q78" s="323">
        <f t="shared" si="52"/>
        <v>0</v>
      </c>
      <c r="R78" s="323">
        <f t="shared" si="53"/>
        <v>0</v>
      </c>
      <c r="S78" s="323">
        <f t="shared" si="54"/>
        <v>0</v>
      </c>
      <c r="T78" s="323">
        <f t="shared" si="87"/>
        <v>0</v>
      </c>
      <c r="U78" s="323">
        <f t="shared" si="88"/>
        <v>0</v>
      </c>
      <c r="V78" s="323">
        <f t="shared" si="55"/>
        <v>0</v>
      </c>
      <c r="W78" s="323">
        <f t="shared" si="56"/>
        <v>0</v>
      </c>
      <c r="X78" s="323">
        <f t="shared" si="57"/>
        <v>0</v>
      </c>
      <c r="Y78" s="323">
        <f t="shared" si="58"/>
        <v>0</v>
      </c>
      <c r="Z78" s="323">
        <f t="shared" si="59"/>
        <v>0</v>
      </c>
      <c r="AA78" s="323">
        <f t="shared" si="60"/>
        <v>0</v>
      </c>
      <c r="AB78" s="323">
        <f t="shared" si="61"/>
        <v>0</v>
      </c>
      <c r="AC78" s="323">
        <f t="shared" si="62"/>
        <v>0</v>
      </c>
      <c r="AD78" s="323">
        <f t="shared" si="63"/>
        <v>0</v>
      </c>
      <c r="AE78" s="323">
        <f t="shared" si="64"/>
        <v>0</v>
      </c>
      <c r="AF78" s="323">
        <f t="shared" si="89"/>
        <v>0</v>
      </c>
      <c r="AG78" s="323">
        <f t="shared" si="90"/>
        <v>0</v>
      </c>
      <c r="AH78" s="323">
        <f t="shared" si="65"/>
        <v>0</v>
      </c>
      <c r="AI78" s="323">
        <f t="shared" si="66"/>
        <v>0</v>
      </c>
      <c r="AJ78" s="323">
        <f t="shared" si="67"/>
        <v>0</v>
      </c>
      <c r="AK78" s="323">
        <f t="shared" si="68"/>
        <v>0</v>
      </c>
      <c r="AL78" s="323">
        <f t="shared" si="69"/>
        <v>0</v>
      </c>
      <c r="AM78" s="323">
        <f t="shared" si="70"/>
        <v>0</v>
      </c>
      <c r="AN78" s="323">
        <f t="shared" si="71"/>
        <v>0</v>
      </c>
      <c r="AO78" s="323">
        <f t="shared" si="72"/>
        <v>0</v>
      </c>
      <c r="AP78" s="323">
        <f t="shared" si="73"/>
        <v>0</v>
      </c>
      <c r="AQ78" s="323">
        <f t="shared" si="74"/>
        <v>0</v>
      </c>
      <c r="AR78" s="323">
        <f t="shared" si="75"/>
        <v>0</v>
      </c>
      <c r="AS78" s="323">
        <f t="shared" si="76"/>
        <v>0</v>
      </c>
      <c r="AT78" s="323">
        <f t="shared" si="77"/>
        <v>0</v>
      </c>
      <c r="AU78" s="323">
        <f t="shared" si="78"/>
        <v>0</v>
      </c>
      <c r="AV78" s="323">
        <f t="shared" si="79"/>
        <v>0</v>
      </c>
      <c r="AW78" s="323">
        <f t="shared" si="80"/>
        <v>0</v>
      </c>
      <c r="AX78" s="323">
        <f t="shared" si="81"/>
        <v>0</v>
      </c>
      <c r="AY78" s="323">
        <f t="shared" si="82"/>
        <v>0</v>
      </c>
      <c r="AZ78" s="323">
        <f t="shared" si="83"/>
        <v>0</v>
      </c>
      <c r="BA78" s="323">
        <f t="shared" si="84"/>
        <v>0</v>
      </c>
    </row>
    <row r="79" spans="1:53" s="320" customFormat="1" ht="15" customHeight="1">
      <c r="A79" s="63" t="str">
        <f t="array" ref="A79">IF(C79&lt;&gt;0,SUM(($C$11:C79&lt;&gt;0)*1),"")</f>
        <v/>
      </c>
      <c r="B79" s="321"/>
      <c r="C79" s="321"/>
      <c r="D79" s="321"/>
      <c r="E79" s="443"/>
      <c r="F79" s="377"/>
      <c r="G79" s="379"/>
      <c r="H79" s="379"/>
      <c r="I79" s="63" t="str">
        <f>A79</f>
        <v/>
      </c>
      <c r="J79" s="323">
        <f t="shared" si="47"/>
        <v>0</v>
      </c>
      <c r="K79" s="323">
        <f t="shared" si="48"/>
        <v>0</v>
      </c>
      <c r="L79" s="323">
        <f t="shared" si="49"/>
        <v>0</v>
      </c>
      <c r="M79" s="323">
        <f t="shared" si="50"/>
        <v>0</v>
      </c>
      <c r="N79" s="323">
        <f t="shared" si="85"/>
        <v>0</v>
      </c>
      <c r="O79" s="323">
        <f t="shared" si="86"/>
        <v>0</v>
      </c>
      <c r="P79" s="323">
        <f t="shared" si="51"/>
        <v>0</v>
      </c>
      <c r="Q79" s="323">
        <f t="shared" si="52"/>
        <v>0</v>
      </c>
      <c r="R79" s="323">
        <f t="shared" si="53"/>
        <v>0</v>
      </c>
      <c r="S79" s="323">
        <f t="shared" si="54"/>
        <v>0</v>
      </c>
      <c r="T79" s="323">
        <f t="shared" si="87"/>
        <v>0</v>
      </c>
      <c r="U79" s="323">
        <f t="shared" si="88"/>
        <v>0</v>
      </c>
      <c r="V79" s="323">
        <f t="shared" si="55"/>
        <v>0</v>
      </c>
      <c r="W79" s="323">
        <f t="shared" si="56"/>
        <v>0</v>
      </c>
      <c r="X79" s="323">
        <f t="shared" si="57"/>
        <v>0</v>
      </c>
      <c r="Y79" s="323">
        <f t="shared" si="58"/>
        <v>0</v>
      </c>
      <c r="Z79" s="323">
        <f t="shared" si="59"/>
        <v>0</v>
      </c>
      <c r="AA79" s="323">
        <f t="shared" si="60"/>
        <v>0</v>
      </c>
      <c r="AB79" s="323">
        <f t="shared" si="61"/>
        <v>0</v>
      </c>
      <c r="AC79" s="323">
        <f t="shared" si="62"/>
        <v>0</v>
      </c>
      <c r="AD79" s="323">
        <f t="shared" si="63"/>
        <v>0</v>
      </c>
      <c r="AE79" s="323">
        <f t="shared" si="64"/>
        <v>0</v>
      </c>
      <c r="AF79" s="323">
        <f t="shared" si="89"/>
        <v>0</v>
      </c>
      <c r="AG79" s="323">
        <f t="shared" si="90"/>
        <v>0</v>
      </c>
      <c r="AH79" s="323">
        <f t="shared" si="65"/>
        <v>0</v>
      </c>
      <c r="AI79" s="323">
        <f t="shared" si="66"/>
        <v>0</v>
      </c>
      <c r="AJ79" s="323">
        <f t="shared" si="67"/>
        <v>0</v>
      </c>
      <c r="AK79" s="323">
        <f t="shared" si="68"/>
        <v>0</v>
      </c>
      <c r="AL79" s="323">
        <f t="shared" si="69"/>
        <v>0</v>
      </c>
      <c r="AM79" s="323">
        <f t="shared" si="70"/>
        <v>0</v>
      </c>
      <c r="AN79" s="323">
        <f t="shared" si="71"/>
        <v>0</v>
      </c>
      <c r="AO79" s="323">
        <f t="shared" si="72"/>
        <v>0</v>
      </c>
      <c r="AP79" s="323">
        <f t="shared" si="73"/>
        <v>0</v>
      </c>
      <c r="AQ79" s="323">
        <f t="shared" si="74"/>
        <v>0</v>
      </c>
      <c r="AR79" s="323">
        <f t="shared" si="75"/>
        <v>0</v>
      </c>
      <c r="AS79" s="323">
        <f t="shared" si="76"/>
        <v>0</v>
      </c>
      <c r="AT79" s="323">
        <f t="shared" si="77"/>
        <v>0</v>
      </c>
      <c r="AU79" s="323">
        <f t="shared" si="78"/>
        <v>0</v>
      </c>
      <c r="AV79" s="323">
        <f t="shared" si="79"/>
        <v>0</v>
      </c>
      <c r="AW79" s="323">
        <f t="shared" si="80"/>
        <v>0</v>
      </c>
      <c r="AX79" s="323">
        <f t="shared" si="81"/>
        <v>0</v>
      </c>
      <c r="AY79" s="323">
        <f t="shared" si="82"/>
        <v>0</v>
      </c>
      <c r="AZ79" s="323">
        <f t="shared" si="83"/>
        <v>0</v>
      </c>
      <c r="BA79" s="323">
        <f t="shared" si="84"/>
        <v>0</v>
      </c>
    </row>
    <row r="80" spans="1:53" s="320" customFormat="1" ht="15" customHeight="1">
      <c r="A80" s="63" t="str">
        <f t="array" ref="A80">IF(C80&lt;&gt;0,SUM(($C$11:C80&lt;&gt;0)*1),"")</f>
        <v/>
      </c>
      <c r="B80" s="321"/>
      <c r="C80" s="321"/>
      <c r="D80" s="321"/>
      <c r="E80" s="443"/>
      <c r="F80" s="377"/>
      <c r="G80" s="379"/>
      <c r="H80" s="379"/>
      <c r="I80" s="63" t="str">
        <f>A80</f>
        <v/>
      </c>
      <c r="J80" s="323">
        <f t="shared" si="47"/>
        <v>0</v>
      </c>
      <c r="K80" s="323">
        <f t="shared" si="48"/>
        <v>0</v>
      </c>
      <c r="L80" s="323">
        <f t="shared" si="49"/>
        <v>0</v>
      </c>
      <c r="M80" s="323">
        <f t="shared" si="50"/>
        <v>0</v>
      </c>
      <c r="N80" s="323">
        <f t="shared" si="85"/>
        <v>0</v>
      </c>
      <c r="O80" s="323">
        <f t="shared" si="86"/>
        <v>0</v>
      </c>
      <c r="P80" s="323">
        <f t="shared" si="51"/>
        <v>0</v>
      </c>
      <c r="Q80" s="323">
        <f t="shared" si="52"/>
        <v>0</v>
      </c>
      <c r="R80" s="323">
        <f t="shared" si="53"/>
        <v>0</v>
      </c>
      <c r="S80" s="323">
        <f t="shared" si="54"/>
        <v>0</v>
      </c>
      <c r="T80" s="323">
        <f t="shared" si="87"/>
        <v>0</v>
      </c>
      <c r="U80" s="323">
        <f t="shared" si="88"/>
        <v>0</v>
      </c>
      <c r="V80" s="323">
        <f t="shared" si="55"/>
        <v>0</v>
      </c>
      <c r="W80" s="323">
        <f t="shared" si="56"/>
        <v>0</v>
      </c>
      <c r="X80" s="323">
        <f t="shared" si="57"/>
        <v>0</v>
      </c>
      <c r="Y80" s="323">
        <f t="shared" si="58"/>
        <v>0</v>
      </c>
      <c r="Z80" s="323">
        <f t="shared" si="59"/>
        <v>0</v>
      </c>
      <c r="AA80" s="323">
        <f t="shared" si="60"/>
        <v>0</v>
      </c>
      <c r="AB80" s="323">
        <f t="shared" si="61"/>
        <v>0</v>
      </c>
      <c r="AC80" s="323">
        <f t="shared" si="62"/>
        <v>0</v>
      </c>
      <c r="AD80" s="323">
        <f t="shared" si="63"/>
        <v>0</v>
      </c>
      <c r="AE80" s="323">
        <f t="shared" si="64"/>
        <v>0</v>
      </c>
      <c r="AF80" s="323">
        <f t="shared" si="89"/>
        <v>0</v>
      </c>
      <c r="AG80" s="323">
        <f t="shared" si="90"/>
        <v>0</v>
      </c>
      <c r="AH80" s="323">
        <f t="shared" si="65"/>
        <v>0</v>
      </c>
      <c r="AI80" s="323">
        <f t="shared" si="66"/>
        <v>0</v>
      </c>
      <c r="AJ80" s="323">
        <f t="shared" si="67"/>
        <v>0</v>
      </c>
      <c r="AK80" s="323">
        <f t="shared" si="68"/>
        <v>0</v>
      </c>
      <c r="AL80" s="323">
        <f t="shared" si="69"/>
        <v>0</v>
      </c>
      <c r="AM80" s="323">
        <f t="shared" si="70"/>
        <v>0</v>
      </c>
      <c r="AN80" s="323">
        <f t="shared" si="71"/>
        <v>0</v>
      </c>
      <c r="AO80" s="323">
        <f t="shared" si="72"/>
        <v>0</v>
      </c>
      <c r="AP80" s="323">
        <f t="shared" si="73"/>
        <v>0</v>
      </c>
      <c r="AQ80" s="323">
        <f t="shared" si="74"/>
        <v>0</v>
      </c>
      <c r="AR80" s="323">
        <f t="shared" si="75"/>
        <v>0</v>
      </c>
      <c r="AS80" s="323">
        <f t="shared" si="76"/>
        <v>0</v>
      </c>
      <c r="AT80" s="323">
        <f t="shared" si="77"/>
        <v>0</v>
      </c>
      <c r="AU80" s="323">
        <f t="shared" si="78"/>
        <v>0</v>
      </c>
      <c r="AV80" s="323">
        <f t="shared" si="79"/>
        <v>0</v>
      </c>
      <c r="AW80" s="323">
        <f t="shared" si="80"/>
        <v>0</v>
      </c>
      <c r="AX80" s="323">
        <f t="shared" si="81"/>
        <v>0</v>
      </c>
      <c r="AY80" s="323">
        <f t="shared" si="82"/>
        <v>0</v>
      </c>
      <c r="AZ80" s="323">
        <f t="shared" si="83"/>
        <v>0</v>
      </c>
      <c r="BA80" s="323">
        <f t="shared" si="84"/>
        <v>0</v>
      </c>
    </row>
    <row r="81" spans="1:53" s="320" customFormat="1" ht="15" customHeight="1">
      <c r="A81" s="63" t="str">
        <f t="array" ref="A81">IF(C81&lt;&gt;0,SUM(($C$11:C81&lt;&gt;0)*1),"")</f>
        <v/>
      </c>
      <c r="B81" s="321"/>
      <c r="C81" s="321"/>
      <c r="D81" s="321"/>
      <c r="E81" s="443"/>
      <c r="F81" s="377"/>
      <c r="G81" s="379"/>
      <c r="H81" s="379"/>
      <c r="I81" s="63" t="str">
        <f t="shared" ref="I81:I144" si="91">A81</f>
        <v/>
      </c>
      <c r="J81" s="323">
        <f t="shared" si="47"/>
        <v>0</v>
      </c>
      <c r="K81" s="323">
        <f t="shared" si="48"/>
        <v>0</v>
      </c>
      <c r="L81" s="323">
        <f t="shared" si="49"/>
        <v>0</v>
      </c>
      <c r="M81" s="323">
        <f t="shared" si="50"/>
        <v>0</v>
      </c>
      <c r="N81" s="323">
        <f t="shared" si="85"/>
        <v>0</v>
      </c>
      <c r="O81" s="323">
        <f t="shared" si="86"/>
        <v>0</v>
      </c>
      <c r="P81" s="323">
        <f t="shared" si="51"/>
        <v>0</v>
      </c>
      <c r="Q81" s="323">
        <f t="shared" si="52"/>
        <v>0</v>
      </c>
      <c r="R81" s="323">
        <f t="shared" si="53"/>
        <v>0</v>
      </c>
      <c r="S81" s="323">
        <f t="shared" si="54"/>
        <v>0</v>
      </c>
      <c r="T81" s="323">
        <f t="shared" si="87"/>
        <v>0</v>
      </c>
      <c r="U81" s="323">
        <f t="shared" si="88"/>
        <v>0</v>
      </c>
      <c r="V81" s="323">
        <f t="shared" si="55"/>
        <v>0</v>
      </c>
      <c r="W81" s="323">
        <f t="shared" si="56"/>
        <v>0</v>
      </c>
      <c r="X81" s="323">
        <f t="shared" si="57"/>
        <v>0</v>
      </c>
      <c r="Y81" s="323">
        <f t="shared" si="58"/>
        <v>0</v>
      </c>
      <c r="Z81" s="323">
        <f t="shared" si="59"/>
        <v>0</v>
      </c>
      <c r="AA81" s="323">
        <f t="shared" si="60"/>
        <v>0</v>
      </c>
      <c r="AB81" s="323">
        <f t="shared" si="61"/>
        <v>0</v>
      </c>
      <c r="AC81" s="323">
        <f t="shared" si="62"/>
        <v>0</v>
      </c>
      <c r="AD81" s="323">
        <f t="shared" si="63"/>
        <v>0</v>
      </c>
      <c r="AE81" s="323">
        <f t="shared" si="64"/>
        <v>0</v>
      </c>
      <c r="AF81" s="323">
        <f t="shared" si="89"/>
        <v>0</v>
      </c>
      <c r="AG81" s="323">
        <f t="shared" si="90"/>
        <v>0</v>
      </c>
      <c r="AH81" s="323">
        <f t="shared" si="65"/>
        <v>0</v>
      </c>
      <c r="AI81" s="323">
        <f t="shared" si="66"/>
        <v>0</v>
      </c>
      <c r="AJ81" s="323">
        <f t="shared" si="67"/>
        <v>0</v>
      </c>
      <c r="AK81" s="323">
        <f t="shared" si="68"/>
        <v>0</v>
      </c>
      <c r="AL81" s="323">
        <f t="shared" si="69"/>
        <v>0</v>
      </c>
      <c r="AM81" s="323">
        <f t="shared" si="70"/>
        <v>0</v>
      </c>
      <c r="AN81" s="323">
        <f t="shared" si="71"/>
        <v>0</v>
      </c>
      <c r="AO81" s="323">
        <f t="shared" si="72"/>
        <v>0</v>
      </c>
      <c r="AP81" s="323">
        <f t="shared" si="73"/>
        <v>0</v>
      </c>
      <c r="AQ81" s="323">
        <f t="shared" si="74"/>
        <v>0</v>
      </c>
      <c r="AR81" s="323">
        <f t="shared" si="75"/>
        <v>0</v>
      </c>
      <c r="AS81" s="323">
        <f t="shared" si="76"/>
        <v>0</v>
      </c>
      <c r="AT81" s="323">
        <f t="shared" si="77"/>
        <v>0</v>
      </c>
      <c r="AU81" s="323">
        <f t="shared" si="78"/>
        <v>0</v>
      </c>
      <c r="AV81" s="323">
        <f t="shared" si="79"/>
        <v>0</v>
      </c>
      <c r="AW81" s="323">
        <f t="shared" si="80"/>
        <v>0</v>
      </c>
      <c r="AX81" s="323">
        <f t="shared" si="81"/>
        <v>0</v>
      </c>
      <c r="AY81" s="323">
        <f t="shared" si="82"/>
        <v>0</v>
      </c>
      <c r="AZ81" s="323">
        <f t="shared" si="83"/>
        <v>0</v>
      </c>
      <c r="BA81" s="323">
        <f t="shared" si="84"/>
        <v>0</v>
      </c>
    </row>
    <row r="82" spans="1:53" s="320" customFormat="1" ht="15" customHeight="1">
      <c r="A82" s="63" t="str">
        <f t="array" ref="A82">IF(C82&lt;&gt;0,SUM(($C$11:C82&lt;&gt;0)*1),"")</f>
        <v/>
      </c>
      <c r="B82" s="321"/>
      <c r="C82" s="321"/>
      <c r="D82" s="321"/>
      <c r="E82" s="443"/>
      <c r="F82" s="377"/>
      <c r="G82" s="379"/>
      <c r="H82" s="379"/>
      <c r="I82" s="63" t="str">
        <f t="shared" si="91"/>
        <v/>
      </c>
      <c r="J82" s="323">
        <f t="shared" si="47"/>
        <v>0</v>
      </c>
      <c r="K82" s="323">
        <f t="shared" si="48"/>
        <v>0</v>
      </c>
      <c r="L82" s="323">
        <f t="shared" si="49"/>
        <v>0</v>
      </c>
      <c r="M82" s="323">
        <f t="shared" si="50"/>
        <v>0</v>
      </c>
      <c r="N82" s="323">
        <f t="shared" si="85"/>
        <v>0</v>
      </c>
      <c r="O82" s="323">
        <f t="shared" si="86"/>
        <v>0</v>
      </c>
      <c r="P82" s="323">
        <f t="shared" si="51"/>
        <v>0</v>
      </c>
      <c r="Q82" s="323">
        <f t="shared" si="52"/>
        <v>0</v>
      </c>
      <c r="R82" s="323">
        <f t="shared" si="53"/>
        <v>0</v>
      </c>
      <c r="S82" s="323">
        <f t="shared" si="54"/>
        <v>0</v>
      </c>
      <c r="T82" s="323">
        <f t="shared" si="87"/>
        <v>0</v>
      </c>
      <c r="U82" s="323">
        <f t="shared" si="88"/>
        <v>0</v>
      </c>
      <c r="V82" s="323">
        <f t="shared" si="55"/>
        <v>0</v>
      </c>
      <c r="W82" s="323">
        <f t="shared" si="56"/>
        <v>0</v>
      </c>
      <c r="X82" s="323">
        <f t="shared" si="57"/>
        <v>0</v>
      </c>
      <c r="Y82" s="323">
        <f t="shared" si="58"/>
        <v>0</v>
      </c>
      <c r="Z82" s="323">
        <f t="shared" si="59"/>
        <v>0</v>
      </c>
      <c r="AA82" s="323">
        <f t="shared" si="60"/>
        <v>0</v>
      </c>
      <c r="AB82" s="323">
        <f t="shared" si="61"/>
        <v>0</v>
      </c>
      <c r="AC82" s="323">
        <f t="shared" si="62"/>
        <v>0</v>
      </c>
      <c r="AD82" s="323">
        <f t="shared" si="63"/>
        <v>0</v>
      </c>
      <c r="AE82" s="323">
        <f t="shared" si="64"/>
        <v>0</v>
      </c>
      <c r="AF82" s="323">
        <f t="shared" si="89"/>
        <v>0</v>
      </c>
      <c r="AG82" s="323">
        <f t="shared" si="90"/>
        <v>0</v>
      </c>
      <c r="AH82" s="323">
        <f t="shared" si="65"/>
        <v>0</v>
      </c>
      <c r="AI82" s="323">
        <f t="shared" si="66"/>
        <v>0</v>
      </c>
      <c r="AJ82" s="323">
        <f t="shared" si="67"/>
        <v>0</v>
      </c>
      <c r="AK82" s="323">
        <f t="shared" si="68"/>
        <v>0</v>
      </c>
      <c r="AL82" s="323">
        <f t="shared" si="69"/>
        <v>0</v>
      </c>
      <c r="AM82" s="323">
        <f t="shared" si="70"/>
        <v>0</v>
      </c>
      <c r="AN82" s="323">
        <f t="shared" si="71"/>
        <v>0</v>
      </c>
      <c r="AO82" s="323">
        <f t="shared" si="72"/>
        <v>0</v>
      </c>
      <c r="AP82" s="323">
        <f t="shared" si="73"/>
        <v>0</v>
      </c>
      <c r="AQ82" s="323">
        <f t="shared" si="74"/>
        <v>0</v>
      </c>
      <c r="AR82" s="323">
        <f t="shared" si="75"/>
        <v>0</v>
      </c>
      <c r="AS82" s="323">
        <f t="shared" si="76"/>
        <v>0</v>
      </c>
      <c r="AT82" s="323">
        <f t="shared" si="77"/>
        <v>0</v>
      </c>
      <c r="AU82" s="323">
        <f t="shared" si="78"/>
        <v>0</v>
      </c>
      <c r="AV82" s="323">
        <f t="shared" si="79"/>
        <v>0</v>
      </c>
      <c r="AW82" s="323">
        <f t="shared" si="80"/>
        <v>0</v>
      </c>
      <c r="AX82" s="323">
        <f t="shared" si="81"/>
        <v>0</v>
      </c>
      <c r="AY82" s="323">
        <f t="shared" si="82"/>
        <v>0</v>
      </c>
      <c r="AZ82" s="323">
        <f t="shared" si="83"/>
        <v>0</v>
      </c>
      <c r="BA82" s="323">
        <f t="shared" si="84"/>
        <v>0</v>
      </c>
    </row>
    <row r="83" spans="1:53" s="320" customFormat="1" ht="15" customHeight="1">
      <c r="A83" s="63" t="str">
        <f t="array" ref="A83">IF(C83&lt;&gt;0,SUM(($C$11:C83&lt;&gt;0)*1),"")</f>
        <v/>
      </c>
      <c r="B83" s="321"/>
      <c r="C83" s="321"/>
      <c r="D83" s="321"/>
      <c r="E83" s="443"/>
      <c r="F83" s="377"/>
      <c r="G83" s="379"/>
      <c r="H83" s="379"/>
      <c r="I83" s="63" t="str">
        <f t="shared" si="91"/>
        <v/>
      </c>
      <c r="J83" s="323">
        <f t="shared" si="47"/>
        <v>0</v>
      </c>
      <c r="K83" s="323">
        <f t="shared" si="48"/>
        <v>0</v>
      </c>
      <c r="L83" s="323">
        <f t="shared" si="49"/>
        <v>0</v>
      </c>
      <c r="M83" s="323">
        <f t="shared" si="50"/>
        <v>0</v>
      </c>
      <c r="N83" s="323">
        <f t="shared" si="85"/>
        <v>0</v>
      </c>
      <c r="O83" s="323">
        <f t="shared" si="86"/>
        <v>0</v>
      </c>
      <c r="P83" s="323">
        <f t="shared" si="51"/>
        <v>0</v>
      </c>
      <c r="Q83" s="323">
        <f t="shared" si="52"/>
        <v>0</v>
      </c>
      <c r="R83" s="323">
        <f t="shared" si="53"/>
        <v>0</v>
      </c>
      <c r="S83" s="323">
        <f t="shared" si="54"/>
        <v>0</v>
      </c>
      <c r="T83" s="323">
        <f t="shared" si="87"/>
        <v>0</v>
      </c>
      <c r="U83" s="323">
        <f t="shared" si="88"/>
        <v>0</v>
      </c>
      <c r="V83" s="323">
        <f t="shared" si="55"/>
        <v>0</v>
      </c>
      <c r="W83" s="323">
        <f t="shared" si="56"/>
        <v>0</v>
      </c>
      <c r="X83" s="323">
        <f t="shared" si="57"/>
        <v>0</v>
      </c>
      <c r="Y83" s="323">
        <f t="shared" si="58"/>
        <v>0</v>
      </c>
      <c r="Z83" s="323">
        <f t="shared" si="59"/>
        <v>0</v>
      </c>
      <c r="AA83" s="323">
        <f t="shared" si="60"/>
        <v>0</v>
      </c>
      <c r="AB83" s="323">
        <f t="shared" si="61"/>
        <v>0</v>
      </c>
      <c r="AC83" s="323">
        <f t="shared" si="62"/>
        <v>0</v>
      </c>
      <c r="AD83" s="323">
        <f t="shared" si="63"/>
        <v>0</v>
      </c>
      <c r="AE83" s="323">
        <f t="shared" si="64"/>
        <v>0</v>
      </c>
      <c r="AF83" s="323">
        <f t="shared" si="89"/>
        <v>0</v>
      </c>
      <c r="AG83" s="323">
        <f t="shared" si="90"/>
        <v>0</v>
      </c>
      <c r="AH83" s="323">
        <f t="shared" si="65"/>
        <v>0</v>
      </c>
      <c r="AI83" s="323">
        <f t="shared" si="66"/>
        <v>0</v>
      </c>
      <c r="AJ83" s="323">
        <f t="shared" si="67"/>
        <v>0</v>
      </c>
      <c r="AK83" s="323">
        <f t="shared" si="68"/>
        <v>0</v>
      </c>
      <c r="AL83" s="323">
        <f t="shared" si="69"/>
        <v>0</v>
      </c>
      <c r="AM83" s="323">
        <f t="shared" si="70"/>
        <v>0</v>
      </c>
      <c r="AN83" s="323">
        <f t="shared" si="71"/>
        <v>0</v>
      </c>
      <c r="AO83" s="323">
        <f t="shared" si="72"/>
        <v>0</v>
      </c>
      <c r="AP83" s="323">
        <f t="shared" si="73"/>
        <v>0</v>
      </c>
      <c r="AQ83" s="323">
        <f t="shared" si="74"/>
        <v>0</v>
      </c>
      <c r="AR83" s="323">
        <f t="shared" si="75"/>
        <v>0</v>
      </c>
      <c r="AS83" s="323">
        <f t="shared" si="76"/>
        <v>0</v>
      </c>
      <c r="AT83" s="323">
        <f t="shared" si="77"/>
        <v>0</v>
      </c>
      <c r="AU83" s="323">
        <f t="shared" si="78"/>
        <v>0</v>
      </c>
      <c r="AV83" s="323">
        <f t="shared" si="79"/>
        <v>0</v>
      </c>
      <c r="AW83" s="323">
        <f t="shared" si="80"/>
        <v>0</v>
      </c>
      <c r="AX83" s="323">
        <f t="shared" si="81"/>
        <v>0</v>
      </c>
      <c r="AY83" s="323">
        <f t="shared" si="82"/>
        <v>0</v>
      </c>
      <c r="AZ83" s="323">
        <f t="shared" si="83"/>
        <v>0</v>
      </c>
      <c r="BA83" s="323">
        <f t="shared" si="84"/>
        <v>0</v>
      </c>
    </row>
    <row r="84" spans="1:53" s="320" customFormat="1" ht="15" customHeight="1">
      <c r="A84" s="63" t="str">
        <f t="array" ref="A84">IF(C84&lt;&gt;0,SUM(($C$11:C84&lt;&gt;0)*1),"")</f>
        <v/>
      </c>
      <c r="B84" s="321"/>
      <c r="C84" s="321"/>
      <c r="D84" s="321"/>
      <c r="E84" s="443"/>
      <c r="F84" s="377"/>
      <c r="G84" s="379"/>
      <c r="H84" s="379"/>
      <c r="I84" s="63" t="str">
        <f t="shared" si="91"/>
        <v/>
      </c>
      <c r="J84" s="323">
        <f t="shared" si="47"/>
        <v>0</v>
      </c>
      <c r="K84" s="323">
        <f t="shared" si="48"/>
        <v>0</v>
      </c>
      <c r="L84" s="323">
        <f t="shared" si="49"/>
        <v>0</v>
      </c>
      <c r="M84" s="323">
        <f t="shared" si="50"/>
        <v>0</v>
      </c>
      <c r="N84" s="323">
        <f t="shared" si="85"/>
        <v>0</v>
      </c>
      <c r="O84" s="323">
        <f t="shared" si="86"/>
        <v>0</v>
      </c>
      <c r="P84" s="323">
        <f t="shared" si="51"/>
        <v>0</v>
      </c>
      <c r="Q84" s="323">
        <f t="shared" si="52"/>
        <v>0</v>
      </c>
      <c r="R84" s="323">
        <f t="shared" si="53"/>
        <v>0</v>
      </c>
      <c r="S84" s="323">
        <f t="shared" si="54"/>
        <v>0</v>
      </c>
      <c r="T84" s="323">
        <f t="shared" si="87"/>
        <v>0</v>
      </c>
      <c r="U84" s="323">
        <f t="shared" si="88"/>
        <v>0</v>
      </c>
      <c r="V84" s="323">
        <f t="shared" si="55"/>
        <v>0</v>
      </c>
      <c r="W84" s="323">
        <f t="shared" si="56"/>
        <v>0</v>
      </c>
      <c r="X84" s="323">
        <f t="shared" si="57"/>
        <v>0</v>
      </c>
      <c r="Y84" s="323">
        <f t="shared" si="58"/>
        <v>0</v>
      </c>
      <c r="Z84" s="323">
        <f t="shared" si="59"/>
        <v>0</v>
      </c>
      <c r="AA84" s="323">
        <f t="shared" si="60"/>
        <v>0</v>
      </c>
      <c r="AB84" s="323">
        <f t="shared" si="61"/>
        <v>0</v>
      </c>
      <c r="AC84" s="323">
        <f t="shared" si="62"/>
        <v>0</v>
      </c>
      <c r="AD84" s="323">
        <f t="shared" si="63"/>
        <v>0</v>
      </c>
      <c r="AE84" s="323">
        <f t="shared" si="64"/>
        <v>0</v>
      </c>
      <c r="AF84" s="323">
        <f t="shared" si="89"/>
        <v>0</v>
      </c>
      <c r="AG84" s="323">
        <f t="shared" si="90"/>
        <v>0</v>
      </c>
      <c r="AH84" s="323">
        <f t="shared" si="65"/>
        <v>0</v>
      </c>
      <c r="AI84" s="323">
        <f t="shared" si="66"/>
        <v>0</v>
      </c>
      <c r="AJ84" s="323">
        <f t="shared" si="67"/>
        <v>0</v>
      </c>
      <c r="AK84" s="323">
        <f t="shared" si="68"/>
        <v>0</v>
      </c>
      <c r="AL84" s="323">
        <f t="shared" si="69"/>
        <v>0</v>
      </c>
      <c r="AM84" s="323">
        <f t="shared" si="70"/>
        <v>0</v>
      </c>
      <c r="AN84" s="323">
        <f t="shared" si="71"/>
        <v>0</v>
      </c>
      <c r="AO84" s="323">
        <f t="shared" si="72"/>
        <v>0</v>
      </c>
      <c r="AP84" s="323">
        <f t="shared" si="73"/>
        <v>0</v>
      </c>
      <c r="AQ84" s="323">
        <f t="shared" si="74"/>
        <v>0</v>
      </c>
      <c r="AR84" s="323">
        <f t="shared" si="75"/>
        <v>0</v>
      </c>
      <c r="AS84" s="323">
        <f t="shared" si="76"/>
        <v>0</v>
      </c>
      <c r="AT84" s="323">
        <f t="shared" si="77"/>
        <v>0</v>
      </c>
      <c r="AU84" s="323">
        <f t="shared" si="78"/>
        <v>0</v>
      </c>
      <c r="AV84" s="323">
        <f t="shared" si="79"/>
        <v>0</v>
      </c>
      <c r="AW84" s="323">
        <f t="shared" si="80"/>
        <v>0</v>
      </c>
      <c r="AX84" s="323">
        <f t="shared" si="81"/>
        <v>0</v>
      </c>
      <c r="AY84" s="323">
        <f t="shared" si="82"/>
        <v>0</v>
      </c>
      <c r="AZ84" s="323">
        <f t="shared" si="83"/>
        <v>0</v>
      </c>
      <c r="BA84" s="323">
        <f t="shared" si="84"/>
        <v>0</v>
      </c>
    </row>
    <row r="85" spans="1:53" s="320" customFormat="1" ht="15" customHeight="1">
      <c r="A85" s="63" t="str">
        <f t="array" ref="A85">IF(C85&lt;&gt;0,SUM(($C$11:C85&lt;&gt;0)*1),"")</f>
        <v/>
      </c>
      <c r="B85" s="321"/>
      <c r="C85" s="321"/>
      <c r="D85" s="321"/>
      <c r="E85" s="443"/>
      <c r="F85" s="377"/>
      <c r="G85" s="379"/>
      <c r="H85" s="379"/>
      <c r="I85" s="63" t="str">
        <f t="shared" si="91"/>
        <v/>
      </c>
      <c r="J85" s="323">
        <f t="shared" si="47"/>
        <v>0</v>
      </c>
      <c r="K85" s="323">
        <f t="shared" si="48"/>
        <v>0</v>
      </c>
      <c r="L85" s="323">
        <f t="shared" si="49"/>
        <v>0</v>
      </c>
      <c r="M85" s="323">
        <f t="shared" si="50"/>
        <v>0</v>
      </c>
      <c r="N85" s="323">
        <f t="shared" si="85"/>
        <v>0</v>
      </c>
      <c r="O85" s="323">
        <f t="shared" si="86"/>
        <v>0</v>
      </c>
      <c r="P85" s="323">
        <f t="shared" si="51"/>
        <v>0</v>
      </c>
      <c r="Q85" s="323">
        <f t="shared" si="52"/>
        <v>0</v>
      </c>
      <c r="R85" s="323">
        <f t="shared" si="53"/>
        <v>0</v>
      </c>
      <c r="S85" s="323">
        <f t="shared" si="54"/>
        <v>0</v>
      </c>
      <c r="T85" s="323">
        <f t="shared" si="87"/>
        <v>0</v>
      </c>
      <c r="U85" s="323">
        <f t="shared" si="88"/>
        <v>0</v>
      </c>
      <c r="V85" s="323">
        <f t="shared" si="55"/>
        <v>0</v>
      </c>
      <c r="W85" s="323">
        <f t="shared" si="56"/>
        <v>0</v>
      </c>
      <c r="X85" s="323">
        <f t="shared" si="57"/>
        <v>0</v>
      </c>
      <c r="Y85" s="323">
        <f t="shared" si="58"/>
        <v>0</v>
      </c>
      <c r="Z85" s="323">
        <f t="shared" si="59"/>
        <v>0</v>
      </c>
      <c r="AA85" s="323">
        <f t="shared" si="60"/>
        <v>0</v>
      </c>
      <c r="AB85" s="323">
        <f t="shared" si="61"/>
        <v>0</v>
      </c>
      <c r="AC85" s="323">
        <f t="shared" si="62"/>
        <v>0</v>
      </c>
      <c r="AD85" s="323">
        <f t="shared" si="63"/>
        <v>0</v>
      </c>
      <c r="AE85" s="323">
        <f t="shared" si="64"/>
        <v>0</v>
      </c>
      <c r="AF85" s="323">
        <f t="shared" si="89"/>
        <v>0</v>
      </c>
      <c r="AG85" s="323">
        <f t="shared" si="90"/>
        <v>0</v>
      </c>
      <c r="AH85" s="323">
        <f t="shared" si="65"/>
        <v>0</v>
      </c>
      <c r="AI85" s="323">
        <f t="shared" si="66"/>
        <v>0</v>
      </c>
      <c r="AJ85" s="323">
        <f t="shared" si="67"/>
        <v>0</v>
      </c>
      <c r="AK85" s="323">
        <f t="shared" si="68"/>
        <v>0</v>
      </c>
      <c r="AL85" s="323">
        <f t="shared" si="69"/>
        <v>0</v>
      </c>
      <c r="AM85" s="323">
        <f t="shared" si="70"/>
        <v>0</v>
      </c>
      <c r="AN85" s="323">
        <f t="shared" si="71"/>
        <v>0</v>
      </c>
      <c r="AO85" s="323">
        <f t="shared" si="72"/>
        <v>0</v>
      </c>
      <c r="AP85" s="323">
        <f t="shared" si="73"/>
        <v>0</v>
      </c>
      <c r="AQ85" s="323">
        <f t="shared" si="74"/>
        <v>0</v>
      </c>
      <c r="AR85" s="323">
        <f t="shared" si="75"/>
        <v>0</v>
      </c>
      <c r="AS85" s="323">
        <f t="shared" si="76"/>
        <v>0</v>
      </c>
      <c r="AT85" s="323">
        <f t="shared" si="77"/>
        <v>0</v>
      </c>
      <c r="AU85" s="323">
        <f t="shared" si="78"/>
        <v>0</v>
      </c>
      <c r="AV85" s="323">
        <f t="shared" si="79"/>
        <v>0</v>
      </c>
      <c r="AW85" s="323">
        <f t="shared" si="80"/>
        <v>0</v>
      </c>
      <c r="AX85" s="323">
        <f t="shared" si="81"/>
        <v>0</v>
      </c>
      <c r="AY85" s="323">
        <f t="shared" si="82"/>
        <v>0</v>
      </c>
      <c r="AZ85" s="323">
        <f t="shared" si="83"/>
        <v>0</v>
      </c>
      <c r="BA85" s="323">
        <f t="shared" si="84"/>
        <v>0</v>
      </c>
    </row>
    <row r="86" spans="1:53" s="320" customFormat="1" ht="15" customHeight="1">
      <c r="A86" s="63" t="str">
        <f t="array" ref="A86">IF(C86&lt;&gt;0,SUM(($C$11:C86&lt;&gt;0)*1),"")</f>
        <v/>
      </c>
      <c r="B86" s="321"/>
      <c r="C86" s="321"/>
      <c r="D86" s="321"/>
      <c r="E86" s="443"/>
      <c r="F86" s="377"/>
      <c r="G86" s="379"/>
      <c r="H86" s="379"/>
      <c r="I86" s="63" t="str">
        <f t="shared" si="91"/>
        <v/>
      </c>
      <c r="J86" s="323">
        <f t="shared" si="47"/>
        <v>0</v>
      </c>
      <c r="K86" s="323">
        <f t="shared" si="48"/>
        <v>0</v>
      </c>
      <c r="L86" s="323">
        <f t="shared" si="49"/>
        <v>0</v>
      </c>
      <c r="M86" s="323">
        <f t="shared" si="50"/>
        <v>0</v>
      </c>
      <c r="N86" s="323">
        <f t="shared" si="85"/>
        <v>0</v>
      </c>
      <c r="O86" s="323">
        <f t="shared" si="86"/>
        <v>0</v>
      </c>
      <c r="P86" s="323">
        <f t="shared" si="51"/>
        <v>0</v>
      </c>
      <c r="Q86" s="323">
        <f t="shared" si="52"/>
        <v>0</v>
      </c>
      <c r="R86" s="323">
        <f t="shared" si="53"/>
        <v>0</v>
      </c>
      <c r="S86" s="323">
        <f t="shared" si="54"/>
        <v>0</v>
      </c>
      <c r="T86" s="323">
        <f t="shared" si="87"/>
        <v>0</v>
      </c>
      <c r="U86" s="323">
        <f t="shared" si="88"/>
        <v>0</v>
      </c>
      <c r="V86" s="323">
        <f t="shared" si="55"/>
        <v>0</v>
      </c>
      <c r="W86" s="323">
        <f t="shared" si="56"/>
        <v>0</v>
      </c>
      <c r="X86" s="323">
        <f t="shared" si="57"/>
        <v>0</v>
      </c>
      <c r="Y86" s="323">
        <f t="shared" si="58"/>
        <v>0</v>
      </c>
      <c r="Z86" s="323">
        <f t="shared" si="59"/>
        <v>0</v>
      </c>
      <c r="AA86" s="323">
        <f t="shared" si="60"/>
        <v>0</v>
      </c>
      <c r="AB86" s="323">
        <f t="shared" si="61"/>
        <v>0</v>
      </c>
      <c r="AC86" s="323">
        <f t="shared" si="62"/>
        <v>0</v>
      </c>
      <c r="AD86" s="323">
        <f t="shared" si="63"/>
        <v>0</v>
      </c>
      <c r="AE86" s="323">
        <f t="shared" si="64"/>
        <v>0</v>
      </c>
      <c r="AF86" s="323">
        <f t="shared" si="89"/>
        <v>0</v>
      </c>
      <c r="AG86" s="323">
        <f t="shared" si="90"/>
        <v>0</v>
      </c>
      <c r="AH86" s="323">
        <f t="shared" si="65"/>
        <v>0</v>
      </c>
      <c r="AI86" s="323">
        <f t="shared" si="66"/>
        <v>0</v>
      </c>
      <c r="AJ86" s="323">
        <f t="shared" si="67"/>
        <v>0</v>
      </c>
      <c r="AK86" s="323">
        <f t="shared" si="68"/>
        <v>0</v>
      </c>
      <c r="AL86" s="323">
        <f t="shared" si="69"/>
        <v>0</v>
      </c>
      <c r="AM86" s="323">
        <f t="shared" si="70"/>
        <v>0</v>
      </c>
      <c r="AN86" s="323">
        <f t="shared" si="71"/>
        <v>0</v>
      </c>
      <c r="AO86" s="323">
        <f t="shared" si="72"/>
        <v>0</v>
      </c>
      <c r="AP86" s="323">
        <f t="shared" si="73"/>
        <v>0</v>
      </c>
      <c r="AQ86" s="323">
        <f t="shared" si="74"/>
        <v>0</v>
      </c>
      <c r="AR86" s="323">
        <f t="shared" si="75"/>
        <v>0</v>
      </c>
      <c r="AS86" s="323">
        <f t="shared" si="76"/>
        <v>0</v>
      </c>
      <c r="AT86" s="323">
        <f t="shared" si="77"/>
        <v>0</v>
      </c>
      <c r="AU86" s="323">
        <f t="shared" si="78"/>
        <v>0</v>
      </c>
      <c r="AV86" s="323">
        <f t="shared" si="79"/>
        <v>0</v>
      </c>
      <c r="AW86" s="323">
        <f t="shared" si="80"/>
        <v>0</v>
      </c>
      <c r="AX86" s="323">
        <f t="shared" si="81"/>
        <v>0</v>
      </c>
      <c r="AY86" s="323">
        <f t="shared" si="82"/>
        <v>0</v>
      </c>
      <c r="AZ86" s="323">
        <f t="shared" si="83"/>
        <v>0</v>
      </c>
      <c r="BA86" s="323">
        <f t="shared" si="84"/>
        <v>0</v>
      </c>
    </row>
    <row r="87" spans="1:53" s="320" customFormat="1" ht="15" customHeight="1">
      <c r="A87" s="63" t="str">
        <f t="array" ref="A87">IF(C87&lt;&gt;0,SUM(($C$11:C87&lt;&gt;0)*1),"")</f>
        <v/>
      </c>
      <c r="B87" s="321"/>
      <c r="C87" s="321"/>
      <c r="D87" s="321"/>
      <c r="E87" s="443"/>
      <c r="F87" s="377"/>
      <c r="G87" s="379"/>
      <c r="H87" s="379"/>
      <c r="I87" s="63" t="str">
        <f t="shared" si="91"/>
        <v/>
      </c>
      <c r="J87" s="323">
        <f t="shared" si="47"/>
        <v>0</v>
      </c>
      <c r="K87" s="323">
        <f t="shared" si="48"/>
        <v>0</v>
      </c>
      <c r="L87" s="323">
        <f t="shared" si="49"/>
        <v>0</v>
      </c>
      <c r="M87" s="323">
        <f t="shared" si="50"/>
        <v>0</v>
      </c>
      <c r="N87" s="323">
        <f t="shared" si="85"/>
        <v>0</v>
      </c>
      <c r="O87" s="323">
        <f t="shared" si="86"/>
        <v>0</v>
      </c>
      <c r="P87" s="323">
        <f t="shared" si="51"/>
        <v>0</v>
      </c>
      <c r="Q87" s="323">
        <f t="shared" si="52"/>
        <v>0</v>
      </c>
      <c r="R87" s="323">
        <f t="shared" si="53"/>
        <v>0</v>
      </c>
      <c r="S87" s="323">
        <f t="shared" si="54"/>
        <v>0</v>
      </c>
      <c r="T87" s="323">
        <f t="shared" si="87"/>
        <v>0</v>
      </c>
      <c r="U87" s="323">
        <f t="shared" si="88"/>
        <v>0</v>
      </c>
      <c r="V87" s="323">
        <f t="shared" si="55"/>
        <v>0</v>
      </c>
      <c r="W87" s="323">
        <f t="shared" si="56"/>
        <v>0</v>
      </c>
      <c r="X87" s="323">
        <f t="shared" si="57"/>
        <v>0</v>
      </c>
      <c r="Y87" s="323">
        <f t="shared" si="58"/>
        <v>0</v>
      </c>
      <c r="Z87" s="323">
        <f t="shared" si="59"/>
        <v>0</v>
      </c>
      <c r="AA87" s="323">
        <f t="shared" si="60"/>
        <v>0</v>
      </c>
      <c r="AB87" s="323">
        <f t="shared" si="61"/>
        <v>0</v>
      </c>
      <c r="AC87" s="323">
        <f t="shared" si="62"/>
        <v>0</v>
      </c>
      <c r="AD87" s="323">
        <f t="shared" si="63"/>
        <v>0</v>
      </c>
      <c r="AE87" s="323">
        <f t="shared" si="64"/>
        <v>0</v>
      </c>
      <c r="AF87" s="323">
        <f t="shared" si="89"/>
        <v>0</v>
      </c>
      <c r="AG87" s="323">
        <f t="shared" si="90"/>
        <v>0</v>
      </c>
      <c r="AH87" s="323">
        <f t="shared" si="65"/>
        <v>0</v>
      </c>
      <c r="AI87" s="323">
        <f t="shared" si="66"/>
        <v>0</v>
      </c>
      <c r="AJ87" s="323">
        <f t="shared" si="67"/>
        <v>0</v>
      </c>
      <c r="AK87" s="323">
        <f t="shared" si="68"/>
        <v>0</v>
      </c>
      <c r="AL87" s="323">
        <f t="shared" si="69"/>
        <v>0</v>
      </c>
      <c r="AM87" s="323">
        <f t="shared" si="70"/>
        <v>0</v>
      </c>
      <c r="AN87" s="323">
        <f t="shared" si="71"/>
        <v>0</v>
      </c>
      <c r="AO87" s="323">
        <f t="shared" si="72"/>
        <v>0</v>
      </c>
      <c r="AP87" s="323">
        <f t="shared" si="73"/>
        <v>0</v>
      </c>
      <c r="AQ87" s="323">
        <f t="shared" si="74"/>
        <v>0</v>
      </c>
      <c r="AR87" s="323">
        <f t="shared" si="75"/>
        <v>0</v>
      </c>
      <c r="AS87" s="323">
        <f t="shared" si="76"/>
        <v>0</v>
      </c>
      <c r="AT87" s="323">
        <f t="shared" si="77"/>
        <v>0</v>
      </c>
      <c r="AU87" s="323">
        <f t="shared" si="78"/>
        <v>0</v>
      </c>
      <c r="AV87" s="323">
        <f t="shared" si="79"/>
        <v>0</v>
      </c>
      <c r="AW87" s="323">
        <f t="shared" si="80"/>
        <v>0</v>
      </c>
      <c r="AX87" s="323">
        <f t="shared" si="81"/>
        <v>0</v>
      </c>
      <c r="AY87" s="323">
        <f t="shared" si="82"/>
        <v>0</v>
      </c>
      <c r="AZ87" s="323">
        <f t="shared" si="83"/>
        <v>0</v>
      </c>
      <c r="BA87" s="323">
        <f t="shared" si="84"/>
        <v>0</v>
      </c>
    </row>
    <row r="88" spans="1:53" s="320" customFormat="1" ht="15" customHeight="1">
      <c r="A88" s="63" t="str">
        <f t="array" ref="A88">IF(C88&lt;&gt;0,SUM(($C$11:C88&lt;&gt;0)*1),"")</f>
        <v/>
      </c>
      <c r="B88" s="321"/>
      <c r="C88" s="321"/>
      <c r="D88" s="321"/>
      <c r="E88" s="443"/>
      <c r="F88" s="377"/>
      <c r="G88" s="379"/>
      <c r="H88" s="379"/>
      <c r="I88" s="63" t="str">
        <f t="shared" si="91"/>
        <v/>
      </c>
      <c r="J88" s="323">
        <f t="shared" si="47"/>
        <v>0</v>
      </c>
      <c r="K88" s="323">
        <f t="shared" si="48"/>
        <v>0</v>
      </c>
      <c r="L88" s="323">
        <f t="shared" si="49"/>
        <v>0</v>
      </c>
      <c r="M88" s="323">
        <f t="shared" si="50"/>
        <v>0</v>
      </c>
      <c r="N88" s="323">
        <f t="shared" si="85"/>
        <v>0</v>
      </c>
      <c r="O88" s="323">
        <f t="shared" si="86"/>
        <v>0</v>
      </c>
      <c r="P88" s="323">
        <f t="shared" si="51"/>
        <v>0</v>
      </c>
      <c r="Q88" s="323">
        <f t="shared" si="52"/>
        <v>0</v>
      </c>
      <c r="R88" s="323">
        <f t="shared" si="53"/>
        <v>0</v>
      </c>
      <c r="S88" s="323">
        <f t="shared" si="54"/>
        <v>0</v>
      </c>
      <c r="T88" s="323">
        <f t="shared" si="87"/>
        <v>0</v>
      </c>
      <c r="U88" s="323">
        <f t="shared" si="88"/>
        <v>0</v>
      </c>
      <c r="V88" s="323">
        <f t="shared" si="55"/>
        <v>0</v>
      </c>
      <c r="W88" s="323">
        <f t="shared" si="56"/>
        <v>0</v>
      </c>
      <c r="X88" s="323">
        <f t="shared" si="57"/>
        <v>0</v>
      </c>
      <c r="Y88" s="323">
        <f t="shared" si="58"/>
        <v>0</v>
      </c>
      <c r="Z88" s="323">
        <f t="shared" si="59"/>
        <v>0</v>
      </c>
      <c r="AA88" s="323">
        <f t="shared" si="60"/>
        <v>0</v>
      </c>
      <c r="AB88" s="323">
        <f t="shared" si="61"/>
        <v>0</v>
      </c>
      <c r="AC88" s="323">
        <f t="shared" si="62"/>
        <v>0</v>
      </c>
      <c r="AD88" s="323">
        <f t="shared" si="63"/>
        <v>0</v>
      </c>
      <c r="AE88" s="323">
        <f t="shared" si="64"/>
        <v>0</v>
      </c>
      <c r="AF88" s="323">
        <f t="shared" si="89"/>
        <v>0</v>
      </c>
      <c r="AG88" s="323">
        <f t="shared" si="90"/>
        <v>0</v>
      </c>
      <c r="AH88" s="323">
        <f t="shared" si="65"/>
        <v>0</v>
      </c>
      <c r="AI88" s="323">
        <f t="shared" si="66"/>
        <v>0</v>
      </c>
      <c r="AJ88" s="323">
        <f t="shared" si="67"/>
        <v>0</v>
      </c>
      <c r="AK88" s="323">
        <f t="shared" si="68"/>
        <v>0</v>
      </c>
      <c r="AL88" s="323">
        <f t="shared" si="69"/>
        <v>0</v>
      </c>
      <c r="AM88" s="323">
        <f t="shared" si="70"/>
        <v>0</v>
      </c>
      <c r="AN88" s="323">
        <f t="shared" si="71"/>
        <v>0</v>
      </c>
      <c r="AO88" s="323">
        <f t="shared" si="72"/>
        <v>0</v>
      </c>
      <c r="AP88" s="323">
        <f t="shared" si="73"/>
        <v>0</v>
      </c>
      <c r="AQ88" s="323">
        <f t="shared" si="74"/>
        <v>0</v>
      </c>
      <c r="AR88" s="323">
        <f t="shared" si="75"/>
        <v>0</v>
      </c>
      <c r="AS88" s="323">
        <f t="shared" si="76"/>
        <v>0</v>
      </c>
      <c r="AT88" s="323">
        <f t="shared" si="77"/>
        <v>0</v>
      </c>
      <c r="AU88" s="323">
        <f t="shared" si="78"/>
        <v>0</v>
      </c>
      <c r="AV88" s="323">
        <f t="shared" si="79"/>
        <v>0</v>
      </c>
      <c r="AW88" s="323">
        <f t="shared" si="80"/>
        <v>0</v>
      </c>
      <c r="AX88" s="323">
        <f t="shared" si="81"/>
        <v>0</v>
      </c>
      <c r="AY88" s="323">
        <f t="shared" si="82"/>
        <v>0</v>
      </c>
      <c r="AZ88" s="323">
        <f t="shared" si="83"/>
        <v>0</v>
      </c>
      <c r="BA88" s="323">
        <f t="shared" si="84"/>
        <v>0</v>
      </c>
    </row>
    <row r="89" spans="1:53" s="320" customFormat="1" ht="15" customHeight="1">
      <c r="A89" s="63" t="str">
        <f t="array" ref="A89">IF(C89&lt;&gt;0,SUM(($C$11:C89&lt;&gt;0)*1),"")</f>
        <v/>
      </c>
      <c r="B89" s="321"/>
      <c r="C89" s="321"/>
      <c r="D89" s="321"/>
      <c r="E89" s="443"/>
      <c r="F89" s="377"/>
      <c r="G89" s="379"/>
      <c r="H89" s="379"/>
      <c r="I89" s="63" t="str">
        <f t="shared" si="91"/>
        <v/>
      </c>
      <c r="J89" s="323">
        <f t="shared" si="47"/>
        <v>0</v>
      </c>
      <c r="K89" s="323">
        <f t="shared" si="48"/>
        <v>0</v>
      </c>
      <c r="L89" s="323">
        <f t="shared" si="49"/>
        <v>0</v>
      </c>
      <c r="M89" s="323">
        <f t="shared" si="50"/>
        <v>0</v>
      </c>
      <c r="N89" s="323">
        <f t="shared" si="85"/>
        <v>0</v>
      </c>
      <c r="O89" s="323">
        <f t="shared" si="86"/>
        <v>0</v>
      </c>
      <c r="P89" s="323">
        <f t="shared" si="51"/>
        <v>0</v>
      </c>
      <c r="Q89" s="323">
        <f t="shared" si="52"/>
        <v>0</v>
      </c>
      <c r="R89" s="323">
        <f t="shared" si="53"/>
        <v>0</v>
      </c>
      <c r="S89" s="323">
        <f t="shared" si="54"/>
        <v>0</v>
      </c>
      <c r="T89" s="323">
        <f t="shared" si="87"/>
        <v>0</v>
      </c>
      <c r="U89" s="323">
        <f t="shared" si="88"/>
        <v>0</v>
      </c>
      <c r="V89" s="323">
        <f t="shared" si="55"/>
        <v>0</v>
      </c>
      <c r="W89" s="323">
        <f t="shared" si="56"/>
        <v>0</v>
      </c>
      <c r="X89" s="323">
        <f t="shared" si="57"/>
        <v>0</v>
      </c>
      <c r="Y89" s="323">
        <f t="shared" si="58"/>
        <v>0</v>
      </c>
      <c r="Z89" s="323">
        <f t="shared" si="59"/>
        <v>0</v>
      </c>
      <c r="AA89" s="323">
        <f t="shared" si="60"/>
        <v>0</v>
      </c>
      <c r="AB89" s="323">
        <f t="shared" si="61"/>
        <v>0</v>
      </c>
      <c r="AC89" s="323">
        <f t="shared" si="62"/>
        <v>0</v>
      </c>
      <c r="AD89" s="323">
        <f t="shared" si="63"/>
        <v>0</v>
      </c>
      <c r="AE89" s="323">
        <f t="shared" si="64"/>
        <v>0</v>
      </c>
      <c r="AF89" s="323">
        <f t="shared" si="89"/>
        <v>0</v>
      </c>
      <c r="AG89" s="323">
        <f t="shared" si="90"/>
        <v>0</v>
      </c>
      <c r="AH89" s="323">
        <f t="shared" si="65"/>
        <v>0</v>
      </c>
      <c r="AI89" s="323">
        <f t="shared" si="66"/>
        <v>0</v>
      </c>
      <c r="AJ89" s="323">
        <f t="shared" si="67"/>
        <v>0</v>
      </c>
      <c r="AK89" s="323">
        <f t="shared" si="68"/>
        <v>0</v>
      </c>
      <c r="AL89" s="323">
        <f t="shared" si="69"/>
        <v>0</v>
      </c>
      <c r="AM89" s="323">
        <f t="shared" si="70"/>
        <v>0</v>
      </c>
      <c r="AN89" s="323">
        <f t="shared" si="71"/>
        <v>0</v>
      </c>
      <c r="AO89" s="323">
        <f t="shared" si="72"/>
        <v>0</v>
      </c>
      <c r="AP89" s="323">
        <f t="shared" si="73"/>
        <v>0</v>
      </c>
      <c r="AQ89" s="323">
        <f t="shared" si="74"/>
        <v>0</v>
      </c>
      <c r="AR89" s="323">
        <f t="shared" si="75"/>
        <v>0</v>
      </c>
      <c r="AS89" s="323">
        <f t="shared" si="76"/>
        <v>0</v>
      </c>
      <c r="AT89" s="323">
        <f t="shared" si="77"/>
        <v>0</v>
      </c>
      <c r="AU89" s="323">
        <f t="shared" si="78"/>
        <v>0</v>
      </c>
      <c r="AV89" s="323">
        <f t="shared" si="79"/>
        <v>0</v>
      </c>
      <c r="AW89" s="323">
        <f t="shared" si="80"/>
        <v>0</v>
      </c>
      <c r="AX89" s="323">
        <f t="shared" si="81"/>
        <v>0</v>
      </c>
      <c r="AY89" s="323">
        <f t="shared" si="82"/>
        <v>0</v>
      </c>
      <c r="AZ89" s="323">
        <f t="shared" si="83"/>
        <v>0</v>
      </c>
      <c r="BA89" s="323">
        <f t="shared" si="84"/>
        <v>0</v>
      </c>
    </row>
    <row r="90" spans="1:53" s="320" customFormat="1" ht="15" customHeight="1">
      <c r="A90" s="63" t="str">
        <f t="array" ref="A90">IF(C90&lt;&gt;0,SUM(($C$11:C90&lt;&gt;0)*1),"")</f>
        <v/>
      </c>
      <c r="B90" s="321"/>
      <c r="C90" s="321"/>
      <c r="D90" s="321"/>
      <c r="E90" s="443"/>
      <c r="F90" s="377"/>
      <c r="G90" s="379"/>
      <c r="H90" s="379"/>
      <c r="I90" s="63" t="str">
        <f t="shared" si="91"/>
        <v/>
      </c>
      <c r="J90" s="323">
        <f t="shared" si="47"/>
        <v>0</v>
      </c>
      <c r="K90" s="323">
        <f t="shared" si="48"/>
        <v>0</v>
      </c>
      <c r="L90" s="323">
        <f t="shared" si="49"/>
        <v>0</v>
      </c>
      <c r="M90" s="323">
        <f t="shared" si="50"/>
        <v>0</v>
      </c>
      <c r="N90" s="323">
        <f t="shared" si="85"/>
        <v>0</v>
      </c>
      <c r="O90" s="323">
        <f t="shared" si="86"/>
        <v>0</v>
      </c>
      <c r="P90" s="323">
        <f t="shared" si="51"/>
        <v>0</v>
      </c>
      <c r="Q90" s="323">
        <f t="shared" si="52"/>
        <v>0</v>
      </c>
      <c r="R90" s="323">
        <f t="shared" si="53"/>
        <v>0</v>
      </c>
      <c r="S90" s="323">
        <f t="shared" si="54"/>
        <v>0</v>
      </c>
      <c r="T90" s="323">
        <f t="shared" si="87"/>
        <v>0</v>
      </c>
      <c r="U90" s="323">
        <f t="shared" si="88"/>
        <v>0</v>
      </c>
      <c r="V90" s="323">
        <f t="shared" si="55"/>
        <v>0</v>
      </c>
      <c r="W90" s="323">
        <f t="shared" si="56"/>
        <v>0</v>
      </c>
      <c r="X90" s="323">
        <f t="shared" si="57"/>
        <v>0</v>
      </c>
      <c r="Y90" s="323">
        <f t="shared" si="58"/>
        <v>0</v>
      </c>
      <c r="Z90" s="323">
        <f t="shared" si="59"/>
        <v>0</v>
      </c>
      <c r="AA90" s="323">
        <f t="shared" si="60"/>
        <v>0</v>
      </c>
      <c r="AB90" s="323">
        <f t="shared" si="61"/>
        <v>0</v>
      </c>
      <c r="AC90" s="323">
        <f t="shared" si="62"/>
        <v>0</v>
      </c>
      <c r="AD90" s="323">
        <f t="shared" si="63"/>
        <v>0</v>
      </c>
      <c r="AE90" s="323">
        <f t="shared" si="64"/>
        <v>0</v>
      </c>
      <c r="AF90" s="323">
        <f t="shared" si="89"/>
        <v>0</v>
      </c>
      <c r="AG90" s="323">
        <f t="shared" si="90"/>
        <v>0</v>
      </c>
      <c r="AH90" s="323">
        <f t="shared" si="65"/>
        <v>0</v>
      </c>
      <c r="AI90" s="323">
        <f t="shared" si="66"/>
        <v>0</v>
      </c>
      <c r="AJ90" s="323">
        <f t="shared" si="67"/>
        <v>0</v>
      </c>
      <c r="AK90" s="323">
        <f t="shared" si="68"/>
        <v>0</v>
      </c>
      <c r="AL90" s="323">
        <f t="shared" si="69"/>
        <v>0</v>
      </c>
      <c r="AM90" s="323">
        <f t="shared" si="70"/>
        <v>0</v>
      </c>
      <c r="AN90" s="323">
        <f t="shared" si="71"/>
        <v>0</v>
      </c>
      <c r="AO90" s="323">
        <f t="shared" si="72"/>
        <v>0</v>
      </c>
      <c r="AP90" s="323">
        <f t="shared" si="73"/>
        <v>0</v>
      </c>
      <c r="AQ90" s="323">
        <f t="shared" si="74"/>
        <v>0</v>
      </c>
      <c r="AR90" s="323">
        <f t="shared" si="75"/>
        <v>0</v>
      </c>
      <c r="AS90" s="323">
        <f t="shared" si="76"/>
        <v>0</v>
      </c>
      <c r="AT90" s="323">
        <f t="shared" si="77"/>
        <v>0</v>
      </c>
      <c r="AU90" s="323">
        <f t="shared" si="78"/>
        <v>0</v>
      </c>
      <c r="AV90" s="323">
        <f t="shared" si="79"/>
        <v>0</v>
      </c>
      <c r="AW90" s="323">
        <f t="shared" si="80"/>
        <v>0</v>
      </c>
      <c r="AX90" s="323">
        <f t="shared" si="81"/>
        <v>0</v>
      </c>
      <c r="AY90" s="323">
        <f t="shared" si="82"/>
        <v>0</v>
      </c>
      <c r="AZ90" s="323">
        <f t="shared" si="83"/>
        <v>0</v>
      </c>
      <c r="BA90" s="323">
        <f t="shared" si="84"/>
        <v>0</v>
      </c>
    </row>
    <row r="91" spans="1:53" s="320" customFormat="1" ht="15" customHeight="1">
      <c r="A91" s="63" t="str">
        <f t="array" ref="A91">IF(C91&lt;&gt;0,SUM(($C$11:C91&lt;&gt;0)*1),"")</f>
        <v/>
      </c>
      <c r="B91" s="321"/>
      <c r="C91" s="321"/>
      <c r="D91" s="321"/>
      <c r="E91" s="443"/>
      <c r="F91" s="377"/>
      <c r="G91" s="379"/>
      <c r="H91" s="379"/>
      <c r="I91" s="63" t="str">
        <f t="shared" si="91"/>
        <v/>
      </c>
      <c r="J91" s="323">
        <f t="shared" si="47"/>
        <v>0</v>
      </c>
      <c r="K91" s="323">
        <f t="shared" si="48"/>
        <v>0</v>
      </c>
      <c r="L91" s="323">
        <f t="shared" si="49"/>
        <v>0</v>
      </c>
      <c r="M91" s="323">
        <f t="shared" si="50"/>
        <v>0</v>
      </c>
      <c r="N91" s="323">
        <f t="shared" si="85"/>
        <v>0</v>
      </c>
      <c r="O91" s="323">
        <f t="shared" si="86"/>
        <v>0</v>
      </c>
      <c r="P91" s="323">
        <f t="shared" si="51"/>
        <v>0</v>
      </c>
      <c r="Q91" s="323">
        <f t="shared" si="52"/>
        <v>0</v>
      </c>
      <c r="R91" s="323">
        <f t="shared" si="53"/>
        <v>0</v>
      </c>
      <c r="S91" s="323">
        <f t="shared" si="54"/>
        <v>0</v>
      </c>
      <c r="T91" s="323">
        <f t="shared" si="87"/>
        <v>0</v>
      </c>
      <c r="U91" s="323">
        <f t="shared" si="88"/>
        <v>0</v>
      </c>
      <c r="V91" s="323">
        <f t="shared" si="55"/>
        <v>0</v>
      </c>
      <c r="W91" s="323">
        <f t="shared" si="56"/>
        <v>0</v>
      </c>
      <c r="X91" s="323">
        <f t="shared" si="57"/>
        <v>0</v>
      </c>
      <c r="Y91" s="323">
        <f t="shared" si="58"/>
        <v>0</v>
      </c>
      <c r="Z91" s="323">
        <f t="shared" si="59"/>
        <v>0</v>
      </c>
      <c r="AA91" s="323">
        <f t="shared" si="60"/>
        <v>0</v>
      </c>
      <c r="AB91" s="323">
        <f t="shared" si="61"/>
        <v>0</v>
      </c>
      <c r="AC91" s="323">
        <f t="shared" si="62"/>
        <v>0</v>
      </c>
      <c r="AD91" s="323">
        <f t="shared" si="63"/>
        <v>0</v>
      </c>
      <c r="AE91" s="323">
        <f t="shared" si="64"/>
        <v>0</v>
      </c>
      <c r="AF91" s="323">
        <f t="shared" si="89"/>
        <v>0</v>
      </c>
      <c r="AG91" s="323">
        <f t="shared" si="90"/>
        <v>0</v>
      </c>
      <c r="AH91" s="323">
        <f t="shared" si="65"/>
        <v>0</v>
      </c>
      <c r="AI91" s="323">
        <f t="shared" si="66"/>
        <v>0</v>
      </c>
      <c r="AJ91" s="323">
        <f t="shared" si="67"/>
        <v>0</v>
      </c>
      <c r="AK91" s="323">
        <f t="shared" si="68"/>
        <v>0</v>
      </c>
      <c r="AL91" s="323">
        <f t="shared" si="69"/>
        <v>0</v>
      </c>
      <c r="AM91" s="323">
        <f t="shared" si="70"/>
        <v>0</v>
      </c>
      <c r="AN91" s="323">
        <f t="shared" si="71"/>
        <v>0</v>
      </c>
      <c r="AO91" s="323">
        <f t="shared" si="72"/>
        <v>0</v>
      </c>
      <c r="AP91" s="323">
        <f t="shared" si="73"/>
        <v>0</v>
      </c>
      <c r="AQ91" s="323">
        <f t="shared" si="74"/>
        <v>0</v>
      </c>
      <c r="AR91" s="323">
        <f t="shared" si="75"/>
        <v>0</v>
      </c>
      <c r="AS91" s="323">
        <f t="shared" si="76"/>
        <v>0</v>
      </c>
      <c r="AT91" s="323">
        <f t="shared" si="77"/>
        <v>0</v>
      </c>
      <c r="AU91" s="323">
        <f t="shared" si="78"/>
        <v>0</v>
      </c>
      <c r="AV91" s="323">
        <f t="shared" si="79"/>
        <v>0</v>
      </c>
      <c r="AW91" s="323">
        <f t="shared" si="80"/>
        <v>0</v>
      </c>
      <c r="AX91" s="323">
        <f t="shared" si="81"/>
        <v>0</v>
      </c>
      <c r="AY91" s="323">
        <f t="shared" si="82"/>
        <v>0</v>
      </c>
      <c r="AZ91" s="323">
        <f t="shared" si="83"/>
        <v>0</v>
      </c>
      <c r="BA91" s="323">
        <f t="shared" si="84"/>
        <v>0</v>
      </c>
    </row>
    <row r="92" spans="1:53" s="320" customFormat="1" ht="15" customHeight="1">
      <c r="A92" s="63" t="str">
        <f t="array" ref="A92">IF(C92&lt;&gt;0,SUM(($C$11:C92&lt;&gt;0)*1),"")</f>
        <v/>
      </c>
      <c r="B92" s="321"/>
      <c r="C92" s="321"/>
      <c r="D92" s="321"/>
      <c r="E92" s="443"/>
      <c r="F92" s="377"/>
      <c r="G92" s="379"/>
      <c r="H92" s="379"/>
      <c r="I92" s="63" t="str">
        <f t="shared" si="91"/>
        <v/>
      </c>
      <c r="J92" s="323">
        <f t="shared" si="47"/>
        <v>0</v>
      </c>
      <c r="K92" s="323">
        <f t="shared" si="48"/>
        <v>0</v>
      </c>
      <c r="L92" s="323">
        <f t="shared" si="49"/>
        <v>0</v>
      </c>
      <c r="M92" s="323">
        <f t="shared" si="50"/>
        <v>0</v>
      </c>
      <c r="N92" s="323">
        <f t="shared" si="85"/>
        <v>0</v>
      </c>
      <c r="O92" s="323">
        <f t="shared" si="86"/>
        <v>0</v>
      </c>
      <c r="P92" s="323">
        <f t="shared" si="51"/>
        <v>0</v>
      </c>
      <c r="Q92" s="323">
        <f t="shared" si="52"/>
        <v>0</v>
      </c>
      <c r="R92" s="323">
        <f t="shared" si="53"/>
        <v>0</v>
      </c>
      <c r="S92" s="323">
        <f t="shared" si="54"/>
        <v>0</v>
      </c>
      <c r="T92" s="323">
        <f t="shared" si="87"/>
        <v>0</v>
      </c>
      <c r="U92" s="323">
        <f t="shared" si="88"/>
        <v>0</v>
      </c>
      <c r="V92" s="323">
        <f t="shared" si="55"/>
        <v>0</v>
      </c>
      <c r="W92" s="323">
        <f t="shared" si="56"/>
        <v>0</v>
      </c>
      <c r="X92" s="323">
        <f t="shared" si="57"/>
        <v>0</v>
      </c>
      <c r="Y92" s="323">
        <f t="shared" si="58"/>
        <v>0</v>
      </c>
      <c r="Z92" s="323">
        <f t="shared" si="59"/>
        <v>0</v>
      </c>
      <c r="AA92" s="323">
        <f t="shared" si="60"/>
        <v>0</v>
      </c>
      <c r="AB92" s="323">
        <f t="shared" si="61"/>
        <v>0</v>
      </c>
      <c r="AC92" s="323">
        <f t="shared" si="62"/>
        <v>0</v>
      </c>
      <c r="AD92" s="323">
        <f t="shared" si="63"/>
        <v>0</v>
      </c>
      <c r="AE92" s="323">
        <f t="shared" si="64"/>
        <v>0</v>
      </c>
      <c r="AF92" s="323">
        <f t="shared" si="89"/>
        <v>0</v>
      </c>
      <c r="AG92" s="323">
        <f t="shared" si="90"/>
        <v>0</v>
      </c>
      <c r="AH92" s="323">
        <f t="shared" si="65"/>
        <v>0</v>
      </c>
      <c r="AI92" s="323">
        <f t="shared" si="66"/>
        <v>0</v>
      </c>
      <c r="AJ92" s="323">
        <f t="shared" si="67"/>
        <v>0</v>
      </c>
      <c r="AK92" s="323">
        <f t="shared" si="68"/>
        <v>0</v>
      </c>
      <c r="AL92" s="323">
        <f t="shared" si="69"/>
        <v>0</v>
      </c>
      <c r="AM92" s="323">
        <f t="shared" si="70"/>
        <v>0</v>
      </c>
      <c r="AN92" s="323">
        <f t="shared" si="71"/>
        <v>0</v>
      </c>
      <c r="AO92" s="323">
        <f t="shared" si="72"/>
        <v>0</v>
      </c>
      <c r="AP92" s="323">
        <f t="shared" si="73"/>
        <v>0</v>
      </c>
      <c r="AQ92" s="323">
        <f t="shared" si="74"/>
        <v>0</v>
      </c>
      <c r="AR92" s="323">
        <f t="shared" si="75"/>
        <v>0</v>
      </c>
      <c r="AS92" s="323">
        <f t="shared" si="76"/>
        <v>0</v>
      </c>
      <c r="AT92" s="323">
        <f t="shared" si="77"/>
        <v>0</v>
      </c>
      <c r="AU92" s="323">
        <f t="shared" si="78"/>
        <v>0</v>
      </c>
      <c r="AV92" s="323">
        <f t="shared" si="79"/>
        <v>0</v>
      </c>
      <c r="AW92" s="323">
        <f t="shared" si="80"/>
        <v>0</v>
      </c>
      <c r="AX92" s="323">
        <f t="shared" si="81"/>
        <v>0</v>
      </c>
      <c r="AY92" s="323">
        <f t="shared" si="82"/>
        <v>0</v>
      </c>
      <c r="AZ92" s="323">
        <f t="shared" si="83"/>
        <v>0</v>
      </c>
      <c r="BA92" s="323">
        <f t="shared" si="84"/>
        <v>0</v>
      </c>
    </row>
    <row r="93" spans="1:53" s="320" customFormat="1" ht="15" customHeight="1">
      <c r="A93" s="63" t="str">
        <f t="array" ref="A93">IF(C93&lt;&gt;0,SUM(($C$11:C93&lt;&gt;0)*1),"")</f>
        <v/>
      </c>
      <c r="B93" s="321"/>
      <c r="C93" s="321"/>
      <c r="D93" s="321"/>
      <c r="E93" s="443"/>
      <c r="F93" s="377"/>
      <c r="G93" s="379"/>
      <c r="H93" s="379"/>
      <c r="I93" s="63" t="str">
        <f t="shared" si="91"/>
        <v/>
      </c>
      <c r="J93" s="323">
        <f t="shared" si="47"/>
        <v>0</v>
      </c>
      <c r="K93" s="323">
        <f t="shared" si="48"/>
        <v>0</v>
      </c>
      <c r="L93" s="323">
        <f t="shared" si="49"/>
        <v>0</v>
      </c>
      <c r="M93" s="323">
        <f t="shared" si="50"/>
        <v>0</v>
      </c>
      <c r="N93" s="323">
        <f t="shared" si="85"/>
        <v>0</v>
      </c>
      <c r="O93" s="323">
        <f t="shared" si="86"/>
        <v>0</v>
      </c>
      <c r="P93" s="323">
        <f t="shared" si="51"/>
        <v>0</v>
      </c>
      <c r="Q93" s="323">
        <f t="shared" si="52"/>
        <v>0</v>
      </c>
      <c r="R93" s="323">
        <f t="shared" si="53"/>
        <v>0</v>
      </c>
      <c r="S93" s="323">
        <f t="shared" si="54"/>
        <v>0</v>
      </c>
      <c r="T93" s="323">
        <f t="shared" si="87"/>
        <v>0</v>
      </c>
      <c r="U93" s="323">
        <f t="shared" si="88"/>
        <v>0</v>
      </c>
      <c r="V93" s="323">
        <f t="shared" si="55"/>
        <v>0</v>
      </c>
      <c r="W93" s="323">
        <f t="shared" si="56"/>
        <v>0</v>
      </c>
      <c r="X93" s="323">
        <f t="shared" si="57"/>
        <v>0</v>
      </c>
      <c r="Y93" s="323">
        <f t="shared" si="58"/>
        <v>0</v>
      </c>
      <c r="Z93" s="323">
        <f t="shared" si="59"/>
        <v>0</v>
      </c>
      <c r="AA93" s="323">
        <f t="shared" si="60"/>
        <v>0</v>
      </c>
      <c r="AB93" s="323">
        <f t="shared" si="61"/>
        <v>0</v>
      </c>
      <c r="AC93" s="323">
        <f t="shared" si="62"/>
        <v>0</v>
      </c>
      <c r="AD93" s="323">
        <f t="shared" si="63"/>
        <v>0</v>
      </c>
      <c r="AE93" s="323">
        <f t="shared" si="64"/>
        <v>0</v>
      </c>
      <c r="AF93" s="323">
        <f t="shared" si="89"/>
        <v>0</v>
      </c>
      <c r="AG93" s="323">
        <f t="shared" si="90"/>
        <v>0</v>
      </c>
      <c r="AH93" s="323">
        <f t="shared" si="65"/>
        <v>0</v>
      </c>
      <c r="AI93" s="323">
        <f t="shared" si="66"/>
        <v>0</v>
      </c>
      <c r="AJ93" s="323">
        <f t="shared" si="67"/>
        <v>0</v>
      </c>
      <c r="AK93" s="323">
        <f t="shared" si="68"/>
        <v>0</v>
      </c>
      <c r="AL93" s="323">
        <f t="shared" si="69"/>
        <v>0</v>
      </c>
      <c r="AM93" s="323">
        <f t="shared" si="70"/>
        <v>0</v>
      </c>
      <c r="AN93" s="323">
        <f t="shared" si="71"/>
        <v>0</v>
      </c>
      <c r="AO93" s="323">
        <f t="shared" si="72"/>
        <v>0</v>
      </c>
      <c r="AP93" s="323">
        <f t="shared" si="73"/>
        <v>0</v>
      </c>
      <c r="AQ93" s="323">
        <f t="shared" si="74"/>
        <v>0</v>
      </c>
      <c r="AR93" s="323">
        <f t="shared" si="75"/>
        <v>0</v>
      </c>
      <c r="AS93" s="323">
        <f t="shared" si="76"/>
        <v>0</v>
      </c>
      <c r="AT93" s="323">
        <f t="shared" si="77"/>
        <v>0</v>
      </c>
      <c r="AU93" s="323">
        <f t="shared" si="78"/>
        <v>0</v>
      </c>
      <c r="AV93" s="323">
        <f t="shared" si="79"/>
        <v>0</v>
      </c>
      <c r="AW93" s="323">
        <f t="shared" si="80"/>
        <v>0</v>
      </c>
      <c r="AX93" s="323">
        <f t="shared" si="81"/>
        <v>0</v>
      </c>
      <c r="AY93" s="323">
        <f t="shared" si="82"/>
        <v>0</v>
      </c>
      <c r="AZ93" s="323">
        <f t="shared" si="83"/>
        <v>0</v>
      </c>
      <c r="BA93" s="323">
        <f t="shared" si="84"/>
        <v>0</v>
      </c>
    </row>
    <row r="94" spans="1:53" s="320" customFormat="1" ht="15" customHeight="1">
      <c r="A94" s="63" t="str">
        <f t="array" ref="A94">IF(C94&lt;&gt;0,SUM(($C$11:C94&lt;&gt;0)*1),"")</f>
        <v/>
      </c>
      <c r="B94" s="321"/>
      <c r="C94" s="321"/>
      <c r="D94" s="321"/>
      <c r="E94" s="443"/>
      <c r="F94" s="377"/>
      <c r="G94" s="379"/>
      <c r="H94" s="379"/>
      <c r="I94" s="63" t="str">
        <f t="shared" si="91"/>
        <v/>
      </c>
      <c r="J94" s="323">
        <f t="shared" si="47"/>
        <v>0</v>
      </c>
      <c r="K94" s="323">
        <f t="shared" si="48"/>
        <v>0</v>
      </c>
      <c r="L94" s="323">
        <f t="shared" si="49"/>
        <v>0</v>
      </c>
      <c r="M94" s="323">
        <f t="shared" si="50"/>
        <v>0</v>
      </c>
      <c r="N94" s="323">
        <f t="shared" si="85"/>
        <v>0</v>
      </c>
      <c r="O94" s="323">
        <f t="shared" si="86"/>
        <v>0</v>
      </c>
      <c r="P94" s="323">
        <f t="shared" si="51"/>
        <v>0</v>
      </c>
      <c r="Q94" s="323">
        <f t="shared" si="52"/>
        <v>0</v>
      </c>
      <c r="R94" s="323">
        <f t="shared" si="53"/>
        <v>0</v>
      </c>
      <c r="S94" s="323">
        <f t="shared" si="54"/>
        <v>0</v>
      </c>
      <c r="T94" s="323">
        <f t="shared" si="87"/>
        <v>0</v>
      </c>
      <c r="U94" s="323">
        <f t="shared" si="88"/>
        <v>0</v>
      </c>
      <c r="V94" s="323">
        <f t="shared" si="55"/>
        <v>0</v>
      </c>
      <c r="W94" s="323">
        <f t="shared" si="56"/>
        <v>0</v>
      </c>
      <c r="X94" s="323">
        <f t="shared" si="57"/>
        <v>0</v>
      </c>
      <c r="Y94" s="323">
        <f t="shared" si="58"/>
        <v>0</v>
      </c>
      <c r="Z94" s="323">
        <f t="shared" si="59"/>
        <v>0</v>
      </c>
      <c r="AA94" s="323">
        <f t="shared" si="60"/>
        <v>0</v>
      </c>
      <c r="AB94" s="323">
        <f t="shared" si="61"/>
        <v>0</v>
      </c>
      <c r="AC94" s="323">
        <f t="shared" si="62"/>
        <v>0</v>
      </c>
      <c r="AD94" s="323">
        <f t="shared" si="63"/>
        <v>0</v>
      </c>
      <c r="AE94" s="323">
        <f t="shared" si="64"/>
        <v>0</v>
      </c>
      <c r="AF94" s="323">
        <f t="shared" si="89"/>
        <v>0</v>
      </c>
      <c r="AG94" s="323">
        <f t="shared" si="90"/>
        <v>0</v>
      </c>
      <c r="AH94" s="323">
        <f t="shared" si="65"/>
        <v>0</v>
      </c>
      <c r="AI94" s="323">
        <f t="shared" si="66"/>
        <v>0</v>
      </c>
      <c r="AJ94" s="323">
        <f t="shared" si="67"/>
        <v>0</v>
      </c>
      <c r="AK94" s="323">
        <f t="shared" si="68"/>
        <v>0</v>
      </c>
      <c r="AL94" s="323">
        <f t="shared" si="69"/>
        <v>0</v>
      </c>
      <c r="AM94" s="323">
        <f t="shared" si="70"/>
        <v>0</v>
      </c>
      <c r="AN94" s="323">
        <f t="shared" si="71"/>
        <v>0</v>
      </c>
      <c r="AO94" s="323">
        <f t="shared" si="72"/>
        <v>0</v>
      </c>
      <c r="AP94" s="323">
        <f t="shared" si="73"/>
        <v>0</v>
      </c>
      <c r="AQ94" s="323">
        <f t="shared" si="74"/>
        <v>0</v>
      </c>
      <c r="AR94" s="323">
        <f t="shared" si="75"/>
        <v>0</v>
      </c>
      <c r="AS94" s="323">
        <f t="shared" si="76"/>
        <v>0</v>
      </c>
      <c r="AT94" s="323">
        <f t="shared" si="77"/>
        <v>0</v>
      </c>
      <c r="AU94" s="323">
        <f t="shared" si="78"/>
        <v>0</v>
      </c>
      <c r="AV94" s="323">
        <f t="shared" si="79"/>
        <v>0</v>
      </c>
      <c r="AW94" s="323">
        <f t="shared" si="80"/>
        <v>0</v>
      </c>
      <c r="AX94" s="323">
        <f t="shared" si="81"/>
        <v>0</v>
      </c>
      <c r="AY94" s="323">
        <f t="shared" si="82"/>
        <v>0</v>
      </c>
      <c r="AZ94" s="323">
        <f t="shared" si="83"/>
        <v>0</v>
      </c>
      <c r="BA94" s="323">
        <f t="shared" si="84"/>
        <v>0</v>
      </c>
    </row>
    <row r="95" spans="1:53" s="320" customFormat="1" ht="15" customHeight="1">
      <c r="A95" s="63" t="str">
        <f t="array" ref="A95">IF(C95&lt;&gt;0,SUM(($C$11:C95&lt;&gt;0)*1),"")</f>
        <v/>
      </c>
      <c r="B95" s="321"/>
      <c r="C95" s="321"/>
      <c r="D95" s="321"/>
      <c r="E95" s="443"/>
      <c r="F95" s="377"/>
      <c r="G95" s="379"/>
      <c r="H95" s="379"/>
      <c r="I95" s="63" t="str">
        <f t="shared" si="91"/>
        <v/>
      </c>
      <c r="J95" s="323">
        <f t="shared" si="47"/>
        <v>0</v>
      </c>
      <c r="K95" s="323">
        <f t="shared" si="48"/>
        <v>0</v>
      </c>
      <c r="L95" s="323">
        <f t="shared" si="49"/>
        <v>0</v>
      </c>
      <c r="M95" s="323">
        <f t="shared" si="50"/>
        <v>0</v>
      </c>
      <c r="N95" s="323">
        <f t="shared" si="85"/>
        <v>0</v>
      </c>
      <c r="O95" s="323">
        <f t="shared" si="86"/>
        <v>0</v>
      </c>
      <c r="P95" s="323">
        <f t="shared" si="51"/>
        <v>0</v>
      </c>
      <c r="Q95" s="323">
        <f t="shared" si="52"/>
        <v>0</v>
      </c>
      <c r="R95" s="323">
        <f t="shared" si="53"/>
        <v>0</v>
      </c>
      <c r="S95" s="323">
        <f t="shared" si="54"/>
        <v>0</v>
      </c>
      <c r="T95" s="323">
        <f t="shared" si="87"/>
        <v>0</v>
      </c>
      <c r="U95" s="323">
        <f t="shared" si="88"/>
        <v>0</v>
      </c>
      <c r="V95" s="323">
        <f t="shared" si="55"/>
        <v>0</v>
      </c>
      <c r="W95" s="323">
        <f t="shared" si="56"/>
        <v>0</v>
      </c>
      <c r="X95" s="323">
        <f t="shared" si="57"/>
        <v>0</v>
      </c>
      <c r="Y95" s="323">
        <f t="shared" si="58"/>
        <v>0</v>
      </c>
      <c r="Z95" s="323">
        <f t="shared" si="59"/>
        <v>0</v>
      </c>
      <c r="AA95" s="323">
        <f t="shared" si="60"/>
        <v>0</v>
      </c>
      <c r="AB95" s="323">
        <f t="shared" si="61"/>
        <v>0</v>
      </c>
      <c r="AC95" s="323">
        <f t="shared" si="62"/>
        <v>0</v>
      </c>
      <c r="AD95" s="323">
        <f t="shared" si="63"/>
        <v>0</v>
      </c>
      <c r="AE95" s="323">
        <f t="shared" si="64"/>
        <v>0</v>
      </c>
      <c r="AF95" s="323">
        <f t="shared" si="89"/>
        <v>0</v>
      </c>
      <c r="AG95" s="323">
        <f t="shared" si="90"/>
        <v>0</v>
      </c>
      <c r="AH95" s="323">
        <f t="shared" si="65"/>
        <v>0</v>
      </c>
      <c r="AI95" s="323">
        <f t="shared" si="66"/>
        <v>0</v>
      </c>
      <c r="AJ95" s="323">
        <f t="shared" si="67"/>
        <v>0</v>
      </c>
      <c r="AK95" s="323">
        <f t="shared" si="68"/>
        <v>0</v>
      </c>
      <c r="AL95" s="323">
        <f t="shared" si="69"/>
        <v>0</v>
      </c>
      <c r="AM95" s="323">
        <f t="shared" si="70"/>
        <v>0</v>
      </c>
      <c r="AN95" s="323">
        <f t="shared" si="71"/>
        <v>0</v>
      </c>
      <c r="AO95" s="323">
        <f t="shared" si="72"/>
        <v>0</v>
      </c>
      <c r="AP95" s="323">
        <f t="shared" si="73"/>
        <v>0</v>
      </c>
      <c r="AQ95" s="323">
        <f t="shared" si="74"/>
        <v>0</v>
      </c>
      <c r="AR95" s="323">
        <f t="shared" si="75"/>
        <v>0</v>
      </c>
      <c r="AS95" s="323">
        <f t="shared" si="76"/>
        <v>0</v>
      </c>
      <c r="AT95" s="323">
        <f t="shared" si="77"/>
        <v>0</v>
      </c>
      <c r="AU95" s="323">
        <f t="shared" si="78"/>
        <v>0</v>
      </c>
      <c r="AV95" s="323">
        <f t="shared" si="79"/>
        <v>0</v>
      </c>
      <c r="AW95" s="323">
        <f t="shared" si="80"/>
        <v>0</v>
      </c>
      <c r="AX95" s="323">
        <f t="shared" si="81"/>
        <v>0</v>
      </c>
      <c r="AY95" s="323">
        <f t="shared" si="82"/>
        <v>0</v>
      </c>
      <c r="AZ95" s="323">
        <f t="shared" si="83"/>
        <v>0</v>
      </c>
      <c r="BA95" s="323">
        <f t="shared" si="84"/>
        <v>0</v>
      </c>
    </row>
    <row r="96" spans="1:53" s="320" customFormat="1" ht="15" customHeight="1">
      <c r="A96" s="63" t="str">
        <f t="array" ref="A96">IF(C96&lt;&gt;0,SUM(($C$11:C96&lt;&gt;0)*1),"")</f>
        <v/>
      </c>
      <c r="B96" s="321"/>
      <c r="C96" s="321"/>
      <c r="D96" s="321"/>
      <c r="E96" s="443"/>
      <c r="F96" s="377"/>
      <c r="G96" s="379"/>
      <c r="H96" s="379"/>
      <c r="I96" s="63" t="str">
        <f t="shared" si="91"/>
        <v/>
      </c>
      <c r="J96" s="323">
        <f t="shared" si="47"/>
        <v>0</v>
      </c>
      <c r="K96" s="323">
        <f t="shared" si="48"/>
        <v>0</v>
      </c>
      <c r="L96" s="323">
        <f t="shared" si="49"/>
        <v>0</v>
      </c>
      <c r="M96" s="323">
        <f t="shared" si="50"/>
        <v>0</v>
      </c>
      <c r="N96" s="323">
        <f t="shared" si="85"/>
        <v>0</v>
      </c>
      <c r="O96" s="323">
        <f t="shared" si="86"/>
        <v>0</v>
      </c>
      <c r="P96" s="323">
        <f t="shared" si="51"/>
        <v>0</v>
      </c>
      <c r="Q96" s="323">
        <f t="shared" si="52"/>
        <v>0</v>
      </c>
      <c r="R96" s="323">
        <f t="shared" si="53"/>
        <v>0</v>
      </c>
      <c r="S96" s="323">
        <f t="shared" si="54"/>
        <v>0</v>
      </c>
      <c r="T96" s="323">
        <f t="shared" si="87"/>
        <v>0</v>
      </c>
      <c r="U96" s="323">
        <f t="shared" si="88"/>
        <v>0</v>
      </c>
      <c r="V96" s="323">
        <f t="shared" si="55"/>
        <v>0</v>
      </c>
      <c r="W96" s="323">
        <f t="shared" si="56"/>
        <v>0</v>
      </c>
      <c r="X96" s="323">
        <f t="shared" si="57"/>
        <v>0</v>
      </c>
      <c r="Y96" s="323">
        <f t="shared" si="58"/>
        <v>0</v>
      </c>
      <c r="Z96" s="323">
        <f t="shared" si="59"/>
        <v>0</v>
      </c>
      <c r="AA96" s="323">
        <f t="shared" si="60"/>
        <v>0</v>
      </c>
      <c r="AB96" s="323">
        <f t="shared" si="61"/>
        <v>0</v>
      </c>
      <c r="AC96" s="323">
        <f t="shared" si="62"/>
        <v>0</v>
      </c>
      <c r="AD96" s="323">
        <f t="shared" si="63"/>
        <v>0</v>
      </c>
      <c r="AE96" s="323">
        <f t="shared" si="64"/>
        <v>0</v>
      </c>
      <c r="AF96" s="323">
        <f t="shared" si="89"/>
        <v>0</v>
      </c>
      <c r="AG96" s="323">
        <f t="shared" si="90"/>
        <v>0</v>
      </c>
      <c r="AH96" s="323">
        <f t="shared" si="65"/>
        <v>0</v>
      </c>
      <c r="AI96" s="323">
        <f t="shared" si="66"/>
        <v>0</v>
      </c>
      <c r="AJ96" s="323">
        <f t="shared" si="67"/>
        <v>0</v>
      </c>
      <c r="AK96" s="323">
        <f t="shared" si="68"/>
        <v>0</v>
      </c>
      <c r="AL96" s="323">
        <f t="shared" si="69"/>
        <v>0</v>
      </c>
      <c r="AM96" s="323">
        <f t="shared" si="70"/>
        <v>0</v>
      </c>
      <c r="AN96" s="323">
        <f t="shared" si="71"/>
        <v>0</v>
      </c>
      <c r="AO96" s="323">
        <f t="shared" si="72"/>
        <v>0</v>
      </c>
      <c r="AP96" s="323">
        <f t="shared" si="73"/>
        <v>0</v>
      </c>
      <c r="AQ96" s="323">
        <f t="shared" si="74"/>
        <v>0</v>
      </c>
      <c r="AR96" s="323">
        <f t="shared" si="75"/>
        <v>0</v>
      </c>
      <c r="AS96" s="323">
        <f t="shared" si="76"/>
        <v>0</v>
      </c>
      <c r="AT96" s="323">
        <f t="shared" si="77"/>
        <v>0</v>
      </c>
      <c r="AU96" s="323">
        <f t="shared" si="78"/>
        <v>0</v>
      </c>
      <c r="AV96" s="323">
        <f t="shared" si="79"/>
        <v>0</v>
      </c>
      <c r="AW96" s="323">
        <f t="shared" si="80"/>
        <v>0</v>
      </c>
      <c r="AX96" s="323">
        <f t="shared" si="81"/>
        <v>0</v>
      </c>
      <c r="AY96" s="323">
        <f t="shared" si="82"/>
        <v>0</v>
      </c>
      <c r="AZ96" s="323">
        <f t="shared" si="83"/>
        <v>0</v>
      </c>
      <c r="BA96" s="323">
        <f t="shared" si="84"/>
        <v>0</v>
      </c>
    </row>
    <row r="97" spans="1:53" s="320" customFormat="1" ht="15" customHeight="1">
      <c r="A97" s="63" t="str">
        <f t="array" ref="A97">IF(C97&lt;&gt;0,SUM(($C$11:C97&lt;&gt;0)*1),"")</f>
        <v/>
      </c>
      <c r="B97" s="321"/>
      <c r="C97" s="321"/>
      <c r="D97" s="321"/>
      <c r="E97" s="443"/>
      <c r="F97" s="377"/>
      <c r="G97" s="379"/>
      <c r="H97" s="379"/>
      <c r="I97" s="63" t="str">
        <f t="shared" si="91"/>
        <v/>
      </c>
      <c r="J97" s="323">
        <f t="shared" si="47"/>
        <v>0</v>
      </c>
      <c r="K97" s="323">
        <f t="shared" si="48"/>
        <v>0</v>
      </c>
      <c r="L97" s="323">
        <f t="shared" si="49"/>
        <v>0</v>
      </c>
      <c r="M97" s="323">
        <f t="shared" si="50"/>
        <v>0</v>
      </c>
      <c r="N97" s="323">
        <f t="shared" si="85"/>
        <v>0</v>
      </c>
      <c r="O97" s="323">
        <f t="shared" si="86"/>
        <v>0</v>
      </c>
      <c r="P97" s="323">
        <f t="shared" si="51"/>
        <v>0</v>
      </c>
      <c r="Q97" s="323">
        <f t="shared" si="52"/>
        <v>0</v>
      </c>
      <c r="R97" s="323">
        <f t="shared" si="53"/>
        <v>0</v>
      </c>
      <c r="S97" s="323">
        <f t="shared" si="54"/>
        <v>0</v>
      </c>
      <c r="T97" s="323">
        <f t="shared" si="87"/>
        <v>0</v>
      </c>
      <c r="U97" s="323">
        <f t="shared" si="88"/>
        <v>0</v>
      </c>
      <c r="V97" s="323">
        <f t="shared" si="55"/>
        <v>0</v>
      </c>
      <c r="W97" s="323">
        <f t="shared" si="56"/>
        <v>0</v>
      </c>
      <c r="X97" s="323">
        <f t="shared" si="57"/>
        <v>0</v>
      </c>
      <c r="Y97" s="323">
        <f t="shared" si="58"/>
        <v>0</v>
      </c>
      <c r="Z97" s="323">
        <f t="shared" si="59"/>
        <v>0</v>
      </c>
      <c r="AA97" s="323">
        <f t="shared" si="60"/>
        <v>0</v>
      </c>
      <c r="AB97" s="323">
        <f t="shared" si="61"/>
        <v>0</v>
      </c>
      <c r="AC97" s="323">
        <f t="shared" si="62"/>
        <v>0</v>
      </c>
      <c r="AD97" s="323">
        <f t="shared" si="63"/>
        <v>0</v>
      </c>
      <c r="AE97" s="323">
        <f t="shared" si="64"/>
        <v>0</v>
      </c>
      <c r="AF97" s="323">
        <f t="shared" si="89"/>
        <v>0</v>
      </c>
      <c r="AG97" s="323">
        <f t="shared" si="90"/>
        <v>0</v>
      </c>
      <c r="AH97" s="323">
        <f t="shared" si="65"/>
        <v>0</v>
      </c>
      <c r="AI97" s="323">
        <f t="shared" si="66"/>
        <v>0</v>
      </c>
      <c r="AJ97" s="323">
        <f t="shared" si="67"/>
        <v>0</v>
      </c>
      <c r="AK97" s="323">
        <f t="shared" si="68"/>
        <v>0</v>
      </c>
      <c r="AL97" s="323">
        <f t="shared" si="69"/>
        <v>0</v>
      </c>
      <c r="AM97" s="323">
        <f t="shared" si="70"/>
        <v>0</v>
      </c>
      <c r="AN97" s="323">
        <f t="shared" si="71"/>
        <v>0</v>
      </c>
      <c r="AO97" s="323">
        <f t="shared" si="72"/>
        <v>0</v>
      </c>
      <c r="AP97" s="323">
        <f t="shared" si="73"/>
        <v>0</v>
      </c>
      <c r="AQ97" s="323">
        <f t="shared" si="74"/>
        <v>0</v>
      </c>
      <c r="AR97" s="323">
        <f t="shared" si="75"/>
        <v>0</v>
      </c>
      <c r="AS97" s="323">
        <f t="shared" si="76"/>
        <v>0</v>
      </c>
      <c r="AT97" s="323">
        <f t="shared" si="77"/>
        <v>0</v>
      </c>
      <c r="AU97" s="323">
        <f t="shared" si="78"/>
        <v>0</v>
      </c>
      <c r="AV97" s="323">
        <f t="shared" si="79"/>
        <v>0</v>
      </c>
      <c r="AW97" s="323">
        <f t="shared" si="80"/>
        <v>0</v>
      </c>
      <c r="AX97" s="323">
        <f t="shared" si="81"/>
        <v>0</v>
      </c>
      <c r="AY97" s="323">
        <f t="shared" si="82"/>
        <v>0</v>
      </c>
      <c r="AZ97" s="323">
        <f t="shared" si="83"/>
        <v>0</v>
      </c>
      <c r="BA97" s="323">
        <f t="shared" si="84"/>
        <v>0</v>
      </c>
    </row>
    <row r="98" spans="1:53" s="320" customFormat="1" ht="15" customHeight="1">
      <c r="A98" s="63" t="str">
        <f t="array" ref="A98">IF(C98&lt;&gt;0,SUM(($C$11:C98&lt;&gt;0)*1),"")</f>
        <v/>
      </c>
      <c r="B98" s="321"/>
      <c r="C98" s="321"/>
      <c r="D98" s="321"/>
      <c r="E98" s="443"/>
      <c r="F98" s="377"/>
      <c r="G98" s="379"/>
      <c r="H98" s="379"/>
      <c r="I98" s="63" t="str">
        <f t="shared" si="91"/>
        <v/>
      </c>
      <c r="J98" s="323">
        <f t="shared" si="47"/>
        <v>0</v>
      </c>
      <c r="K98" s="323">
        <f t="shared" si="48"/>
        <v>0</v>
      </c>
      <c r="L98" s="323">
        <f t="shared" si="49"/>
        <v>0</v>
      </c>
      <c r="M98" s="323">
        <f t="shared" si="50"/>
        <v>0</v>
      </c>
      <c r="N98" s="323">
        <f t="shared" si="85"/>
        <v>0</v>
      </c>
      <c r="O98" s="323">
        <f t="shared" si="86"/>
        <v>0</v>
      </c>
      <c r="P98" s="323">
        <f t="shared" si="51"/>
        <v>0</v>
      </c>
      <c r="Q98" s="323">
        <f t="shared" si="52"/>
        <v>0</v>
      </c>
      <c r="R98" s="323">
        <f t="shared" si="53"/>
        <v>0</v>
      </c>
      <c r="S98" s="323">
        <f t="shared" si="54"/>
        <v>0</v>
      </c>
      <c r="T98" s="323">
        <f t="shared" si="87"/>
        <v>0</v>
      </c>
      <c r="U98" s="323">
        <f t="shared" si="88"/>
        <v>0</v>
      </c>
      <c r="V98" s="323">
        <f t="shared" si="55"/>
        <v>0</v>
      </c>
      <c r="W98" s="323">
        <f t="shared" si="56"/>
        <v>0</v>
      </c>
      <c r="X98" s="323">
        <f t="shared" si="57"/>
        <v>0</v>
      </c>
      <c r="Y98" s="323">
        <f t="shared" si="58"/>
        <v>0</v>
      </c>
      <c r="Z98" s="323">
        <f t="shared" si="59"/>
        <v>0</v>
      </c>
      <c r="AA98" s="323">
        <f t="shared" si="60"/>
        <v>0</v>
      </c>
      <c r="AB98" s="323">
        <f t="shared" si="61"/>
        <v>0</v>
      </c>
      <c r="AC98" s="323">
        <f t="shared" si="62"/>
        <v>0</v>
      </c>
      <c r="AD98" s="323">
        <f t="shared" si="63"/>
        <v>0</v>
      </c>
      <c r="AE98" s="323">
        <f t="shared" si="64"/>
        <v>0</v>
      </c>
      <c r="AF98" s="323">
        <f t="shared" si="89"/>
        <v>0</v>
      </c>
      <c r="AG98" s="323">
        <f t="shared" si="90"/>
        <v>0</v>
      </c>
      <c r="AH98" s="323">
        <f t="shared" si="65"/>
        <v>0</v>
      </c>
      <c r="AI98" s="323">
        <f t="shared" si="66"/>
        <v>0</v>
      </c>
      <c r="AJ98" s="323">
        <f t="shared" si="67"/>
        <v>0</v>
      </c>
      <c r="AK98" s="323">
        <f t="shared" si="68"/>
        <v>0</v>
      </c>
      <c r="AL98" s="323">
        <f t="shared" si="69"/>
        <v>0</v>
      </c>
      <c r="AM98" s="323">
        <f t="shared" si="70"/>
        <v>0</v>
      </c>
      <c r="AN98" s="323">
        <f t="shared" si="71"/>
        <v>0</v>
      </c>
      <c r="AO98" s="323">
        <f t="shared" si="72"/>
        <v>0</v>
      </c>
      <c r="AP98" s="323">
        <f t="shared" si="73"/>
        <v>0</v>
      </c>
      <c r="AQ98" s="323">
        <f t="shared" si="74"/>
        <v>0</v>
      </c>
      <c r="AR98" s="323">
        <f t="shared" si="75"/>
        <v>0</v>
      </c>
      <c r="AS98" s="323">
        <f t="shared" si="76"/>
        <v>0</v>
      </c>
      <c r="AT98" s="323">
        <f t="shared" si="77"/>
        <v>0</v>
      </c>
      <c r="AU98" s="323">
        <f t="shared" si="78"/>
        <v>0</v>
      </c>
      <c r="AV98" s="323">
        <f t="shared" si="79"/>
        <v>0</v>
      </c>
      <c r="AW98" s="323">
        <f t="shared" si="80"/>
        <v>0</v>
      </c>
      <c r="AX98" s="323">
        <f t="shared" si="81"/>
        <v>0</v>
      </c>
      <c r="AY98" s="323">
        <f t="shared" si="82"/>
        <v>0</v>
      </c>
      <c r="AZ98" s="323">
        <f t="shared" si="83"/>
        <v>0</v>
      </c>
      <c r="BA98" s="323">
        <f t="shared" si="84"/>
        <v>0</v>
      </c>
    </row>
    <row r="99" spans="1:53" s="320" customFormat="1" ht="15" customHeight="1">
      <c r="A99" s="63" t="str">
        <f t="array" ref="A99">IF(C99&lt;&gt;0,SUM(($C$11:C99&lt;&gt;0)*1),"")</f>
        <v/>
      </c>
      <c r="B99" s="321"/>
      <c r="C99" s="321"/>
      <c r="D99" s="321"/>
      <c r="E99" s="443"/>
      <c r="F99" s="377"/>
      <c r="G99" s="379"/>
      <c r="H99" s="379"/>
      <c r="I99" s="63" t="str">
        <f t="shared" si="91"/>
        <v/>
      </c>
      <c r="J99" s="323">
        <f t="shared" si="47"/>
        <v>0</v>
      </c>
      <c r="K99" s="323">
        <f t="shared" si="48"/>
        <v>0</v>
      </c>
      <c r="L99" s="323">
        <f t="shared" si="49"/>
        <v>0</v>
      </c>
      <c r="M99" s="323">
        <f t="shared" si="50"/>
        <v>0</v>
      </c>
      <c r="N99" s="323">
        <f t="shared" si="85"/>
        <v>0</v>
      </c>
      <c r="O99" s="323">
        <f t="shared" si="86"/>
        <v>0</v>
      </c>
      <c r="P99" s="323">
        <f t="shared" si="51"/>
        <v>0</v>
      </c>
      <c r="Q99" s="323">
        <f t="shared" si="52"/>
        <v>0</v>
      </c>
      <c r="R99" s="323">
        <f t="shared" si="53"/>
        <v>0</v>
      </c>
      <c r="S99" s="323">
        <f t="shared" si="54"/>
        <v>0</v>
      </c>
      <c r="T99" s="323">
        <f t="shared" si="87"/>
        <v>0</v>
      </c>
      <c r="U99" s="323">
        <f t="shared" si="88"/>
        <v>0</v>
      </c>
      <c r="V99" s="323">
        <f t="shared" si="55"/>
        <v>0</v>
      </c>
      <c r="W99" s="323">
        <f t="shared" si="56"/>
        <v>0</v>
      </c>
      <c r="X99" s="323">
        <f t="shared" si="57"/>
        <v>0</v>
      </c>
      <c r="Y99" s="323">
        <f t="shared" si="58"/>
        <v>0</v>
      </c>
      <c r="Z99" s="323">
        <f t="shared" si="59"/>
        <v>0</v>
      </c>
      <c r="AA99" s="323">
        <f t="shared" si="60"/>
        <v>0</v>
      </c>
      <c r="AB99" s="323">
        <f t="shared" si="61"/>
        <v>0</v>
      </c>
      <c r="AC99" s="323">
        <f t="shared" si="62"/>
        <v>0</v>
      </c>
      <c r="AD99" s="323">
        <f t="shared" si="63"/>
        <v>0</v>
      </c>
      <c r="AE99" s="323">
        <f t="shared" si="64"/>
        <v>0</v>
      </c>
      <c r="AF99" s="323">
        <f t="shared" si="89"/>
        <v>0</v>
      </c>
      <c r="AG99" s="323">
        <f t="shared" si="90"/>
        <v>0</v>
      </c>
      <c r="AH99" s="323">
        <f t="shared" si="65"/>
        <v>0</v>
      </c>
      <c r="AI99" s="323">
        <f t="shared" si="66"/>
        <v>0</v>
      </c>
      <c r="AJ99" s="323">
        <f t="shared" si="67"/>
        <v>0</v>
      </c>
      <c r="AK99" s="323">
        <f t="shared" si="68"/>
        <v>0</v>
      </c>
      <c r="AL99" s="323">
        <f t="shared" si="69"/>
        <v>0</v>
      </c>
      <c r="AM99" s="323">
        <f t="shared" si="70"/>
        <v>0</v>
      </c>
      <c r="AN99" s="323">
        <f t="shared" si="71"/>
        <v>0</v>
      </c>
      <c r="AO99" s="323">
        <f t="shared" si="72"/>
        <v>0</v>
      </c>
      <c r="AP99" s="323">
        <f t="shared" si="73"/>
        <v>0</v>
      </c>
      <c r="AQ99" s="323">
        <f t="shared" si="74"/>
        <v>0</v>
      </c>
      <c r="AR99" s="323">
        <f t="shared" si="75"/>
        <v>0</v>
      </c>
      <c r="AS99" s="323">
        <f t="shared" si="76"/>
        <v>0</v>
      </c>
      <c r="AT99" s="323">
        <f t="shared" si="77"/>
        <v>0</v>
      </c>
      <c r="AU99" s="323">
        <f t="shared" si="78"/>
        <v>0</v>
      </c>
      <c r="AV99" s="323">
        <f t="shared" si="79"/>
        <v>0</v>
      </c>
      <c r="AW99" s="323">
        <f t="shared" si="80"/>
        <v>0</v>
      </c>
      <c r="AX99" s="323">
        <f t="shared" si="81"/>
        <v>0</v>
      </c>
      <c r="AY99" s="323">
        <f t="shared" si="82"/>
        <v>0</v>
      </c>
      <c r="AZ99" s="323">
        <f t="shared" si="83"/>
        <v>0</v>
      </c>
      <c r="BA99" s="323">
        <f t="shared" si="84"/>
        <v>0</v>
      </c>
    </row>
    <row r="100" spans="1:53" s="320" customFormat="1" ht="15" customHeight="1">
      <c r="A100" s="63" t="str">
        <f t="array" ref="A100">IF(C100&lt;&gt;0,SUM(($C$11:C100&lt;&gt;0)*1),"")</f>
        <v/>
      </c>
      <c r="B100" s="321"/>
      <c r="C100" s="321"/>
      <c r="D100" s="321"/>
      <c r="E100" s="443"/>
      <c r="F100" s="377"/>
      <c r="G100" s="379"/>
      <c r="H100" s="379"/>
      <c r="I100" s="63" t="str">
        <f t="shared" si="91"/>
        <v/>
      </c>
      <c r="J100" s="323">
        <f t="shared" si="47"/>
        <v>0</v>
      </c>
      <c r="K100" s="323">
        <f t="shared" si="48"/>
        <v>0</v>
      </c>
      <c r="L100" s="323">
        <f t="shared" si="49"/>
        <v>0</v>
      </c>
      <c r="M100" s="323">
        <f t="shared" si="50"/>
        <v>0</v>
      </c>
      <c r="N100" s="323">
        <f t="shared" si="85"/>
        <v>0</v>
      </c>
      <c r="O100" s="323">
        <f t="shared" si="86"/>
        <v>0</v>
      </c>
      <c r="P100" s="323">
        <f t="shared" si="51"/>
        <v>0</v>
      </c>
      <c r="Q100" s="323">
        <f t="shared" si="52"/>
        <v>0</v>
      </c>
      <c r="R100" s="323">
        <f t="shared" si="53"/>
        <v>0</v>
      </c>
      <c r="S100" s="323">
        <f t="shared" si="54"/>
        <v>0</v>
      </c>
      <c r="T100" s="323">
        <f t="shared" si="87"/>
        <v>0</v>
      </c>
      <c r="U100" s="323">
        <f t="shared" si="88"/>
        <v>0</v>
      </c>
      <c r="V100" s="323">
        <f t="shared" si="55"/>
        <v>0</v>
      </c>
      <c r="W100" s="323">
        <f t="shared" si="56"/>
        <v>0</v>
      </c>
      <c r="X100" s="323">
        <f t="shared" si="57"/>
        <v>0</v>
      </c>
      <c r="Y100" s="323">
        <f t="shared" si="58"/>
        <v>0</v>
      </c>
      <c r="Z100" s="323">
        <f t="shared" si="59"/>
        <v>0</v>
      </c>
      <c r="AA100" s="323">
        <f t="shared" si="60"/>
        <v>0</v>
      </c>
      <c r="AB100" s="323">
        <f t="shared" si="61"/>
        <v>0</v>
      </c>
      <c r="AC100" s="323">
        <f t="shared" si="62"/>
        <v>0</v>
      </c>
      <c r="AD100" s="323">
        <f t="shared" si="63"/>
        <v>0</v>
      </c>
      <c r="AE100" s="323">
        <f t="shared" si="64"/>
        <v>0</v>
      </c>
      <c r="AF100" s="323">
        <f t="shared" si="89"/>
        <v>0</v>
      </c>
      <c r="AG100" s="323">
        <f t="shared" si="90"/>
        <v>0</v>
      </c>
      <c r="AH100" s="323">
        <f t="shared" si="65"/>
        <v>0</v>
      </c>
      <c r="AI100" s="323">
        <f t="shared" si="66"/>
        <v>0</v>
      </c>
      <c r="AJ100" s="323">
        <f t="shared" si="67"/>
        <v>0</v>
      </c>
      <c r="AK100" s="323">
        <f t="shared" si="68"/>
        <v>0</v>
      </c>
      <c r="AL100" s="323">
        <f t="shared" si="69"/>
        <v>0</v>
      </c>
      <c r="AM100" s="323">
        <f t="shared" si="70"/>
        <v>0</v>
      </c>
      <c r="AN100" s="323">
        <f t="shared" si="71"/>
        <v>0</v>
      </c>
      <c r="AO100" s="323">
        <f t="shared" si="72"/>
        <v>0</v>
      </c>
      <c r="AP100" s="323">
        <f t="shared" si="73"/>
        <v>0</v>
      </c>
      <c r="AQ100" s="323">
        <f t="shared" si="74"/>
        <v>0</v>
      </c>
      <c r="AR100" s="323">
        <f t="shared" si="75"/>
        <v>0</v>
      </c>
      <c r="AS100" s="323">
        <f t="shared" si="76"/>
        <v>0</v>
      </c>
      <c r="AT100" s="323">
        <f t="shared" si="77"/>
        <v>0</v>
      </c>
      <c r="AU100" s="323">
        <f t="shared" si="78"/>
        <v>0</v>
      </c>
      <c r="AV100" s="323">
        <f t="shared" si="79"/>
        <v>0</v>
      </c>
      <c r="AW100" s="323">
        <f t="shared" si="80"/>
        <v>0</v>
      </c>
      <c r="AX100" s="323">
        <f t="shared" si="81"/>
        <v>0</v>
      </c>
      <c r="AY100" s="323">
        <f t="shared" si="82"/>
        <v>0</v>
      </c>
      <c r="AZ100" s="323">
        <f t="shared" si="83"/>
        <v>0</v>
      </c>
      <c r="BA100" s="323">
        <f t="shared" si="84"/>
        <v>0</v>
      </c>
    </row>
    <row r="101" spans="1:53" s="320" customFormat="1" ht="15" customHeight="1">
      <c r="A101" s="63" t="str">
        <f t="array" ref="A101">IF(C101&lt;&gt;0,SUM(($C$11:C101&lt;&gt;0)*1),"")</f>
        <v/>
      </c>
      <c r="B101" s="321"/>
      <c r="C101" s="321"/>
      <c r="D101" s="321"/>
      <c r="E101" s="443"/>
      <c r="F101" s="377"/>
      <c r="G101" s="379"/>
      <c r="H101" s="379"/>
      <c r="I101" s="63" t="str">
        <f t="shared" si="91"/>
        <v/>
      </c>
      <c r="J101" s="323">
        <f t="shared" si="47"/>
        <v>0</v>
      </c>
      <c r="K101" s="323">
        <f t="shared" si="48"/>
        <v>0</v>
      </c>
      <c r="L101" s="323">
        <f t="shared" si="49"/>
        <v>0</v>
      </c>
      <c r="M101" s="323">
        <f t="shared" si="50"/>
        <v>0</v>
      </c>
      <c r="N101" s="323">
        <f t="shared" si="85"/>
        <v>0</v>
      </c>
      <c r="O101" s="323">
        <f t="shared" si="86"/>
        <v>0</v>
      </c>
      <c r="P101" s="323">
        <f t="shared" si="51"/>
        <v>0</v>
      </c>
      <c r="Q101" s="323">
        <f t="shared" si="52"/>
        <v>0</v>
      </c>
      <c r="R101" s="323">
        <f t="shared" si="53"/>
        <v>0</v>
      </c>
      <c r="S101" s="323">
        <f t="shared" si="54"/>
        <v>0</v>
      </c>
      <c r="T101" s="323">
        <f t="shared" si="87"/>
        <v>0</v>
      </c>
      <c r="U101" s="323">
        <f t="shared" si="88"/>
        <v>0</v>
      </c>
      <c r="V101" s="323">
        <f t="shared" si="55"/>
        <v>0</v>
      </c>
      <c r="W101" s="323">
        <f t="shared" si="56"/>
        <v>0</v>
      </c>
      <c r="X101" s="323">
        <f t="shared" si="57"/>
        <v>0</v>
      </c>
      <c r="Y101" s="323">
        <f t="shared" si="58"/>
        <v>0</v>
      </c>
      <c r="Z101" s="323">
        <f t="shared" si="59"/>
        <v>0</v>
      </c>
      <c r="AA101" s="323">
        <f t="shared" si="60"/>
        <v>0</v>
      </c>
      <c r="AB101" s="323">
        <f t="shared" si="61"/>
        <v>0</v>
      </c>
      <c r="AC101" s="323">
        <f t="shared" si="62"/>
        <v>0</v>
      </c>
      <c r="AD101" s="323">
        <f t="shared" si="63"/>
        <v>0</v>
      </c>
      <c r="AE101" s="323">
        <f t="shared" si="64"/>
        <v>0</v>
      </c>
      <c r="AF101" s="323">
        <f t="shared" si="89"/>
        <v>0</v>
      </c>
      <c r="AG101" s="323">
        <f t="shared" si="90"/>
        <v>0</v>
      </c>
      <c r="AH101" s="323">
        <f t="shared" si="65"/>
        <v>0</v>
      </c>
      <c r="AI101" s="323">
        <f t="shared" si="66"/>
        <v>0</v>
      </c>
      <c r="AJ101" s="323">
        <f t="shared" si="67"/>
        <v>0</v>
      </c>
      <c r="AK101" s="323">
        <f t="shared" si="68"/>
        <v>0</v>
      </c>
      <c r="AL101" s="323">
        <f t="shared" si="69"/>
        <v>0</v>
      </c>
      <c r="AM101" s="323">
        <f t="shared" si="70"/>
        <v>0</v>
      </c>
      <c r="AN101" s="323">
        <f t="shared" si="71"/>
        <v>0</v>
      </c>
      <c r="AO101" s="323">
        <f t="shared" si="72"/>
        <v>0</v>
      </c>
      <c r="AP101" s="323">
        <f t="shared" si="73"/>
        <v>0</v>
      </c>
      <c r="AQ101" s="323">
        <f t="shared" si="74"/>
        <v>0</v>
      </c>
      <c r="AR101" s="323">
        <f t="shared" si="75"/>
        <v>0</v>
      </c>
      <c r="AS101" s="323">
        <f t="shared" si="76"/>
        <v>0</v>
      </c>
      <c r="AT101" s="323">
        <f t="shared" si="77"/>
        <v>0</v>
      </c>
      <c r="AU101" s="323">
        <f t="shared" si="78"/>
        <v>0</v>
      </c>
      <c r="AV101" s="323">
        <f t="shared" si="79"/>
        <v>0</v>
      </c>
      <c r="AW101" s="323">
        <f t="shared" si="80"/>
        <v>0</v>
      </c>
      <c r="AX101" s="323">
        <f t="shared" si="81"/>
        <v>0</v>
      </c>
      <c r="AY101" s="323">
        <f t="shared" si="82"/>
        <v>0</v>
      </c>
      <c r="AZ101" s="323">
        <f t="shared" si="83"/>
        <v>0</v>
      </c>
      <c r="BA101" s="323">
        <f t="shared" si="84"/>
        <v>0</v>
      </c>
    </row>
    <row r="102" spans="1:53" s="320" customFormat="1" ht="15" customHeight="1">
      <c r="A102" s="63" t="str">
        <f t="array" ref="A102">IF(C102&lt;&gt;0,SUM(($C$11:C102&lt;&gt;0)*1),"")</f>
        <v/>
      </c>
      <c r="B102" s="321"/>
      <c r="C102" s="321"/>
      <c r="D102" s="321"/>
      <c r="E102" s="443"/>
      <c r="F102" s="377"/>
      <c r="G102" s="379"/>
      <c r="H102" s="379"/>
      <c r="I102" s="63" t="str">
        <f t="shared" si="91"/>
        <v/>
      </c>
      <c r="J102" s="323">
        <f t="shared" si="47"/>
        <v>0</v>
      </c>
      <c r="K102" s="323">
        <f t="shared" si="48"/>
        <v>0</v>
      </c>
      <c r="L102" s="323">
        <f t="shared" si="49"/>
        <v>0</v>
      </c>
      <c r="M102" s="323">
        <f t="shared" si="50"/>
        <v>0</v>
      </c>
      <c r="N102" s="323">
        <f t="shared" si="85"/>
        <v>0</v>
      </c>
      <c r="O102" s="323">
        <f t="shared" si="86"/>
        <v>0</v>
      </c>
      <c r="P102" s="323">
        <f t="shared" si="51"/>
        <v>0</v>
      </c>
      <c r="Q102" s="323">
        <f t="shared" si="52"/>
        <v>0</v>
      </c>
      <c r="R102" s="323">
        <f t="shared" si="53"/>
        <v>0</v>
      </c>
      <c r="S102" s="323">
        <f t="shared" si="54"/>
        <v>0</v>
      </c>
      <c r="T102" s="323">
        <f t="shared" si="87"/>
        <v>0</v>
      </c>
      <c r="U102" s="323">
        <f t="shared" si="88"/>
        <v>0</v>
      </c>
      <c r="V102" s="323">
        <f t="shared" si="55"/>
        <v>0</v>
      </c>
      <c r="W102" s="323">
        <f t="shared" si="56"/>
        <v>0</v>
      </c>
      <c r="X102" s="323">
        <f t="shared" si="57"/>
        <v>0</v>
      </c>
      <c r="Y102" s="323">
        <f t="shared" si="58"/>
        <v>0</v>
      </c>
      <c r="Z102" s="323">
        <f t="shared" si="59"/>
        <v>0</v>
      </c>
      <c r="AA102" s="323">
        <f t="shared" si="60"/>
        <v>0</v>
      </c>
      <c r="AB102" s="323">
        <f t="shared" si="61"/>
        <v>0</v>
      </c>
      <c r="AC102" s="323">
        <f t="shared" si="62"/>
        <v>0</v>
      </c>
      <c r="AD102" s="323">
        <f t="shared" si="63"/>
        <v>0</v>
      </c>
      <c r="AE102" s="323">
        <f t="shared" si="64"/>
        <v>0</v>
      </c>
      <c r="AF102" s="323">
        <f t="shared" si="89"/>
        <v>0</v>
      </c>
      <c r="AG102" s="323">
        <f t="shared" si="90"/>
        <v>0</v>
      </c>
      <c r="AH102" s="323">
        <f t="shared" si="65"/>
        <v>0</v>
      </c>
      <c r="AI102" s="323">
        <f t="shared" si="66"/>
        <v>0</v>
      </c>
      <c r="AJ102" s="323">
        <f t="shared" si="67"/>
        <v>0</v>
      </c>
      <c r="AK102" s="323">
        <f t="shared" si="68"/>
        <v>0</v>
      </c>
      <c r="AL102" s="323">
        <f t="shared" si="69"/>
        <v>0</v>
      </c>
      <c r="AM102" s="323">
        <f t="shared" si="70"/>
        <v>0</v>
      </c>
      <c r="AN102" s="323">
        <f t="shared" si="71"/>
        <v>0</v>
      </c>
      <c r="AO102" s="323">
        <f t="shared" si="72"/>
        <v>0</v>
      </c>
      <c r="AP102" s="323">
        <f t="shared" si="73"/>
        <v>0</v>
      </c>
      <c r="AQ102" s="323">
        <f t="shared" si="74"/>
        <v>0</v>
      </c>
      <c r="AR102" s="323">
        <f t="shared" si="75"/>
        <v>0</v>
      </c>
      <c r="AS102" s="323">
        <f t="shared" si="76"/>
        <v>0</v>
      </c>
      <c r="AT102" s="323">
        <f t="shared" si="77"/>
        <v>0</v>
      </c>
      <c r="AU102" s="323">
        <f t="shared" si="78"/>
        <v>0</v>
      </c>
      <c r="AV102" s="323">
        <f t="shared" si="79"/>
        <v>0</v>
      </c>
      <c r="AW102" s="323">
        <f t="shared" si="80"/>
        <v>0</v>
      </c>
      <c r="AX102" s="323">
        <f t="shared" si="81"/>
        <v>0</v>
      </c>
      <c r="AY102" s="323">
        <f t="shared" si="82"/>
        <v>0</v>
      </c>
      <c r="AZ102" s="323">
        <f t="shared" si="83"/>
        <v>0</v>
      </c>
      <c r="BA102" s="323">
        <f t="shared" si="84"/>
        <v>0</v>
      </c>
    </row>
    <row r="103" spans="1:53" s="320" customFormat="1" ht="15" customHeight="1">
      <c r="A103" s="63" t="str">
        <f t="array" ref="A103">IF(C103&lt;&gt;0,SUM(($C$11:C103&lt;&gt;0)*1),"")</f>
        <v/>
      </c>
      <c r="B103" s="321"/>
      <c r="C103" s="321"/>
      <c r="D103" s="321"/>
      <c r="E103" s="443"/>
      <c r="F103" s="377"/>
      <c r="G103" s="379"/>
      <c r="H103" s="379"/>
      <c r="I103" s="63" t="str">
        <f t="shared" si="91"/>
        <v/>
      </c>
      <c r="J103" s="323">
        <f t="shared" si="47"/>
        <v>0</v>
      </c>
      <c r="K103" s="323">
        <f t="shared" si="48"/>
        <v>0</v>
      </c>
      <c r="L103" s="323">
        <f t="shared" si="49"/>
        <v>0</v>
      </c>
      <c r="M103" s="323">
        <f t="shared" si="50"/>
        <v>0</v>
      </c>
      <c r="N103" s="323">
        <f t="shared" si="85"/>
        <v>0</v>
      </c>
      <c r="O103" s="323">
        <f t="shared" si="86"/>
        <v>0</v>
      </c>
      <c r="P103" s="323">
        <f t="shared" si="51"/>
        <v>0</v>
      </c>
      <c r="Q103" s="323">
        <f t="shared" si="52"/>
        <v>0</v>
      </c>
      <c r="R103" s="323">
        <f t="shared" si="53"/>
        <v>0</v>
      </c>
      <c r="S103" s="323">
        <f t="shared" si="54"/>
        <v>0</v>
      </c>
      <c r="T103" s="323">
        <f t="shared" si="87"/>
        <v>0</v>
      </c>
      <c r="U103" s="323">
        <f t="shared" si="88"/>
        <v>0</v>
      </c>
      <c r="V103" s="323">
        <f t="shared" si="55"/>
        <v>0</v>
      </c>
      <c r="W103" s="323">
        <f t="shared" si="56"/>
        <v>0</v>
      </c>
      <c r="X103" s="323">
        <f t="shared" si="57"/>
        <v>0</v>
      </c>
      <c r="Y103" s="323">
        <f t="shared" si="58"/>
        <v>0</v>
      </c>
      <c r="Z103" s="323">
        <f t="shared" si="59"/>
        <v>0</v>
      </c>
      <c r="AA103" s="323">
        <f t="shared" si="60"/>
        <v>0</v>
      </c>
      <c r="AB103" s="323">
        <f t="shared" si="61"/>
        <v>0</v>
      </c>
      <c r="AC103" s="323">
        <f t="shared" si="62"/>
        <v>0</v>
      </c>
      <c r="AD103" s="323">
        <f t="shared" si="63"/>
        <v>0</v>
      </c>
      <c r="AE103" s="323">
        <f t="shared" si="64"/>
        <v>0</v>
      </c>
      <c r="AF103" s="323">
        <f t="shared" si="89"/>
        <v>0</v>
      </c>
      <c r="AG103" s="323">
        <f t="shared" si="90"/>
        <v>0</v>
      </c>
      <c r="AH103" s="323">
        <f t="shared" si="65"/>
        <v>0</v>
      </c>
      <c r="AI103" s="323">
        <f t="shared" si="66"/>
        <v>0</v>
      </c>
      <c r="AJ103" s="323">
        <f t="shared" si="67"/>
        <v>0</v>
      </c>
      <c r="AK103" s="323">
        <f t="shared" si="68"/>
        <v>0</v>
      </c>
      <c r="AL103" s="323">
        <f t="shared" si="69"/>
        <v>0</v>
      </c>
      <c r="AM103" s="323">
        <f t="shared" si="70"/>
        <v>0</v>
      </c>
      <c r="AN103" s="323">
        <f t="shared" si="71"/>
        <v>0</v>
      </c>
      <c r="AO103" s="323">
        <f t="shared" si="72"/>
        <v>0</v>
      </c>
      <c r="AP103" s="323">
        <f t="shared" si="73"/>
        <v>0</v>
      </c>
      <c r="AQ103" s="323">
        <f t="shared" si="74"/>
        <v>0</v>
      </c>
      <c r="AR103" s="323">
        <f t="shared" si="75"/>
        <v>0</v>
      </c>
      <c r="AS103" s="323">
        <f t="shared" si="76"/>
        <v>0</v>
      </c>
      <c r="AT103" s="323">
        <f t="shared" si="77"/>
        <v>0</v>
      </c>
      <c r="AU103" s="323">
        <f t="shared" si="78"/>
        <v>0</v>
      </c>
      <c r="AV103" s="323">
        <f t="shared" si="79"/>
        <v>0</v>
      </c>
      <c r="AW103" s="323">
        <f t="shared" si="80"/>
        <v>0</v>
      </c>
      <c r="AX103" s="323">
        <f t="shared" si="81"/>
        <v>0</v>
      </c>
      <c r="AY103" s="323">
        <f t="shared" si="82"/>
        <v>0</v>
      </c>
      <c r="AZ103" s="323">
        <f t="shared" si="83"/>
        <v>0</v>
      </c>
      <c r="BA103" s="323">
        <f t="shared" si="84"/>
        <v>0</v>
      </c>
    </row>
    <row r="104" spans="1:53" s="320" customFormat="1" ht="15" customHeight="1">
      <c r="A104" s="63" t="str">
        <f t="array" ref="A104">IF(C104&lt;&gt;0,SUM(($C$11:C104&lt;&gt;0)*1),"")</f>
        <v/>
      </c>
      <c r="B104" s="321"/>
      <c r="C104" s="321"/>
      <c r="D104" s="321"/>
      <c r="E104" s="443"/>
      <c r="F104" s="377"/>
      <c r="G104" s="379"/>
      <c r="H104" s="379"/>
      <c r="I104" s="63" t="str">
        <f t="shared" si="91"/>
        <v/>
      </c>
      <c r="J104" s="323">
        <f t="shared" si="47"/>
        <v>0</v>
      </c>
      <c r="K104" s="323">
        <f t="shared" si="48"/>
        <v>0</v>
      </c>
      <c r="L104" s="323">
        <f t="shared" si="49"/>
        <v>0</v>
      </c>
      <c r="M104" s="323">
        <f t="shared" si="50"/>
        <v>0</v>
      </c>
      <c r="N104" s="323">
        <f t="shared" si="85"/>
        <v>0</v>
      </c>
      <c r="O104" s="323">
        <f t="shared" si="86"/>
        <v>0</v>
      </c>
      <c r="P104" s="323">
        <f t="shared" si="51"/>
        <v>0</v>
      </c>
      <c r="Q104" s="323">
        <f t="shared" si="52"/>
        <v>0</v>
      </c>
      <c r="R104" s="323">
        <f t="shared" si="53"/>
        <v>0</v>
      </c>
      <c r="S104" s="323">
        <f t="shared" si="54"/>
        <v>0</v>
      </c>
      <c r="T104" s="323">
        <f t="shared" si="87"/>
        <v>0</v>
      </c>
      <c r="U104" s="323">
        <f t="shared" si="88"/>
        <v>0</v>
      </c>
      <c r="V104" s="323">
        <f t="shared" si="55"/>
        <v>0</v>
      </c>
      <c r="W104" s="323">
        <f t="shared" si="56"/>
        <v>0</v>
      </c>
      <c r="X104" s="323">
        <f t="shared" si="57"/>
        <v>0</v>
      </c>
      <c r="Y104" s="323">
        <f t="shared" si="58"/>
        <v>0</v>
      </c>
      <c r="Z104" s="323">
        <f t="shared" si="59"/>
        <v>0</v>
      </c>
      <c r="AA104" s="323">
        <f t="shared" si="60"/>
        <v>0</v>
      </c>
      <c r="AB104" s="323">
        <f t="shared" si="61"/>
        <v>0</v>
      </c>
      <c r="AC104" s="323">
        <f t="shared" si="62"/>
        <v>0</v>
      </c>
      <c r="AD104" s="323">
        <f t="shared" si="63"/>
        <v>0</v>
      </c>
      <c r="AE104" s="323">
        <f t="shared" si="64"/>
        <v>0</v>
      </c>
      <c r="AF104" s="323">
        <f t="shared" si="89"/>
        <v>0</v>
      </c>
      <c r="AG104" s="323">
        <f t="shared" si="90"/>
        <v>0</v>
      </c>
      <c r="AH104" s="323">
        <f t="shared" si="65"/>
        <v>0</v>
      </c>
      <c r="AI104" s="323">
        <f t="shared" si="66"/>
        <v>0</v>
      </c>
      <c r="AJ104" s="323">
        <f t="shared" si="67"/>
        <v>0</v>
      </c>
      <c r="AK104" s="323">
        <f t="shared" si="68"/>
        <v>0</v>
      </c>
      <c r="AL104" s="323">
        <f t="shared" si="69"/>
        <v>0</v>
      </c>
      <c r="AM104" s="323">
        <f t="shared" si="70"/>
        <v>0</v>
      </c>
      <c r="AN104" s="323">
        <f t="shared" si="71"/>
        <v>0</v>
      </c>
      <c r="AO104" s="323">
        <f t="shared" si="72"/>
        <v>0</v>
      </c>
      <c r="AP104" s="323">
        <f t="shared" si="73"/>
        <v>0</v>
      </c>
      <c r="AQ104" s="323">
        <f t="shared" si="74"/>
        <v>0</v>
      </c>
      <c r="AR104" s="323">
        <f t="shared" si="75"/>
        <v>0</v>
      </c>
      <c r="AS104" s="323">
        <f t="shared" si="76"/>
        <v>0</v>
      </c>
      <c r="AT104" s="323">
        <f t="shared" si="77"/>
        <v>0</v>
      </c>
      <c r="AU104" s="323">
        <f t="shared" si="78"/>
        <v>0</v>
      </c>
      <c r="AV104" s="323">
        <f t="shared" si="79"/>
        <v>0</v>
      </c>
      <c r="AW104" s="323">
        <f t="shared" si="80"/>
        <v>0</v>
      </c>
      <c r="AX104" s="323">
        <f t="shared" si="81"/>
        <v>0</v>
      </c>
      <c r="AY104" s="323">
        <f t="shared" si="82"/>
        <v>0</v>
      </c>
      <c r="AZ104" s="323">
        <f t="shared" si="83"/>
        <v>0</v>
      </c>
      <c r="BA104" s="323">
        <f t="shared" si="84"/>
        <v>0</v>
      </c>
    </row>
    <row r="105" spans="1:53" s="320" customFormat="1" ht="15" customHeight="1">
      <c r="A105" s="63" t="str">
        <f t="array" ref="A105">IF(C105&lt;&gt;0,SUM(($C$11:C105&lt;&gt;0)*1),"")</f>
        <v/>
      </c>
      <c r="B105" s="321"/>
      <c r="C105" s="321"/>
      <c r="D105" s="321"/>
      <c r="E105" s="443"/>
      <c r="F105" s="377"/>
      <c r="G105" s="379"/>
      <c r="H105" s="379"/>
      <c r="I105" s="63" t="str">
        <f t="shared" si="91"/>
        <v/>
      </c>
      <c r="J105" s="323">
        <f t="shared" si="47"/>
        <v>0</v>
      </c>
      <c r="K105" s="323">
        <f t="shared" si="48"/>
        <v>0</v>
      </c>
      <c r="L105" s="323">
        <f t="shared" si="49"/>
        <v>0</v>
      </c>
      <c r="M105" s="323">
        <f t="shared" si="50"/>
        <v>0</v>
      </c>
      <c r="N105" s="323">
        <f t="shared" si="85"/>
        <v>0</v>
      </c>
      <c r="O105" s="323">
        <f t="shared" si="86"/>
        <v>0</v>
      </c>
      <c r="P105" s="323">
        <f t="shared" si="51"/>
        <v>0</v>
      </c>
      <c r="Q105" s="323">
        <f t="shared" si="52"/>
        <v>0</v>
      </c>
      <c r="R105" s="323">
        <f t="shared" si="53"/>
        <v>0</v>
      </c>
      <c r="S105" s="323">
        <f t="shared" si="54"/>
        <v>0</v>
      </c>
      <c r="T105" s="323">
        <f t="shared" si="87"/>
        <v>0</v>
      </c>
      <c r="U105" s="323">
        <f t="shared" si="88"/>
        <v>0</v>
      </c>
      <c r="V105" s="323">
        <f t="shared" si="55"/>
        <v>0</v>
      </c>
      <c r="W105" s="323">
        <f t="shared" si="56"/>
        <v>0</v>
      </c>
      <c r="X105" s="323">
        <f t="shared" si="57"/>
        <v>0</v>
      </c>
      <c r="Y105" s="323">
        <f t="shared" si="58"/>
        <v>0</v>
      </c>
      <c r="Z105" s="323">
        <f t="shared" si="59"/>
        <v>0</v>
      </c>
      <c r="AA105" s="323">
        <f t="shared" si="60"/>
        <v>0</v>
      </c>
      <c r="AB105" s="323">
        <f t="shared" si="61"/>
        <v>0</v>
      </c>
      <c r="AC105" s="323">
        <f t="shared" si="62"/>
        <v>0</v>
      </c>
      <c r="AD105" s="323">
        <f t="shared" si="63"/>
        <v>0</v>
      </c>
      <c r="AE105" s="323">
        <f t="shared" si="64"/>
        <v>0</v>
      </c>
      <c r="AF105" s="323">
        <f t="shared" si="89"/>
        <v>0</v>
      </c>
      <c r="AG105" s="323">
        <f t="shared" si="90"/>
        <v>0</v>
      </c>
      <c r="AH105" s="323">
        <f t="shared" si="65"/>
        <v>0</v>
      </c>
      <c r="AI105" s="323">
        <f t="shared" si="66"/>
        <v>0</v>
      </c>
      <c r="AJ105" s="323">
        <f t="shared" si="67"/>
        <v>0</v>
      </c>
      <c r="AK105" s="323">
        <f t="shared" si="68"/>
        <v>0</v>
      </c>
      <c r="AL105" s="323">
        <f t="shared" si="69"/>
        <v>0</v>
      </c>
      <c r="AM105" s="323">
        <f t="shared" si="70"/>
        <v>0</v>
      </c>
      <c r="AN105" s="323">
        <f t="shared" si="71"/>
        <v>0</v>
      </c>
      <c r="AO105" s="323">
        <f t="shared" si="72"/>
        <v>0</v>
      </c>
      <c r="AP105" s="323">
        <f t="shared" si="73"/>
        <v>0</v>
      </c>
      <c r="AQ105" s="323">
        <f t="shared" si="74"/>
        <v>0</v>
      </c>
      <c r="AR105" s="323">
        <f t="shared" si="75"/>
        <v>0</v>
      </c>
      <c r="AS105" s="323">
        <f t="shared" si="76"/>
        <v>0</v>
      </c>
      <c r="AT105" s="323">
        <f t="shared" si="77"/>
        <v>0</v>
      </c>
      <c r="AU105" s="323">
        <f t="shared" si="78"/>
        <v>0</v>
      </c>
      <c r="AV105" s="323">
        <f t="shared" si="79"/>
        <v>0</v>
      </c>
      <c r="AW105" s="323">
        <f t="shared" si="80"/>
        <v>0</v>
      </c>
      <c r="AX105" s="323">
        <f t="shared" si="81"/>
        <v>0</v>
      </c>
      <c r="AY105" s="323">
        <f t="shared" si="82"/>
        <v>0</v>
      </c>
      <c r="AZ105" s="323">
        <f t="shared" si="83"/>
        <v>0</v>
      </c>
      <c r="BA105" s="323">
        <f t="shared" si="84"/>
        <v>0</v>
      </c>
    </row>
    <row r="106" spans="1:53" s="320" customFormat="1" ht="15" customHeight="1">
      <c r="A106" s="63" t="str">
        <f t="array" ref="A106">IF(C106&lt;&gt;0,SUM(($C$11:C106&lt;&gt;0)*1),"")</f>
        <v/>
      </c>
      <c r="B106" s="321"/>
      <c r="C106" s="321"/>
      <c r="D106" s="321"/>
      <c r="E106" s="443"/>
      <c r="F106" s="377"/>
      <c r="G106" s="379"/>
      <c r="H106" s="379"/>
      <c r="I106" s="63" t="str">
        <f t="shared" si="91"/>
        <v/>
      </c>
      <c r="J106" s="323">
        <f t="shared" si="47"/>
        <v>0</v>
      </c>
      <c r="K106" s="323">
        <f t="shared" si="48"/>
        <v>0</v>
      </c>
      <c r="L106" s="323">
        <f t="shared" si="49"/>
        <v>0</v>
      </c>
      <c r="M106" s="323">
        <f t="shared" si="50"/>
        <v>0</v>
      </c>
      <c r="N106" s="323">
        <f t="shared" si="85"/>
        <v>0</v>
      </c>
      <c r="O106" s="323">
        <f t="shared" si="86"/>
        <v>0</v>
      </c>
      <c r="P106" s="323">
        <f t="shared" si="51"/>
        <v>0</v>
      </c>
      <c r="Q106" s="323">
        <f t="shared" si="52"/>
        <v>0</v>
      </c>
      <c r="R106" s="323">
        <f t="shared" si="53"/>
        <v>0</v>
      </c>
      <c r="S106" s="323">
        <f t="shared" si="54"/>
        <v>0</v>
      </c>
      <c r="T106" s="323">
        <f t="shared" si="87"/>
        <v>0</v>
      </c>
      <c r="U106" s="323">
        <f t="shared" si="88"/>
        <v>0</v>
      </c>
      <c r="V106" s="323">
        <f t="shared" si="55"/>
        <v>0</v>
      </c>
      <c r="W106" s="323">
        <f t="shared" si="56"/>
        <v>0</v>
      </c>
      <c r="X106" s="323">
        <f t="shared" si="57"/>
        <v>0</v>
      </c>
      <c r="Y106" s="323">
        <f t="shared" si="58"/>
        <v>0</v>
      </c>
      <c r="Z106" s="323">
        <f t="shared" si="59"/>
        <v>0</v>
      </c>
      <c r="AA106" s="323">
        <f t="shared" si="60"/>
        <v>0</v>
      </c>
      <c r="AB106" s="323">
        <f t="shared" si="61"/>
        <v>0</v>
      </c>
      <c r="AC106" s="323">
        <f t="shared" si="62"/>
        <v>0</v>
      </c>
      <c r="AD106" s="323">
        <f t="shared" si="63"/>
        <v>0</v>
      </c>
      <c r="AE106" s="323">
        <f t="shared" si="64"/>
        <v>0</v>
      </c>
      <c r="AF106" s="323">
        <f t="shared" si="89"/>
        <v>0</v>
      </c>
      <c r="AG106" s="323">
        <f t="shared" si="90"/>
        <v>0</v>
      </c>
      <c r="AH106" s="323">
        <f t="shared" si="65"/>
        <v>0</v>
      </c>
      <c r="AI106" s="323">
        <f t="shared" si="66"/>
        <v>0</v>
      </c>
      <c r="AJ106" s="323">
        <f t="shared" si="67"/>
        <v>0</v>
      </c>
      <c r="AK106" s="323">
        <f t="shared" si="68"/>
        <v>0</v>
      </c>
      <c r="AL106" s="323">
        <f t="shared" si="69"/>
        <v>0</v>
      </c>
      <c r="AM106" s="323">
        <f t="shared" si="70"/>
        <v>0</v>
      </c>
      <c r="AN106" s="323">
        <f t="shared" si="71"/>
        <v>0</v>
      </c>
      <c r="AO106" s="323">
        <f t="shared" si="72"/>
        <v>0</v>
      </c>
      <c r="AP106" s="323">
        <f t="shared" si="73"/>
        <v>0</v>
      </c>
      <c r="AQ106" s="323">
        <f t="shared" si="74"/>
        <v>0</v>
      </c>
      <c r="AR106" s="323">
        <f t="shared" si="75"/>
        <v>0</v>
      </c>
      <c r="AS106" s="323">
        <f t="shared" si="76"/>
        <v>0</v>
      </c>
      <c r="AT106" s="323">
        <f t="shared" si="77"/>
        <v>0</v>
      </c>
      <c r="AU106" s="323">
        <f t="shared" si="78"/>
        <v>0</v>
      </c>
      <c r="AV106" s="323">
        <f t="shared" si="79"/>
        <v>0</v>
      </c>
      <c r="AW106" s="323">
        <f t="shared" si="80"/>
        <v>0</v>
      </c>
      <c r="AX106" s="323">
        <f t="shared" si="81"/>
        <v>0</v>
      </c>
      <c r="AY106" s="323">
        <f t="shared" si="82"/>
        <v>0</v>
      </c>
      <c r="AZ106" s="323">
        <f t="shared" si="83"/>
        <v>0</v>
      </c>
      <c r="BA106" s="323">
        <f t="shared" si="84"/>
        <v>0</v>
      </c>
    </row>
    <row r="107" spans="1:53" s="320" customFormat="1" ht="15" customHeight="1">
      <c r="A107" s="63" t="str">
        <f t="array" ref="A107">IF(C107&lt;&gt;0,SUM(($C$11:C107&lt;&gt;0)*1),"")</f>
        <v/>
      </c>
      <c r="B107" s="321"/>
      <c r="C107" s="321"/>
      <c r="D107" s="321"/>
      <c r="E107" s="443"/>
      <c r="F107" s="377"/>
      <c r="G107" s="379"/>
      <c r="H107" s="379"/>
      <c r="I107" s="63" t="str">
        <f t="shared" si="91"/>
        <v/>
      </c>
      <c r="J107" s="323">
        <f t="shared" si="47"/>
        <v>0</v>
      </c>
      <c r="K107" s="323">
        <f t="shared" si="48"/>
        <v>0</v>
      </c>
      <c r="L107" s="323">
        <f t="shared" si="49"/>
        <v>0</v>
      </c>
      <c r="M107" s="323">
        <f t="shared" si="50"/>
        <v>0</v>
      </c>
      <c r="N107" s="323">
        <f t="shared" si="85"/>
        <v>0</v>
      </c>
      <c r="O107" s="323">
        <f t="shared" si="86"/>
        <v>0</v>
      </c>
      <c r="P107" s="323">
        <f t="shared" si="51"/>
        <v>0</v>
      </c>
      <c r="Q107" s="323">
        <f t="shared" si="52"/>
        <v>0</v>
      </c>
      <c r="R107" s="323">
        <f t="shared" si="53"/>
        <v>0</v>
      </c>
      <c r="S107" s="323">
        <f t="shared" si="54"/>
        <v>0</v>
      </c>
      <c r="T107" s="323">
        <f t="shared" si="87"/>
        <v>0</v>
      </c>
      <c r="U107" s="323">
        <f t="shared" si="88"/>
        <v>0</v>
      </c>
      <c r="V107" s="323">
        <f t="shared" si="55"/>
        <v>0</v>
      </c>
      <c r="W107" s="323">
        <f t="shared" si="56"/>
        <v>0</v>
      </c>
      <c r="X107" s="323">
        <f t="shared" si="57"/>
        <v>0</v>
      </c>
      <c r="Y107" s="323">
        <f t="shared" si="58"/>
        <v>0</v>
      </c>
      <c r="Z107" s="323">
        <f t="shared" si="59"/>
        <v>0</v>
      </c>
      <c r="AA107" s="323">
        <f t="shared" si="60"/>
        <v>0</v>
      </c>
      <c r="AB107" s="323">
        <f t="shared" si="61"/>
        <v>0</v>
      </c>
      <c r="AC107" s="323">
        <f t="shared" si="62"/>
        <v>0</v>
      </c>
      <c r="AD107" s="323">
        <f t="shared" si="63"/>
        <v>0</v>
      </c>
      <c r="AE107" s="323">
        <f t="shared" si="64"/>
        <v>0</v>
      </c>
      <c r="AF107" s="323">
        <f t="shared" si="89"/>
        <v>0</v>
      </c>
      <c r="AG107" s="323">
        <f t="shared" si="90"/>
        <v>0</v>
      </c>
      <c r="AH107" s="323">
        <f t="shared" si="65"/>
        <v>0</v>
      </c>
      <c r="AI107" s="323">
        <f t="shared" si="66"/>
        <v>0</v>
      </c>
      <c r="AJ107" s="323">
        <f t="shared" si="67"/>
        <v>0</v>
      </c>
      <c r="AK107" s="323">
        <f t="shared" si="68"/>
        <v>0</v>
      </c>
      <c r="AL107" s="323">
        <f t="shared" si="69"/>
        <v>0</v>
      </c>
      <c r="AM107" s="323">
        <f t="shared" si="70"/>
        <v>0</v>
      </c>
      <c r="AN107" s="323">
        <f t="shared" si="71"/>
        <v>0</v>
      </c>
      <c r="AO107" s="323">
        <f t="shared" si="72"/>
        <v>0</v>
      </c>
      <c r="AP107" s="323">
        <f t="shared" si="73"/>
        <v>0</v>
      </c>
      <c r="AQ107" s="323">
        <f t="shared" si="74"/>
        <v>0</v>
      </c>
      <c r="AR107" s="323">
        <f t="shared" si="75"/>
        <v>0</v>
      </c>
      <c r="AS107" s="323">
        <f t="shared" si="76"/>
        <v>0</v>
      </c>
      <c r="AT107" s="323">
        <f t="shared" si="77"/>
        <v>0</v>
      </c>
      <c r="AU107" s="323">
        <f t="shared" si="78"/>
        <v>0</v>
      </c>
      <c r="AV107" s="323">
        <f t="shared" si="79"/>
        <v>0</v>
      </c>
      <c r="AW107" s="323">
        <f t="shared" si="80"/>
        <v>0</v>
      </c>
      <c r="AX107" s="323">
        <f t="shared" si="81"/>
        <v>0</v>
      </c>
      <c r="AY107" s="323">
        <f t="shared" si="82"/>
        <v>0</v>
      </c>
      <c r="AZ107" s="323">
        <f t="shared" si="83"/>
        <v>0</v>
      </c>
      <c r="BA107" s="323">
        <f t="shared" si="84"/>
        <v>0</v>
      </c>
    </row>
    <row r="108" spans="1:53" s="320" customFormat="1" ht="15" customHeight="1">
      <c r="A108" s="63" t="str">
        <f t="array" ref="A108">IF(C108&lt;&gt;0,SUM(($C$11:C108&lt;&gt;0)*1),"")</f>
        <v/>
      </c>
      <c r="B108" s="321"/>
      <c r="C108" s="321"/>
      <c r="D108" s="321"/>
      <c r="E108" s="443"/>
      <c r="F108" s="377"/>
      <c r="G108" s="379"/>
      <c r="H108" s="379"/>
      <c r="I108" s="63" t="str">
        <f t="shared" si="91"/>
        <v/>
      </c>
      <c r="J108" s="323">
        <f t="shared" si="47"/>
        <v>0</v>
      </c>
      <c r="K108" s="323">
        <f t="shared" si="48"/>
        <v>0</v>
      </c>
      <c r="L108" s="323">
        <f t="shared" si="49"/>
        <v>0</v>
      </c>
      <c r="M108" s="323">
        <f t="shared" si="50"/>
        <v>0</v>
      </c>
      <c r="N108" s="323">
        <f t="shared" si="85"/>
        <v>0</v>
      </c>
      <c r="O108" s="323">
        <f t="shared" si="86"/>
        <v>0</v>
      </c>
      <c r="P108" s="323">
        <f t="shared" si="51"/>
        <v>0</v>
      </c>
      <c r="Q108" s="323">
        <f t="shared" si="52"/>
        <v>0</v>
      </c>
      <c r="R108" s="323">
        <f t="shared" si="53"/>
        <v>0</v>
      </c>
      <c r="S108" s="323">
        <f t="shared" si="54"/>
        <v>0</v>
      </c>
      <c r="T108" s="323">
        <f t="shared" si="87"/>
        <v>0</v>
      </c>
      <c r="U108" s="323">
        <f t="shared" si="88"/>
        <v>0</v>
      </c>
      <c r="V108" s="323">
        <f t="shared" si="55"/>
        <v>0</v>
      </c>
      <c r="W108" s="323">
        <f t="shared" si="56"/>
        <v>0</v>
      </c>
      <c r="X108" s="323">
        <f t="shared" si="57"/>
        <v>0</v>
      </c>
      <c r="Y108" s="323">
        <f t="shared" si="58"/>
        <v>0</v>
      </c>
      <c r="Z108" s="323">
        <f t="shared" si="59"/>
        <v>0</v>
      </c>
      <c r="AA108" s="323">
        <f t="shared" si="60"/>
        <v>0</v>
      </c>
      <c r="AB108" s="323">
        <f t="shared" si="61"/>
        <v>0</v>
      </c>
      <c r="AC108" s="323">
        <f t="shared" si="62"/>
        <v>0</v>
      </c>
      <c r="AD108" s="323">
        <f t="shared" si="63"/>
        <v>0</v>
      </c>
      <c r="AE108" s="323">
        <f t="shared" si="64"/>
        <v>0</v>
      </c>
      <c r="AF108" s="323">
        <f t="shared" si="89"/>
        <v>0</v>
      </c>
      <c r="AG108" s="323">
        <f t="shared" si="90"/>
        <v>0</v>
      </c>
      <c r="AH108" s="323">
        <f t="shared" si="65"/>
        <v>0</v>
      </c>
      <c r="AI108" s="323">
        <f t="shared" si="66"/>
        <v>0</v>
      </c>
      <c r="AJ108" s="323">
        <f t="shared" si="67"/>
        <v>0</v>
      </c>
      <c r="AK108" s="323">
        <f t="shared" si="68"/>
        <v>0</v>
      </c>
      <c r="AL108" s="323">
        <f t="shared" si="69"/>
        <v>0</v>
      </c>
      <c r="AM108" s="323">
        <f t="shared" si="70"/>
        <v>0</v>
      </c>
      <c r="AN108" s="323">
        <f t="shared" si="71"/>
        <v>0</v>
      </c>
      <c r="AO108" s="323">
        <f t="shared" si="72"/>
        <v>0</v>
      </c>
      <c r="AP108" s="323">
        <f t="shared" si="73"/>
        <v>0</v>
      </c>
      <c r="AQ108" s="323">
        <f t="shared" si="74"/>
        <v>0</v>
      </c>
      <c r="AR108" s="323">
        <f t="shared" si="75"/>
        <v>0</v>
      </c>
      <c r="AS108" s="323">
        <f t="shared" si="76"/>
        <v>0</v>
      </c>
      <c r="AT108" s="323">
        <f t="shared" si="77"/>
        <v>0</v>
      </c>
      <c r="AU108" s="323">
        <f t="shared" si="78"/>
        <v>0</v>
      </c>
      <c r="AV108" s="323">
        <f t="shared" si="79"/>
        <v>0</v>
      </c>
      <c r="AW108" s="323">
        <f t="shared" si="80"/>
        <v>0</v>
      </c>
      <c r="AX108" s="323">
        <f t="shared" si="81"/>
        <v>0</v>
      </c>
      <c r="AY108" s="323">
        <f t="shared" si="82"/>
        <v>0</v>
      </c>
      <c r="AZ108" s="323">
        <f t="shared" si="83"/>
        <v>0</v>
      </c>
      <c r="BA108" s="323">
        <f t="shared" si="84"/>
        <v>0</v>
      </c>
    </row>
    <row r="109" spans="1:53" s="320" customFormat="1" ht="15" customHeight="1">
      <c r="A109" s="63" t="str">
        <f t="array" ref="A109">IF(C109&lt;&gt;0,SUM(($C$11:C109&lt;&gt;0)*1),"")</f>
        <v/>
      </c>
      <c r="B109" s="321"/>
      <c r="C109" s="321"/>
      <c r="D109" s="321"/>
      <c r="E109" s="443"/>
      <c r="F109" s="377"/>
      <c r="G109" s="379"/>
      <c r="H109" s="379"/>
      <c r="I109" s="63" t="str">
        <f t="shared" si="91"/>
        <v/>
      </c>
      <c r="J109" s="323">
        <f t="shared" si="47"/>
        <v>0</v>
      </c>
      <c r="K109" s="323">
        <f t="shared" si="48"/>
        <v>0</v>
      </c>
      <c r="L109" s="323">
        <f t="shared" si="49"/>
        <v>0</v>
      </c>
      <c r="M109" s="323">
        <f t="shared" si="50"/>
        <v>0</v>
      </c>
      <c r="N109" s="323">
        <f t="shared" si="85"/>
        <v>0</v>
      </c>
      <c r="O109" s="323">
        <f t="shared" si="86"/>
        <v>0</v>
      </c>
      <c r="P109" s="323">
        <f t="shared" si="51"/>
        <v>0</v>
      </c>
      <c r="Q109" s="323">
        <f t="shared" si="52"/>
        <v>0</v>
      </c>
      <c r="R109" s="323">
        <f t="shared" si="53"/>
        <v>0</v>
      </c>
      <c r="S109" s="323">
        <f t="shared" si="54"/>
        <v>0</v>
      </c>
      <c r="T109" s="323">
        <f t="shared" si="87"/>
        <v>0</v>
      </c>
      <c r="U109" s="323">
        <f t="shared" si="88"/>
        <v>0</v>
      </c>
      <c r="V109" s="323">
        <f t="shared" si="55"/>
        <v>0</v>
      </c>
      <c r="W109" s="323">
        <f t="shared" si="56"/>
        <v>0</v>
      </c>
      <c r="X109" s="323">
        <f t="shared" si="57"/>
        <v>0</v>
      </c>
      <c r="Y109" s="323">
        <f t="shared" si="58"/>
        <v>0</v>
      </c>
      <c r="Z109" s="323">
        <f t="shared" si="59"/>
        <v>0</v>
      </c>
      <c r="AA109" s="323">
        <f t="shared" si="60"/>
        <v>0</v>
      </c>
      <c r="AB109" s="323">
        <f t="shared" si="61"/>
        <v>0</v>
      </c>
      <c r="AC109" s="323">
        <f t="shared" si="62"/>
        <v>0</v>
      </c>
      <c r="AD109" s="323">
        <f t="shared" si="63"/>
        <v>0</v>
      </c>
      <c r="AE109" s="323">
        <f t="shared" si="64"/>
        <v>0</v>
      </c>
      <c r="AF109" s="323">
        <f t="shared" si="89"/>
        <v>0</v>
      </c>
      <c r="AG109" s="323">
        <f t="shared" si="90"/>
        <v>0</v>
      </c>
      <c r="AH109" s="323">
        <f t="shared" si="65"/>
        <v>0</v>
      </c>
      <c r="AI109" s="323">
        <f t="shared" si="66"/>
        <v>0</v>
      </c>
      <c r="AJ109" s="323">
        <f t="shared" si="67"/>
        <v>0</v>
      </c>
      <c r="AK109" s="323">
        <f t="shared" si="68"/>
        <v>0</v>
      </c>
      <c r="AL109" s="323">
        <f t="shared" si="69"/>
        <v>0</v>
      </c>
      <c r="AM109" s="323">
        <f t="shared" si="70"/>
        <v>0</v>
      </c>
      <c r="AN109" s="323">
        <f t="shared" si="71"/>
        <v>0</v>
      </c>
      <c r="AO109" s="323">
        <f t="shared" si="72"/>
        <v>0</v>
      </c>
      <c r="AP109" s="323">
        <f t="shared" si="73"/>
        <v>0</v>
      </c>
      <c r="AQ109" s="323">
        <f t="shared" si="74"/>
        <v>0</v>
      </c>
      <c r="AR109" s="323">
        <f t="shared" si="75"/>
        <v>0</v>
      </c>
      <c r="AS109" s="323">
        <f t="shared" si="76"/>
        <v>0</v>
      </c>
      <c r="AT109" s="323">
        <f t="shared" si="77"/>
        <v>0</v>
      </c>
      <c r="AU109" s="323">
        <f t="shared" si="78"/>
        <v>0</v>
      </c>
      <c r="AV109" s="323">
        <f t="shared" si="79"/>
        <v>0</v>
      </c>
      <c r="AW109" s="323">
        <f t="shared" si="80"/>
        <v>0</v>
      </c>
      <c r="AX109" s="323">
        <f t="shared" si="81"/>
        <v>0</v>
      </c>
      <c r="AY109" s="323">
        <f t="shared" si="82"/>
        <v>0</v>
      </c>
      <c r="AZ109" s="323">
        <f t="shared" si="83"/>
        <v>0</v>
      </c>
      <c r="BA109" s="323">
        <f t="shared" si="84"/>
        <v>0</v>
      </c>
    </row>
    <row r="110" spans="1:53" s="320" customFormat="1" ht="15" customHeight="1">
      <c r="A110" s="63" t="str">
        <f t="array" ref="A110">IF(C110&lt;&gt;0,SUM(($C$11:C110&lt;&gt;0)*1),"")</f>
        <v/>
      </c>
      <c r="B110" s="321"/>
      <c r="C110" s="321"/>
      <c r="D110" s="321"/>
      <c r="E110" s="443"/>
      <c r="F110" s="377"/>
      <c r="G110" s="379"/>
      <c r="H110" s="379"/>
      <c r="I110" s="63" t="str">
        <f t="shared" si="91"/>
        <v/>
      </c>
      <c r="J110" s="323">
        <f t="shared" si="47"/>
        <v>0</v>
      </c>
      <c r="K110" s="323">
        <f t="shared" si="48"/>
        <v>0</v>
      </c>
      <c r="L110" s="323">
        <f t="shared" si="49"/>
        <v>0</v>
      </c>
      <c r="M110" s="323">
        <f t="shared" si="50"/>
        <v>0</v>
      </c>
      <c r="N110" s="323">
        <f t="shared" si="85"/>
        <v>0</v>
      </c>
      <c r="O110" s="323">
        <f t="shared" si="86"/>
        <v>0</v>
      </c>
      <c r="P110" s="323">
        <f t="shared" si="51"/>
        <v>0</v>
      </c>
      <c r="Q110" s="323">
        <f t="shared" si="52"/>
        <v>0</v>
      </c>
      <c r="R110" s="323">
        <f t="shared" si="53"/>
        <v>0</v>
      </c>
      <c r="S110" s="323">
        <f t="shared" si="54"/>
        <v>0</v>
      </c>
      <c r="T110" s="323">
        <f t="shared" si="87"/>
        <v>0</v>
      </c>
      <c r="U110" s="323">
        <f t="shared" si="88"/>
        <v>0</v>
      </c>
      <c r="V110" s="323">
        <f t="shared" si="55"/>
        <v>0</v>
      </c>
      <c r="W110" s="323">
        <f t="shared" si="56"/>
        <v>0</v>
      </c>
      <c r="X110" s="323">
        <f t="shared" si="57"/>
        <v>0</v>
      </c>
      <c r="Y110" s="323">
        <f t="shared" si="58"/>
        <v>0</v>
      </c>
      <c r="Z110" s="323">
        <f t="shared" si="59"/>
        <v>0</v>
      </c>
      <c r="AA110" s="323">
        <f t="shared" si="60"/>
        <v>0</v>
      </c>
      <c r="AB110" s="323">
        <f t="shared" si="61"/>
        <v>0</v>
      </c>
      <c r="AC110" s="323">
        <f t="shared" si="62"/>
        <v>0</v>
      </c>
      <c r="AD110" s="323">
        <f t="shared" si="63"/>
        <v>0</v>
      </c>
      <c r="AE110" s="323">
        <f t="shared" si="64"/>
        <v>0</v>
      </c>
      <c r="AF110" s="323">
        <f t="shared" si="89"/>
        <v>0</v>
      </c>
      <c r="AG110" s="323">
        <f t="shared" si="90"/>
        <v>0</v>
      </c>
      <c r="AH110" s="323">
        <f t="shared" si="65"/>
        <v>0</v>
      </c>
      <c r="AI110" s="323">
        <f t="shared" si="66"/>
        <v>0</v>
      </c>
      <c r="AJ110" s="323">
        <f t="shared" si="67"/>
        <v>0</v>
      </c>
      <c r="AK110" s="323">
        <f t="shared" si="68"/>
        <v>0</v>
      </c>
      <c r="AL110" s="323">
        <f t="shared" si="69"/>
        <v>0</v>
      </c>
      <c r="AM110" s="323">
        <f t="shared" si="70"/>
        <v>0</v>
      </c>
      <c r="AN110" s="323">
        <f t="shared" si="71"/>
        <v>0</v>
      </c>
      <c r="AO110" s="323">
        <f t="shared" si="72"/>
        <v>0</v>
      </c>
      <c r="AP110" s="323">
        <f t="shared" si="73"/>
        <v>0</v>
      </c>
      <c r="AQ110" s="323">
        <f t="shared" si="74"/>
        <v>0</v>
      </c>
      <c r="AR110" s="323">
        <f t="shared" si="75"/>
        <v>0</v>
      </c>
      <c r="AS110" s="323">
        <f t="shared" si="76"/>
        <v>0</v>
      </c>
      <c r="AT110" s="323">
        <f t="shared" si="77"/>
        <v>0</v>
      </c>
      <c r="AU110" s="323">
        <f t="shared" si="78"/>
        <v>0</v>
      </c>
      <c r="AV110" s="323">
        <f t="shared" si="79"/>
        <v>0</v>
      </c>
      <c r="AW110" s="323">
        <f t="shared" si="80"/>
        <v>0</v>
      </c>
      <c r="AX110" s="323">
        <f t="shared" si="81"/>
        <v>0</v>
      </c>
      <c r="AY110" s="323">
        <f t="shared" si="82"/>
        <v>0</v>
      </c>
      <c r="AZ110" s="323">
        <f t="shared" si="83"/>
        <v>0</v>
      </c>
      <c r="BA110" s="323">
        <f t="shared" si="84"/>
        <v>0</v>
      </c>
    </row>
    <row r="111" spans="1:53" s="320" customFormat="1" ht="15" customHeight="1">
      <c r="A111" s="63" t="str">
        <f t="array" ref="A111">IF(C111&lt;&gt;0,SUM(($C$11:C111&lt;&gt;0)*1),"")</f>
        <v/>
      </c>
      <c r="B111" s="321"/>
      <c r="C111" s="321"/>
      <c r="D111" s="321"/>
      <c r="E111" s="443"/>
      <c r="F111" s="377"/>
      <c r="G111" s="379"/>
      <c r="H111" s="379"/>
      <c r="I111" s="63" t="str">
        <f t="shared" si="91"/>
        <v/>
      </c>
      <c r="J111" s="323">
        <f t="shared" si="47"/>
        <v>0</v>
      </c>
      <c r="K111" s="323">
        <f t="shared" si="48"/>
        <v>0</v>
      </c>
      <c r="L111" s="323">
        <f t="shared" si="49"/>
        <v>0</v>
      </c>
      <c r="M111" s="323">
        <f t="shared" si="50"/>
        <v>0</v>
      </c>
      <c r="N111" s="323">
        <f t="shared" si="85"/>
        <v>0</v>
      </c>
      <c r="O111" s="323">
        <f t="shared" si="86"/>
        <v>0</v>
      </c>
      <c r="P111" s="323">
        <f t="shared" si="51"/>
        <v>0</v>
      </c>
      <c r="Q111" s="323">
        <f t="shared" si="52"/>
        <v>0</v>
      </c>
      <c r="R111" s="323">
        <f t="shared" si="53"/>
        <v>0</v>
      </c>
      <c r="S111" s="323">
        <f t="shared" si="54"/>
        <v>0</v>
      </c>
      <c r="T111" s="323">
        <f t="shared" si="87"/>
        <v>0</v>
      </c>
      <c r="U111" s="323">
        <f t="shared" si="88"/>
        <v>0</v>
      </c>
      <c r="V111" s="323">
        <f t="shared" si="55"/>
        <v>0</v>
      </c>
      <c r="W111" s="323">
        <f t="shared" si="56"/>
        <v>0</v>
      </c>
      <c r="X111" s="323">
        <f t="shared" si="57"/>
        <v>0</v>
      </c>
      <c r="Y111" s="323">
        <f t="shared" si="58"/>
        <v>0</v>
      </c>
      <c r="Z111" s="323">
        <f t="shared" si="59"/>
        <v>0</v>
      </c>
      <c r="AA111" s="323">
        <f t="shared" si="60"/>
        <v>0</v>
      </c>
      <c r="AB111" s="323">
        <f t="shared" si="61"/>
        <v>0</v>
      </c>
      <c r="AC111" s="323">
        <f t="shared" si="62"/>
        <v>0</v>
      </c>
      <c r="AD111" s="323">
        <f t="shared" si="63"/>
        <v>0</v>
      </c>
      <c r="AE111" s="323">
        <f t="shared" si="64"/>
        <v>0</v>
      </c>
      <c r="AF111" s="323">
        <f t="shared" si="89"/>
        <v>0</v>
      </c>
      <c r="AG111" s="323">
        <f t="shared" si="90"/>
        <v>0</v>
      </c>
      <c r="AH111" s="323">
        <f t="shared" si="65"/>
        <v>0</v>
      </c>
      <c r="AI111" s="323">
        <f t="shared" si="66"/>
        <v>0</v>
      </c>
      <c r="AJ111" s="323">
        <f t="shared" si="67"/>
        <v>0</v>
      </c>
      <c r="AK111" s="323">
        <f t="shared" si="68"/>
        <v>0</v>
      </c>
      <c r="AL111" s="323">
        <f t="shared" si="69"/>
        <v>0</v>
      </c>
      <c r="AM111" s="323">
        <f t="shared" si="70"/>
        <v>0</v>
      </c>
      <c r="AN111" s="323">
        <f t="shared" si="71"/>
        <v>0</v>
      </c>
      <c r="AO111" s="323">
        <f t="shared" si="72"/>
        <v>0</v>
      </c>
      <c r="AP111" s="323">
        <f t="shared" si="73"/>
        <v>0</v>
      </c>
      <c r="AQ111" s="323">
        <f t="shared" si="74"/>
        <v>0</v>
      </c>
      <c r="AR111" s="323">
        <f t="shared" si="75"/>
        <v>0</v>
      </c>
      <c r="AS111" s="323">
        <f t="shared" si="76"/>
        <v>0</v>
      </c>
      <c r="AT111" s="323">
        <f t="shared" si="77"/>
        <v>0</v>
      </c>
      <c r="AU111" s="323">
        <f t="shared" si="78"/>
        <v>0</v>
      </c>
      <c r="AV111" s="323">
        <f t="shared" si="79"/>
        <v>0</v>
      </c>
      <c r="AW111" s="323">
        <f t="shared" si="80"/>
        <v>0</v>
      </c>
      <c r="AX111" s="323">
        <f t="shared" si="81"/>
        <v>0</v>
      </c>
      <c r="AY111" s="323">
        <f t="shared" si="82"/>
        <v>0</v>
      </c>
      <c r="AZ111" s="323">
        <f t="shared" si="83"/>
        <v>0</v>
      </c>
      <c r="BA111" s="323">
        <f t="shared" si="84"/>
        <v>0</v>
      </c>
    </row>
    <row r="112" spans="1:53" s="320" customFormat="1" ht="15" customHeight="1">
      <c r="A112" s="63" t="str">
        <f t="array" ref="A112">IF(C112&lt;&gt;0,SUM(($C$11:C112&lt;&gt;0)*1),"")</f>
        <v/>
      </c>
      <c r="B112" s="321"/>
      <c r="C112" s="321"/>
      <c r="D112" s="321"/>
      <c r="E112" s="443"/>
      <c r="F112" s="377"/>
      <c r="G112" s="379"/>
      <c r="H112" s="379"/>
      <c r="I112" s="63" t="str">
        <f t="shared" si="91"/>
        <v/>
      </c>
      <c r="J112" s="323">
        <f t="shared" si="47"/>
        <v>0</v>
      </c>
      <c r="K112" s="323">
        <f t="shared" si="48"/>
        <v>0</v>
      </c>
      <c r="L112" s="323">
        <f t="shared" si="49"/>
        <v>0</v>
      </c>
      <c r="M112" s="323">
        <f t="shared" si="50"/>
        <v>0</v>
      </c>
      <c r="N112" s="323">
        <f t="shared" si="85"/>
        <v>0</v>
      </c>
      <c r="O112" s="323">
        <f t="shared" si="86"/>
        <v>0</v>
      </c>
      <c r="P112" s="323">
        <f t="shared" si="51"/>
        <v>0</v>
      </c>
      <c r="Q112" s="323">
        <f t="shared" si="52"/>
        <v>0</v>
      </c>
      <c r="R112" s="323">
        <f t="shared" si="53"/>
        <v>0</v>
      </c>
      <c r="S112" s="323">
        <f t="shared" si="54"/>
        <v>0</v>
      </c>
      <c r="T112" s="323">
        <f t="shared" si="87"/>
        <v>0</v>
      </c>
      <c r="U112" s="323">
        <f t="shared" si="88"/>
        <v>0</v>
      </c>
      <c r="V112" s="323">
        <f t="shared" si="55"/>
        <v>0</v>
      </c>
      <c r="W112" s="323">
        <f t="shared" si="56"/>
        <v>0</v>
      </c>
      <c r="X112" s="323">
        <f t="shared" si="57"/>
        <v>0</v>
      </c>
      <c r="Y112" s="323">
        <f t="shared" si="58"/>
        <v>0</v>
      </c>
      <c r="Z112" s="323">
        <f t="shared" si="59"/>
        <v>0</v>
      </c>
      <c r="AA112" s="323">
        <f t="shared" si="60"/>
        <v>0</v>
      </c>
      <c r="AB112" s="323">
        <f t="shared" si="61"/>
        <v>0</v>
      </c>
      <c r="AC112" s="323">
        <f t="shared" si="62"/>
        <v>0</v>
      </c>
      <c r="AD112" s="323">
        <f t="shared" si="63"/>
        <v>0</v>
      </c>
      <c r="AE112" s="323">
        <f t="shared" si="64"/>
        <v>0</v>
      </c>
      <c r="AF112" s="323">
        <f t="shared" si="89"/>
        <v>0</v>
      </c>
      <c r="AG112" s="323">
        <f t="shared" si="90"/>
        <v>0</v>
      </c>
      <c r="AH112" s="323">
        <f t="shared" si="65"/>
        <v>0</v>
      </c>
      <c r="AI112" s="323">
        <f t="shared" si="66"/>
        <v>0</v>
      </c>
      <c r="AJ112" s="323">
        <f t="shared" si="67"/>
        <v>0</v>
      </c>
      <c r="AK112" s="323">
        <f t="shared" si="68"/>
        <v>0</v>
      </c>
      <c r="AL112" s="323">
        <f t="shared" si="69"/>
        <v>0</v>
      </c>
      <c r="AM112" s="323">
        <f t="shared" si="70"/>
        <v>0</v>
      </c>
      <c r="AN112" s="323">
        <f t="shared" si="71"/>
        <v>0</v>
      </c>
      <c r="AO112" s="323">
        <f t="shared" si="72"/>
        <v>0</v>
      </c>
      <c r="AP112" s="323">
        <f t="shared" si="73"/>
        <v>0</v>
      </c>
      <c r="AQ112" s="323">
        <f t="shared" si="74"/>
        <v>0</v>
      </c>
      <c r="AR112" s="323">
        <f t="shared" si="75"/>
        <v>0</v>
      </c>
      <c r="AS112" s="323">
        <f t="shared" si="76"/>
        <v>0</v>
      </c>
      <c r="AT112" s="323">
        <f t="shared" si="77"/>
        <v>0</v>
      </c>
      <c r="AU112" s="323">
        <f t="shared" si="78"/>
        <v>0</v>
      </c>
      <c r="AV112" s="323">
        <f t="shared" si="79"/>
        <v>0</v>
      </c>
      <c r="AW112" s="323">
        <f t="shared" si="80"/>
        <v>0</v>
      </c>
      <c r="AX112" s="323">
        <f t="shared" si="81"/>
        <v>0</v>
      </c>
      <c r="AY112" s="323">
        <f t="shared" si="82"/>
        <v>0</v>
      </c>
      <c r="AZ112" s="323">
        <f t="shared" si="83"/>
        <v>0</v>
      </c>
      <c r="BA112" s="323">
        <f t="shared" si="84"/>
        <v>0</v>
      </c>
    </row>
    <row r="113" spans="1:53" s="320" customFormat="1" ht="15" customHeight="1">
      <c r="A113" s="63" t="str">
        <f t="array" ref="A113">IF(C113&lt;&gt;0,SUM(($C$11:C113&lt;&gt;0)*1),"")</f>
        <v/>
      </c>
      <c r="B113" s="321"/>
      <c r="C113" s="321"/>
      <c r="D113" s="321"/>
      <c r="E113" s="443"/>
      <c r="F113" s="377"/>
      <c r="G113" s="379"/>
      <c r="H113" s="379"/>
      <c r="I113" s="63" t="str">
        <f t="shared" si="91"/>
        <v/>
      </c>
      <c r="J113" s="323">
        <f t="shared" si="47"/>
        <v>0</v>
      </c>
      <c r="K113" s="323">
        <f t="shared" si="48"/>
        <v>0</v>
      </c>
      <c r="L113" s="323">
        <f t="shared" si="49"/>
        <v>0</v>
      </c>
      <c r="M113" s="323">
        <f t="shared" si="50"/>
        <v>0</v>
      </c>
      <c r="N113" s="323">
        <f t="shared" si="85"/>
        <v>0</v>
      </c>
      <c r="O113" s="323">
        <f t="shared" si="86"/>
        <v>0</v>
      </c>
      <c r="P113" s="323">
        <f t="shared" si="51"/>
        <v>0</v>
      </c>
      <c r="Q113" s="323">
        <f t="shared" si="52"/>
        <v>0</v>
      </c>
      <c r="R113" s="323">
        <f t="shared" si="53"/>
        <v>0</v>
      </c>
      <c r="S113" s="323">
        <f t="shared" si="54"/>
        <v>0</v>
      </c>
      <c r="T113" s="323">
        <f t="shared" si="87"/>
        <v>0</v>
      </c>
      <c r="U113" s="323">
        <f t="shared" si="88"/>
        <v>0</v>
      </c>
      <c r="V113" s="323">
        <f t="shared" si="55"/>
        <v>0</v>
      </c>
      <c r="W113" s="323">
        <f t="shared" si="56"/>
        <v>0</v>
      </c>
      <c r="X113" s="323">
        <f t="shared" si="57"/>
        <v>0</v>
      </c>
      <c r="Y113" s="323">
        <f t="shared" si="58"/>
        <v>0</v>
      </c>
      <c r="Z113" s="323">
        <f t="shared" si="59"/>
        <v>0</v>
      </c>
      <c r="AA113" s="323">
        <f t="shared" si="60"/>
        <v>0</v>
      </c>
      <c r="AB113" s="323">
        <f t="shared" si="61"/>
        <v>0</v>
      </c>
      <c r="AC113" s="323">
        <f t="shared" si="62"/>
        <v>0</v>
      </c>
      <c r="AD113" s="323">
        <f t="shared" si="63"/>
        <v>0</v>
      </c>
      <c r="AE113" s="323">
        <f t="shared" si="64"/>
        <v>0</v>
      </c>
      <c r="AF113" s="323">
        <f t="shared" si="89"/>
        <v>0</v>
      </c>
      <c r="AG113" s="323">
        <f t="shared" si="90"/>
        <v>0</v>
      </c>
      <c r="AH113" s="323">
        <f t="shared" si="65"/>
        <v>0</v>
      </c>
      <c r="AI113" s="323">
        <f t="shared" si="66"/>
        <v>0</v>
      </c>
      <c r="AJ113" s="323">
        <f t="shared" si="67"/>
        <v>0</v>
      </c>
      <c r="AK113" s="323">
        <f t="shared" si="68"/>
        <v>0</v>
      </c>
      <c r="AL113" s="323">
        <f t="shared" si="69"/>
        <v>0</v>
      </c>
      <c r="AM113" s="323">
        <f t="shared" si="70"/>
        <v>0</v>
      </c>
      <c r="AN113" s="323">
        <f t="shared" si="71"/>
        <v>0</v>
      </c>
      <c r="AO113" s="323">
        <f t="shared" si="72"/>
        <v>0</v>
      </c>
      <c r="AP113" s="323">
        <f t="shared" si="73"/>
        <v>0</v>
      </c>
      <c r="AQ113" s="323">
        <f t="shared" si="74"/>
        <v>0</v>
      </c>
      <c r="AR113" s="323">
        <f t="shared" si="75"/>
        <v>0</v>
      </c>
      <c r="AS113" s="323">
        <f t="shared" si="76"/>
        <v>0</v>
      </c>
      <c r="AT113" s="323">
        <f t="shared" si="77"/>
        <v>0</v>
      </c>
      <c r="AU113" s="323">
        <f t="shared" si="78"/>
        <v>0</v>
      </c>
      <c r="AV113" s="323">
        <f t="shared" si="79"/>
        <v>0</v>
      </c>
      <c r="AW113" s="323">
        <f t="shared" si="80"/>
        <v>0</v>
      </c>
      <c r="AX113" s="323">
        <f t="shared" si="81"/>
        <v>0</v>
      </c>
      <c r="AY113" s="323">
        <f t="shared" si="82"/>
        <v>0</v>
      </c>
      <c r="AZ113" s="323">
        <f t="shared" si="83"/>
        <v>0</v>
      </c>
      <c r="BA113" s="323">
        <f t="shared" si="84"/>
        <v>0</v>
      </c>
    </row>
    <row r="114" spans="1:53" s="320" customFormat="1" ht="15" customHeight="1">
      <c r="A114" s="63" t="str">
        <f t="array" ref="A114">IF(C114&lt;&gt;0,SUM(($C$11:C114&lt;&gt;0)*1),"")</f>
        <v/>
      </c>
      <c r="B114" s="321"/>
      <c r="C114" s="321"/>
      <c r="D114" s="321"/>
      <c r="E114" s="443"/>
      <c r="F114" s="377"/>
      <c r="G114" s="379"/>
      <c r="H114" s="379"/>
      <c r="I114" s="63" t="str">
        <f t="shared" si="91"/>
        <v/>
      </c>
      <c r="J114" s="323">
        <f t="shared" si="47"/>
        <v>0</v>
      </c>
      <c r="K114" s="323">
        <f t="shared" si="48"/>
        <v>0</v>
      </c>
      <c r="L114" s="323">
        <f t="shared" si="49"/>
        <v>0</v>
      </c>
      <c r="M114" s="323">
        <f t="shared" si="50"/>
        <v>0</v>
      </c>
      <c r="N114" s="323">
        <f t="shared" si="85"/>
        <v>0</v>
      </c>
      <c r="O114" s="323">
        <f t="shared" si="86"/>
        <v>0</v>
      </c>
      <c r="P114" s="323">
        <f t="shared" si="51"/>
        <v>0</v>
      </c>
      <c r="Q114" s="323">
        <f t="shared" si="52"/>
        <v>0</v>
      </c>
      <c r="R114" s="323">
        <f t="shared" si="53"/>
        <v>0</v>
      </c>
      <c r="S114" s="323">
        <f t="shared" si="54"/>
        <v>0</v>
      </c>
      <c r="T114" s="323">
        <f t="shared" si="87"/>
        <v>0</v>
      </c>
      <c r="U114" s="323">
        <f t="shared" si="88"/>
        <v>0</v>
      </c>
      <c r="V114" s="323">
        <f t="shared" si="55"/>
        <v>0</v>
      </c>
      <c r="W114" s="323">
        <f t="shared" si="56"/>
        <v>0</v>
      </c>
      <c r="X114" s="323">
        <f t="shared" si="57"/>
        <v>0</v>
      </c>
      <c r="Y114" s="323">
        <f t="shared" si="58"/>
        <v>0</v>
      </c>
      <c r="Z114" s="323">
        <f t="shared" si="59"/>
        <v>0</v>
      </c>
      <c r="AA114" s="323">
        <f t="shared" si="60"/>
        <v>0</v>
      </c>
      <c r="AB114" s="323">
        <f t="shared" si="61"/>
        <v>0</v>
      </c>
      <c r="AC114" s="323">
        <f t="shared" si="62"/>
        <v>0</v>
      </c>
      <c r="AD114" s="323">
        <f t="shared" si="63"/>
        <v>0</v>
      </c>
      <c r="AE114" s="323">
        <f t="shared" si="64"/>
        <v>0</v>
      </c>
      <c r="AF114" s="323">
        <f t="shared" si="89"/>
        <v>0</v>
      </c>
      <c r="AG114" s="323">
        <f t="shared" si="90"/>
        <v>0</v>
      </c>
      <c r="AH114" s="323">
        <f t="shared" si="65"/>
        <v>0</v>
      </c>
      <c r="AI114" s="323">
        <f t="shared" si="66"/>
        <v>0</v>
      </c>
      <c r="AJ114" s="323">
        <f t="shared" si="67"/>
        <v>0</v>
      </c>
      <c r="AK114" s="323">
        <f t="shared" si="68"/>
        <v>0</v>
      </c>
      <c r="AL114" s="323">
        <f t="shared" si="69"/>
        <v>0</v>
      </c>
      <c r="AM114" s="323">
        <f t="shared" si="70"/>
        <v>0</v>
      </c>
      <c r="AN114" s="323">
        <f t="shared" si="71"/>
        <v>0</v>
      </c>
      <c r="AO114" s="323">
        <f t="shared" si="72"/>
        <v>0</v>
      </c>
      <c r="AP114" s="323">
        <f t="shared" si="73"/>
        <v>0</v>
      </c>
      <c r="AQ114" s="323">
        <f t="shared" si="74"/>
        <v>0</v>
      </c>
      <c r="AR114" s="323">
        <f t="shared" si="75"/>
        <v>0</v>
      </c>
      <c r="AS114" s="323">
        <f t="shared" si="76"/>
        <v>0</v>
      </c>
      <c r="AT114" s="323">
        <f t="shared" si="77"/>
        <v>0</v>
      </c>
      <c r="AU114" s="323">
        <f t="shared" si="78"/>
        <v>0</v>
      </c>
      <c r="AV114" s="323">
        <f t="shared" si="79"/>
        <v>0</v>
      </c>
      <c r="AW114" s="323">
        <f t="shared" si="80"/>
        <v>0</v>
      </c>
      <c r="AX114" s="323">
        <f t="shared" si="81"/>
        <v>0</v>
      </c>
      <c r="AY114" s="323">
        <f t="shared" si="82"/>
        <v>0</v>
      </c>
      <c r="AZ114" s="323">
        <f t="shared" si="83"/>
        <v>0</v>
      </c>
      <c r="BA114" s="323">
        <f t="shared" si="84"/>
        <v>0</v>
      </c>
    </row>
    <row r="115" spans="1:53" s="320" customFormat="1" ht="15" customHeight="1">
      <c r="A115" s="63" t="str">
        <f t="array" ref="A115">IF(C115&lt;&gt;0,SUM(($C$11:C115&lt;&gt;0)*1),"")</f>
        <v/>
      </c>
      <c r="B115" s="321"/>
      <c r="C115" s="321"/>
      <c r="D115" s="321"/>
      <c r="E115" s="443"/>
      <c r="F115" s="377"/>
      <c r="G115" s="379"/>
      <c r="H115" s="379"/>
      <c r="I115" s="63" t="str">
        <f t="shared" si="91"/>
        <v/>
      </c>
      <c r="J115" s="323">
        <f t="shared" si="47"/>
        <v>0</v>
      </c>
      <c r="K115" s="323">
        <f t="shared" si="48"/>
        <v>0</v>
      </c>
      <c r="L115" s="323">
        <f t="shared" si="49"/>
        <v>0</v>
      </c>
      <c r="M115" s="323">
        <f t="shared" si="50"/>
        <v>0</v>
      </c>
      <c r="N115" s="323">
        <f t="shared" si="85"/>
        <v>0</v>
      </c>
      <c r="O115" s="323">
        <f t="shared" si="86"/>
        <v>0</v>
      </c>
      <c r="P115" s="323">
        <f t="shared" si="51"/>
        <v>0</v>
      </c>
      <c r="Q115" s="323">
        <f t="shared" si="52"/>
        <v>0</v>
      </c>
      <c r="R115" s="323">
        <f t="shared" si="53"/>
        <v>0</v>
      </c>
      <c r="S115" s="323">
        <f t="shared" si="54"/>
        <v>0</v>
      </c>
      <c r="T115" s="323">
        <f t="shared" si="87"/>
        <v>0</v>
      </c>
      <c r="U115" s="323">
        <f t="shared" si="88"/>
        <v>0</v>
      </c>
      <c r="V115" s="323">
        <f t="shared" si="55"/>
        <v>0</v>
      </c>
      <c r="W115" s="323">
        <f t="shared" si="56"/>
        <v>0</v>
      </c>
      <c r="X115" s="323">
        <f t="shared" si="57"/>
        <v>0</v>
      </c>
      <c r="Y115" s="323">
        <f t="shared" si="58"/>
        <v>0</v>
      </c>
      <c r="Z115" s="323">
        <f t="shared" si="59"/>
        <v>0</v>
      </c>
      <c r="AA115" s="323">
        <f t="shared" si="60"/>
        <v>0</v>
      </c>
      <c r="AB115" s="323">
        <f t="shared" si="61"/>
        <v>0</v>
      </c>
      <c r="AC115" s="323">
        <f t="shared" si="62"/>
        <v>0</v>
      </c>
      <c r="AD115" s="323">
        <f t="shared" si="63"/>
        <v>0</v>
      </c>
      <c r="AE115" s="323">
        <f t="shared" si="64"/>
        <v>0</v>
      </c>
      <c r="AF115" s="323">
        <f t="shared" si="89"/>
        <v>0</v>
      </c>
      <c r="AG115" s="323">
        <f t="shared" si="90"/>
        <v>0</v>
      </c>
      <c r="AH115" s="323">
        <f t="shared" si="65"/>
        <v>0</v>
      </c>
      <c r="AI115" s="323">
        <f t="shared" si="66"/>
        <v>0</v>
      </c>
      <c r="AJ115" s="323">
        <f t="shared" si="67"/>
        <v>0</v>
      </c>
      <c r="AK115" s="323">
        <f t="shared" si="68"/>
        <v>0</v>
      </c>
      <c r="AL115" s="323">
        <f t="shared" si="69"/>
        <v>0</v>
      </c>
      <c r="AM115" s="323">
        <f t="shared" si="70"/>
        <v>0</v>
      </c>
      <c r="AN115" s="323">
        <f t="shared" si="71"/>
        <v>0</v>
      </c>
      <c r="AO115" s="323">
        <f t="shared" si="72"/>
        <v>0</v>
      </c>
      <c r="AP115" s="323">
        <f t="shared" si="73"/>
        <v>0</v>
      </c>
      <c r="AQ115" s="323">
        <f t="shared" si="74"/>
        <v>0</v>
      </c>
      <c r="AR115" s="323">
        <f t="shared" si="75"/>
        <v>0</v>
      </c>
      <c r="AS115" s="323">
        <f t="shared" si="76"/>
        <v>0</v>
      </c>
      <c r="AT115" s="323">
        <f t="shared" si="77"/>
        <v>0</v>
      </c>
      <c r="AU115" s="323">
        <f t="shared" si="78"/>
        <v>0</v>
      </c>
      <c r="AV115" s="323">
        <f t="shared" si="79"/>
        <v>0</v>
      </c>
      <c r="AW115" s="323">
        <f t="shared" si="80"/>
        <v>0</v>
      </c>
      <c r="AX115" s="323">
        <f t="shared" si="81"/>
        <v>0</v>
      </c>
      <c r="AY115" s="323">
        <f t="shared" si="82"/>
        <v>0</v>
      </c>
      <c r="AZ115" s="323">
        <f t="shared" si="83"/>
        <v>0</v>
      </c>
      <c r="BA115" s="323">
        <f t="shared" si="84"/>
        <v>0</v>
      </c>
    </row>
    <row r="116" spans="1:53" s="320" customFormat="1" ht="15" customHeight="1">
      <c r="A116" s="63" t="str">
        <f t="array" ref="A116">IF(C116&lt;&gt;0,SUM(($C$11:C116&lt;&gt;0)*1),"")</f>
        <v/>
      </c>
      <c r="B116" s="321"/>
      <c r="C116" s="321"/>
      <c r="D116" s="321"/>
      <c r="E116" s="443"/>
      <c r="F116" s="377"/>
      <c r="G116" s="379"/>
      <c r="H116" s="379"/>
      <c r="I116" s="63" t="str">
        <f t="shared" si="91"/>
        <v/>
      </c>
      <c r="J116" s="323">
        <f t="shared" si="47"/>
        <v>0</v>
      </c>
      <c r="K116" s="323">
        <f t="shared" si="48"/>
        <v>0</v>
      </c>
      <c r="L116" s="323">
        <f t="shared" si="49"/>
        <v>0</v>
      </c>
      <c r="M116" s="323">
        <f t="shared" si="50"/>
        <v>0</v>
      </c>
      <c r="N116" s="323">
        <f t="shared" si="85"/>
        <v>0</v>
      </c>
      <c r="O116" s="323">
        <f t="shared" si="86"/>
        <v>0</v>
      </c>
      <c r="P116" s="323">
        <f t="shared" si="51"/>
        <v>0</v>
      </c>
      <c r="Q116" s="323">
        <f t="shared" si="52"/>
        <v>0</v>
      </c>
      <c r="R116" s="323">
        <f t="shared" si="53"/>
        <v>0</v>
      </c>
      <c r="S116" s="323">
        <f t="shared" si="54"/>
        <v>0</v>
      </c>
      <c r="T116" s="323">
        <f t="shared" si="87"/>
        <v>0</v>
      </c>
      <c r="U116" s="323">
        <f t="shared" si="88"/>
        <v>0</v>
      </c>
      <c r="V116" s="323">
        <f t="shared" si="55"/>
        <v>0</v>
      </c>
      <c r="W116" s="323">
        <f t="shared" si="56"/>
        <v>0</v>
      </c>
      <c r="X116" s="323">
        <f t="shared" si="57"/>
        <v>0</v>
      </c>
      <c r="Y116" s="323">
        <f t="shared" si="58"/>
        <v>0</v>
      </c>
      <c r="Z116" s="323">
        <f t="shared" si="59"/>
        <v>0</v>
      </c>
      <c r="AA116" s="323">
        <f t="shared" si="60"/>
        <v>0</v>
      </c>
      <c r="AB116" s="323">
        <f t="shared" si="61"/>
        <v>0</v>
      </c>
      <c r="AC116" s="323">
        <f t="shared" si="62"/>
        <v>0</v>
      </c>
      <c r="AD116" s="323">
        <f t="shared" si="63"/>
        <v>0</v>
      </c>
      <c r="AE116" s="323">
        <f t="shared" si="64"/>
        <v>0</v>
      </c>
      <c r="AF116" s="323">
        <f t="shared" si="89"/>
        <v>0</v>
      </c>
      <c r="AG116" s="323">
        <f t="shared" si="90"/>
        <v>0</v>
      </c>
      <c r="AH116" s="323">
        <f t="shared" si="65"/>
        <v>0</v>
      </c>
      <c r="AI116" s="323">
        <f t="shared" si="66"/>
        <v>0</v>
      </c>
      <c r="AJ116" s="323">
        <f t="shared" si="67"/>
        <v>0</v>
      </c>
      <c r="AK116" s="323">
        <f t="shared" si="68"/>
        <v>0</v>
      </c>
      <c r="AL116" s="323">
        <f t="shared" si="69"/>
        <v>0</v>
      </c>
      <c r="AM116" s="323">
        <f t="shared" si="70"/>
        <v>0</v>
      </c>
      <c r="AN116" s="323">
        <f t="shared" si="71"/>
        <v>0</v>
      </c>
      <c r="AO116" s="323">
        <f t="shared" si="72"/>
        <v>0</v>
      </c>
      <c r="AP116" s="323">
        <f t="shared" si="73"/>
        <v>0</v>
      </c>
      <c r="AQ116" s="323">
        <f t="shared" si="74"/>
        <v>0</v>
      </c>
      <c r="AR116" s="323">
        <f t="shared" si="75"/>
        <v>0</v>
      </c>
      <c r="AS116" s="323">
        <f t="shared" si="76"/>
        <v>0</v>
      </c>
      <c r="AT116" s="323">
        <f t="shared" si="77"/>
        <v>0</v>
      </c>
      <c r="AU116" s="323">
        <f t="shared" si="78"/>
        <v>0</v>
      </c>
      <c r="AV116" s="323">
        <f t="shared" si="79"/>
        <v>0</v>
      </c>
      <c r="AW116" s="323">
        <f t="shared" si="80"/>
        <v>0</v>
      </c>
      <c r="AX116" s="323">
        <f t="shared" si="81"/>
        <v>0</v>
      </c>
      <c r="AY116" s="323">
        <f t="shared" si="82"/>
        <v>0</v>
      </c>
      <c r="AZ116" s="323">
        <f t="shared" si="83"/>
        <v>0</v>
      </c>
      <c r="BA116" s="323">
        <f t="shared" si="84"/>
        <v>0</v>
      </c>
    </row>
    <row r="117" spans="1:53" s="320" customFormat="1" ht="15" customHeight="1">
      <c r="A117" s="63" t="str">
        <f t="array" ref="A117">IF(C117&lt;&gt;0,SUM(($C$11:C117&lt;&gt;0)*1),"")</f>
        <v/>
      </c>
      <c r="B117" s="321"/>
      <c r="C117" s="321"/>
      <c r="D117" s="321"/>
      <c r="E117" s="443"/>
      <c r="F117" s="377"/>
      <c r="G117" s="379"/>
      <c r="H117" s="379"/>
      <c r="I117" s="63" t="str">
        <f t="shared" si="91"/>
        <v/>
      </c>
      <c r="J117" s="323">
        <f t="shared" si="47"/>
        <v>0</v>
      </c>
      <c r="K117" s="323">
        <f t="shared" si="48"/>
        <v>0</v>
      </c>
      <c r="L117" s="323">
        <f t="shared" si="49"/>
        <v>0</v>
      </c>
      <c r="M117" s="323">
        <f t="shared" si="50"/>
        <v>0</v>
      </c>
      <c r="N117" s="323">
        <f t="shared" si="85"/>
        <v>0</v>
      </c>
      <c r="O117" s="323">
        <f t="shared" si="86"/>
        <v>0</v>
      </c>
      <c r="P117" s="323">
        <f t="shared" si="51"/>
        <v>0</v>
      </c>
      <c r="Q117" s="323">
        <f t="shared" si="52"/>
        <v>0</v>
      </c>
      <c r="R117" s="323">
        <f t="shared" si="53"/>
        <v>0</v>
      </c>
      <c r="S117" s="323">
        <f t="shared" si="54"/>
        <v>0</v>
      </c>
      <c r="T117" s="323">
        <f t="shared" si="87"/>
        <v>0</v>
      </c>
      <c r="U117" s="323">
        <f t="shared" si="88"/>
        <v>0</v>
      </c>
      <c r="V117" s="323">
        <f t="shared" si="55"/>
        <v>0</v>
      </c>
      <c r="W117" s="323">
        <f t="shared" si="56"/>
        <v>0</v>
      </c>
      <c r="X117" s="323">
        <f t="shared" si="57"/>
        <v>0</v>
      </c>
      <c r="Y117" s="323">
        <f t="shared" si="58"/>
        <v>0</v>
      </c>
      <c r="Z117" s="323">
        <f t="shared" si="59"/>
        <v>0</v>
      </c>
      <c r="AA117" s="323">
        <f t="shared" si="60"/>
        <v>0</v>
      </c>
      <c r="AB117" s="323">
        <f t="shared" si="61"/>
        <v>0</v>
      </c>
      <c r="AC117" s="323">
        <f t="shared" si="62"/>
        <v>0</v>
      </c>
      <c r="AD117" s="323">
        <f t="shared" si="63"/>
        <v>0</v>
      </c>
      <c r="AE117" s="323">
        <f t="shared" si="64"/>
        <v>0</v>
      </c>
      <c r="AF117" s="323">
        <f t="shared" si="89"/>
        <v>0</v>
      </c>
      <c r="AG117" s="323">
        <f t="shared" si="90"/>
        <v>0</v>
      </c>
      <c r="AH117" s="323">
        <f t="shared" si="65"/>
        <v>0</v>
      </c>
      <c r="AI117" s="323">
        <f t="shared" si="66"/>
        <v>0</v>
      </c>
      <c r="AJ117" s="323">
        <f t="shared" si="67"/>
        <v>0</v>
      </c>
      <c r="AK117" s="323">
        <f t="shared" si="68"/>
        <v>0</v>
      </c>
      <c r="AL117" s="323">
        <f t="shared" si="69"/>
        <v>0</v>
      </c>
      <c r="AM117" s="323">
        <f t="shared" si="70"/>
        <v>0</v>
      </c>
      <c r="AN117" s="323">
        <f t="shared" si="71"/>
        <v>0</v>
      </c>
      <c r="AO117" s="323">
        <f t="shared" si="72"/>
        <v>0</v>
      </c>
      <c r="AP117" s="323">
        <f t="shared" si="73"/>
        <v>0</v>
      </c>
      <c r="AQ117" s="323">
        <f t="shared" si="74"/>
        <v>0</v>
      </c>
      <c r="AR117" s="323">
        <f t="shared" si="75"/>
        <v>0</v>
      </c>
      <c r="AS117" s="323">
        <f t="shared" si="76"/>
        <v>0</v>
      </c>
      <c r="AT117" s="323">
        <f t="shared" si="77"/>
        <v>0</v>
      </c>
      <c r="AU117" s="323">
        <f t="shared" si="78"/>
        <v>0</v>
      </c>
      <c r="AV117" s="323">
        <f t="shared" si="79"/>
        <v>0</v>
      </c>
      <c r="AW117" s="323">
        <f t="shared" si="80"/>
        <v>0</v>
      </c>
      <c r="AX117" s="323">
        <f t="shared" si="81"/>
        <v>0</v>
      </c>
      <c r="AY117" s="323">
        <f t="shared" si="82"/>
        <v>0</v>
      </c>
      <c r="AZ117" s="323">
        <f t="shared" si="83"/>
        <v>0</v>
      </c>
      <c r="BA117" s="323">
        <f t="shared" si="84"/>
        <v>0</v>
      </c>
    </row>
    <row r="118" spans="1:53" s="320" customFormat="1" ht="15" customHeight="1">
      <c r="A118" s="63" t="str">
        <f t="array" ref="A118">IF(C118&lt;&gt;0,SUM(($C$11:C118&lt;&gt;0)*1),"")</f>
        <v/>
      </c>
      <c r="B118" s="321"/>
      <c r="C118" s="321"/>
      <c r="D118" s="321"/>
      <c r="E118" s="443"/>
      <c r="F118" s="377"/>
      <c r="G118" s="379"/>
      <c r="H118" s="379"/>
      <c r="I118" s="63" t="str">
        <f t="shared" si="91"/>
        <v/>
      </c>
      <c r="J118" s="323">
        <f t="shared" si="47"/>
        <v>0</v>
      </c>
      <c r="K118" s="323">
        <f t="shared" si="48"/>
        <v>0</v>
      </c>
      <c r="L118" s="323">
        <f t="shared" si="49"/>
        <v>0</v>
      </c>
      <c r="M118" s="323">
        <f t="shared" si="50"/>
        <v>0</v>
      </c>
      <c r="N118" s="323">
        <f t="shared" si="85"/>
        <v>0</v>
      </c>
      <c r="O118" s="323">
        <f t="shared" si="86"/>
        <v>0</v>
      </c>
      <c r="P118" s="323">
        <f t="shared" si="51"/>
        <v>0</v>
      </c>
      <c r="Q118" s="323">
        <f t="shared" si="52"/>
        <v>0</v>
      </c>
      <c r="R118" s="323">
        <f t="shared" si="53"/>
        <v>0</v>
      </c>
      <c r="S118" s="323">
        <f t="shared" si="54"/>
        <v>0</v>
      </c>
      <c r="T118" s="323">
        <f t="shared" si="87"/>
        <v>0</v>
      </c>
      <c r="U118" s="323">
        <f t="shared" si="88"/>
        <v>0</v>
      </c>
      <c r="V118" s="323">
        <f t="shared" si="55"/>
        <v>0</v>
      </c>
      <c r="W118" s="323">
        <f t="shared" si="56"/>
        <v>0</v>
      </c>
      <c r="X118" s="323">
        <f t="shared" si="57"/>
        <v>0</v>
      </c>
      <c r="Y118" s="323">
        <f t="shared" si="58"/>
        <v>0</v>
      </c>
      <c r="Z118" s="323">
        <f t="shared" si="59"/>
        <v>0</v>
      </c>
      <c r="AA118" s="323">
        <f t="shared" si="60"/>
        <v>0</v>
      </c>
      <c r="AB118" s="323">
        <f t="shared" si="61"/>
        <v>0</v>
      </c>
      <c r="AC118" s="323">
        <f t="shared" si="62"/>
        <v>0</v>
      </c>
      <c r="AD118" s="323">
        <f t="shared" si="63"/>
        <v>0</v>
      </c>
      <c r="AE118" s="323">
        <f t="shared" si="64"/>
        <v>0</v>
      </c>
      <c r="AF118" s="323">
        <f t="shared" si="89"/>
        <v>0</v>
      </c>
      <c r="AG118" s="323">
        <f t="shared" si="90"/>
        <v>0</v>
      </c>
      <c r="AH118" s="323">
        <f t="shared" si="65"/>
        <v>0</v>
      </c>
      <c r="AI118" s="323">
        <f t="shared" si="66"/>
        <v>0</v>
      </c>
      <c r="AJ118" s="323">
        <f t="shared" si="67"/>
        <v>0</v>
      </c>
      <c r="AK118" s="323">
        <f t="shared" si="68"/>
        <v>0</v>
      </c>
      <c r="AL118" s="323">
        <f t="shared" si="69"/>
        <v>0</v>
      </c>
      <c r="AM118" s="323">
        <f t="shared" si="70"/>
        <v>0</v>
      </c>
      <c r="AN118" s="323">
        <f t="shared" si="71"/>
        <v>0</v>
      </c>
      <c r="AO118" s="323">
        <f t="shared" si="72"/>
        <v>0</v>
      </c>
      <c r="AP118" s="323">
        <f t="shared" si="73"/>
        <v>0</v>
      </c>
      <c r="AQ118" s="323">
        <f t="shared" si="74"/>
        <v>0</v>
      </c>
      <c r="AR118" s="323">
        <f t="shared" si="75"/>
        <v>0</v>
      </c>
      <c r="AS118" s="323">
        <f t="shared" si="76"/>
        <v>0</v>
      </c>
      <c r="AT118" s="323">
        <f t="shared" si="77"/>
        <v>0</v>
      </c>
      <c r="AU118" s="323">
        <f t="shared" si="78"/>
        <v>0</v>
      </c>
      <c r="AV118" s="323">
        <f t="shared" si="79"/>
        <v>0</v>
      </c>
      <c r="AW118" s="323">
        <f t="shared" si="80"/>
        <v>0</v>
      </c>
      <c r="AX118" s="323">
        <f t="shared" si="81"/>
        <v>0</v>
      </c>
      <c r="AY118" s="323">
        <f t="shared" si="82"/>
        <v>0</v>
      </c>
      <c r="AZ118" s="323">
        <f t="shared" si="83"/>
        <v>0</v>
      </c>
      <c r="BA118" s="323">
        <f t="shared" si="84"/>
        <v>0</v>
      </c>
    </row>
    <row r="119" spans="1:53" s="320" customFormat="1" ht="15" customHeight="1">
      <c r="A119" s="63" t="str">
        <f t="array" ref="A119">IF(C119&lt;&gt;0,SUM(($C$11:C119&lt;&gt;0)*1),"")</f>
        <v/>
      </c>
      <c r="B119" s="321"/>
      <c r="C119" s="321"/>
      <c r="D119" s="321"/>
      <c r="E119" s="443"/>
      <c r="F119" s="377"/>
      <c r="G119" s="379"/>
      <c r="H119" s="379"/>
      <c r="I119" s="63" t="str">
        <f t="shared" si="91"/>
        <v/>
      </c>
      <c r="J119" s="323">
        <f t="shared" si="47"/>
        <v>0</v>
      </c>
      <c r="K119" s="323">
        <f t="shared" si="48"/>
        <v>0</v>
      </c>
      <c r="L119" s="323">
        <f t="shared" si="49"/>
        <v>0</v>
      </c>
      <c r="M119" s="323">
        <f t="shared" si="50"/>
        <v>0</v>
      </c>
      <c r="N119" s="323">
        <f t="shared" si="85"/>
        <v>0</v>
      </c>
      <c r="O119" s="323">
        <f t="shared" si="86"/>
        <v>0</v>
      </c>
      <c r="P119" s="323">
        <f t="shared" si="51"/>
        <v>0</v>
      </c>
      <c r="Q119" s="323">
        <f t="shared" si="52"/>
        <v>0</v>
      </c>
      <c r="R119" s="323">
        <f t="shared" si="53"/>
        <v>0</v>
      </c>
      <c r="S119" s="323">
        <f t="shared" si="54"/>
        <v>0</v>
      </c>
      <c r="T119" s="323">
        <f t="shared" si="87"/>
        <v>0</v>
      </c>
      <c r="U119" s="323">
        <f t="shared" si="88"/>
        <v>0</v>
      </c>
      <c r="V119" s="323">
        <f t="shared" si="55"/>
        <v>0</v>
      </c>
      <c r="W119" s="323">
        <f t="shared" si="56"/>
        <v>0</v>
      </c>
      <c r="X119" s="323">
        <f t="shared" si="57"/>
        <v>0</v>
      </c>
      <c r="Y119" s="323">
        <f t="shared" si="58"/>
        <v>0</v>
      </c>
      <c r="Z119" s="323">
        <f t="shared" si="59"/>
        <v>0</v>
      </c>
      <c r="AA119" s="323">
        <f t="shared" si="60"/>
        <v>0</v>
      </c>
      <c r="AB119" s="323">
        <f t="shared" si="61"/>
        <v>0</v>
      </c>
      <c r="AC119" s="323">
        <f t="shared" si="62"/>
        <v>0</v>
      </c>
      <c r="AD119" s="323">
        <f t="shared" si="63"/>
        <v>0</v>
      </c>
      <c r="AE119" s="323">
        <f t="shared" si="64"/>
        <v>0</v>
      </c>
      <c r="AF119" s="323">
        <f t="shared" si="89"/>
        <v>0</v>
      </c>
      <c r="AG119" s="323">
        <f t="shared" si="90"/>
        <v>0</v>
      </c>
      <c r="AH119" s="323">
        <f t="shared" si="65"/>
        <v>0</v>
      </c>
      <c r="AI119" s="323">
        <f t="shared" si="66"/>
        <v>0</v>
      </c>
      <c r="AJ119" s="323">
        <f t="shared" si="67"/>
        <v>0</v>
      </c>
      <c r="AK119" s="323">
        <f t="shared" si="68"/>
        <v>0</v>
      </c>
      <c r="AL119" s="323">
        <f t="shared" si="69"/>
        <v>0</v>
      </c>
      <c r="AM119" s="323">
        <f t="shared" si="70"/>
        <v>0</v>
      </c>
      <c r="AN119" s="323">
        <f t="shared" si="71"/>
        <v>0</v>
      </c>
      <c r="AO119" s="323">
        <f t="shared" si="72"/>
        <v>0</v>
      </c>
      <c r="AP119" s="323">
        <f t="shared" si="73"/>
        <v>0</v>
      </c>
      <c r="AQ119" s="323">
        <f t="shared" si="74"/>
        <v>0</v>
      </c>
      <c r="AR119" s="323">
        <f t="shared" si="75"/>
        <v>0</v>
      </c>
      <c r="AS119" s="323">
        <f t="shared" si="76"/>
        <v>0</v>
      </c>
      <c r="AT119" s="323">
        <f t="shared" si="77"/>
        <v>0</v>
      </c>
      <c r="AU119" s="323">
        <f t="shared" si="78"/>
        <v>0</v>
      </c>
      <c r="AV119" s="323">
        <f t="shared" si="79"/>
        <v>0</v>
      </c>
      <c r="AW119" s="323">
        <f t="shared" si="80"/>
        <v>0</v>
      </c>
      <c r="AX119" s="323">
        <f t="shared" si="81"/>
        <v>0</v>
      </c>
      <c r="AY119" s="323">
        <f t="shared" si="82"/>
        <v>0</v>
      </c>
      <c r="AZ119" s="323">
        <f t="shared" si="83"/>
        <v>0</v>
      </c>
      <c r="BA119" s="323">
        <f t="shared" si="84"/>
        <v>0</v>
      </c>
    </row>
    <row r="120" spans="1:53" s="320" customFormat="1" ht="15" customHeight="1">
      <c r="A120" s="63" t="str">
        <f t="array" ref="A120">IF(C120&lt;&gt;0,SUM(($C$11:C120&lt;&gt;0)*1),"")</f>
        <v/>
      </c>
      <c r="B120" s="321"/>
      <c r="C120" s="321"/>
      <c r="D120" s="321"/>
      <c r="E120" s="443"/>
      <c r="F120" s="377"/>
      <c r="G120" s="379"/>
      <c r="H120" s="379"/>
      <c r="I120" s="63" t="str">
        <f t="shared" si="91"/>
        <v/>
      </c>
      <c r="J120" s="323">
        <f t="shared" si="47"/>
        <v>0</v>
      </c>
      <c r="K120" s="323">
        <f t="shared" si="48"/>
        <v>0</v>
      </c>
      <c r="L120" s="323">
        <f t="shared" si="49"/>
        <v>0</v>
      </c>
      <c r="M120" s="323">
        <f t="shared" si="50"/>
        <v>0</v>
      </c>
      <c r="N120" s="323">
        <f t="shared" si="85"/>
        <v>0</v>
      </c>
      <c r="O120" s="323">
        <f t="shared" si="86"/>
        <v>0</v>
      </c>
      <c r="P120" s="323">
        <f t="shared" si="51"/>
        <v>0</v>
      </c>
      <c r="Q120" s="323">
        <f t="shared" si="52"/>
        <v>0</v>
      </c>
      <c r="R120" s="323">
        <f t="shared" si="53"/>
        <v>0</v>
      </c>
      <c r="S120" s="323">
        <f t="shared" si="54"/>
        <v>0</v>
      </c>
      <c r="T120" s="323">
        <f t="shared" si="87"/>
        <v>0</v>
      </c>
      <c r="U120" s="323">
        <f t="shared" si="88"/>
        <v>0</v>
      </c>
      <c r="V120" s="323">
        <f t="shared" si="55"/>
        <v>0</v>
      </c>
      <c r="W120" s="323">
        <f t="shared" si="56"/>
        <v>0</v>
      </c>
      <c r="X120" s="323">
        <f t="shared" si="57"/>
        <v>0</v>
      </c>
      <c r="Y120" s="323">
        <f t="shared" si="58"/>
        <v>0</v>
      </c>
      <c r="Z120" s="323">
        <f t="shared" si="59"/>
        <v>0</v>
      </c>
      <c r="AA120" s="323">
        <f t="shared" si="60"/>
        <v>0</v>
      </c>
      <c r="AB120" s="323">
        <f t="shared" si="61"/>
        <v>0</v>
      </c>
      <c r="AC120" s="323">
        <f t="shared" si="62"/>
        <v>0</v>
      </c>
      <c r="AD120" s="323">
        <f t="shared" si="63"/>
        <v>0</v>
      </c>
      <c r="AE120" s="323">
        <f t="shared" si="64"/>
        <v>0</v>
      </c>
      <c r="AF120" s="323">
        <f t="shared" si="89"/>
        <v>0</v>
      </c>
      <c r="AG120" s="323">
        <f t="shared" si="90"/>
        <v>0</v>
      </c>
      <c r="AH120" s="323">
        <f t="shared" si="65"/>
        <v>0</v>
      </c>
      <c r="AI120" s="323">
        <f t="shared" si="66"/>
        <v>0</v>
      </c>
      <c r="AJ120" s="323">
        <f t="shared" si="67"/>
        <v>0</v>
      </c>
      <c r="AK120" s="323">
        <f t="shared" si="68"/>
        <v>0</v>
      </c>
      <c r="AL120" s="323">
        <f t="shared" si="69"/>
        <v>0</v>
      </c>
      <c r="AM120" s="323">
        <f t="shared" si="70"/>
        <v>0</v>
      </c>
      <c r="AN120" s="323">
        <f t="shared" si="71"/>
        <v>0</v>
      </c>
      <c r="AO120" s="323">
        <f t="shared" si="72"/>
        <v>0</v>
      </c>
      <c r="AP120" s="323">
        <f t="shared" si="73"/>
        <v>0</v>
      </c>
      <c r="AQ120" s="323">
        <f t="shared" si="74"/>
        <v>0</v>
      </c>
      <c r="AR120" s="323">
        <f t="shared" si="75"/>
        <v>0</v>
      </c>
      <c r="AS120" s="323">
        <f t="shared" si="76"/>
        <v>0</v>
      </c>
      <c r="AT120" s="323">
        <f t="shared" si="77"/>
        <v>0</v>
      </c>
      <c r="AU120" s="323">
        <f t="shared" si="78"/>
        <v>0</v>
      </c>
      <c r="AV120" s="323">
        <f t="shared" si="79"/>
        <v>0</v>
      </c>
      <c r="AW120" s="323">
        <f t="shared" si="80"/>
        <v>0</v>
      </c>
      <c r="AX120" s="323">
        <f t="shared" si="81"/>
        <v>0</v>
      </c>
      <c r="AY120" s="323">
        <f t="shared" si="82"/>
        <v>0</v>
      </c>
      <c r="AZ120" s="323">
        <f t="shared" si="83"/>
        <v>0</v>
      </c>
      <c r="BA120" s="323">
        <f t="shared" si="84"/>
        <v>0</v>
      </c>
    </row>
    <row r="121" spans="1:53" s="320" customFormat="1" ht="15" customHeight="1">
      <c r="A121" s="63" t="str">
        <f t="array" ref="A121">IF(C121&lt;&gt;0,SUM(($C$11:C121&lt;&gt;0)*1),"")</f>
        <v/>
      </c>
      <c r="B121" s="321"/>
      <c r="C121" s="321"/>
      <c r="D121" s="321"/>
      <c r="E121" s="443"/>
      <c r="F121" s="377"/>
      <c r="G121" s="379"/>
      <c r="H121" s="379"/>
      <c r="I121" s="63" t="str">
        <f t="shared" si="91"/>
        <v/>
      </c>
      <c r="J121" s="323">
        <f t="shared" si="47"/>
        <v>0</v>
      </c>
      <c r="K121" s="323">
        <f t="shared" si="48"/>
        <v>0</v>
      </c>
      <c r="L121" s="323">
        <f t="shared" si="49"/>
        <v>0</v>
      </c>
      <c r="M121" s="323">
        <f t="shared" si="50"/>
        <v>0</v>
      </c>
      <c r="N121" s="323">
        <f t="shared" si="85"/>
        <v>0</v>
      </c>
      <c r="O121" s="323">
        <f t="shared" si="86"/>
        <v>0</v>
      </c>
      <c r="P121" s="323">
        <f t="shared" si="51"/>
        <v>0</v>
      </c>
      <c r="Q121" s="323">
        <f t="shared" si="52"/>
        <v>0</v>
      </c>
      <c r="R121" s="323">
        <f t="shared" si="53"/>
        <v>0</v>
      </c>
      <c r="S121" s="323">
        <f t="shared" si="54"/>
        <v>0</v>
      </c>
      <c r="T121" s="323">
        <f t="shared" si="87"/>
        <v>0</v>
      </c>
      <c r="U121" s="323">
        <f t="shared" si="88"/>
        <v>0</v>
      </c>
      <c r="V121" s="323">
        <f t="shared" si="55"/>
        <v>0</v>
      </c>
      <c r="W121" s="323">
        <f t="shared" si="56"/>
        <v>0</v>
      </c>
      <c r="X121" s="323">
        <f t="shared" si="57"/>
        <v>0</v>
      </c>
      <c r="Y121" s="323">
        <f t="shared" si="58"/>
        <v>0</v>
      </c>
      <c r="Z121" s="323">
        <f t="shared" si="59"/>
        <v>0</v>
      </c>
      <c r="AA121" s="323">
        <f t="shared" si="60"/>
        <v>0</v>
      </c>
      <c r="AB121" s="323">
        <f t="shared" si="61"/>
        <v>0</v>
      </c>
      <c r="AC121" s="323">
        <f t="shared" si="62"/>
        <v>0</v>
      </c>
      <c r="AD121" s="323">
        <f t="shared" si="63"/>
        <v>0</v>
      </c>
      <c r="AE121" s="323">
        <f t="shared" si="64"/>
        <v>0</v>
      </c>
      <c r="AF121" s="323">
        <f t="shared" si="89"/>
        <v>0</v>
      </c>
      <c r="AG121" s="323">
        <f t="shared" si="90"/>
        <v>0</v>
      </c>
      <c r="AH121" s="323">
        <f t="shared" si="65"/>
        <v>0</v>
      </c>
      <c r="AI121" s="323">
        <f t="shared" si="66"/>
        <v>0</v>
      </c>
      <c r="AJ121" s="323">
        <f t="shared" si="67"/>
        <v>0</v>
      </c>
      <c r="AK121" s="323">
        <f t="shared" si="68"/>
        <v>0</v>
      </c>
      <c r="AL121" s="323">
        <f t="shared" si="69"/>
        <v>0</v>
      </c>
      <c r="AM121" s="323">
        <f t="shared" si="70"/>
        <v>0</v>
      </c>
      <c r="AN121" s="323">
        <f t="shared" si="71"/>
        <v>0</v>
      </c>
      <c r="AO121" s="323">
        <f t="shared" si="72"/>
        <v>0</v>
      </c>
      <c r="AP121" s="323">
        <f t="shared" si="73"/>
        <v>0</v>
      </c>
      <c r="AQ121" s="323">
        <f t="shared" si="74"/>
        <v>0</v>
      </c>
      <c r="AR121" s="323">
        <f t="shared" si="75"/>
        <v>0</v>
      </c>
      <c r="AS121" s="323">
        <f t="shared" si="76"/>
        <v>0</v>
      </c>
      <c r="AT121" s="323">
        <f t="shared" si="77"/>
        <v>0</v>
      </c>
      <c r="AU121" s="323">
        <f t="shared" si="78"/>
        <v>0</v>
      </c>
      <c r="AV121" s="323">
        <f t="shared" si="79"/>
        <v>0</v>
      </c>
      <c r="AW121" s="323">
        <f t="shared" si="80"/>
        <v>0</v>
      </c>
      <c r="AX121" s="323">
        <f t="shared" si="81"/>
        <v>0</v>
      </c>
      <c r="AY121" s="323">
        <f t="shared" si="82"/>
        <v>0</v>
      </c>
      <c r="AZ121" s="323">
        <f t="shared" si="83"/>
        <v>0</v>
      </c>
      <c r="BA121" s="323">
        <f t="shared" si="84"/>
        <v>0</v>
      </c>
    </row>
    <row r="122" spans="1:53" s="320" customFormat="1" ht="15" customHeight="1">
      <c r="A122" s="63" t="str">
        <f t="array" ref="A122">IF(C122&lt;&gt;0,SUM(($C$11:C122&lt;&gt;0)*1),"")</f>
        <v/>
      </c>
      <c r="B122" s="321"/>
      <c r="C122" s="321"/>
      <c r="D122" s="321"/>
      <c r="E122" s="443"/>
      <c r="F122" s="377"/>
      <c r="G122" s="379"/>
      <c r="H122" s="379"/>
      <c r="I122" s="63" t="str">
        <f t="shared" si="91"/>
        <v/>
      </c>
      <c r="J122" s="323">
        <f t="shared" si="47"/>
        <v>0</v>
      </c>
      <c r="K122" s="323">
        <f t="shared" si="48"/>
        <v>0</v>
      </c>
      <c r="L122" s="323">
        <f t="shared" si="49"/>
        <v>0</v>
      </c>
      <c r="M122" s="323">
        <f t="shared" si="50"/>
        <v>0</v>
      </c>
      <c r="N122" s="323">
        <f t="shared" si="85"/>
        <v>0</v>
      </c>
      <c r="O122" s="323">
        <f t="shared" si="86"/>
        <v>0</v>
      </c>
      <c r="P122" s="323">
        <f t="shared" si="51"/>
        <v>0</v>
      </c>
      <c r="Q122" s="323">
        <f t="shared" si="52"/>
        <v>0</v>
      </c>
      <c r="R122" s="323">
        <f t="shared" si="53"/>
        <v>0</v>
      </c>
      <c r="S122" s="323">
        <f t="shared" si="54"/>
        <v>0</v>
      </c>
      <c r="T122" s="323">
        <f t="shared" si="87"/>
        <v>0</v>
      </c>
      <c r="U122" s="323">
        <f t="shared" si="88"/>
        <v>0</v>
      </c>
      <c r="V122" s="323">
        <f t="shared" si="55"/>
        <v>0</v>
      </c>
      <c r="W122" s="323">
        <f t="shared" si="56"/>
        <v>0</v>
      </c>
      <c r="X122" s="323">
        <f t="shared" si="57"/>
        <v>0</v>
      </c>
      <c r="Y122" s="323">
        <f t="shared" si="58"/>
        <v>0</v>
      </c>
      <c r="Z122" s="323">
        <f t="shared" si="59"/>
        <v>0</v>
      </c>
      <c r="AA122" s="323">
        <f t="shared" si="60"/>
        <v>0</v>
      </c>
      <c r="AB122" s="323">
        <f t="shared" si="61"/>
        <v>0</v>
      </c>
      <c r="AC122" s="323">
        <f t="shared" si="62"/>
        <v>0</v>
      </c>
      <c r="AD122" s="323">
        <f t="shared" si="63"/>
        <v>0</v>
      </c>
      <c r="AE122" s="323">
        <f t="shared" si="64"/>
        <v>0</v>
      </c>
      <c r="AF122" s="323">
        <f t="shared" si="89"/>
        <v>0</v>
      </c>
      <c r="AG122" s="323">
        <f t="shared" si="90"/>
        <v>0</v>
      </c>
      <c r="AH122" s="323">
        <f t="shared" si="65"/>
        <v>0</v>
      </c>
      <c r="AI122" s="323">
        <f t="shared" si="66"/>
        <v>0</v>
      </c>
      <c r="AJ122" s="323">
        <f t="shared" si="67"/>
        <v>0</v>
      </c>
      <c r="AK122" s="323">
        <f t="shared" si="68"/>
        <v>0</v>
      </c>
      <c r="AL122" s="323">
        <f t="shared" si="69"/>
        <v>0</v>
      </c>
      <c r="AM122" s="323">
        <f t="shared" si="70"/>
        <v>0</v>
      </c>
      <c r="AN122" s="323">
        <f t="shared" si="71"/>
        <v>0</v>
      </c>
      <c r="AO122" s="323">
        <f t="shared" si="72"/>
        <v>0</v>
      </c>
      <c r="AP122" s="323">
        <f t="shared" si="73"/>
        <v>0</v>
      </c>
      <c r="AQ122" s="323">
        <f t="shared" si="74"/>
        <v>0</v>
      </c>
      <c r="AR122" s="323">
        <f t="shared" si="75"/>
        <v>0</v>
      </c>
      <c r="AS122" s="323">
        <f t="shared" si="76"/>
        <v>0</v>
      </c>
      <c r="AT122" s="323">
        <f t="shared" si="77"/>
        <v>0</v>
      </c>
      <c r="AU122" s="323">
        <f t="shared" si="78"/>
        <v>0</v>
      </c>
      <c r="AV122" s="323">
        <f t="shared" si="79"/>
        <v>0</v>
      </c>
      <c r="AW122" s="323">
        <f t="shared" si="80"/>
        <v>0</v>
      </c>
      <c r="AX122" s="323">
        <f t="shared" si="81"/>
        <v>0</v>
      </c>
      <c r="AY122" s="323">
        <f t="shared" si="82"/>
        <v>0</v>
      </c>
      <c r="AZ122" s="323">
        <f t="shared" si="83"/>
        <v>0</v>
      </c>
      <c r="BA122" s="323">
        <f t="shared" si="84"/>
        <v>0</v>
      </c>
    </row>
    <row r="123" spans="1:53" s="320" customFormat="1" ht="15" customHeight="1">
      <c r="A123" s="63" t="str">
        <f t="array" ref="A123">IF(C123&lt;&gt;0,SUM(($C$11:C123&lt;&gt;0)*1),"")</f>
        <v/>
      </c>
      <c r="B123" s="321"/>
      <c r="C123" s="321"/>
      <c r="D123" s="321"/>
      <c r="E123" s="443"/>
      <c r="F123" s="377"/>
      <c r="G123" s="379"/>
      <c r="H123" s="379"/>
      <c r="I123" s="63" t="str">
        <f t="shared" si="91"/>
        <v/>
      </c>
      <c r="J123" s="323">
        <f t="shared" si="47"/>
        <v>0</v>
      </c>
      <c r="K123" s="323">
        <f t="shared" si="48"/>
        <v>0</v>
      </c>
      <c r="L123" s="323">
        <f t="shared" si="49"/>
        <v>0</v>
      </c>
      <c r="M123" s="323">
        <f t="shared" si="50"/>
        <v>0</v>
      </c>
      <c r="N123" s="323">
        <f t="shared" si="85"/>
        <v>0</v>
      </c>
      <c r="O123" s="323">
        <f t="shared" si="86"/>
        <v>0</v>
      </c>
      <c r="P123" s="323">
        <f t="shared" si="51"/>
        <v>0</v>
      </c>
      <c r="Q123" s="323">
        <f t="shared" si="52"/>
        <v>0</v>
      </c>
      <c r="R123" s="323">
        <f t="shared" si="53"/>
        <v>0</v>
      </c>
      <c r="S123" s="323">
        <f t="shared" si="54"/>
        <v>0</v>
      </c>
      <c r="T123" s="323">
        <f t="shared" si="87"/>
        <v>0</v>
      </c>
      <c r="U123" s="323">
        <f t="shared" si="88"/>
        <v>0</v>
      </c>
      <c r="V123" s="323">
        <f t="shared" si="55"/>
        <v>0</v>
      </c>
      <c r="W123" s="323">
        <f t="shared" si="56"/>
        <v>0</v>
      </c>
      <c r="X123" s="323">
        <f t="shared" si="57"/>
        <v>0</v>
      </c>
      <c r="Y123" s="323">
        <f t="shared" si="58"/>
        <v>0</v>
      </c>
      <c r="Z123" s="323">
        <f t="shared" si="59"/>
        <v>0</v>
      </c>
      <c r="AA123" s="323">
        <f t="shared" si="60"/>
        <v>0</v>
      </c>
      <c r="AB123" s="323">
        <f t="shared" si="61"/>
        <v>0</v>
      </c>
      <c r="AC123" s="323">
        <f t="shared" si="62"/>
        <v>0</v>
      </c>
      <c r="AD123" s="323">
        <f t="shared" si="63"/>
        <v>0</v>
      </c>
      <c r="AE123" s="323">
        <f t="shared" si="64"/>
        <v>0</v>
      </c>
      <c r="AF123" s="323">
        <f t="shared" si="89"/>
        <v>0</v>
      </c>
      <c r="AG123" s="323">
        <f t="shared" si="90"/>
        <v>0</v>
      </c>
      <c r="AH123" s="323">
        <f t="shared" si="65"/>
        <v>0</v>
      </c>
      <c r="AI123" s="323">
        <f t="shared" si="66"/>
        <v>0</v>
      </c>
      <c r="AJ123" s="323">
        <f t="shared" si="67"/>
        <v>0</v>
      </c>
      <c r="AK123" s="323">
        <f t="shared" si="68"/>
        <v>0</v>
      </c>
      <c r="AL123" s="323">
        <f t="shared" si="69"/>
        <v>0</v>
      </c>
      <c r="AM123" s="323">
        <f t="shared" si="70"/>
        <v>0</v>
      </c>
      <c r="AN123" s="323">
        <f t="shared" si="71"/>
        <v>0</v>
      </c>
      <c r="AO123" s="323">
        <f t="shared" si="72"/>
        <v>0</v>
      </c>
      <c r="AP123" s="323">
        <f t="shared" si="73"/>
        <v>0</v>
      </c>
      <c r="AQ123" s="323">
        <f t="shared" si="74"/>
        <v>0</v>
      </c>
      <c r="AR123" s="323">
        <f t="shared" si="75"/>
        <v>0</v>
      </c>
      <c r="AS123" s="323">
        <f t="shared" si="76"/>
        <v>0</v>
      </c>
      <c r="AT123" s="323">
        <f t="shared" si="77"/>
        <v>0</v>
      </c>
      <c r="AU123" s="323">
        <f t="shared" si="78"/>
        <v>0</v>
      </c>
      <c r="AV123" s="323">
        <f t="shared" si="79"/>
        <v>0</v>
      </c>
      <c r="AW123" s="323">
        <f t="shared" si="80"/>
        <v>0</v>
      </c>
      <c r="AX123" s="323">
        <f t="shared" si="81"/>
        <v>0</v>
      </c>
      <c r="AY123" s="323">
        <f t="shared" si="82"/>
        <v>0</v>
      </c>
      <c r="AZ123" s="323">
        <f t="shared" si="83"/>
        <v>0</v>
      </c>
      <c r="BA123" s="323">
        <f t="shared" si="84"/>
        <v>0</v>
      </c>
    </row>
    <row r="124" spans="1:53" s="320" customFormat="1" ht="15" customHeight="1">
      <c r="A124" s="63" t="str">
        <f t="array" ref="A124">IF(C124&lt;&gt;0,SUM(($C$11:C124&lt;&gt;0)*1),"")</f>
        <v/>
      </c>
      <c r="B124" s="321"/>
      <c r="C124" s="321"/>
      <c r="D124" s="321"/>
      <c r="E124" s="443"/>
      <c r="F124" s="377"/>
      <c r="G124" s="379"/>
      <c r="H124" s="379"/>
      <c r="I124" s="63" t="str">
        <f t="shared" si="91"/>
        <v/>
      </c>
      <c r="J124" s="323">
        <f t="shared" si="47"/>
        <v>0</v>
      </c>
      <c r="K124" s="323">
        <f t="shared" si="48"/>
        <v>0</v>
      </c>
      <c r="L124" s="323">
        <f t="shared" si="49"/>
        <v>0</v>
      </c>
      <c r="M124" s="323">
        <f t="shared" si="50"/>
        <v>0</v>
      </c>
      <c r="N124" s="323">
        <f t="shared" si="85"/>
        <v>0</v>
      </c>
      <c r="O124" s="323">
        <f t="shared" si="86"/>
        <v>0</v>
      </c>
      <c r="P124" s="323">
        <f t="shared" si="51"/>
        <v>0</v>
      </c>
      <c r="Q124" s="323">
        <f t="shared" si="52"/>
        <v>0</v>
      </c>
      <c r="R124" s="323">
        <f t="shared" si="53"/>
        <v>0</v>
      </c>
      <c r="S124" s="323">
        <f t="shared" si="54"/>
        <v>0</v>
      </c>
      <c r="T124" s="323">
        <f t="shared" si="87"/>
        <v>0</v>
      </c>
      <c r="U124" s="323">
        <f t="shared" si="88"/>
        <v>0</v>
      </c>
      <c r="V124" s="323">
        <f t="shared" si="55"/>
        <v>0</v>
      </c>
      <c r="W124" s="323">
        <f t="shared" si="56"/>
        <v>0</v>
      </c>
      <c r="X124" s="323">
        <f t="shared" si="57"/>
        <v>0</v>
      </c>
      <c r="Y124" s="323">
        <f t="shared" si="58"/>
        <v>0</v>
      </c>
      <c r="Z124" s="323">
        <f t="shared" si="59"/>
        <v>0</v>
      </c>
      <c r="AA124" s="323">
        <f t="shared" si="60"/>
        <v>0</v>
      </c>
      <c r="AB124" s="323">
        <f t="shared" si="61"/>
        <v>0</v>
      </c>
      <c r="AC124" s="323">
        <f t="shared" si="62"/>
        <v>0</v>
      </c>
      <c r="AD124" s="323">
        <f t="shared" si="63"/>
        <v>0</v>
      </c>
      <c r="AE124" s="323">
        <f t="shared" si="64"/>
        <v>0</v>
      </c>
      <c r="AF124" s="323">
        <f t="shared" si="89"/>
        <v>0</v>
      </c>
      <c r="AG124" s="323">
        <f t="shared" si="90"/>
        <v>0</v>
      </c>
      <c r="AH124" s="323">
        <f t="shared" si="65"/>
        <v>0</v>
      </c>
      <c r="AI124" s="323">
        <f t="shared" si="66"/>
        <v>0</v>
      </c>
      <c r="AJ124" s="323">
        <f t="shared" si="67"/>
        <v>0</v>
      </c>
      <c r="AK124" s="323">
        <f t="shared" si="68"/>
        <v>0</v>
      </c>
      <c r="AL124" s="323">
        <f t="shared" si="69"/>
        <v>0</v>
      </c>
      <c r="AM124" s="323">
        <f t="shared" si="70"/>
        <v>0</v>
      </c>
      <c r="AN124" s="323">
        <f t="shared" si="71"/>
        <v>0</v>
      </c>
      <c r="AO124" s="323">
        <f t="shared" si="72"/>
        <v>0</v>
      </c>
      <c r="AP124" s="323">
        <f t="shared" si="73"/>
        <v>0</v>
      </c>
      <c r="AQ124" s="323">
        <f t="shared" si="74"/>
        <v>0</v>
      </c>
      <c r="AR124" s="323">
        <f t="shared" si="75"/>
        <v>0</v>
      </c>
      <c r="AS124" s="323">
        <f t="shared" si="76"/>
        <v>0</v>
      </c>
      <c r="AT124" s="323">
        <f t="shared" si="77"/>
        <v>0</v>
      </c>
      <c r="AU124" s="323">
        <f t="shared" si="78"/>
        <v>0</v>
      </c>
      <c r="AV124" s="323">
        <f t="shared" si="79"/>
        <v>0</v>
      </c>
      <c r="AW124" s="323">
        <f t="shared" si="80"/>
        <v>0</v>
      </c>
      <c r="AX124" s="323">
        <f t="shared" si="81"/>
        <v>0</v>
      </c>
      <c r="AY124" s="323">
        <f t="shared" si="82"/>
        <v>0</v>
      </c>
      <c r="AZ124" s="323">
        <f t="shared" si="83"/>
        <v>0</v>
      </c>
      <c r="BA124" s="323">
        <f t="shared" si="84"/>
        <v>0</v>
      </c>
    </row>
    <row r="125" spans="1:53" s="320" customFormat="1" ht="15" customHeight="1">
      <c r="A125" s="63" t="str">
        <f t="array" ref="A125">IF(C125&lt;&gt;0,SUM(($C$11:C125&lt;&gt;0)*1),"")</f>
        <v/>
      </c>
      <c r="B125" s="321"/>
      <c r="C125" s="321"/>
      <c r="D125" s="321"/>
      <c r="E125" s="443"/>
      <c r="F125" s="377"/>
      <c r="G125" s="379"/>
      <c r="H125" s="379"/>
      <c r="I125" s="63" t="str">
        <f t="shared" si="91"/>
        <v/>
      </c>
      <c r="J125" s="323">
        <f t="shared" si="47"/>
        <v>0</v>
      </c>
      <c r="K125" s="323">
        <f t="shared" si="48"/>
        <v>0</v>
      </c>
      <c r="L125" s="323">
        <f t="shared" si="49"/>
        <v>0</v>
      </c>
      <c r="M125" s="323">
        <f t="shared" si="50"/>
        <v>0</v>
      </c>
      <c r="N125" s="323">
        <f t="shared" si="85"/>
        <v>0</v>
      </c>
      <c r="O125" s="323">
        <f t="shared" si="86"/>
        <v>0</v>
      </c>
      <c r="P125" s="323">
        <f t="shared" si="51"/>
        <v>0</v>
      </c>
      <c r="Q125" s="323">
        <f t="shared" si="52"/>
        <v>0</v>
      </c>
      <c r="R125" s="323">
        <f t="shared" si="53"/>
        <v>0</v>
      </c>
      <c r="S125" s="323">
        <f t="shared" si="54"/>
        <v>0</v>
      </c>
      <c r="T125" s="323">
        <f t="shared" si="87"/>
        <v>0</v>
      </c>
      <c r="U125" s="323">
        <f t="shared" si="88"/>
        <v>0</v>
      </c>
      <c r="V125" s="323">
        <f t="shared" si="55"/>
        <v>0</v>
      </c>
      <c r="W125" s="323">
        <f t="shared" si="56"/>
        <v>0</v>
      </c>
      <c r="X125" s="323">
        <f t="shared" si="57"/>
        <v>0</v>
      </c>
      <c r="Y125" s="323">
        <f t="shared" si="58"/>
        <v>0</v>
      </c>
      <c r="Z125" s="323">
        <f t="shared" si="59"/>
        <v>0</v>
      </c>
      <c r="AA125" s="323">
        <f t="shared" si="60"/>
        <v>0</v>
      </c>
      <c r="AB125" s="323">
        <f t="shared" si="61"/>
        <v>0</v>
      </c>
      <c r="AC125" s="323">
        <f t="shared" si="62"/>
        <v>0</v>
      </c>
      <c r="AD125" s="323">
        <f t="shared" si="63"/>
        <v>0</v>
      </c>
      <c r="AE125" s="323">
        <f t="shared" si="64"/>
        <v>0</v>
      </c>
      <c r="AF125" s="323">
        <f t="shared" si="89"/>
        <v>0</v>
      </c>
      <c r="AG125" s="323">
        <f t="shared" si="90"/>
        <v>0</v>
      </c>
      <c r="AH125" s="323">
        <f t="shared" si="65"/>
        <v>0</v>
      </c>
      <c r="AI125" s="323">
        <f t="shared" si="66"/>
        <v>0</v>
      </c>
      <c r="AJ125" s="323">
        <f t="shared" si="67"/>
        <v>0</v>
      </c>
      <c r="AK125" s="323">
        <f t="shared" si="68"/>
        <v>0</v>
      </c>
      <c r="AL125" s="323">
        <f t="shared" si="69"/>
        <v>0</v>
      </c>
      <c r="AM125" s="323">
        <f t="shared" si="70"/>
        <v>0</v>
      </c>
      <c r="AN125" s="323">
        <f t="shared" si="71"/>
        <v>0</v>
      </c>
      <c r="AO125" s="323">
        <f t="shared" si="72"/>
        <v>0</v>
      </c>
      <c r="AP125" s="323">
        <f t="shared" si="73"/>
        <v>0</v>
      </c>
      <c r="AQ125" s="323">
        <f t="shared" si="74"/>
        <v>0</v>
      </c>
      <c r="AR125" s="323">
        <f t="shared" si="75"/>
        <v>0</v>
      </c>
      <c r="AS125" s="323">
        <f t="shared" si="76"/>
        <v>0</v>
      </c>
      <c r="AT125" s="323">
        <f t="shared" si="77"/>
        <v>0</v>
      </c>
      <c r="AU125" s="323">
        <f t="shared" si="78"/>
        <v>0</v>
      </c>
      <c r="AV125" s="323">
        <f t="shared" si="79"/>
        <v>0</v>
      </c>
      <c r="AW125" s="323">
        <f t="shared" si="80"/>
        <v>0</v>
      </c>
      <c r="AX125" s="323">
        <f t="shared" si="81"/>
        <v>0</v>
      </c>
      <c r="AY125" s="323">
        <f t="shared" si="82"/>
        <v>0</v>
      </c>
      <c r="AZ125" s="323">
        <f t="shared" si="83"/>
        <v>0</v>
      </c>
      <c r="BA125" s="323">
        <f t="shared" si="84"/>
        <v>0</v>
      </c>
    </row>
    <row r="126" spans="1:53" s="320" customFormat="1" ht="15" customHeight="1">
      <c r="A126" s="63" t="str">
        <f t="array" ref="A126">IF(C126&lt;&gt;0,SUM(($C$11:C126&lt;&gt;0)*1),"")</f>
        <v/>
      </c>
      <c r="B126" s="321"/>
      <c r="C126" s="321"/>
      <c r="D126" s="321"/>
      <c r="E126" s="443"/>
      <c r="F126" s="377"/>
      <c r="G126" s="379"/>
      <c r="H126" s="379"/>
      <c r="I126" s="63" t="str">
        <f t="shared" si="91"/>
        <v/>
      </c>
      <c r="J126" s="323">
        <f t="shared" si="47"/>
        <v>0</v>
      </c>
      <c r="K126" s="323">
        <f t="shared" si="48"/>
        <v>0</v>
      </c>
      <c r="L126" s="323">
        <f t="shared" si="49"/>
        <v>0</v>
      </c>
      <c r="M126" s="323">
        <f t="shared" si="50"/>
        <v>0</v>
      </c>
      <c r="N126" s="323">
        <f t="shared" si="85"/>
        <v>0</v>
      </c>
      <c r="O126" s="323">
        <f t="shared" si="86"/>
        <v>0</v>
      </c>
      <c r="P126" s="323">
        <f t="shared" si="51"/>
        <v>0</v>
      </c>
      <c r="Q126" s="323">
        <f t="shared" si="52"/>
        <v>0</v>
      </c>
      <c r="R126" s="323">
        <f t="shared" si="53"/>
        <v>0</v>
      </c>
      <c r="S126" s="323">
        <f t="shared" si="54"/>
        <v>0</v>
      </c>
      <c r="T126" s="323">
        <f t="shared" si="87"/>
        <v>0</v>
      </c>
      <c r="U126" s="323">
        <f t="shared" si="88"/>
        <v>0</v>
      </c>
      <c r="V126" s="323">
        <f t="shared" si="55"/>
        <v>0</v>
      </c>
      <c r="W126" s="323">
        <f t="shared" si="56"/>
        <v>0</v>
      </c>
      <c r="X126" s="323">
        <f t="shared" si="57"/>
        <v>0</v>
      </c>
      <c r="Y126" s="323">
        <f t="shared" si="58"/>
        <v>0</v>
      </c>
      <c r="Z126" s="323">
        <f t="shared" si="59"/>
        <v>0</v>
      </c>
      <c r="AA126" s="323">
        <f t="shared" si="60"/>
        <v>0</v>
      </c>
      <c r="AB126" s="323">
        <f t="shared" si="61"/>
        <v>0</v>
      </c>
      <c r="AC126" s="323">
        <f t="shared" si="62"/>
        <v>0</v>
      </c>
      <c r="AD126" s="323">
        <f t="shared" si="63"/>
        <v>0</v>
      </c>
      <c r="AE126" s="323">
        <f t="shared" si="64"/>
        <v>0</v>
      </c>
      <c r="AF126" s="323">
        <f t="shared" si="89"/>
        <v>0</v>
      </c>
      <c r="AG126" s="323">
        <f t="shared" si="90"/>
        <v>0</v>
      </c>
      <c r="AH126" s="323">
        <f t="shared" si="65"/>
        <v>0</v>
      </c>
      <c r="AI126" s="323">
        <f t="shared" si="66"/>
        <v>0</v>
      </c>
      <c r="AJ126" s="323">
        <f t="shared" si="67"/>
        <v>0</v>
      </c>
      <c r="AK126" s="323">
        <f t="shared" si="68"/>
        <v>0</v>
      </c>
      <c r="AL126" s="323">
        <f t="shared" si="69"/>
        <v>0</v>
      </c>
      <c r="AM126" s="323">
        <f t="shared" si="70"/>
        <v>0</v>
      </c>
      <c r="AN126" s="323">
        <f t="shared" si="71"/>
        <v>0</v>
      </c>
      <c r="AO126" s="323">
        <f t="shared" si="72"/>
        <v>0</v>
      </c>
      <c r="AP126" s="323">
        <f t="shared" si="73"/>
        <v>0</v>
      </c>
      <c r="AQ126" s="323">
        <f t="shared" si="74"/>
        <v>0</v>
      </c>
      <c r="AR126" s="323">
        <f t="shared" si="75"/>
        <v>0</v>
      </c>
      <c r="AS126" s="323">
        <f t="shared" si="76"/>
        <v>0</v>
      </c>
      <c r="AT126" s="323">
        <f t="shared" si="77"/>
        <v>0</v>
      </c>
      <c r="AU126" s="323">
        <f t="shared" si="78"/>
        <v>0</v>
      </c>
      <c r="AV126" s="323">
        <f t="shared" si="79"/>
        <v>0</v>
      </c>
      <c r="AW126" s="323">
        <f t="shared" si="80"/>
        <v>0</v>
      </c>
      <c r="AX126" s="323">
        <f t="shared" si="81"/>
        <v>0</v>
      </c>
      <c r="AY126" s="323">
        <f t="shared" si="82"/>
        <v>0</v>
      </c>
      <c r="AZ126" s="323">
        <f t="shared" si="83"/>
        <v>0</v>
      </c>
      <c r="BA126" s="323">
        <f t="shared" si="84"/>
        <v>0</v>
      </c>
    </row>
    <row r="127" spans="1:53" s="320" customFormat="1" ht="15" customHeight="1">
      <c r="A127" s="63" t="str">
        <f t="array" ref="A127">IF(C127&lt;&gt;0,SUM(($C$11:C127&lt;&gt;0)*1),"")</f>
        <v/>
      </c>
      <c r="B127" s="321"/>
      <c r="C127" s="321"/>
      <c r="D127" s="321"/>
      <c r="E127" s="443"/>
      <c r="F127" s="377"/>
      <c r="G127" s="379"/>
      <c r="H127" s="379"/>
      <c r="I127" s="63" t="str">
        <f t="shared" si="91"/>
        <v/>
      </c>
      <c r="J127" s="323">
        <f t="shared" si="47"/>
        <v>0</v>
      </c>
      <c r="K127" s="323">
        <f t="shared" si="48"/>
        <v>0</v>
      </c>
      <c r="L127" s="323">
        <f t="shared" si="49"/>
        <v>0</v>
      </c>
      <c r="M127" s="323">
        <f t="shared" si="50"/>
        <v>0</v>
      </c>
      <c r="N127" s="323">
        <f t="shared" si="85"/>
        <v>0</v>
      </c>
      <c r="O127" s="323">
        <f t="shared" si="86"/>
        <v>0</v>
      </c>
      <c r="P127" s="323">
        <f t="shared" si="51"/>
        <v>0</v>
      </c>
      <c r="Q127" s="323">
        <f t="shared" si="52"/>
        <v>0</v>
      </c>
      <c r="R127" s="323">
        <f t="shared" si="53"/>
        <v>0</v>
      </c>
      <c r="S127" s="323">
        <f t="shared" si="54"/>
        <v>0</v>
      </c>
      <c r="T127" s="323">
        <f t="shared" si="87"/>
        <v>0</v>
      </c>
      <c r="U127" s="323">
        <f t="shared" si="88"/>
        <v>0</v>
      </c>
      <c r="V127" s="323">
        <f t="shared" si="55"/>
        <v>0</v>
      </c>
      <c r="W127" s="323">
        <f t="shared" si="56"/>
        <v>0</v>
      </c>
      <c r="X127" s="323">
        <f t="shared" si="57"/>
        <v>0</v>
      </c>
      <c r="Y127" s="323">
        <f t="shared" si="58"/>
        <v>0</v>
      </c>
      <c r="Z127" s="323">
        <f t="shared" si="59"/>
        <v>0</v>
      </c>
      <c r="AA127" s="323">
        <f t="shared" si="60"/>
        <v>0</v>
      </c>
      <c r="AB127" s="323">
        <f t="shared" si="61"/>
        <v>0</v>
      </c>
      <c r="AC127" s="323">
        <f t="shared" si="62"/>
        <v>0</v>
      </c>
      <c r="AD127" s="323">
        <f t="shared" si="63"/>
        <v>0</v>
      </c>
      <c r="AE127" s="323">
        <f t="shared" si="64"/>
        <v>0</v>
      </c>
      <c r="AF127" s="323">
        <f t="shared" si="89"/>
        <v>0</v>
      </c>
      <c r="AG127" s="323">
        <f t="shared" si="90"/>
        <v>0</v>
      </c>
      <c r="AH127" s="323">
        <f t="shared" si="65"/>
        <v>0</v>
      </c>
      <c r="AI127" s="323">
        <f t="shared" si="66"/>
        <v>0</v>
      </c>
      <c r="AJ127" s="323">
        <f t="shared" si="67"/>
        <v>0</v>
      </c>
      <c r="AK127" s="323">
        <f t="shared" si="68"/>
        <v>0</v>
      </c>
      <c r="AL127" s="323">
        <f t="shared" si="69"/>
        <v>0</v>
      </c>
      <c r="AM127" s="323">
        <f t="shared" si="70"/>
        <v>0</v>
      </c>
      <c r="AN127" s="323">
        <f t="shared" si="71"/>
        <v>0</v>
      </c>
      <c r="AO127" s="323">
        <f t="shared" si="72"/>
        <v>0</v>
      </c>
      <c r="AP127" s="323">
        <f t="shared" si="73"/>
        <v>0</v>
      </c>
      <c r="AQ127" s="323">
        <f t="shared" si="74"/>
        <v>0</v>
      </c>
      <c r="AR127" s="323">
        <f t="shared" si="75"/>
        <v>0</v>
      </c>
      <c r="AS127" s="323">
        <f t="shared" si="76"/>
        <v>0</v>
      </c>
      <c r="AT127" s="323">
        <f t="shared" si="77"/>
        <v>0</v>
      </c>
      <c r="AU127" s="323">
        <f t="shared" si="78"/>
        <v>0</v>
      </c>
      <c r="AV127" s="323">
        <f t="shared" si="79"/>
        <v>0</v>
      </c>
      <c r="AW127" s="323">
        <f t="shared" si="80"/>
        <v>0</v>
      </c>
      <c r="AX127" s="323">
        <f t="shared" si="81"/>
        <v>0</v>
      </c>
      <c r="AY127" s="323">
        <f t="shared" si="82"/>
        <v>0</v>
      </c>
      <c r="AZ127" s="323">
        <f t="shared" si="83"/>
        <v>0</v>
      </c>
      <c r="BA127" s="323">
        <f t="shared" si="84"/>
        <v>0</v>
      </c>
    </row>
    <row r="128" spans="1:53" s="320" customFormat="1" ht="15" customHeight="1">
      <c r="A128" s="63" t="str">
        <f t="array" ref="A128">IF(C128&lt;&gt;0,SUM(($C$11:C128&lt;&gt;0)*1),"")</f>
        <v/>
      </c>
      <c r="B128" s="321"/>
      <c r="C128" s="321"/>
      <c r="D128" s="321"/>
      <c r="E128" s="443"/>
      <c r="F128" s="377"/>
      <c r="G128" s="379"/>
      <c r="H128" s="379"/>
      <c r="I128" s="63" t="str">
        <f t="shared" si="91"/>
        <v/>
      </c>
      <c r="J128" s="323">
        <f t="shared" si="47"/>
        <v>0</v>
      </c>
      <c r="K128" s="323">
        <f t="shared" si="48"/>
        <v>0</v>
      </c>
      <c r="L128" s="323">
        <f t="shared" si="49"/>
        <v>0</v>
      </c>
      <c r="M128" s="323">
        <f t="shared" si="50"/>
        <v>0</v>
      </c>
      <c r="N128" s="323">
        <f t="shared" si="85"/>
        <v>0</v>
      </c>
      <c r="O128" s="323">
        <f t="shared" si="86"/>
        <v>0</v>
      </c>
      <c r="P128" s="323">
        <f t="shared" si="51"/>
        <v>0</v>
      </c>
      <c r="Q128" s="323">
        <f t="shared" si="52"/>
        <v>0</v>
      </c>
      <c r="R128" s="323">
        <f t="shared" si="53"/>
        <v>0</v>
      </c>
      <c r="S128" s="323">
        <f t="shared" si="54"/>
        <v>0</v>
      </c>
      <c r="T128" s="323">
        <f t="shared" si="87"/>
        <v>0</v>
      </c>
      <c r="U128" s="323">
        <f t="shared" si="88"/>
        <v>0</v>
      </c>
      <c r="V128" s="323">
        <f t="shared" si="55"/>
        <v>0</v>
      </c>
      <c r="W128" s="323">
        <f t="shared" si="56"/>
        <v>0</v>
      </c>
      <c r="X128" s="323">
        <f t="shared" si="57"/>
        <v>0</v>
      </c>
      <c r="Y128" s="323">
        <f t="shared" si="58"/>
        <v>0</v>
      </c>
      <c r="Z128" s="323">
        <f t="shared" si="59"/>
        <v>0</v>
      </c>
      <c r="AA128" s="323">
        <f t="shared" si="60"/>
        <v>0</v>
      </c>
      <c r="AB128" s="323">
        <f t="shared" si="61"/>
        <v>0</v>
      </c>
      <c r="AC128" s="323">
        <f t="shared" si="62"/>
        <v>0</v>
      </c>
      <c r="AD128" s="323">
        <f t="shared" si="63"/>
        <v>0</v>
      </c>
      <c r="AE128" s="323">
        <f t="shared" si="64"/>
        <v>0</v>
      </c>
      <c r="AF128" s="323">
        <f t="shared" si="89"/>
        <v>0</v>
      </c>
      <c r="AG128" s="323">
        <f t="shared" si="90"/>
        <v>0</v>
      </c>
      <c r="AH128" s="323">
        <f t="shared" si="65"/>
        <v>0</v>
      </c>
      <c r="AI128" s="323">
        <f t="shared" si="66"/>
        <v>0</v>
      </c>
      <c r="AJ128" s="323">
        <f t="shared" si="67"/>
        <v>0</v>
      </c>
      <c r="AK128" s="323">
        <f t="shared" si="68"/>
        <v>0</v>
      </c>
      <c r="AL128" s="323">
        <f t="shared" si="69"/>
        <v>0</v>
      </c>
      <c r="AM128" s="323">
        <f t="shared" si="70"/>
        <v>0</v>
      </c>
      <c r="AN128" s="323">
        <f t="shared" si="71"/>
        <v>0</v>
      </c>
      <c r="AO128" s="323">
        <f t="shared" si="72"/>
        <v>0</v>
      </c>
      <c r="AP128" s="323">
        <f t="shared" si="73"/>
        <v>0</v>
      </c>
      <c r="AQ128" s="323">
        <f t="shared" si="74"/>
        <v>0</v>
      </c>
      <c r="AR128" s="323">
        <f t="shared" si="75"/>
        <v>0</v>
      </c>
      <c r="AS128" s="323">
        <f t="shared" si="76"/>
        <v>0</v>
      </c>
      <c r="AT128" s="323">
        <f t="shared" si="77"/>
        <v>0</v>
      </c>
      <c r="AU128" s="323">
        <f t="shared" si="78"/>
        <v>0</v>
      </c>
      <c r="AV128" s="323">
        <f t="shared" si="79"/>
        <v>0</v>
      </c>
      <c r="AW128" s="323">
        <f t="shared" si="80"/>
        <v>0</v>
      </c>
      <c r="AX128" s="323">
        <f t="shared" si="81"/>
        <v>0</v>
      </c>
      <c r="AY128" s="323">
        <f t="shared" si="82"/>
        <v>0</v>
      </c>
      <c r="AZ128" s="323">
        <f t="shared" si="83"/>
        <v>0</v>
      </c>
      <c r="BA128" s="323">
        <f t="shared" si="84"/>
        <v>0</v>
      </c>
    </row>
    <row r="129" spans="1:53" s="320" customFormat="1" ht="15" customHeight="1">
      <c r="A129" s="63" t="str">
        <f t="array" ref="A129">IF(C129&lt;&gt;0,SUM(($C$11:C129&lt;&gt;0)*1),"")</f>
        <v/>
      </c>
      <c r="B129" s="321"/>
      <c r="C129" s="321"/>
      <c r="D129" s="321"/>
      <c r="E129" s="443"/>
      <c r="F129" s="377"/>
      <c r="G129" s="379"/>
      <c r="H129" s="379"/>
      <c r="I129" s="63" t="str">
        <f t="shared" si="91"/>
        <v/>
      </c>
      <c r="J129" s="323">
        <f t="shared" si="47"/>
        <v>0</v>
      </c>
      <c r="K129" s="323">
        <f t="shared" si="48"/>
        <v>0</v>
      </c>
      <c r="L129" s="323">
        <f t="shared" si="49"/>
        <v>0</v>
      </c>
      <c r="M129" s="323">
        <f t="shared" si="50"/>
        <v>0</v>
      </c>
      <c r="N129" s="323">
        <f t="shared" si="85"/>
        <v>0</v>
      </c>
      <c r="O129" s="323">
        <f t="shared" si="86"/>
        <v>0</v>
      </c>
      <c r="P129" s="323">
        <f t="shared" si="51"/>
        <v>0</v>
      </c>
      <c r="Q129" s="323">
        <f t="shared" si="52"/>
        <v>0</v>
      </c>
      <c r="R129" s="323">
        <f t="shared" si="53"/>
        <v>0</v>
      </c>
      <c r="S129" s="323">
        <f t="shared" si="54"/>
        <v>0</v>
      </c>
      <c r="T129" s="323">
        <f t="shared" si="87"/>
        <v>0</v>
      </c>
      <c r="U129" s="323">
        <f t="shared" si="88"/>
        <v>0</v>
      </c>
      <c r="V129" s="323">
        <f t="shared" si="55"/>
        <v>0</v>
      </c>
      <c r="W129" s="323">
        <f t="shared" si="56"/>
        <v>0</v>
      </c>
      <c r="X129" s="323">
        <f t="shared" si="57"/>
        <v>0</v>
      </c>
      <c r="Y129" s="323">
        <f t="shared" si="58"/>
        <v>0</v>
      </c>
      <c r="Z129" s="323">
        <f t="shared" si="59"/>
        <v>0</v>
      </c>
      <c r="AA129" s="323">
        <f t="shared" si="60"/>
        <v>0</v>
      </c>
      <c r="AB129" s="323">
        <f t="shared" si="61"/>
        <v>0</v>
      </c>
      <c r="AC129" s="323">
        <f t="shared" si="62"/>
        <v>0</v>
      </c>
      <c r="AD129" s="323">
        <f t="shared" si="63"/>
        <v>0</v>
      </c>
      <c r="AE129" s="323">
        <f t="shared" si="64"/>
        <v>0</v>
      </c>
      <c r="AF129" s="323">
        <f t="shared" si="89"/>
        <v>0</v>
      </c>
      <c r="AG129" s="323">
        <f t="shared" si="90"/>
        <v>0</v>
      </c>
      <c r="AH129" s="323">
        <f t="shared" si="65"/>
        <v>0</v>
      </c>
      <c r="AI129" s="323">
        <f t="shared" si="66"/>
        <v>0</v>
      </c>
      <c r="AJ129" s="323">
        <f t="shared" si="67"/>
        <v>0</v>
      </c>
      <c r="AK129" s="323">
        <f t="shared" si="68"/>
        <v>0</v>
      </c>
      <c r="AL129" s="323">
        <f t="shared" si="69"/>
        <v>0</v>
      </c>
      <c r="AM129" s="323">
        <f t="shared" si="70"/>
        <v>0</v>
      </c>
      <c r="AN129" s="323">
        <f t="shared" si="71"/>
        <v>0</v>
      </c>
      <c r="AO129" s="323">
        <f t="shared" si="72"/>
        <v>0</v>
      </c>
      <c r="AP129" s="323">
        <f t="shared" si="73"/>
        <v>0</v>
      </c>
      <c r="AQ129" s="323">
        <f t="shared" si="74"/>
        <v>0</v>
      </c>
      <c r="AR129" s="323">
        <f t="shared" si="75"/>
        <v>0</v>
      </c>
      <c r="AS129" s="323">
        <f t="shared" si="76"/>
        <v>0</v>
      </c>
      <c r="AT129" s="323">
        <f t="shared" si="77"/>
        <v>0</v>
      </c>
      <c r="AU129" s="323">
        <f t="shared" si="78"/>
        <v>0</v>
      </c>
      <c r="AV129" s="323">
        <f t="shared" si="79"/>
        <v>0</v>
      </c>
      <c r="AW129" s="323">
        <f t="shared" si="80"/>
        <v>0</v>
      </c>
      <c r="AX129" s="323">
        <f t="shared" si="81"/>
        <v>0</v>
      </c>
      <c r="AY129" s="323">
        <f t="shared" si="82"/>
        <v>0</v>
      </c>
      <c r="AZ129" s="323">
        <f t="shared" si="83"/>
        <v>0</v>
      </c>
      <c r="BA129" s="323">
        <f t="shared" si="84"/>
        <v>0</v>
      </c>
    </row>
    <row r="130" spans="1:53" s="320" customFormat="1" ht="15" customHeight="1">
      <c r="A130" s="63" t="str">
        <f t="array" ref="A130">IF(C130&lt;&gt;0,SUM(($C$11:C130&lt;&gt;0)*1),"")</f>
        <v/>
      </c>
      <c r="B130" s="321"/>
      <c r="C130" s="321"/>
      <c r="D130" s="321"/>
      <c r="E130" s="443"/>
      <c r="F130" s="377"/>
      <c r="G130" s="379"/>
      <c r="H130" s="379"/>
      <c r="I130" s="63" t="str">
        <f t="shared" si="91"/>
        <v/>
      </c>
      <c r="J130" s="323">
        <f t="shared" si="47"/>
        <v>0</v>
      </c>
      <c r="K130" s="323">
        <f t="shared" si="48"/>
        <v>0</v>
      </c>
      <c r="L130" s="323">
        <f t="shared" si="49"/>
        <v>0</v>
      </c>
      <c r="M130" s="323">
        <f t="shared" si="50"/>
        <v>0</v>
      </c>
      <c r="N130" s="323">
        <f t="shared" si="85"/>
        <v>0</v>
      </c>
      <c r="O130" s="323">
        <f t="shared" si="86"/>
        <v>0</v>
      </c>
      <c r="P130" s="323">
        <f t="shared" si="51"/>
        <v>0</v>
      </c>
      <c r="Q130" s="323">
        <f t="shared" si="52"/>
        <v>0</v>
      </c>
      <c r="R130" s="323">
        <f t="shared" si="53"/>
        <v>0</v>
      </c>
      <c r="S130" s="323">
        <f t="shared" si="54"/>
        <v>0</v>
      </c>
      <c r="T130" s="323">
        <f t="shared" si="87"/>
        <v>0</v>
      </c>
      <c r="U130" s="323">
        <f t="shared" si="88"/>
        <v>0</v>
      </c>
      <c r="V130" s="323">
        <f t="shared" si="55"/>
        <v>0</v>
      </c>
      <c r="W130" s="323">
        <f t="shared" si="56"/>
        <v>0</v>
      </c>
      <c r="X130" s="323">
        <f t="shared" si="57"/>
        <v>0</v>
      </c>
      <c r="Y130" s="323">
        <f t="shared" si="58"/>
        <v>0</v>
      </c>
      <c r="Z130" s="323">
        <f t="shared" si="59"/>
        <v>0</v>
      </c>
      <c r="AA130" s="323">
        <f t="shared" si="60"/>
        <v>0</v>
      </c>
      <c r="AB130" s="323">
        <f t="shared" si="61"/>
        <v>0</v>
      </c>
      <c r="AC130" s="323">
        <f t="shared" si="62"/>
        <v>0</v>
      </c>
      <c r="AD130" s="323">
        <f t="shared" si="63"/>
        <v>0</v>
      </c>
      <c r="AE130" s="323">
        <f t="shared" si="64"/>
        <v>0</v>
      </c>
      <c r="AF130" s="323">
        <f t="shared" si="89"/>
        <v>0</v>
      </c>
      <c r="AG130" s="323">
        <f t="shared" si="90"/>
        <v>0</v>
      </c>
      <c r="AH130" s="323">
        <f t="shared" si="65"/>
        <v>0</v>
      </c>
      <c r="AI130" s="323">
        <f t="shared" si="66"/>
        <v>0</v>
      </c>
      <c r="AJ130" s="323">
        <f t="shared" si="67"/>
        <v>0</v>
      </c>
      <c r="AK130" s="323">
        <f t="shared" si="68"/>
        <v>0</v>
      </c>
      <c r="AL130" s="323">
        <f t="shared" si="69"/>
        <v>0</v>
      </c>
      <c r="AM130" s="323">
        <f t="shared" si="70"/>
        <v>0</v>
      </c>
      <c r="AN130" s="323">
        <f t="shared" si="71"/>
        <v>0</v>
      </c>
      <c r="AO130" s="323">
        <f t="shared" si="72"/>
        <v>0</v>
      </c>
      <c r="AP130" s="323">
        <f t="shared" si="73"/>
        <v>0</v>
      </c>
      <c r="AQ130" s="323">
        <f t="shared" si="74"/>
        <v>0</v>
      </c>
      <c r="AR130" s="323">
        <f t="shared" si="75"/>
        <v>0</v>
      </c>
      <c r="AS130" s="323">
        <f t="shared" si="76"/>
        <v>0</v>
      </c>
      <c r="AT130" s="323">
        <f t="shared" si="77"/>
        <v>0</v>
      </c>
      <c r="AU130" s="323">
        <f t="shared" si="78"/>
        <v>0</v>
      </c>
      <c r="AV130" s="323">
        <f t="shared" si="79"/>
        <v>0</v>
      </c>
      <c r="AW130" s="323">
        <f t="shared" si="80"/>
        <v>0</v>
      </c>
      <c r="AX130" s="323">
        <f t="shared" si="81"/>
        <v>0</v>
      </c>
      <c r="AY130" s="323">
        <f t="shared" si="82"/>
        <v>0</v>
      </c>
      <c r="AZ130" s="323">
        <f t="shared" si="83"/>
        <v>0</v>
      </c>
      <c r="BA130" s="323">
        <f t="shared" si="84"/>
        <v>0</v>
      </c>
    </row>
    <row r="131" spans="1:53" s="320" customFormat="1" ht="15" customHeight="1">
      <c r="A131" s="63" t="str">
        <f t="array" ref="A131">IF(C131&lt;&gt;0,SUM(($C$11:C131&lt;&gt;0)*1),"")</f>
        <v/>
      </c>
      <c r="B131" s="321"/>
      <c r="C131" s="321"/>
      <c r="D131" s="321"/>
      <c r="E131" s="443"/>
      <c r="F131" s="377"/>
      <c r="G131" s="379"/>
      <c r="H131" s="379"/>
      <c r="I131" s="63" t="str">
        <f t="shared" si="91"/>
        <v/>
      </c>
      <c r="J131" s="323">
        <f t="shared" si="47"/>
        <v>0</v>
      </c>
      <c r="K131" s="323">
        <f t="shared" si="48"/>
        <v>0</v>
      </c>
      <c r="L131" s="323">
        <f t="shared" si="49"/>
        <v>0</v>
      </c>
      <c r="M131" s="323">
        <f t="shared" si="50"/>
        <v>0</v>
      </c>
      <c r="N131" s="323">
        <f t="shared" si="85"/>
        <v>0</v>
      </c>
      <c r="O131" s="323">
        <f t="shared" si="86"/>
        <v>0</v>
      </c>
      <c r="P131" s="323">
        <f t="shared" si="51"/>
        <v>0</v>
      </c>
      <c r="Q131" s="323">
        <f t="shared" si="52"/>
        <v>0</v>
      </c>
      <c r="R131" s="323">
        <f t="shared" si="53"/>
        <v>0</v>
      </c>
      <c r="S131" s="323">
        <f t="shared" si="54"/>
        <v>0</v>
      </c>
      <c r="T131" s="323">
        <f t="shared" si="87"/>
        <v>0</v>
      </c>
      <c r="U131" s="323">
        <f t="shared" si="88"/>
        <v>0</v>
      </c>
      <c r="V131" s="323">
        <f t="shared" si="55"/>
        <v>0</v>
      </c>
      <c r="W131" s="323">
        <f t="shared" si="56"/>
        <v>0</v>
      </c>
      <c r="X131" s="323">
        <f t="shared" si="57"/>
        <v>0</v>
      </c>
      <c r="Y131" s="323">
        <f t="shared" si="58"/>
        <v>0</v>
      </c>
      <c r="Z131" s="323">
        <f t="shared" si="59"/>
        <v>0</v>
      </c>
      <c r="AA131" s="323">
        <f t="shared" si="60"/>
        <v>0</v>
      </c>
      <c r="AB131" s="323">
        <f t="shared" si="61"/>
        <v>0</v>
      </c>
      <c r="AC131" s="323">
        <f t="shared" si="62"/>
        <v>0</v>
      </c>
      <c r="AD131" s="323">
        <f t="shared" si="63"/>
        <v>0</v>
      </c>
      <c r="AE131" s="323">
        <f t="shared" si="64"/>
        <v>0</v>
      </c>
      <c r="AF131" s="323">
        <f t="shared" si="89"/>
        <v>0</v>
      </c>
      <c r="AG131" s="323">
        <f t="shared" si="90"/>
        <v>0</v>
      </c>
      <c r="AH131" s="323">
        <f t="shared" si="65"/>
        <v>0</v>
      </c>
      <c r="AI131" s="323">
        <f t="shared" si="66"/>
        <v>0</v>
      </c>
      <c r="AJ131" s="323">
        <f t="shared" si="67"/>
        <v>0</v>
      </c>
      <c r="AK131" s="323">
        <f t="shared" si="68"/>
        <v>0</v>
      </c>
      <c r="AL131" s="323">
        <f t="shared" si="69"/>
        <v>0</v>
      </c>
      <c r="AM131" s="323">
        <f t="shared" si="70"/>
        <v>0</v>
      </c>
      <c r="AN131" s="323">
        <f t="shared" si="71"/>
        <v>0</v>
      </c>
      <c r="AO131" s="323">
        <f t="shared" si="72"/>
        <v>0</v>
      </c>
      <c r="AP131" s="323">
        <f t="shared" si="73"/>
        <v>0</v>
      </c>
      <c r="AQ131" s="323">
        <f t="shared" si="74"/>
        <v>0</v>
      </c>
      <c r="AR131" s="323">
        <f t="shared" si="75"/>
        <v>0</v>
      </c>
      <c r="AS131" s="323">
        <f t="shared" si="76"/>
        <v>0</v>
      </c>
      <c r="AT131" s="323">
        <f t="shared" si="77"/>
        <v>0</v>
      </c>
      <c r="AU131" s="323">
        <f t="shared" si="78"/>
        <v>0</v>
      </c>
      <c r="AV131" s="323">
        <f t="shared" si="79"/>
        <v>0</v>
      </c>
      <c r="AW131" s="323">
        <f t="shared" si="80"/>
        <v>0</v>
      </c>
      <c r="AX131" s="323">
        <f t="shared" si="81"/>
        <v>0</v>
      </c>
      <c r="AY131" s="323">
        <f t="shared" si="82"/>
        <v>0</v>
      </c>
      <c r="AZ131" s="323">
        <f t="shared" si="83"/>
        <v>0</v>
      </c>
      <c r="BA131" s="323">
        <f t="shared" si="84"/>
        <v>0</v>
      </c>
    </row>
    <row r="132" spans="1:53" s="320" customFormat="1" ht="15" customHeight="1">
      <c r="A132" s="63" t="str">
        <f t="array" ref="A132">IF(C132&lt;&gt;0,SUM(($C$11:C132&lt;&gt;0)*1),"")</f>
        <v/>
      </c>
      <c r="B132" s="321"/>
      <c r="C132" s="321"/>
      <c r="D132" s="321"/>
      <c r="E132" s="443"/>
      <c r="F132" s="377"/>
      <c r="G132" s="379"/>
      <c r="H132" s="379"/>
      <c r="I132" s="63" t="str">
        <f t="shared" si="91"/>
        <v/>
      </c>
      <c r="J132" s="323">
        <f t="shared" si="47"/>
        <v>0</v>
      </c>
      <c r="K132" s="323">
        <f t="shared" si="48"/>
        <v>0</v>
      </c>
      <c r="L132" s="323">
        <f t="shared" si="49"/>
        <v>0</v>
      </c>
      <c r="M132" s="323">
        <f t="shared" si="50"/>
        <v>0</v>
      </c>
      <c r="N132" s="323">
        <f t="shared" si="85"/>
        <v>0</v>
      </c>
      <c r="O132" s="323">
        <f t="shared" si="86"/>
        <v>0</v>
      </c>
      <c r="P132" s="323">
        <f t="shared" si="51"/>
        <v>0</v>
      </c>
      <c r="Q132" s="323">
        <f t="shared" si="52"/>
        <v>0</v>
      </c>
      <c r="R132" s="323">
        <f t="shared" si="53"/>
        <v>0</v>
      </c>
      <c r="S132" s="323">
        <f t="shared" si="54"/>
        <v>0</v>
      </c>
      <c r="T132" s="323">
        <f t="shared" si="87"/>
        <v>0</v>
      </c>
      <c r="U132" s="323">
        <f t="shared" si="88"/>
        <v>0</v>
      </c>
      <c r="V132" s="323">
        <f t="shared" si="55"/>
        <v>0</v>
      </c>
      <c r="W132" s="323">
        <f t="shared" si="56"/>
        <v>0</v>
      </c>
      <c r="X132" s="323">
        <f t="shared" si="57"/>
        <v>0</v>
      </c>
      <c r="Y132" s="323">
        <f t="shared" si="58"/>
        <v>0</v>
      </c>
      <c r="Z132" s="323">
        <f t="shared" si="59"/>
        <v>0</v>
      </c>
      <c r="AA132" s="323">
        <f t="shared" si="60"/>
        <v>0</v>
      </c>
      <c r="AB132" s="323">
        <f t="shared" si="61"/>
        <v>0</v>
      </c>
      <c r="AC132" s="323">
        <f t="shared" si="62"/>
        <v>0</v>
      </c>
      <c r="AD132" s="323">
        <f t="shared" si="63"/>
        <v>0</v>
      </c>
      <c r="AE132" s="323">
        <f t="shared" si="64"/>
        <v>0</v>
      </c>
      <c r="AF132" s="323">
        <f t="shared" si="89"/>
        <v>0</v>
      </c>
      <c r="AG132" s="323">
        <f t="shared" si="90"/>
        <v>0</v>
      </c>
      <c r="AH132" s="323">
        <f t="shared" si="65"/>
        <v>0</v>
      </c>
      <c r="AI132" s="323">
        <f t="shared" si="66"/>
        <v>0</v>
      </c>
      <c r="AJ132" s="323">
        <f t="shared" si="67"/>
        <v>0</v>
      </c>
      <c r="AK132" s="323">
        <f t="shared" si="68"/>
        <v>0</v>
      </c>
      <c r="AL132" s="323">
        <f t="shared" si="69"/>
        <v>0</v>
      </c>
      <c r="AM132" s="323">
        <f t="shared" si="70"/>
        <v>0</v>
      </c>
      <c r="AN132" s="323">
        <f t="shared" si="71"/>
        <v>0</v>
      </c>
      <c r="AO132" s="323">
        <f t="shared" si="72"/>
        <v>0</v>
      </c>
      <c r="AP132" s="323">
        <f t="shared" si="73"/>
        <v>0</v>
      </c>
      <c r="AQ132" s="323">
        <f t="shared" si="74"/>
        <v>0</v>
      </c>
      <c r="AR132" s="323">
        <f t="shared" si="75"/>
        <v>0</v>
      </c>
      <c r="AS132" s="323">
        <f t="shared" si="76"/>
        <v>0</v>
      </c>
      <c r="AT132" s="323">
        <f t="shared" si="77"/>
        <v>0</v>
      </c>
      <c r="AU132" s="323">
        <f t="shared" si="78"/>
        <v>0</v>
      </c>
      <c r="AV132" s="323">
        <f t="shared" si="79"/>
        <v>0</v>
      </c>
      <c r="AW132" s="323">
        <f t="shared" si="80"/>
        <v>0</v>
      </c>
      <c r="AX132" s="323">
        <f t="shared" si="81"/>
        <v>0</v>
      </c>
      <c r="AY132" s="323">
        <f t="shared" si="82"/>
        <v>0</v>
      </c>
      <c r="AZ132" s="323">
        <f t="shared" si="83"/>
        <v>0</v>
      </c>
      <c r="BA132" s="323">
        <f t="shared" si="84"/>
        <v>0</v>
      </c>
    </row>
    <row r="133" spans="1:53" s="320" customFormat="1" ht="15" customHeight="1">
      <c r="A133" s="63" t="str">
        <f t="array" ref="A133">IF(C133&lt;&gt;0,SUM(($C$11:C133&lt;&gt;0)*1),"")</f>
        <v/>
      </c>
      <c r="B133" s="321"/>
      <c r="C133" s="321"/>
      <c r="D133" s="321"/>
      <c r="E133" s="443"/>
      <c r="F133" s="377"/>
      <c r="G133" s="379"/>
      <c r="H133" s="379"/>
      <c r="I133" s="63" t="str">
        <f t="shared" si="91"/>
        <v/>
      </c>
      <c r="J133" s="323">
        <f t="shared" si="47"/>
        <v>0</v>
      </c>
      <c r="K133" s="323">
        <f t="shared" si="48"/>
        <v>0</v>
      </c>
      <c r="L133" s="323">
        <f t="shared" si="49"/>
        <v>0</v>
      </c>
      <c r="M133" s="323">
        <f t="shared" si="50"/>
        <v>0</v>
      </c>
      <c r="N133" s="323">
        <f t="shared" si="85"/>
        <v>0</v>
      </c>
      <c r="O133" s="323">
        <f t="shared" si="86"/>
        <v>0</v>
      </c>
      <c r="P133" s="323">
        <f t="shared" si="51"/>
        <v>0</v>
      </c>
      <c r="Q133" s="323">
        <f t="shared" si="52"/>
        <v>0</v>
      </c>
      <c r="R133" s="323">
        <f t="shared" si="53"/>
        <v>0</v>
      </c>
      <c r="S133" s="323">
        <f t="shared" si="54"/>
        <v>0</v>
      </c>
      <c r="T133" s="323">
        <f t="shared" si="87"/>
        <v>0</v>
      </c>
      <c r="U133" s="323">
        <f t="shared" si="88"/>
        <v>0</v>
      </c>
      <c r="V133" s="323">
        <f t="shared" si="55"/>
        <v>0</v>
      </c>
      <c r="W133" s="323">
        <f t="shared" si="56"/>
        <v>0</v>
      </c>
      <c r="X133" s="323">
        <f t="shared" si="57"/>
        <v>0</v>
      </c>
      <c r="Y133" s="323">
        <f t="shared" si="58"/>
        <v>0</v>
      </c>
      <c r="Z133" s="323">
        <f t="shared" si="59"/>
        <v>0</v>
      </c>
      <c r="AA133" s="323">
        <f t="shared" si="60"/>
        <v>0</v>
      </c>
      <c r="AB133" s="323">
        <f t="shared" si="61"/>
        <v>0</v>
      </c>
      <c r="AC133" s="323">
        <f t="shared" si="62"/>
        <v>0</v>
      </c>
      <c r="AD133" s="323">
        <f t="shared" si="63"/>
        <v>0</v>
      </c>
      <c r="AE133" s="323">
        <f t="shared" si="64"/>
        <v>0</v>
      </c>
      <c r="AF133" s="323">
        <f t="shared" si="89"/>
        <v>0</v>
      </c>
      <c r="AG133" s="323">
        <f t="shared" si="90"/>
        <v>0</v>
      </c>
      <c r="AH133" s="323">
        <f t="shared" si="65"/>
        <v>0</v>
      </c>
      <c r="AI133" s="323">
        <f t="shared" si="66"/>
        <v>0</v>
      </c>
      <c r="AJ133" s="323">
        <f t="shared" si="67"/>
        <v>0</v>
      </c>
      <c r="AK133" s="323">
        <f t="shared" si="68"/>
        <v>0</v>
      </c>
      <c r="AL133" s="323">
        <f t="shared" si="69"/>
        <v>0</v>
      </c>
      <c r="AM133" s="323">
        <f t="shared" si="70"/>
        <v>0</v>
      </c>
      <c r="AN133" s="323">
        <f t="shared" si="71"/>
        <v>0</v>
      </c>
      <c r="AO133" s="323">
        <f t="shared" si="72"/>
        <v>0</v>
      </c>
      <c r="AP133" s="323">
        <f t="shared" si="73"/>
        <v>0</v>
      </c>
      <c r="AQ133" s="323">
        <f t="shared" si="74"/>
        <v>0</v>
      </c>
      <c r="AR133" s="323">
        <f t="shared" si="75"/>
        <v>0</v>
      </c>
      <c r="AS133" s="323">
        <f t="shared" si="76"/>
        <v>0</v>
      </c>
      <c r="AT133" s="323">
        <f t="shared" si="77"/>
        <v>0</v>
      </c>
      <c r="AU133" s="323">
        <f t="shared" si="78"/>
        <v>0</v>
      </c>
      <c r="AV133" s="323">
        <f t="shared" si="79"/>
        <v>0</v>
      </c>
      <c r="AW133" s="323">
        <f t="shared" si="80"/>
        <v>0</v>
      </c>
      <c r="AX133" s="323">
        <f t="shared" si="81"/>
        <v>0</v>
      </c>
      <c r="AY133" s="323">
        <f t="shared" si="82"/>
        <v>0</v>
      </c>
      <c r="AZ133" s="323">
        <f t="shared" si="83"/>
        <v>0</v>
      </c>
      <c r="BA133" s="323">
        <f t="shared" si="84"/>
        <v>0</v>
      </c>
    </row>
    <row r="134" spans="1:53" s="320" customFormat="1" ht="15" customHeight="1">
      <c r="A134" s="63" t="str">
        <f t="array" ref="A134">IF(C134&lt;&gt;0,SUM(($C$11:C134&lt;&gt;0)*1),"")</f>
        <v/>
      </c>
      <c r="B134" s="321"/>
      <c r="C134" s="321"/>
      <c r="D134" s="321"/>
      <c r="E134" s="443"/>
      <c r="F134" s="377"/>
      <c r="G134" s="379"/>
      <c r="H134" s="379"/>
      <c r="I134" s="63" t="str">
        <f t="shared" si="91"/>
        <v/>
      </c>
      <c r="J134" s="323">
        <f t="shared" si="47"/>
        <v>0</v>
      </c>
      <c r="K134" s="323">
        <f t="shared" si="48"/>
        <v>0</v>
      </c>
      <c r="L134" s="323">
        <f t="shared" si="49"/>
        <v>0</v>
      </c>
      <c r="M134" s="323">
        <f t="shared" si="50"/>
        <v>0</v>
      </c>
      <c r="N134" s="323">
        <f t="shared" si="85"/>
        <v>0</v>
      </c>
      <c r="O134" s="323">
        <f t="shared" si="86"/>
        <v>0</v>
      </c>
      <c r="P134" s="323">
        <f t="shared" si="51"/>
        <v>0</v>
      </c>
      <c r="Q134" s="323">
        <f t="shared" si="52"/>
        <v>0</v>
      </c>
      <c r="R134" s="323">
        <f t="shared" si="53"/>
        <v>0</v>
      </c>
      <c r="S134" s="323">
        <f t="shared" si="54"/>
        <v>0</v>
      </c>
      <c r="T134" s="323">
        <f t="shared" si="87"/>
        <v>0</v>
      </c>
      <c r="U134" s="323">
        <f t="shared" si="88"/>
        <v>0</v>
      </c>
      <c r="V134" s="323">
        <f t="shared" si="55"/>
        <v>0</v>
      </c>
      <c r="W134" s="323">
        <f t="shared" si="56"/>
        <v>0</v>
      </c>
      <c r="X134" s="323">
        <f t="shared" si="57"/>
        <v>0</v>
      </c>
      <c r="Y134" s="323">
        <f t="shared" si="58"/>
        <v>0</v>
      </c>
      <c r="Z134" s="323">
        <f t="shared" si="59"/>
        <v>0</v>
      </c>
      <c r="AA134" s="323">
        <f t="shared" si="60"/>
        <v>0</v>
      </c>
      <c r="AB134" s="323">
        <f t="shared" si="61"/>
        <v>0</v>
      </c>
      <c r="AC134" s="323">
        <f t="shared" si="62"/>
        <v>0</v>
      </c>
      <c r="AD134" s="323">
        <f t="shared" si="63"/>
        <v>0</v>
      </c>
      <c r="AE134" s="323">
        <f t="shared" si="64"/>
        <v>0</v>
      </c>
      <c r="AF134" s="323">
        <f t="shared" si="89"/>
        <v>0</v>
      </c>
      <c r="AG134" s="323">
        <f t="shared" si="90"/>
        <v>0</v>
      </c>
      <c r="AH134" s="323">
        <f t="shared" si="65"/>
        <v>0</v>
      </c>
      <c r="AI134" s="323">
        <f t="shared" si="66"/>
        <v>0</v>
      </c>
      <c r="AJ134" s="323">
        <f t="shared" si="67"/>
        <v>0</v>
      </c>
      <c r="AK134" s="323">
        <f t="shared" si="68"/>
        <v>0</v>
      </c>
      <c r="AL134" s="323">
        <f t="shared" si="69"/>
        <v>0</v>
      </c>
      <c r="AM134" s="323">
        <f t="shared" si="70"/>
        <v>0</v>
      </c>
      <c r="AN134" s="323">
        <f t="shared" si="71"/>
        <v>0</v>
      </c>
      <c r="AO134" s="323">
        <f t="shared" si="72"/>
        <v>0</v>
      </c>
      <c r="AP134" s="323">
        <f t="shared" si="73"/>
        <v>0</v>
      </c>
      <c r="AQ134" s="323">
        <f t="shared" si="74"/>
        <v>0</v>
      </c>
      <c r="AR134" s="323">
        <f t="shared" si="75"/>
        <v>0</v>
      </c>
      <c r="AS134" s="323">
        <f t="shared" si="76"/>
        <v>0</v>
      </c>
      <c r="AT134" s="323">
        <f t="shared" si="77"/>
        <v>0</v>
      </c>
      <c r="AU134" s="323">
        <f t="shared" si="78"/>
        <v>0</v>
      </c>
      <c r="AV134" s="323">
        <f t="shared" si="79"/>
        <v>0</v>
      </c>
      <c r="AW134" s="323">
        <f t="shared" si="80"/>
        <v>0</v>
      </c>
      <c r="AX134" s="323">
        <f t="shared" si="81"/>
        <v>0</v>
      </c>
      <c r="AY134" s="323">
        <f t="shared" si="82"/>
        <v>0</v>
      </c>
      <c r="AZ134" s="323">
        <f t="shared" si="83"/>
        <v>0</v>
      </c>
      <c r="BA134" s="323">
        <f t="shared" si="84"/>
        <v>0</v>
      </c>
    </row>
    <row r="135" spans="1:53" s="320" customFormat="1" ht="15" customHeight="1">
      <c r="A135" s="63" t="str">
        <f t="array" ref="A135">IF(C135&lt;&gt;0,SUM(($C$11:C135&lt;&gt;0)*1),"")</f>
        <v/>
      </c>
      <c r="B135" s="321"/>
      <c r="C135" s="321"/>
      <c r="D135" s="321"/>
      <c r="E135" s="443"/>
      <c r="F135" s="377"/>
      <c r="G135" s="379"/>
      <c r="H135" s="379"/>
      <c r="I135" s="63" t="str">
        <f t="shared" si="91"/>
        <v/>
      </c>
      <c r="J135" s="323">
        <f t="shared" si="47"/>
        <v>0</v>
      </c>
      <c r="K135" s="323">
        <f t="shared" si="48"/>
        <v>0</v>
      </c>
      <c r="L135" s="323">
        <f t="shared" si="49"/>
        <v>0</v>
      </c>
      <c r="M135" s="323">
        <f t="shared" si="50"/>
        <v>0</v>
      </c>
      <c r="N135" s="323">
        <f t="shared" si="85"/>
        <v>0</v>
      </c>
      <c r="O135" s="323">
        <f t="shared" si="86"/>
        <v>0</v>
      </c>
      <c r="P135" s="323">
        <f t="shared" si="51"/>
        <v>0</v>
      </c>
      <c r="Q135" s="323">
        <f t="shared" si="52"/>
        <v>0</v>
      </c>
      <c r="R135" s="323">
        <f t="shared" si="53"/>
        <v>0</v>
      </c>
      <c r="S135" s="323">
        <f t="shared" si="54"/>
        <v>0</v>
      </c>
      <c r="T135" s="323">
        <f t="shared" si="87"/>
        <v>0</v>
      </c>
      <c r="U135" s="323">
        <f t="shared" si="88"/>
        <v>0</v>
      </c>
      <c r="V135" s="323">
        <f t="shared" si="55"/>
        <v>0</v>
      </c>
      <c r="W135" s="323">
        <f t="shared" si="56"/>
        <v>0</v>
      </c>
      <c r="X135" s="323">
        <f t="shared" si="57"/>
        <v>0</v>
      </c>
      <c r="Y135" s="323">
        <f t="shared" si="58"/>
        <v>0</v>
      </c>
      <c r="Z135" s="323">
        <f t="shared" si="59"/>
        <v>0</v>
      </c>
      <c r="AA135" s="323">
        <f t="shared" si="60"/>
        <v>0</v>
      </c>
      <c r="AB135" s="323">
        <f t="shared" si="61"/>
        <v>0</v>
      </c>
      <c r="AC135" s="323">
        <f t="shared" si="62"/>
        <v>0</v>
      </c>
      <c r="AD135" s="323">
        <f t="shared" si="63"/>
        <v>0</v>
      </c>
      <c r="AE135" s="323">
        <f t="shared" si="64"/>
        <v>0</v>
      </c>
      <c r="AF135" s="323">
        <f t="shared" si="89"/>
        <v>0</v>
      </c>
      <c r="AG135" s="323">
        <f t="shared" si="90"/>
        <v>0</v>
      </c>
      <c r="AH135" s="323">
        <f t="shared" si="65"/>
        <v>0</v>
      </c>
      <c r="AI135" s="323">
        <f t="shared" si="66"/>
        <v>0</v>
      </c>
      <c r="AJ135" s="323">
        <f t="shared" si="67"/>
        <v>0</v>
      </c>
      <c r="AK135" s="323">
        <f t="shared" si="68"/>
        <v>0</v>
      </c>
      <c r="AL135" s="323">
        <f t="shared" si="69"/>
        <v>0</v>
      </c>
      <c r="AM135" s="323">
        <f t="shared" si="70"/>
        <v>0</v>
      </c>
      <c r="AN135" s="323">
        <f t="shared" si="71"/>
        <v>0</v>
      </c>
      <c r="AO135" s="323">
        <f t="shared" si="72"/>
        <v>0</v>
      </c>
      <c r="AP135" s="323">
        <f t="shared" si="73"/>
        <v>0</v>
      </c>
      <c r="AQ135" s="323">
        <f t="shared" si="74"/>
        <v>0</v>
      </c>
      <c r="AR135" s="323">
        <f t="shared" si="75"/>
        <v>0</v>
      </c>
      <c r="AS135" s="323">
        <f t="shared" si="76"/>
        <v>0</v>
      </c>
      <c r="AT135" s="323">
        <f t="shared" si="77"/>
        <v>0</v>
      </c>
      <c r="AU135" s="323">
        <f t="shared" si="78"/>
        <v>0</v>
      </c>
      <c r="AV135" s="323">
        <f t="shared" si="79"/>
        <v>0</v>
      </c>
      <c r="AW135" s="323">
        <f t="shared" si="80"/>
        <v>0</v>
      </c>
      <c r="AX135" s="323">
        <f t="shared" si="81"/>
        <v>0</v>
      </c>
      <c r="AY135" s="323">
        <f t="shared" si="82"/>
        <v>0</v>
      </c>
      <c r="AZ135" s="323">
        <f t="shared" si="83"/>
        <v>0</v>
      </c>
      <c r="BA135" s="323">
        <f t="shared" si="84"/>
        <v>0</v>
      </c>
    </row>
    <row r="136" spans="1:53" s="320" customFormat="1" ht="15" customHeight="1">
      <c r="A136" s="63" t="str">
        <f t="array" ref="A136">IF(C136&lt;&gt;0,SUM(($C$11:C136&lt;&gt;0)*1),"")</f>
        <v/>
      </c>
      <c r="B136" s="321"/>
      <c r="C136" s="321"/>
      <c r="D136" s="321"/>
      <c r="E136" s="443"/>
      <c r="F136" s="377"/>
      <c r="G136" s="379"/>
      <c r="H136" s="379"/>
      <c r="I136" s="63" t="str">
        <f t="shared" si="91"/>
        <v/>
      </c>
      <c r="J136" s="323">
        <f t="shared" si="47"/>
        <v>0</v>
      </c>
      <c r="K136" s="323">
        <f t="shared" si="48"/>
        <v>0</v>
      </c>
      <c r="L136" s="323">
        <f t="shared" si="49"/>
        <v>0</v>
      </c>
      <c r="M136" s="323">
        <f t="shared" si="50"/>
        <v>0</v>
      </c>
      <c r="N136" s="323">
        <f t="shared" si="85"/>
        <v>0</v>
      </c>
      <c r="O136" s="323">
        <f t="shared" si="86"/>
        <v>0</v>
      </c>
      <c r="P136" s="323">
        <f t="shared" si="51"/>
        <v>0</v>
      </c>
      <c r="Q136" s="323">
        <f t="shared" si="52"/>
        <v>0</v>
      </c>
      <c r="R136" s="323">
        <f t="shared" si="53"/>
        <v>0</v>
      </c>
      <c r="S136" s="323">
        <f t="shared" si="54"/>
        <v>0</v>
      </c>
      <c r="T136" s="323">
        <f t="shared" si="87"/>
        <v>0</v>
      </c>
      <c r="U136" s="323">
        <f t="shared" si="88"/>
        <v>0</v>
      </c>
      <c r="V136" s="323">
        <f t="shared" si="55"/>
        <v>0</v>
      </c>
      <c r="W136" s="323">
        <f t="shared" si="56"/>
        <v>0</v>
      </c>
      <c r="X136" s="323">
        <f t="shared" si="57"/>
        <v>0</v>
      </c>
      <c r="Y136" s="323">
        <f t="shared" si="58"/>
        <v>0</v>
      </c>
      <c r="Z136" s="323">
        <f t="shared" si="59"/>
        <v>0</v>
      </c>
      <c r="AA136" s="323">
        <f t="shared" si="60"/>
        <v>0</v>
      </c>
      <c r="AB136" s="323">
        <f t="shared" si="61"/>
        <v>0</v>
      </c>
      <c r="AC136" s="323">
        <f t="shared" si="62"/>
        <v>0</v>
      </c>
      <c r="AD136" s="323">
        <f t="shared" si="63"/>
        <v>0</v>
      </c>
      <c r="AE136" s="323">
        <f t="shared" si="64"/>
        <v>0</v>
      </c>
      <c r="AF136" s="323">
        <f t="shared" si="89"/>
        <v>0</v>
      </c>
      <c r="AG136" s="323">
        <f t="shared" si="90"/>
        <v>0</v>
      </c>
      <c r="AH136" s="323">
        <f t="shared" si="65"/>
        <v>0</v>
      </c>
      <c r="AI136" s="323">
        <f t="shared" si="66"/>
        <v>0</v>
      </c>
      <c r="AJ136" s="323">
        <f t="shared" si="67"/>
        <v>0</v>
      </c>
      <c r="AK136" s="323">
        <f t="shared" si="68"/>
        <v>0</v>
      </c>
      <c r="AL136" s="323">
        <f t="shared" si="69"/>
        <v>0</v>
      </c>
      <c r="AM136" s="323">
        <f t="shared" si="70"/>
        <v>0</v>
      </c>
      <c r="AN136" s="323">
        <f t="shared" si="71"/>
        <v>0</v>
      </c>
      <c r="AO136" s="323">
        <f t="shared" si="72"/>
        <v>0</v>
      </c>
      <c r="AP136" s="323">
        <f t="shared" si="73"/>
        <v>0</v>
      </c>
      <c r="AQ136" s="323">
        <f t="shared" si="74"/>
        <v>0</v>
      </c>
      <c r="AR136" s="323">
        <f t="shared" si="75"/>
        <v>0</v>
      </c>
      <c r="AS136" s="323">
        <f t="shared" si="76"/>
        <v>0</v>
      </c>
      <c r="AT136" s="323">
        <f t="shared" si="77"/>
        <v>0</v>
      </c>
      <c r="AU136" s="323">
        <f t="shared" si="78"/>
        <v>0</v>
      </c>
      <c r="AV136" s="323">
        <f t="shared" si="79"/>
        <v>0</v>
      </c>
      <c r="AW136" s="323">
        <f t="shared" si="80"/>
        <v>0</v>
      </c>
      <c r="AX136" s="323">
        <f t="shared" si="81"/>
        <v>0</v>
      </c>
      <c r="AY136" s="323">
        <f t="shared" si="82"/>
        <v>0</v>
      </c>
      <c r="AZ136" s="323">
        <f t="shared" si="83"/>
        <v>0</v>
      </c>
      <c r="BA136" s="323">
        <f t="shared" si="84"/>
        <v>0</v>
      </c>
    </row>
    <row r="137" spans="1:53" s="320" customFormat="1" ht="15" customHeight="1">
      <c r="A137" s="63" t="str">
        <f t="array" ref="A137">IF(C137&lt;&gt;0,SUM(($C$11:C137&lt;&gt;0)*1),"")</f>
        <v/>
      </c>
      <c r="B137" s="321"/>
      <c r="C137" s="321"/>
      <c r="D137" s="321"/>
      <c r="E137" s="443"/>
      <c r="F137" s="377"/>
      <c r="G137" s="379"/>
      <c r="H137" s="379"/>
      <c r="I137" s="63" t="str">
        <f t="shared" si="91"/>
        <v/>
      </c>
      <c r="J137" s="323">
        <f t="shared" si="47"/>
        <v>0</v>
      </c>
      <c r="K137" s="323">
        <f t="shared" si="48"/>
        <v>0</v>
      </c>
      <c r="L137" s="323">
        <f t="shared" si="49"/>
        <v>0</v>
      </c>
      <c r="M137" s="323">
        <f t="shared" si="50"/>
        <v>0</v>
      </c>
      <c r="N137" s="323">
        <f t="shared" si="85"/>
        <v>0</v>
      </c>
      <c r="O137" s="323">
        <f t="shared" si="86"/>
        <v>0</v>
      </c>
      <c r="P137" s="323">
        <f t="shared" si="51"/>
        <v>0</v>
      </c>
      <c r="Q137" s="323">
        <f t="shared" si="52"/>
        <v>0</v>
      </c>
      <c r="R137" s="323">
        <f t="shared" si="53"/>
        <v>0</v>
      </c>
      <c r="S137" s="323">
        <f t="shared" si="54"/>
        <v>0</v>
      </c>
      <c r="T137" s="323">
        <f t="shared" si="87"/>
        <v>0</v>
      </c>
      <c r="U137" s="323">
        <f t="shared" si="88"/>
        <v>0</v>
      </c>
      <c r="V137" s="323">
        <f t="shared" si="55"/>
        <v>0</v>
      </c>
      <c r="W137" s="323">
        <f t="shared" si="56"/>
        <v>0</v>
      </c>
      <c r="X137" s="323">
        <f t="shared" si="57"/>
        <v>0</v>
      </c>
      <c r="Y137" s="323">
        <f t="shared" si="58"/>
        <v>0</v>
      </c>
      <c r="Z137" s="323">
        <f t="shared" si="59"/>
        <v>0</v>
      </c>
      <c r="AA137" s="323">
        <f t="shared" si="60"/>
        <v>0</v>
      </c>
      <c r="AB137" s="323">
        <f t="shared" si="61"/>
        <v>0</v>
      </c>
      <c r="AC137" s="323">
        <f t="shared" si="62"/>
        <v>0</v>
      </c>
      <c r="AD137" s="323">
        <f t="shared" si="63"/>
        <v>0</v>
      </c>
      <c r="AE137" s="323">
        <f t="shared" si="64"/>
        <v>0</v>
      </c>
      <c r="AF137" s="323">
        <f t="shared" si="89"/>
        <v>0</v>
      </c>
      <c r="AG137" s="323">
        <f t="shared" si="90"/>
        <v>0</v>
      </c>
      <c r="AH137" s="323">
        <f t="shared" si="65"/>
        <v>0</v>
      </c>
      <c r="AI137" s="323">
        <f t="shared" si="66"/>
        <v>0</v>
      </c>
      <c r="AJ137" s="323">
        <f t="shared" si="67"/>
        <v>0</v>
      </c>
      <c r="AK137" s="323">
        <f t="shared" si="68"/>
        <v>0</v>
      </c>
      <c r="AL137" s="323">
        <f t="shared" si="69"/>
        <v>0</v>
      </c>
      <c r="AM137" s="323">
        <f t="shared" si="70"/>
        <v>0</v>
      </c>
      <c r="AN137" s="323">
        <f t="shared" si="71"/>
        <v>0</v>
      </c>
      <c r="AO137" s="323">
        <f t="shared" si="72"/>
        <v>0</v>
      </c>
      <c r="AP137" s="323">
        <f t="shared" si="73"/>
        <v>0</v>
      </c>
      <c r="AQ137" s="323">
        <f t="shared" si="74"/>
        <v>0</v>
      </c>
      <c r="AR137" s="323">
        <f t="shared" si="75"/>
        <v>0</v>
      </c>
      <c r="AS137" s="323">
        <f t="shared" si="76"/>
        <v>0</v>
      </c>
      <c r="AT137" s="323">
        <f t="shared" si="77"/>
        <v>0</v>
      </c>
      <c r="AU137" s="323">
        <f t="shared" si="78"/>
        <v>0</v>
      </c>
      <c r="AV137" s="323">
        <f t="shared" si="79"/>
        <v>0</v>
      </c>
      <c r="AW137" s="323">
        <f t="shared" si="80"/>
        <v>0</v>
      </c>
      <c r="AX137" s="323">
        <f t="shared" si="81"/>
        <v>0</v>
      </c>
      <c r="AY137" s="323">
        <f t="shared" si="82"/>
        <v>0</v>
      </c>
      <c r="AZ137" s="323">
        <f t="shared" si="83"/>
        <v>0</v>
      </c>
      <c r="BA137" s="323">
        <f t="shared" si="84"/>
        <v>0</v>
      </c>
    </row>
    <row r="138" spans="1:53" s="320" customFormat="1" ht="15" customHeight="1">
      <c r="A138" s="63" t="str">
        <f t="array" ref="A138">IF(C138&lt;&gt;0,SUM(($C$11:C138&lt;&gt;0)*1),"")</f>
        <v/>
      </c>
      <c r="B138" s="321"/>
      <c r="C138" s="321"/>
      <c r="D138" s="321"/>
      <c r="E138" s="443"/>
      <c r="F138" s="377"/>
      <c r="G138" s="379"/>
      <c r="H138" s="379"/>
      <c r="I138" s="63" t="str">
        <f t="shared" si="91"/>
        <v/>
      </c>
      <c r="J138" s="323">
        <f t="shared" si="47"/>
        <v>0</v>
      </c>
      <c r="K138" s="323">
        <f t="shared" si="48"/>
        <v>0</v>
      </c>
      <c r="L138" s="323">
        <f t="shared" si="49"/>
        <v>0</v>
      </c>
      <c r="M138" s="323">
        <f t="shared" si="50"/>
        <v>0</v>
      </c>
      <c r="N138" s="323">
        <f t="shared" si="85"/>
        <v>0</v>
      </c>
      <c r="O138" s="323">
        <f t="shared" si="86"/>
        <v>0</v>
      </c>
      <c r="P138" s="323">
        <f t="shared" si="51"/>
        <v>0</v>
      </c>
      <c r="Q138" s="323">
        <f t="shared" si="52"/>
        <v>0</v>
      </c>
      <c r="R138" s="323">
        <f t="shared" si="53"/>
        <v>0</v>
      </c>
      <c r="S138" s="323">
        <f t="shared" si="54"/>
        <v>0</v>
      </c>
      <c r="T138" s="323">
        <f t="shared" si="87"/>
        <v>0</v>
      </c>
      <c r="U138" s="323">
        <f t="shared" si="88"/>
        <v>0</v>
      </c>
      <c r="V138" s="323">
        <f t="shared" si="55"/>
        <v>0</v>
      </c>
      <c r="W138" s="323">
        <f t="shared" si="56"/>
        <v>0</v>
      </c>
      <c r="X138" s="323">
        <f t="shared" si="57"/>
        <v>0</v>
      </c>
      <c r="Y138" s="323">
        <f t="shared" si="58"/>
        <v>0</v>
      </c>
      <c r="Z138" s="323">
        <f t="shared" si="59"/>
        <v>0</v>
      </c>
      <c r="AA138" s="323">
        <f t="shared" si="60"/>
        <v>0</v>
      </c>
      <c r="AB138" s="323">
        <f t="shared" si="61"/>
        <v>0</v>
      </c>
      <c r="AC138" s="323">
        <f t="shared" si="62"/>
        <v>0</v>
      </c>
      <c r="AD138" s="323">
        <f t="shared" si="63"/>
        <v>0</v>
      </c>
      <c r="AE138" s="323">
        <f t="shared" si="64"/>
        <v>0</v>
      </c>
      <c r="AF138" s="323">
        <f t="shared" si="89"/>
        <v>0</v>
      </c>
      <c r="AG138" s="323">
        <f t="shared" si="90"/>
        <v>0</v>
      </c>
      <c r="AH138" s="323">
        <f t="shared" si="65"/>
        <v>0</v>
      </c>
      <c r="AI138" s="323">
        <f t="shared" si="66"/>
        <v>0</v>
      </c>
      <c r="AJ138" s="323">
        <f t="shared" si="67"/>
        <v>0</v>
      </c>
      <c r="AK138" s="323">
        <f t="shared" si="68"/>
        <v>0</v>
      </c>
      <c r="AL138" s="323">
        <f t="shared" si="69"/>
        <v>0</v>
      </c>
      <c r="AM138" s="323">
        <f t="shared" si="70"/>
        <v>0</v>
      </c>
      <c r="AN138" s="323">
        <f t="shared" si="71"/>
        <v>0</v>
      </c>
      <c r="AO138" s="323">
        <f t="shared" si="72"/>
        <v>0</v>
      </c>
      <c r="AP138" s="323">
        <f t="shared" si="73"/>
        <v>0</v>
      </c>
      <c r="AQ138" s="323">
        <f t="shared" si="74"/>
        <v>0</v>
      </c>
      <c r="AR138" s="323">
        <f t="shared" si="75"/>
        <v>0</v>
      </c>
      <c r="AS138" s="323">
        <f t="shared" si="76"/>
        <v>0</v>
      </c>
      <c r="AT138" s="323">
        <f t="shared" si="77"/>
        <v>0</v>
      </c>
      <c r="AU138" s="323">
        <f t="shared" si="78"/>
        <v>0</v>
      </c>
      <c r="AV138" s="323">
        <f t="shared" si="79"/>
        <v>0</v>
      </c>
      <c r="AW138" s="323">
        <f t="shared" si="80"/>
        <v>0</v>
      </c>
      <c r="AX138" s="323">
        <f t="shared" si="81"/>
        <v>0</v>
      </c>
      <c r="AY138" s="323">
        <f t="shared" si="82"/>
        <v>0</v>
      </c>
      <c r="AZ138" s="323">
        <f t="shared" si="83"/>
        <v>0</v>
      </c>
      <c r="BA138" s="323">
        <f t="shared" si="84"/>
        <v>0</v>
      </c>
    </row>
    <row r="139" spans="1:53" s="320" customFormat="1" ht="15" customHeight="1">
      <c r="A139" s="63" t="str">
        <f t="array" ref="A139">IF(C139&lt;&gt;0,SUM(($C$11:C139&lt;&gt;0)*1),"")</f>
        <v/>
      </c>
      <c r="B139" s="321"/>
      <c r="C139" s="321"/>
      <c r="D139" s="321"/>
      <c r="E139" s="443"/>
      <c r="F139" s="377"/>
      <c r="G139" s="379"/>
      <c r="H139" s="379"/>
      <c r="I139" s="63" t="str">
        <f t="shared" si="91"/>
        <v/>
      </c>
      <c r="J139" s="323">
        <f t="shared" ref="J139:J154" si="92">IF($G139="1111",$F139,0)</f>
        <v>0</v>
      </c>
      <c r="K139" s="323">
        <f t="shared" ref="K139:K154" si="93">IF($H139="1111",$F139,0)</f>
        <v>0</v>
      </c>
      <c r="L139" s="323">
        <f t="shared" ref="L139:N154" si="94">IF($G139="1121",$F139,0)</f>
        <v>0</v>
      </c>
      <c r="M139" s="323">
        <f t="shared" ref="M139:O154" si="95">IF($H139="1121",$F139,0)</f>
        <v>0</v>
      </c>
      <c r="N139" s="323">
        <f t="shared" si="85"/>
        <v>0</v>
      </c>
      <c r="O139" s="323">
        <f t="shared" si="86"/>
        <v>0</v>
      </c>
      <c r="P139" s="323">
        <f t="shared" ref="P139:P154" si="96">IF($G139="1331",$F139,0)</f>
        <v>0</v>
      </c>
      <c r="Q139" s="323">
        <f t="shared" ref="Q139:Q154" si="97">IF($H139="1331",$F139,0)</f>
        <v>0</v>
      </c>
      <c r="R139" s="323">
        <f t="shared" ref="R139:R154" si="98">IF($G139="1388",$F139,0)</f>
        <v>0</v>
      </c>
      <c r="S139" s="323">
        <f t="shared" ref="S139:S154" si="99">IF($H139="1388",$F139,0)</f>
        <v>0</v>
      </c>
      <c r="T139" s="323">
        <f t="shared" si="87"/>
        <v>0</v>
      </c>
      <c r="U139" s="323">
        <f t="shared" si="88"/>
        <v>0</v>
      </c>
      <c r="V139" s="323">
        <f t="shared" ref="V139:V154" si="100">IF($G139="331",$F139,0)</f>
        <v>0</v>
      </c>
      <c r="W139" s="323">
        <f t="shared" ref="W139:W154" si="101">IF($H139="331",$F139,0)</f>
        <v>0</v>
      </c>
      <c r="X139" s="323">
        <f t="shared" ref="X139:X154" si="102">IF($G139="3334",$F139,0)</f>
        <v>0</v>
      </c>
      <c r="Y139" s="323">
        <f t="shared" ref="Y139:Y154" si="103">IF($H139="3334",$F139,0)</f>
        <v>0</v>
      </c>
      <c r="Z139" s="323">
        <f t="shared" ref="Z139:Z154" si="104">IF($G139="33382",$F139,0)</f>
        <v>0</v>
      </c>
      <c r="AA139" s="323">
        <f t="shared" ref="AA139:AA154" si="105">IF($H139="33382",$F139,0)</f>
        <v>0</v>
      </c>
      <c r="AB139" s="323">
        <f t="shared" ref="AB139:AB154" si="106">IF($G139="3388",$F139,0)</f>
        <v>0</v>
      </c>
      <c r="AC139" s="323">
        <f t="shared" ref="AC139:AC154" si="107">IF($H139="3388",$F139,0)</f>
        <v>0</v>
      </c>
      <c r="AD139" s="323">
        <f t="shared" ref="AD139:AD154" si="108">IF($G139="3411",$F139,0)</f>
        <v>0</v>
      </c>
      <c r="AE139" s="323">
        <f t="shared" ref="AE139:AE154" si="109">IF($H139="3411",$F139,0)</f>
        <v>0</v>
      </c>
      <c r="AF139" s="323">
        <f t="shared" si="89"/>
        <v>0</v>
      </c>
      <c r="AG139" s="323">
        <f t="shared" si="90"/>
        <v>0</v>
      </c>
      <c r="AH139" s="323">
        <f t="shared" ref="AH139:AH154" si="110">IF($G139="4111",$F139,0)</f>
        <v>0</v>
      </c>
      <c r="AI139" s="323">
        <f t="shared" ref="AI139:AI154" si="111">IF($H139="4111",$F139,0)</f>
        <v>0</v>
      </c>
      <c r="AJ139" s="323">
        <f t="shared" ref="AJ139:AJ154" si="112">IF($G139="4211",$F139,0)</f>
        <v>0</v>
      </c>
      <c r="AK139" s="323">
        <f t="shared" ref="AK139:AK154" si="113">IF($H139="4211",$F139,0)</f>
        <v>0</v>
      </c>
      <c r="AL139" s="323">
        <f t="shared" ref="AL139:AL154" si="114">IF($G139="4212",$F139,0)</f>
        <v>0</v>
      </c>
      <c r="AM139" s="323">
        <f t="shared" ref="AM139:AM154" si="115">IF($H139="4212",$F139,0)</f>
        <v>0</v>
      </c>
      <c r="AN139" s="323">
        <f t="shared" ref="AN139:AN154" si="116">IF($G139="515",$F139,0)</f>
        <v>0</v>
      </c>
      <c r="AO139" s="323">
        <f t="shared" ref="AO139:AO154" si="117">IF($H139="515",$F139,0)</f>
        <v>0</v>
      </c>
      <c r="AP139" s="323">
        <f t="shared" ref="AP139:AP154" si="118">IF($G139="635",$F139,0)</f>
        <v>0</v>
      </c>
      <c r="AQ139" s="323">
        <f t="shared" ref="AQ139:AQ154" si="119">IF($H139="635",$F139,0)</f>
        <v>0</v>
      </c>
      <c r="AR139" s="323">
        <f t="shared" ref="AR139:AR154" si="120">IF($G139="642",$F139,0)</f>
        <v>0</v>
      </c>
      <c r="AS139" s="323">
        <f t="shared" ref="AS139:AS154" si="121">IF($H139="642",$F139,0)</f>
        <v>0</v>
      </c>
      <c r="AT139" s="323">
        <f t="shared" ref="AT139:AT154" si="122">IF($G139="711",$F139,0)</f>
        <v>0</v>
      </c>
      <c r="AU139" s="323">
        <f t="shared" ref="AU139:AU154" si="123">IF($H139="711",$F139,0)</f>
        <v>0</v>
      </c>
      <c r="AV139" s="323">
        <f t="shared" ref="AV139:AV154" si="124">IF($G139="811",$F139,0)</f>
        <v>0</v>
      </c>
      <c r="AW139" s="323">
        <f t="shared" ref="AW139:AW154" si="125">IF($H139="811",$F139,0)</f>
        <v>0</v>
      </c>
      <c r="AX139" s="323">
        <f t="shared" ref="AX139:AX154" si="126">IF($G139="821",$F139,0)</f>
        <v>0</v>
      </c>
      <c r="AY139" s="323">
        <f t="shared" ref="AY139:AY154" si="127">IF($H139="821",$F139,0)</f>
        <v>0</v>
      </c>
      <c r="AZ139" s="323">
        <f t="shared" ref="AZ139:AZ154" si="128">IF($G139="911",$F139,0)</f>
        <v>0</v>
      </c>
      <c r="BA139" s="323">
        <f t="shared" ref="BA139:BA154" si="129">IF($H139="911",$F139,0)</f>
        <v>0</v>
      </c>
    </row>
    <row r="140" spans="1:53" s="320" customFormat="1" ht="15" customHeight="1">
      <c r="A140" s="63" t="str">
        <f t="array" ref="A140">IF(C140&lt;&gt;0,SUM(($C$11:C140&lt;&gt;0)*1),"")</f>
        <v/>
      </c>
      <c r="B140" s="321"/>
      <c r="C140" s="321"/>
      <c r="D140" s="321"/>
      <c r="E140" s="443"/>
      <c r="F140" s="377"/>
      <c r="G140" s="379"/>
      <c r="H140" s="379"/>
      <c r="I140" s="63" t="str">
        <f t="shared" si="91"/>
        <v/>
      </c>
      <c r="J140" s="323">
        <f t="shared" si="92"/>
        <v>0</v>
      </c>
      <c r="K140" s="323">
        <f t="shared" si="93"/>
        <v>0</v>
      </c>
      <c r="L140" s="323">
        <f t="shared" si="94"/>
        <v>0</v>
      </c>
      <c r="M140" s="323">
        <f t="shared" si="95"/>
        <v>0</v>
      </c>
      <c r="N140" s="323">
        <f t="shared" ref="N140:N154" si="130">IF($G140="1122",$F140,0)</f>
        <v>0</v>
      </c>
      <c r="O140" s="323">
        <f t="shared" ref="O140:O154" si="131">IF($H140="1122",$F140,0)</f>
        <v>0</v>
      </c>
      <c r="P140" s="323">
        <f t="shared" si="96"/>
        <v>0</v>
      </c>
      <c r="Q140" s="323">
        <f t="shared" si="97"/>
        <v>0</v>
      </c>
      <c r="R140" s="323">
        <f t="shared" si="98"/>
        <v>0</v>
      </c>
      <c r="S140" s="323">
        <f t="shared" si="99"/>
        <v>0</v>
      </c>
      <c r="T140" s="323">
        <f t="shared" ref="T140:T154" si="132">IF($G140="2412",$F140,0)</f>
        <v>0</v>
      </c>
      <c r="U140" s="323">
        <f t="shared" ref="U140:U154" si="133">IF($H140="2412",$F140,0)</f>
        <v>0</v>
      </c>
      <c r="V140" s="323">
        <f t="shared" si="100"/>
        <v>0</v>
      </c>
      <c r="W140" s="323">
        <f t="shared" si="101"/>
        <v>0</v>
      </c>
      <c r="X140" s="323">
        <f t="shared" si="102"/>
        <v>0</v>
      </c>
      <c r="Y140" s="323">
        <f t="shared" si="103"/>
        <v>0</v>
      </c>
      <c r="Z140" s="323">
        <f t="shared" si="104"/>
        <v>0</v>
      </c>
      <c r="AA140" s="323">
        <f t="shared" si="105"/>
        <v>0</v>
      </c>
      <c r="AB140" s="323">
        <f t="shared" si="106"/>
        <v>0</v>
      </c>
      <c r="AC140" s="323">
        <f t="shared" si="107"/>
        <v>0</v>
      </c>
      <c r="AD140" s="323">
        <f t="shared" si="108"/>
        <v>0</v>
      </c>
      <c r="AE140" s="323">
        <f t="shared" si="109"/>
        <v>0</v>
      </c>
      <c r="AF140" s="323">
        <f t="shared" ref="AF140:AF154" si="134">IF($G140="3412",$F140,0)</f>
        <v>0</v>
      </c>
      <c r="AG140" s="323">
        <f t="shared" ref="AG140:AG154" si="135">IF($H140="3412",$F140,0)</f>
        <v>0</v>
      </c>
      <c r="AH140" s="323">
        <f t="shared" si="110"/>
        <v>0</v>
      </c>
      <c r="AI140" s="323">
        <f t="shared" si="111"/>
        <v>0</v>
      </c>
      <c r="AJ140" s="323">
        <f t="shared" si="112"/>
        <v>0</v>
      </c>
      <c r="AK140" s="323">
        <f t="shared" si="113"/>
        <v>0</v>
      </c>
      <c r="AL140" s="323">
        <f t="shared" si="114"/>
        <v>0</v>
      </c>
      <c r="AM140" s="323">
        <f t="shared" si="115"/>
        <v>0</v>
      </c>
      <c r="AN140" s="323">
        <f t="shared" si="116"/>
        <v>0</v>
      </c>
      <c r="AO140" s="323">
        <f t="shared" si="117"/>
        <v>0</v>
      </c>
      <c r="AP140" s="323">
        <f t="shared" si="118"/>
        <v>0</v>
      </c>
      <c r="AQ140" s="323">
        <f t="shared" si="119"/>
        <v>0</v>
      </c>
      <c r="AR140" s="323">
        <f t="shared" si="120"/>
        <v>0</v>
      </c>
      <c r="AS140" s="323">
        <f t="shared" si="121"/>
        <v>0</v>
      </c>
      <c r="AT140" s="323">
        <f t="shared" si="122"/>
        <v>0</v>
      </c>
      <c r="AU140" s="323">
        <f t="shared" si="123"/>
        <v>0</v>
      </c>
      <c r="AV140" s="323">
        <f t="shared" si="124"/>
        <v>0</v>
      </c>
      <c r="AW140" s="323">
        <f t="shared" si="125"/>
        <v>0</v>
      </c>
      <c r="AX140" s="323">
        <f t="shared" si="126"/>
        <v>0</v>
      </c>
      <c r="AY140" s="323">
        <f t="shared" si="127"/>
        <v>0</v>
      </c>
      <c r="AZ140" s="323">
        <f t="shared" si="128"/>
        <v>0</v>
      </c>
      <c r="BA140" s="323">
        <f t="shared" si="129"/>
        <v>0</v>
      </c>
    </row>
    <row r="141" spans="1:53" s="320" customFormat="1" ht="15" customHeight="1">
      <c r="A141" s="63" t="str">
        <f t="array" ref="A141">IF(C141&lt;&gt;0,SUM(($C$11:C141&lt;&gt;0)*1),"")</f>
        <v/>
      </c>
      <c r="B141" s="321"/>
      <c r="C141" s="321"/>
      <c r="D141" s="321"/>
      <c r="E141" s="443"/>
      <c r="F141" s="377"/>
      <c r="G141" s="379"/>
      <c r="H141" s="379"/>
      <c r="I141" s="63" t="str">
        <f t="shared" si="91"/>
        <v/>
      </c>
      <c r="J141" s="323">
        <f t="shared" si="92"/>
        <v>0</v>
      </c>
      <c r="K141" s="323">
        <f t="shared" si="93"/>
        <v>0</v>
      </c>
      <c r="L141" s="323">
        <f t="shared" si="94"/>
        <v>0</v>
      </c>
      <c r="M141" s="323">
        <f t="shared" si="95"/>
        <v>0</v>
      </c>
      <c r="N141" s="323">
        <f t="shared" si="130"/>
        <v>0</v>
      </c>
      <c r="O141" s="323">
        <f t="shared" si="131"/>
        <v>0</v>
      </c>
      <c r="P141" s="323">
        <f t="shared" si="96"/>
        <v>0</v>
      </c>
      <c r="Q141" s="323">
        <f t="shared" si="97"/>
        <v>0</v>
      </c>
      <c r="R141" s="323">
        <f t="shared" si="98"/>
        <v>0</v>
      </c>
      <c r="S141" s="323">
        <f t="shared" si="99"/>
        <v>0</v>
      </c>
      <c r="T141" s="323">
        <f t="shared" si="132"/>
        <v>0</v>
      </c>
      <c r="U141" s="323">
        <f t="shared" si="133"/>
        <v>0</v>
      </c>
      <c r="V141" s="323">
        <f t="shared" si="100"/>
        <v>0</v>
      </c>
      <c r="W141" s="323">
        <f t="shared" si="101"/>
        <v>0</v>
      </c>
      <c r="X141" s="323">
        <f t="shared" si="102"/>
        <v>0</v>
      </c>
      <c r="Y141" s="323">
        <f t="shared" si="103"/>
        <v>0</v>
      </c>
      <c r="Z141" s="323">
        <f t="shared" si="104"/>
        <v>0</v>
      </c>
      <c r="AA141" s="323">
        <f t="shared" si="105"/>
        <v>0</v>
      </c>
      <c r="AB141" s="323">
        <f t="shared" si="106"/>
        <v>0</v>
      </c>
      <c r="AC141" s="323">
        <f t="shared" si="107"/>
        <v>0</v>
      </c>
      <c r="AD141" s="323">
        <f t="shared" si="108"/>
        <v>0</v>
      </c>
      <c r="AE141" s="323">
        <f t="shared" si="109"/>
        <v>0</v>
      </c>
      <c r="AF141" s="323">
        <f t="shared" si="134"/>
        <v>0</v>
      </c>
      <c r="AG141" s="323">
        <f t="shared" si="135"/>
        <v>0</v>
      </c>
      <c r="AH141" s="323">
        <f t="shared" si="110"/>
        <v>0</v>
      </c>
      <c r="AI141" s="323">
        <f t="shared" si="111"/>
        <v>0</v>
      </c>
      <c r="AJ141" s="323">
        <f t="shared" si="112"/>
        <v>0</v>
      </c>
      <c r="AK141" s="323">
        <f t="shared" si="113"/>
        <v>0</v>
      </c>
      <c r="AL141" s="323">
        <f t="shared" si="114"/>
        <v>0</v>
      </c>
      <c r="AM141" s="323">
        <f t="shared" si="115"/>
        <v>0</v>
      </c>
      <c r="AN141" s="323">
        <f t="shared" si="116"/>
        <v>0</v>
      </c>
      <c r="AO141" s="323">
        <f t="shared" si="117"/>
        <v>0</v>
      </c>
      <c r="AP141" s="323">
        <f t="shared" si="118"/>
        <v>0</v>
      </c>
      <c r="AQ141" s="323">
        <f t="shared" si="119"/>
        <v>0</v>
      </c>
      <c r="AR141" s="323">
        <f t="shared" si="120"/>
        <v>0</v>
      </c>
      <c r="AS141" s="323">
        <f t="shared" si="121"/>
        <v>0</v>
      </c>
      <c r="AT141" s="323">
        <f t="shared" si="122"/>
        <v>0</v>
      </c>
      <c r="AU141" s="323">
        <f t="shared" si="123"/>
        <v>0</v>
      </c>
      <c r="AV141" s="323">
        <f t="shared" si="124"/>
        <v>0</v>
      </c>
      <c r="AW141" s="323">
        <f t="shared" si="125"/>
        <v>0</v>
      </c>
      <c r="AX141" s="323">
        <f t="shared" si="126"/>
        <v>0</v>
      </c>
      <c r="AY141" s="323">
        <f t="shared" si="127"/>
        <v>0</v>
      </c>
      <c r="AZ141" s="323">
        <f t="shared" si="128"/>
        <v>0</v>
      </c>
      <c r="BA141" s="323">
        <f t="shared" si="129"/>
        <v>0</v>
      </c>
    </row>
    <row r="142" spans="1:53" s="320" customFormat="1" ht="15" customHeight="1">
      <c r="A142" s="63" t="str">
        <f t="array" ref="A142">IF(C142&lt;&gt;0,SUM(($C$11:C142&lt;&gt;0)*1),"")</f>
        <v/>
      </c>
      <c r="B142" s="321"/>
      <c r="C142" s="321"/>
      <c r="D142" s="321"/>
      <c r="E142" s="443"/>
      <c r="F142" s="377"/>
      <c r="G142" s="379"/>
      <c r="H142" s="379"/>
      <c r="I142" s="63" t="str">
        <f t="shared" si="91"/>
        <v/>
      </c>
      <c r="J142" s="323">
        <f t="shared" si="92"/>
        <v>0</v>
      </c>
      <c r="K142" s="323">
        <f t="shared" si="93"/>
        <v>0</v>
      </c>
      <c r="L142" s="323">
        <f t="shared" si="94"/>
        <v>0</v>
      </c>
      <c r="M142" s="323">
        <f t="shared" si="95"/>
        <v>0</v>
      </c>
      <c r="N142" s="323">
        <f t="shared" si="130"/>
        <v>0</v>
      </c>
      <c r="O142" s="323">
        <f t="shared" si="131"/>
        <v>0</v>
      </c>
      <c r="P142" s="323">
        <f t="shared" si="96"/>
        <v>0</v>
      </c>
      <c r="Q142" s="323">
        <f t="shared" si="97"/>
        <v>0</v>
      </c>
      <c r="R142" s="323">
        <f t="shared" si="98"/>
        <v>0</v>
      </c>
      <c r="S142" s="323">
        <f t="shared" si="99"/>
        <v>0</v>
      </c>
      <c r="T142" s="323">
        <f t="shared" si="132"/>
        <v>0</v>
      </c>
      <c r="U142" s="323">
        <f t="shared" si="133"/>
        <v>0</v>
      </c>
      <c r="V142" s="323">
        <f t="shared" si="100"/>
        <v>0</v>
      </c>
      <c r="W142" s="323">
        <f t="shared" si="101"/>
        <v>0</v>
      </c>
      <c r="X142" s="323">
        <f t="shared" si="102"/>
        <v>0</v>
      </c>
      <c r="Y142" s="323">
        <f t="shared" si="103"/>
        <v>0</v>
      </c>
      <c r="Z142" s="323">
        <f t="shared" si="104"/>
        <v>0</v>
      </c>
      <c r="AA142" s="323">
        <f t="shared" si="105"/>
        <v>0</v>
      </c>
      <c r="AB142" s="323">
        <f t="shared" si="106"/>
        <v>0</v>
      </c>
      <c r="AC142" s="323">
        <f t="shared" si="107"/>
        <v>0</v>
      </c>
      <c r="AD142" s="323">
        <f t="shared" si="108"/>
        <v>0</v>
      </c>
      <c r="AE142" s="323">
        <f t="shared" si="109"/>
        <v>0</v>
      </c>
      <c r="AF142" s="323">
        <f t="shared" si="134"/>
        <v>0</v>
      </c>
      <c r="AG142" s="323">
        <f t="shared" si="135"/>
        <v>0</v>
      </c>
      <c r="AH142" s="323">
        <f t="shared" si="110"/>
        <v>0</v>
      </c>
      <c r="AI142" s="323">
        <f t="shared" si="111"/>
        <v>0</v>
      </c>
      <c r="AJ142" s="323">
        <f t="shared" si="112"/>
        <v>0</v>
      </c>
      <c r="AK142" s="323">
        <f t="shared" si="113"/>
        <v>0</v>
      </c>
      <c r="AL142" s="323">
        <f t="shared" si="114"/>
        <v>0</v>
      </c>
      <c r="AM142" s="323">
        <f t="shared" si="115"/>
        <v>0</v>
      </c>
      <c r="AN142" s="323">
        <f t="shared" si="116"/>
        <v>0</v>
      </c>
      <c r="AO142" s="323">
        <f t="shared" si="117"/>
        <v>0</v>
      </c>
      <c r="AP142" s="323">
        <f t="shared" si="118"/>
        <v>0</v>
      </c>
      <c r="AQ142" s="323">
        <f t="shared" si="119"/>
        <v>0</v>
      </c>
      <c r="AR142" s="323">
        <f t="shared" si="120"/>
        <v>0</v>
      </c>
      <c r="AS142" s="323">
        <f t="shared" si="121"/>
        <v>0</v>
      </c>
      <c r="AT142" s="323">
        <f t="shared" si="122"/>
        <v>0</v>
      </c>
      <c r="AU142" s="323">
        <f t="shared" si="123"/>
        <v>0</v>
      </c>
      <c r="AV142" s="323">
        <f t="shared" si="124"/>
        <v>0</v>
      </c>
      <c r="AW142" s="323">
        <f t="shared" si="125"/>
        <v>0</v>
      </c>
      <c r="AX142" s="323">
        <f t="shared" si="126"/>
        <v>0</v>
      </c>
      <c r="AY142" s="323">
        <f t="shared" si="127"/>
        <v>0</v>
      </c>
      <c r="AZ142" s="323">
        <f t="shared" si="128"/>
        <v>0</v>
      </c>
      <c r="BA142" s="323">
        <f t="shared" si="129"/>
        <v>0</v>
      </c>
    </row>
    <row r="143" spans="1:53" s="320" customFormat="1" ht="15" customHeight="1">
      <c r="A143" s="63" t="str">
        <f t="array" ref="A143">IF(C143&lt;&gt;0,SUM(($C$11:C143&lt;&gt;0)*1),"")</f>
        <v/>
      </c>
      <c r="B143" s="321"/>
      <c r="C143" s="321"/>
      <c r="D143" s="321"/>
      <c r="E143" s="443"/>
      <c r="F143" s="377"/>
      <c r="G143" s="379"/>
      <c r="H143" s="379"/>
      <c r="I143" s="63" t="str">
        <f t="shared" si="91"/>
        <v/>
      </c>
      <c r="J143" s="323">
        <f t="shared" si="92"/>
        <v>0</v>
      </c>
      <c r="K143" s="323">
        <f t="shared" si="93"/>
        <v>0</v>
      </c>
      <c r="L143" s="323">
        <f t="shared" si="94"/>
        <v>0</v>
      </c>
      <c r="M143" s="323">
        <f t="shared" si="95"/>
        <v>0</v>
      </c>
      <c r="N143" s="323">
        <f t="shared" si="130"/>
        <v>0</v>
      </c>
      <c r="O143" s="323">
        <f t="shared" si="131"/>
        <v>0</v>
      </c>
      <c r="P143" s="323">
        <f t="shared" si="96"/>
        <v>0</v>
      </c>
      <c r="Q143" s="323">
        <f t="shared" si="97"/>
        <v>0</v>
      </c>
      <c r="R143" s="323">
        <f t="shared" si="98"/>
        <v>0</v>
      </c>
      <c r="S143" s="323">
        <f t="shared" si="99"/>
        <v>0</v>
      </c>
      <c r="T143" s="323">
        <f t="shared" si="132"/>
        <v>0</v>
      </c>
      <c r="U143" s="323">
        <f t="shared" si="133"/>
        <v>0</v>
      </c>
      <c r="V143" s="323">
        <f t="shared" si="100"/>
        <v>0</v>
      </c>
      <c r="W143" s="323">
        <f t="shared" si="101"/>
        <v>0</v>
      </c>
      <c r="X143" s="323">
        <f t="shared" si="102"/>
        <v>0</v>
      </c>
      <c r="Y143" s="323">
        <f t="shared" si="103"/>
        <v>0</v>
      </c>
      <c r="Z143" s="323">
        <f t="shared" si="104"/>
        <v>0</v>
      </c>
      <c r="AA143" s="323">
        <f t="shared" si="105"/>
        <v>0</v>
      </c>
      <c r="AB143" s="323">
        <f t="shared" si="106"/>
        <v>0</v>
      </c>
      <c r="AC143" s="323">
        <f t="shared" si="107"/>
        <v>0</v>
      </c>
      <c r="AD143" s="323">
        <f t="shared" si="108"/>
        <v>0</v>
      </c>
      <c r="AE143" s="323">
        <f t="shared" si="109"/>
        <v>0</v>
      </c>
      <c r="AF143" s="323">
        <f t="shared" si="134"/>
        <v>0</v>
      </c>
      <c r="AG143" s="323">
        <f t="shared" si="135"/>
        <v>0</v>
      </c>
      <c r="AH143" s="323">
        <f t="shared" si="110"/>
        <v>0</v>
      </c>
      <c r="AI143" s="323">
        <f t="shared" si="111"/>
        <v>0</v>
      </c>
      <c r="AJ143" s="323">
        <f t="shared" si="112"/>
        <v>0</v>
      </c>
      <c r="AK143" s="323">
        <f t="shared" si="113"/>
        <v>0</v>
      </c>
      <c r="AL143" s="323">
        <f t="shared" si="114"/>
        <v>0</v>
      </c>
      <c r="AM143" s="323">
        <f t="shared" si="115"/>
        <v>0</v>
      </c>
      <c r="AN143" s="323">
        <f t="shared" si="116"/>
        <v>0</v>
      </c>
      <c r="AO143" s="323">
        <f t="shared" si="117"/>
        <v>0</v>
      </c>
      <c r="AP143" s="323">
        <f t="shared" si="118"/>
        <v>0</v>
      </c>
      <c r="AQ143" s="323">
        <f t="shared" si="119"/>
        <v>0</v>
      </c>
      <c r="AR143" s="323">
        <f t="shared" si="120"/>
        <v>0</v>
      </c>
      <c r="AS143" s="323">
        <f t="shared" si="121"/>
        <v>0</v>
      </c>
      <c r="AT143" s="323">
        <f t="shared" si="122"/>
        <v>0</v>
      </c>
      <c r="AU143" s="323">
        <f t="shared" si="123"/>
        <v>0</v>
      </c>
      <c r="AV143" s="323">
        <f t="shared" si="124"/>
        <v>0</v>
      </c>
      <c r="AW143" s="323">
        <f t="shared" si="125"/>
        <v>0</v>
      </c>
      <c r="AX143" s="323">
        <f t="shared" si="126"/>
        <v>0</v>
      </c>
      <c r="AY143" s="323">
        <f t="shared" si="127"/>
        <v>0</v>
      </c>
      <c r="AZ143" s="323">
        <f t="shared" si="128"/>
        <v>0</v>
      </c>
      <c r="BA143" s="323">
        <f t="shared" si="129"/>
        <v>0</v>
      </c>
    </row>
    <row r="144" spans="1:53" s="320" customFormat="1" ht="15" customHeight="1">
      <c r="A144" s="63" t="str">
        <f t="array" ref="A144">IF(C144&lt;&gt;0,SUM(($C$11:C144&lt;&gt;0)*1),"")</f>
        <v/>
      </c>
      <c r="B144" s="321"/>
      <c r="C144" s="321"/>
      <c r="D144" s="321"/>
      <c r="E144" s="443"/>
      <c r="F144" s="377"/>
      <c r="G144" s="379"/>
      <c r="H144" s="379"/>
      <c r="I144" s="63" t="str">
        <f t="shared" si="91"/>
        <v/>
      </c>
      <c r="J144" s="323">
        <f t="shared" si="92"/>
        <v>0</v>
      </c>
      <c r="K144" s="323">
        <f t="shared" si="93"/>
        <v>0</v>
      </c>
      <c r="L144" s="323">
        <f t="shared" si="94"/>
        <v>0</v>
      </c>
      <c r="M144" s="323">
        <f t="shared" si="95"/>
        <v>0</v>
      </c>
      <c r="N144" s="323">
        <f t="shared" si="130"/>
        <v>0</v>
      </c>
      <c r="O144" s="323">
        <f t="shared" si="131"/>
        <v>0</v>
      </c>
      <c r="P144" s="323">
        <f t="shared" si="96"/>
        <v>0</v>
      </c>
      <c r="Q144" s="323">
        <f t="shared" si="97"/>
        <v>0</v>
      </c>
      <c r="R144" s="323">
        <f t="shared" si="98"/>
        <v>0</v>
      </c>
      <c r="S144" s="323">
        <f t="shared" si="99"/>
        <v>0</v>
      </c>
      <c r="T144" s="323">
        <f t="shared" si="132"/>
        <v>0</v>
      </c>
      <c r="U144" s="323">
        <f t="shared" si="133"/>
        <v>0</v>
      </c>
      <c r="V144" s="323">
        <f t="shared" si="100"/>
        <v>0</v>
      </c>
      <c r="W144" s="323">
        <f t="shared" si="101"/>
        <v>0</v>
      </c>
      <c r="X144" s="323">
        <f t="shared" si="102"/>
        <v>0</v>
      </c>
      <c r="Y144" s="323">
        <f t="shared" si="103"/>
        <v>0</v>
      </c>
      <c r="Z144" s="323">
        <f t="shared" si="104"/>
        <v>0</v>
      </c>
      <c r="AA144" s="323">
        <f t="shared" si="105"/>
        <v>0</v>
      </c>
      <c r="AB144" s="323">
        <f t="shared" si="106"/>
        <v>0</v>
      </c>
      <c r="AC144" s="323">
        <f t="shared" si="107"/>
        <v>0</v>
      </c>
      <c r="AD144" s="323">
        <f t="shared" si="108"/>
        <v>0</v>
      </c>
      <c r="AE144" s="323">
        <f t="shared" si="109"/>
        <v>0</v>
      </c>
      <c r="AF144" s="323">
        <f t="shared" si="134"/>
        <v>0</v>
      </c>
      <c r="AG144" s="323">
        <f t="shared" si="135"/>
        <v>0</v>
      </c>
      <c r="AH144" s="323">
        <f t="shared" si="110"/>
        <v>0</v>
      </c>
      <c r="AI144" s="323">
        <f t="shared" si="111"/>
        <v>0</v>
      </c>
      <c r="AJ144" s="323">
        <f t="shared" si="112"/>
        <v>0</v>
      </c>
      <c r="AK144" s="323">
        <f t="shared" si="113"/>
        <v>0</v>
      </c>
      <c r="AL144" s="323">
        <f t="shared" si="114"/>
        <v>0</v>
      </c>
      <c r="AM144" s="323">
        <f t="shared" si="115"/>
        <v>0</v>
      </c>
      <c r="AN144" s="323">
        <f t="shared" si="116"/>
        <v>0</v>
      </c>
      <c r="AO144" s="323">
        <f t="shared" si="117"/>
        <v>0</v>
      </c>
      <c r="AP144" s="323">
        <f t="shared" si="118"/>
        <v>0</v>
      </c>
      <c r="AQ144" s="323">
        <f t="shared" si="119"/>
        <v>0</v>
      </c>
      <c r="AR144" s="323">
        <f t="shared" si="120"/>
        <v>0</v>
      </c>
      <c r="AS144" s="323">
        <f t="shared" si="121"/>
        <v>0</v>
      </c>
      <c r="AT144" s="323">
        <f t="shared" si="122"/>
        <v>0</v>
      </c>
      <c r="AU144" s="323">
        <f t="shared" si="123"/>
        <v>0</v>
      </c>
      <c r="AV144" s="323">
        <f t="shared" si="124"/>
        <v>0</v>
      </c>
      <c r="AW144" s="323">
        <f t="shared" si="125"/>
        <v>0</v>
      </c>
      <c r="AX144" s="323">
        <f t="shared" si="126"/>
        <v>0</v>
      </c>
      <c r="AY144" s="323">
        <f t="shared" si="127"/>
        <v>0</v>
      </c>
      <c r="AZ144" s="323">
        <f t="shared" si="128"/>
        <v>0</v>
      </c>
      <c r="BA144" s="323">
        <f t="shared" si="129"/>
        <v>0</v>
      </c>
    </row>
    <row r="145" spans="1:53" s="320" customFormat="1" ht="15" customHeight="1">
      <c r="A145" s="63" t="str">
        <f t="array" ref="A145">IF(C145&lt;&gt;0,SUM(($C$11:C145&lt;&gt;0)*1),"")</f>
        <v/>
      </c>
      <c r="B145" s="321"/>
      <c r="C145" s="321"/>
      <c r="D145" s="321"/>
      <c r="E145" s="443"/>
      <c r="F145" s="377"/>
      <c r="G145" s="379"/>
      <c r="H145" s="379"/>
      <c r="I145" s="63" t="str">
        <f t="shared" ref="I145:I153" si="136">A145</f>
        <v/>
      </c>
      <c r="J145" s="323">
        <f t="shared" si="92"/>
        <v>0</v>
      </c>
      <c r="K145" s="323">
        <f t="shared" si="93"/>
        <v>0</v>
      </c>
      <c r="L145" s="323">
        <f t="shared" si="94"/>
        <v>0</v>
      </c>
      <c r="M145" s="323">
        <f t="shared" si="95"/>
        <v>0</v>
      </c>
      <c r="N145" s="323">
        <f t="shared" si="130"/>
        <v>0</v>
      </c>
      <c r="O145" s="323">
        <f t="shared" si="131"/>
        <v>0</v>
      </c>
      <c r="P145" s="323">
        <f t="shared" si="96"/>
        <v>0</v>
      </c>
      <c r="Q145" s="323">
        <f t="shared" si="97"/>
        <v>0</v>
      </c>
      <c r="R145" s="323">
        <f t="shared" si="98"/>
        <v>0</v>
      </c>
      <c r="S145" s="323">
        <f t="shared" si="99"/>
        <v>0</v>
      </c>
      <c r="T145" s="323">
        <f t="shared" si="132"/>
        <v>0</v>
      </c>
      <c r="U145" s="323">
        <f t="shared" si="133"/>
        <v>0</v>
      </c>
      <c r="V145" s="323">
        <f t="shared" si="100"/>
        <v>0</v>
      </c>
      <c r="W145" s="323">
        <f t="shared" si="101"/>
        <v>0</v>
      </c>
      <c r="X145" s="323">
        <f t="shared" si="102"/>
        <v>0</v>
      </c>
      <c r="Y145" s="323">
        <f t="shared" si="103"/>
        <v>0</v>
      </c>
      <c r="Z145" s="323">
        <f t="shared" si="104"/>
        <v>0</v>
      </c>
      <c r="AA145" s="323">
        <f t="shared" si="105"/>
        <v>0</v>
      </c>
      <c r="AB145" s="323">
        <f t="shared" si="106"/>
        <v>0</v>
      </c>
      <c r="AC145" s="323">
        <f t="shared" si="107"/>
        <v>0</v>
      </c>
      <c r="AD145" s="323">
        <f t="shared" si="108"/>
        <v>0</v>
      </c>
      <c r="AE145" s="323">
        <f t="shared" si="109"/>
        <v>0</v>
      </c>
      <c r="AF145" s="323">
        <f t="shared" si="134"/>
        <v>0</v>
      </c>
      <c r="AG145" s="323">
        <f t="shared" si="135"/>
        <v>0</v>
      </c>
      <c r="AH145" s="323">
        <f t="shared" si="110"/>
        <v>0</v>
      </c>
      <c r="AI145" s="323">
        <f t="shared" si="111"/>
        <v>0</v>
      </c>
      <c r="AJ145" s="323">
        <f t="shared" si="112"/>
        <v>0</v>
      </c>
      <c r="AK145" s="323">
        <f t="shared" si="113"/>
        <v>0</v>
      </c>
      <c r="AL145" s="323">
        <f t="shared" si="114"/>
        <v>0</v>
      </c>
      <c r="AM145" s="323">
        <f t="shared" si="115"/>
        <v>0</v>
      </c>
      <c r="AN145" s="323">
        <f t="shared" si="116"/>
        <v>0</v>
      </c>
      <c r="AO145" s="323">
        <f t="shared" si="117"/>
        <v>0</v>
      </c>
      <c r="AP145" s="323">
        <f t="shared" si="118"/>
        <v>0</v>
      </c>
      <c r="AQ145" s="323">
        <f t="shared" si="119"/>
        <v>0</v>
      </c>
      <c r="AR145" s="323">
        <f t="shared" si="120"/>
        <v>0</v>
      </c>
      <c r="AS145" s="323">
        <f t="shared" si="121"/>
        <v>0</v>
      </c>
      <c r="AT145" s="323">
        <f t="shared" si="122"/>
        <v>0</v>
      </c>
      <c r="AU145" s="323">
        <f t="shared" si="123"/>
        <v>0</v>
      </c>
      <c r="AV145" s="323">
        <f t="shared" si="124"/>
        <v>0</v>
      </c>
      <c r="AW145" s="323">
        <f t="shared" si="125"/>
        <v>0</v>
      </c>
      <c r="AX145" s="323">
        <f t="shared" si="126"/>
        <v>0</v>
      </c>
      <c r="AY145" s="323">
        <f t="shared" si="127"/>
        <v>0</v>
      </c>
      <c r="AZ145" s="323">
        <f t="shared" si="128"/>
        <v>0</v>
      </c>
      <c r="BA145" s="323">
        <f t="shared" si="129"/>
        <v>0</v>
      </c>
    </row>
    <row r="146" spans="1:53" s="320" customFormat="1" ht="15" customHeight="1">
      <c r="A146" s="63" t="str">
        <f t="array" ref="A146">IF(C146&lt;&gt;0,SUM(($C$11:C146&lt;&gt;0)*1),"")</f>
        <v/>
      </c>
      <c r="B146" s="321"/>
      <c r="C146" s="321"/>
      <c r="D146" s="321"/>
      <c r="E146" s="443"/>
      <c r="F146" s="377"/>
      <c r="G146" s="379"/>
      <c r="H146" s="379"/>
      <c r="I146" s="63" t="str">
        <f t="shared" si="136"/>
        <v/>
      </c>
      <c r="J146" s="323">
        <f t="shared" si="92"/>
        <v>0</v>
      </c>
      <c r="K146" s="323">
        <f t="shared" si="93"/>
        <v>0</v>
      </c>
      <c r="L146" s="323">
        <f t="shared" si="94"/>
        <v>0</v>
      </c>
      <c r="M146" s="323">
        <f t="shared" si="95"/>
        <v>0</v>
      </c>
      <c r="N146" s="323">
        <f t="shared" si="130"/>
        <v>0</v>
      </c>
      <c r="O146" s="323">
        <f t="shared" si="131"/>
        <v>0</v>
      </c>
      <c r="P146" s="323">
        <f t="shared" si="96"/>
        <v>0</v>
      </c>
      <c r="Q146" s="323">
        <f t="shared" si="97"/>
        <v>0</v>
      </c>
      <c r="R146" s="323">
        <f t="shared" si="98"/>
        <v>0</v>
      </c>
      <c r="S146" s="323">
        <f t="shared" si="99"/>
        <v>0</v>
      </c>
      <c r="T146" s="323">
        <f t="shared" si="132"/>
        <v>0</v>
      </c>
      <c r="U146" s="323">
        <f t="shared" si="133"/>
        <v>0</v>
      </c>
      <c r="V146" s="323">
        <f t="shared" si="100"/>
        <v>0</v>
      </c>
      <c r="W146" s="323">
        <f t="shared" si="101"/>
        <v>0</v>
      </c>
      <c r="X146" s="323">
        <f t="shared" si="102"/>
        <v>0</v>
      </c>
      <c r="Y146" s="323">
        <f t="shared" si="103"/>
        <v>0</v>
      </c>
      <c r="Z146" s="323">
        <f t="shared" si="104"/>
        <v>0</v>
      </c>
      <c r="AA146" s="323">
        <f t="shared" si="105"/>
        <v>0</v>
      </c>
      <c r="AB146" s="323">
        <f t="shared" si="106"/>
        <v>0</v>
      </c>
      <c r="AC146" s="323">
        <f t="shared" si="107"/>
        <v>0</v>
      </c>
      <c r="AD146" s="323">
        <f t="shared" si="108"/>
        <v>0</v>
      </c>
      <c r="AE146" s="323">
        <f t="shared" si="109"/>
        <v>0</v>
      </c>
      <c r="AF146" s="323">
        <f t="shared" si="134"/>
        <v>0</v>
      </c>
      <c r="AG146" s="323">
        <f t="shared" si="135"/>
        <v>0</v>
      </c>
      <c r="AH146" s="323">
        <f t="shared" si="110"/>
        <v>0</v>
      </c>
      <c r="AI146" s="323">
        <f t="shared" si="111"/>
        <v>0</v>
      </c>
      <c r="AJ146" s="323">
        <f t="shared" si="112"/>
        <v>0</v>
      </c>
      <c r="AK146" s="323">
        <f t="shared" si="113"/>
        <v>0</v>
      </c>
      <c r="AL146" s="323">
        <f t="shared" si="114"/>
        <v>0</v>
      </c>
      <c r="AM146" s="323">
        <f t="shared" si="115"/>
        <v>0</v>
      </c>
      <c r="AN146" s="323">
        <f t="shared" si="116"/>
        <v>0</v>
      </c>
      <c r="AO146" s="323">
        <f t="shared" si="117"/>
        <v>0</v>
      </c>
      <c r="AP146" s="323">
        <f t="shared" si="118"/>
        <v>0</v>
      </c>
      <c r="AQ146" s="323">
        <f t="shared" si="119"/>
        <v>0</v>
      </c>
      <c r="AR146" s="323">
        <f t="shared" si="120"/>
        <v>0</v>
      </c>
      <c r="AS146" s="323">
        <f t="shared" si="121"/>
        <v>0</v>
      </c>
      <c r="AT146" s="323">
        <f t="shared" si="122"/>
        <v>0</v>
      </c>
      <c r="AU146" s="323">
        <f t="shared" si="123"/>
        <v>0</v>
      </c>
      <c r="AV146" s="323">
        <f t="shared" si="124"/>
        <v>0</v>
      </c>
      <c r="AW146" s="323">
        <f t="shared" si="125"/>
        <v>0</v>
      </c>
      <c r="AX146" s="323">
        <f t="shared" si="126"/>
        <v>0</v>
      </c>
      <c r="AY146" s="323">
        <f t="shared" si="127"/>
        <v>0</v>
      </c>
      <c r="AZ146" s="323">
        <f t="shared" si="128"/>
        <v>0</v>
      </c>
      <c r="BA146" s="323">
        <f t="shared" si="129"/>
        <v>0</v>
      </c>
    </row>
    <row r="147" spans="1:53" s="320" customFormat="1" ht="15" customHeight="1">
      <c r="A147" s="63" t="str">
        <f t="array" ref="A147">IF(C147&lt;&gt;0,SUM(($C$11:C147&lt;&gt;0)*1),"")</f>
        <v/>
      </c>
      <c r="B147" s="321"/>
      <c r="C147" s="321"/>
      <c r="D147" s="321"/>
      <c r="E147" s="443"/>
      <c r="F147" s="377"/>
      <c r="G147" s="379"/>
      <c r="H147" s="379"/>
      <c r="I147" s="63" t="str">
        <f t="shared" si="136"/>
        <v/>
      </c>
      <c r="J147" s="323">
        <f t="shared" si="92"/>
        <v>0</v>
      </c>
      <c r="K147" s="323">
        <f t="shared" si="93"/>
        <v>0</v>
      </c>
      <c r="L147" s="323">
        <f t="shared" si="94"/>
        <v>0</v>
      </c>
      <c r="M147" s="323">
        <f t="shared" si="95"/>
        <v>0</v>
      </c>
      <c r="N147" s="323">
        <f t="shared" si="130"/>
        <v>0</v>
      </c>
      <c r="O147" s="323">
        <f t="shared" si="131"/>
        <v>0</v>
      </c>
      <c r="P147" s="323">
        <f t="shared" si="96"/>
        <v>0</v>
      </c>
      <c r="Q147" s="323">
        <f t="shared" si="97"/>
        <v>0</v>
      </c>
      <c r="R147" s="323">
        <f t="shared" si="98"/>
        <v>0</v>
      </c>
      <c r="S147" s="323">
        <f t="shared" si="99"/>
        <v>0</v>
      </c>
      <c r="T147" s="323">
        <f t="shared" si="132"/>
        <v>0</v>
      </c>
      <c r="U147" s="323">
        <f t="shared" si="133"/>
        <v>0</v>
      </c>
      <c r="V147" s="323">
        <f t="shared" si="100"/>
        <v>0</v>
      </c>
      <c r="W147" s="323">
        <f t="shared" si="101"/>
        <v>0</v>
      </c>
      <c r="X147" s="323">
        <f t="shared" si="102"/>
        <v>0</v>
      </c>
      <c r="Y147" s="323">
        <f t="shared" si="103"/>
        <v>0</v>
      </c>
      <c r="Z147" s="323">
        <f t="shared" si="104"/>
        <v>0</v>
      </c>
      <c r="AA147" s="323">
        <f t="shared" si="105"/>
        <v>0</v>
      </c>
      <c r="AB147" s="323">
        <f t="shared" si="106"/>
        <v>0</v>
      </c>
      <c r="AC147" s="323">
        <f t="shared" si="107"/>
        <v>0</v>
      </c>
      <c r="AD147" s="323">
        <f t="shared" si="108"/>
        <v>0</v>
      </c>
      <c r="AE147" s="323">
        <f t="shared" si="109"/>
        <v>0</v>
      </c>
      <c r="AF147" s="323">
        <f t="shared" si="134"/>
        <v>0</v>
      </c>
      <c r="AG147" s="323">
        <f t="shared" si="135"/>
        <v>0</v>
      </c>
      <c r="AH147" s="323">
        <f t="shared" si="110"/>
        <v>0</v>
      </c>
      <c r="AI147" s="323">
        <f t="shared" si="111"/>
        <v>0</v>
      </c>
      <c r="AJ147" s="323">
        <f t="shared" si="112"/>
        <v>0</v>
      </c>
      <c r="AK147" s="323">
        <f t="shared" si="113"/>
        <v>0</v>
      </c>
      <c r="AL147" s="323">
        <f t="shared" si="114"/>
        <v>0</v>
      </c>
      <c r="AM147" s="323">
        <f t="shared" si="115"/>
        <v>0</v>
      </c>
      <c r="AN147" s="323">
        <f t="shared" si="116"/>
        <v>0</v>
      </c>
      <c r="AO147" s="323">
        <f t="shared" si="117"/>
        <v>0</v>
      </c>
      <c r="AP147" s="323">
        <f t="shared" si="118"/>
        <v>0</v>
      </c>
      <c r="AQ147" s="323">
        <f t="shared" si="119"/>
        <v>0</v>
      </c>
      <c r="AR147" s="323">
        <f t="shared" si="120"/>
        <v>0</v>
      </c>
      <c r="AS147" s="323">
        <f t="shared" si="121"/>
        <v>0</v>
      </c>
      <c r="AT147" s="323">
        <f t="shared" si="122"/>
        <v>0</v>
      </c>
      <c r="AU147" s="323">
        <f t="shared" si="123"/>
        <v>0</v>
      </c>
      <c r="AV147" s="323">
        <f t="shared" si="124"/>
        <v>0</v>
      </c>
      <c r="AW147" s="323">
        <f t="shared" si="125"/>
        <v>0</v>
      </c>
      <c r="AX147" s="323">
        <f t="shared" si="126"/>
        <v>0</v>
      </c>
      <c r="AY147" s="323">
        <f t="shared" si="127"/>
        <v>0</v>
      </c>
      <c r="AZ147" s="323">
        <f t="shared" si="128"/>
        <v>0</v>
      </c>
      <c r="BA147" s="323">
        <f t="shared" si="129"/>
        <v>0</v>
      </c>
    </row>
    <row r="148" spans="1:53" s="320" customFormat="1" ht="15" customHeight="1">
      <c r="A148" s="63">
        <f t="array" aca="1" ref="A148" ca="1">IF(C148&lt;&gt;0,SUM(($C$11:C148&lt;&gt;0)*1),"")</f>
        <v>2</v>
      </c>
      <c r="B148" s="284">
        <v>42185</v>
      </c>
      <c r="C148" s="324" t="s">
        <v>154</v>
      </c>
      <c r="D148" s="324">
        <f t="shared" ref="D148:D153" si="137">B148</f>
        <v>42185</v>
      </c>
      <c r="E148" s="325" t="s">
        <v>155</v>
      </c>
      <c r="F148" s="86">
        <f ca="1">AP155</f>
        <v>0</v>
      </c>
      <c r="G148" s="326" t="s">
        <v>247</v>
      </c>
      <c r="H148" s="326" t="s">
        <v>138</v>
      </c>
      <c r="I148" s="63">
        <f t="shared" ca="1" si="136"/>
        <v>2</v>
      </c>
      <c r="J148" s="323">
        <f t="shared" si="92"/>
        <v>0</v>
      </c>
      <c r="K148" s="323">
        <f t="shared" si="93"/>
        <v>0</v>
      </c>
      <c r="L148" s="323">
        <f t="shared" si="94"/>
        <v>0</v>
      </c>
      <c r="M148" s="323">
        <f t="shared" si="95"/>
        <v>0</v>
      </c>
      <c r="N148" s="323">
        <f t="shared" si="130"/>
        <v>0</v>
      </c>
      <c r="O148" s="323">
        <f t="shared" si="131"/>
        <v>0</v>
      </c>
      <c r="P148" s="323">
        <f t="shared" si="96"/>
        <v>0</v>
      </c>
      <c r="Q148" s="323">
        <f t="shared" si="97"/>
        <v>0</v>
      </c>
      <c r="R148" s="323">
        <f t="shared" si="98"/>
        <v>0</v>
      </c>
      <c r="S148" s="323">
        <f t="shared" si="99"/>
        <v>0</v>
      </c>
      <c r="T148" s="323">
        <f t="shared" ca="1" si="132"/>
        <v>0</v>
      </c>
      <c r="U148" s="323">
        <f t="shared" si="133"/>
        <v>0</v>
      </c>
      <c r="V148" s="323">
        <f t="shared" si="100"/>
        <v>0</v>
      </c>
      <c r="W148" s="323">
        <f t="shared" si="101"/>
        <v>0</v>
      </c>
      <c r="X148" s="323">
        <f t="shared" si="102"/>
        <v>0</v>
      </c>
      <c r="Y148" s="323">
        <f t="shared" si="103"/>
        <v>0</v>
      </c>
      <c r="Z148" s="323">
        <f t="shared" si="104"/>
        <v>0</v>
      </c>
      <c r="AA148" s="323">
        <f t="shared" si="105"/>
        <v>0</v>
      </c>
      <c r="AB148" s="323">
        <f t="shared" si="106"/>
        <v>0</v>
      </c>
      <c r="AC148" s="323">
        <f t="shared" si="107"/>
        <v>0</v>
      </c>
      <c r="AD148" s="323">
        <f t="shared" si="108"/>
        <v>0</v>
      </c>
      <c r="AE148" s="323">
        <f t="shared" si="109"/>
        <v>0</v>
      </c>
      <c r="AF148" s="323">
        <f t="shared" si="134"/>
        <v>0</v>
      </c>
      <c r="AG148" s="323">
        <f t="shared" si="135"/>
        <v>0</v>
      </c>
      <c r="AH148" s="323">
        <f t="shared" si="110"/>
        <v>0</v>
      </c>
      <c r="AI148" s="323">
        <f t="shared" si="111"/>
        <v>0</v>
      </c>
      <c r="AJ148" s="323">
        <f t="shared" si="112"/>
        <v>0</v>
      </c>
      <c r="AK148" s="323">
        <f t="shared" si="113"/>
        <v>0</v>
      </c>
      <c r="AL148" s="323">
        <f t="shared" si="114"/>
        <v>0</v>
      </c>
      <c r="AM148" s="323">
        <f t="shared" si="115"/>
        <v>0</v>
      </c>
      <c r="AN148" s="323">
        <f t="shared" si="116"/>
        <v>0</v>
      </c>
      <c r="AO148" s="323">
        <f t="shared" si="117"/>
        <v>0</v>
      </c>
      <c r="AP148" s="323">
        <f t="shared" si="118"/>
        <v>0</v>
      </c>
      <c r="AQ148" s="323">
        <f t="shared" ca="1" si="119"/>
        <v>0</v>
      </c>
      <c r="AR148" s="323">
        <f t="shared" si="120"/>
        <v>0</v>
      </c>
      <c r="AS148" s="323">
        <f t="shared" si="121"/>
        <v>0</v>
      </c>
      <c r="AT148" s="323">
        <f t="shared" si="122"/>
        <v>0</v>
      </c>
      <c r="AU148" s="323">
        <f t="shared" si="123"/>
        <v>0</v>
      </c>
      <c r="AV148" s="323">
        <f t="shared" si="124"/>
        <v>0</v>
      </c>
      <c r="AW148" s="323">
        <f t="shared" si="125"/>
        <v>0</v>
      </c>
      <c r="AX148" s="323">
        <f t="shared" si="126"/>
        <v>0</v>
      </c>
      <c r="AY148" s="323">
        <f t="shared" si="127"/>
        <v>0</v>
      </c>
      <c r="AZ148" s="323">
        <f t="shared" si="128"/>
        <v>0</v>
      </c>
      <c r="BA148" s="323">
        <f t="shared" si="129"/>
        <v>0</v>
      </c>
    </row>
    <row r="149" spans="1:53" s="320" customFormat="1" ht="15" customHeight="1">
      <c r="A149" s="63">
        <f t="array" aca="1" ref="A149" ca="1">IF(C149&lt;&gt;0,SUM(($C$11:C149&lt;&gt;0)*1),"")</f>
        <v>3</v>
      </c>
      <c r="B149" s="284">
        <v>42185</v>
      </c>
      <c r="C149" s="324" t="s">
        <v>154</v>
      </c>
      <c r="D149" s="324">
        <f t="shared" si="137"/>
        <v>42185</v>
      </c>
      <c r="E149" s="325" t="s">
        <v>156</v>
      </c>
      <c r="F149" s="86">
        <f ca="1">AR155</f>
        <v>0</v>
      </c>
      <c r="G149" s="326" t="s">
        <v>148</v>
      </c>
      <c r="H149" s="326" t="s">
        <v>140</v>
      </c>
      <c r="I149" s="63">
        <f t="shared" ca="1" si="136"/>
        <v>3</v>
      </c>
      <c r="J149" s="323">
        <f t="shared" si="92"/>
        <v>0</v>
      </c>
      <c r="K149" s="323">
        <f t="shared" si="93"/>
        <v>0</v>
      </c>
      <c r="L149" s="323">
        <f t="shared" si="94"/>
        <v>0</v>
      </c>
      <c r="M149" s="323">
        <f t="shared" si="95"/>
        <v>0</v>
      </c>
      <c r="N149" s="323">
        <f t="shared" si="130"/>
        <v>0</v>
      </c>
      <c r="O149" s="323">
        <f t="shared" si="131"/>
        <v>0</v>
      </c>
      <c r="P149" s="323">
        <f t="shared" si="96"/>
        <v>0</v>
      </c>
      <c r="Q149" s="323">
        <f t="shared" si="97"/>
        <v>0</v>
      </c>
      <c r="R149" s="323">
        <f t="shared" si="98"/>
        <v>0</v>
      </c>
      <c r="S149" s="323">
        <f t="shared" si="99"/>
        <v>0</v>
      </c>
      <c r="T149" s="323">
        <f t="shared" si="132"/>
        <v>0</v>
      </c>
      <c r="U149" s="323">
        <f t="shared" si="133"/>
        <v>0</v>
      </c>
      <c r="V149" s="323">
        <f t="shared" si="100"/>
        <v>0</v>
      </c>
      <c r="W149" s="323">
        <f t="shared" si="101"/>
        <v>0</v>
      </c>
      <c r="X149" s="323">
        <f t="shared" si="102"/>
        <v>0</v>
      </c>
      <c r="Y149" s="323">
        <f t="shared" si="103"/>
        <v>0</v>
      </c>
      <c r="Z149" s="323">
        <f t="shared" si="104"/>
        <v>0</v>
      </c>
      <c r="AA149" s="323">
        <f t="shared" si="105"/>
        <v>0</v>
      </c>
      <c r="AB149" s="323">
        <f t="shared" si="106"/>
        <v>0</v>
      </c>
      <c r="AC149" s="323">
        <f t="shared" si="107"/>
        <v>0</v>
      </c>
      <c r="AD149" s="323">
        <f t="shared" si="108"/>
        <v>0</v>
      </c>
      <c r="AE149" s="323">
        <f t="shared" si="109"/>
        <v>0</v>
      </c>
      <c r="AF149" s="323">
        <f t="shared" si="134"/>
        <v>0</v>
      </c>
      <c r="AG149" s="323">
        <f t="shared" si="135"/>
        <v>0</v>
      </c>
      <c r="AH149" s="323">
        <f t="shared" si="110"/>
        <v>0</v>
      </c>
      <c r="AI149" s="323">
        <f t="shared" si="111"/>
        <v>0</v>
      </c>
      <c r="AJ149" s="323">
        <f t="shared" si="112"/>
        <v>0</v>
      </c>
      <c r="AK149" s="323">
        <f t="shared" si="113"/>
        <v>0</v>
      </c>
      <c r="AL149" s="323">
        <f t="shared" si="114"/>
        <v>0</v>
      </c>
      <c r="AM149" s="323">
        <f t="shared" si="115"/>
        <v>0</v>
      </c>
      <c r="AN149" s="323">
        <f t="shared" si="116"/>
        <v>0</v>
      </c>
      <c r="AO149" s="323">
        <f t="shared" si="117"/>
        <v>0</v>
      </c>
      <c r="AP149" s="323">
        <f t="shared" si="118"/>
        <v>0</v>
      </c>
      <c r="AQ149" s="323">
        <f t="shared" si="119"/>
        <v>0</v>
      </c>
      <c r="AR149" s="323">
        <f t="shared" si="120"/>
        <v>0</v>
      </c>
      <c r="AS149" s="323">
        <f t="shared" ca="1" si="121"/>
        <v>0</v>
      </c>
      <c r="AT149" s="323">
        <f t="shared" si="122"/>
        <v>0</v>
      </c>
      <c r="AU149" s="323">
        <f t="shared" si="123"/>
        <v>0</v>
      </c>
      <c r="AV149" s="323">
        <f t="shared" si="124"/>
        <v>0</v>
      </c>
      <c r="AW149" s="323">
        <f t="shared" si="125"/>
        <v>0</v>
      </c>
      <c r="AX149" s="323">
        <f t="shared" si="126"/>
        <v>0</v>
      </c>
      <c r="AY149" s="323">
        <f t="shared" si="127"/>
        <v>0</v>
      </c>
      <c r="AZ149" s="323">
        <f t="shared" ca="1" si="128"/>
        <v>0</v>
      </c>
      <c r="BA149" s="323">
        <f t="shared" si="129"/>
        <v>0</v>
      </c>
    </row>
    <row r="150" spans="1:53" s="320" customFormat="1" ht="15" customHeight="1">
      <c r="A150" s="63">
        <f t="array" aca="1" ref="A150" ca="1">IF(C150&lt;&gt;0,SUM(($C$11:C150&lt;&gt;0)*1),"")</f>
        <v>4</v>
      </c>
      <c r="B150" s="284">
        <v>42185</v>
      </c>
      <c r="C150" s="324" t="s">
        <v>154</v>
      </c>
      <c r="D150" s="324">
        <f t="shared" si="137"/>
        <v>42185</v>
      </c>
      <c r="E150" s="325" t="s">
        <v>310</v>
      </c>
      <c r="F150" s="86">
        <v>41705364</v>
      </c>
      <c r="G150" s="326" t="s">
        <v>133</v>
      </c>
      <c r="H150" s="326" t="s">
        <v>148</v>
      </c>
      <c r="I150" s="63">
        <f t="shared" ca="1" si="136"/>
        <v>4</v>
      </c>
      <c r="J150" s="323">
        <f t="shared" si="92"/>
        <v>0</v>
      </c>
      <c r="K150" s="323">
        <f t="shared" si="93"/>
        <v>0</v>
      </c>
      <c r="L150" s="323">
        <f t="shared" si="94"/>
        <v>0</v>
      </c>
      <c r="M150" s="323">
        <f t="shared" si="95"/>
        <v>0</v>
      </c>
      <c r="N150" s="323">
        <f t="shared" si="130"/>
        <v>0</v>
      </c>
      <c r="O150" s="323">
        <f t="shared" si="131"/>
        <v>0</v>
      </c>
      <c r="P150" s="323">
        <f t="shared" si="96"/>
        <v>0</v>
      </c>
      <c r="Q150" s="323">
        <f t="shared" si="97"/>
        <v>0</v>
      </c>
      <c r="R150" s="323">
        <f t="shared" si="98"/>
        <v>0</v>
      </c>
      <c r="S150" s="323">
        <f t="shared" si="99"/>
        <v>0</v>
      </c>
      <c r="T150" s="323">
        <f t="shared" si="132"/>
        <v>0</v>
      </c>
      <c r="U150" s="323">
        <f t="shared" si="133"/>
        <v>0</v>
      </c>
      <c r="V150" s="323">
        <f t="shared" si="100"/>
        <v>0</v>
      </c>
      <c r="W150" s="323">
        <f t="shared" si="101"/>
        <v>0</v>
      </c>
      <c r="X150" s="323">
        <f t="shared" si="102"/>
        <v>0</v>
      </c>
      <c r="Y150" s="323">
        <f t="shared" si="103"/>
        <v>0</v>
      </c>
      <c r="Z150" s="323">
        <f t="shared" si="104"/>
        <v>0</v>
      </c>
      <c r="AA150" s="323">
        <f t="shared" si="105"/>
        <v>0</v>
      </c>
      <c r="AB150" s="323">
        <f t="shared" si="106"/>
        <v>0</v>
      </c>
      <c r="AC150" s="323">
        <f t="shared" si="107"/>
        <v>0</v>
      </c>
      <c r="AD150" s="323">
        <f t="shared" si="108"/>
        <v>0</v>
      </c>
      <c r="AE150" s="323">
        <f t="shared" si="109"/>
        <v>0</v>
      </c>
      <c r="AF150" s="323">
        <f t="shared" si="134"/>
        <v>0</v>
      </c>
      <c r="AG150" s="323">
        <f t="shared" si="135"/>
        <v>0</v>
      </c>
      <c r="AH150" s="323">
        <f t="shared" si="110"/>
        <v>0</v>
      </c>
      <c r="AI150" s="323">
        <f t="shared" si="111"/>
        <v>0</v>
      </c>
      <c r="AJ150" s="323">
        <f t="shared" si="112"/>
        <v>0</v>
      </c>
      <c r="AK150" s="323">
        <f t="shared" si="113"/>
        <v>0</v>
      </c>
      <c r="AL150" s="323">
        <f t="shared" si="114"/>
        <v>41705364</v>
      </c>
      <c r="AM150" s="323">
        <f t="shared" si="115"/>
        <v>0</v>
      </c>
      <c r="AN150" s="323">
        <f t="shared" si="116"/>
        <v>0</v>
      </c>
      <c r="AO150" s="323">
        <f t="shared" si="117"/>
        <v>0</v>
      </c>
      <c r="AP150" s="323">
        <f t="shared" si="118"/>
        <v>0</v>
      </c>
      <c r="AQ150" s="323">
        <f t="shared" si="119"/>
        <v>0</v>
      </c>
      <c r="AR150" s="323">
        <f t="shared" si="120"/>
        <v>0</v>
      </c>
      <c r="AS150" s="323">
        <f t="shared" si="121"/>
        <v>0</v>
      </c>
      <c r="AT150" s="323">
        <f t="shared" si="122"/>
        <v>0</v>
      </c>
      <c r="AU150" s="323">
        <f t="shared" si="123"/>
        <v>0</v>
      </c>
      <c r="AV150" s="323">
        <f t="shared" si="124"/>
        <v>0</v>
      </c>
      <c r="AW150" s="323">
        <f t="shared" si="125"/>
        <v>0</v>
      </c>
      <c r="AX150" s="323">
        <f t="shared" si="126"/>
        <v>0</v>
      </c>
      <c r="AY150" s="323">
        <f t="shared" si="127"/>
        <v>0</v>
      </c>
      <c r="AZ150" s="323">
        <f t="shared" si="128"/>
        <v>0</v>
      </c>
      <c r="BA150" s="323">
        <f t="shared" si="129"/>
        <v>41705364</v>
      </c>
    </row>
    <row r="151" spans="1:53" s="320" customFormat="1" ht="15" customHeight="1">
      <c r="A151" s="63">
        <f t="array" aca="1" ref="A151" ca="1">IF(C151&lt;&gt;0,SUM(($C$11:C151&lt;&gt;0)*1),"")</f>
        <v>5</v>
      </c>
      <c r="B151" s="284">
        <v>42185</v>
      </c>
      <c r="C151" s="324" t="s">
        <v>154</v>
      </c>
      <c r="D151" s="324">
        <f t="shared" si="137"/>
        <v>42185</v>
      </c>
      <c r="E151" s="325" t="s">
        <v>158</v>
      </c>
      <c r="F151" s="86">
        <f ca="1">AO155</f>
        <v>0</v>
      </c>
      <c r="G151" s="326" t="s">
        <v>59</v>
      </c>
      <c r="H151" s="326" t="s">
        <v>148</v>
      </c>
      <c r="I151" s="63">
        <f t="shared" ca="1" si="136"/>
        <v>5</v>
      </c>
      <c r="J151" s="323">
        <f t="shared" si="92"/>
        <v>0</v>
      </c>
      <c r="K151" s="323">
        <f t="shared" si="93"/>
        <v>0</v>
      </c>
      <c r="L151" s="323">
        <f t="shared" si="94"/>
        <v>0</v>
      </c>
      <c r="M151" s="323">
        <f t="shared" si="95"/>
        <v>0</v>
      </c>
      <c r="N151" s="323">
        <f t="shared" si="130"/>
        <v>0</v>
      </c>
      <c r="O151" s="323">
        <f t="shared" si="131"/>
        <v>0</v>
      </c>
      <c r="P151" s="323">
        <f t="shared" si="96"/>
        <v>0</v>
      </c>
      <c r="Q151" s="323">
        <f t="shared" si="97"/>
        <v>0</v>
      </c>
      <c r="R151" s="323">
        <f t="shared" si="98"/>
        <v>0</v>
      </c>
      <c r="S151" s="323">
        <f t="shared" si="99"/>
        <v>0</v>
      </c>
      <c r="T151" s="323">
        <f t="shared" si="132"/>
        <v>0</v>
      </c>
      <c r="U151" s="323">
        <f t="shared" si="133"/>
        <v>0</v>
      </c>
      <c r="V151" s="323">
        <f t="shared" si="100"/>
        <v>0</v>
      </c>
      <c r="W151" s="323">
        <f t="shared" si="101"/>
        <v>0</v>
      </c>
      <c r="X151" s="323">
        <f t="shared" si="102"/>
        <v>0</v>
      </c>
      <c r="Y151" s="323">
        <f t="shared" si="103"/>
        <v>0</v>
      </c>
      <c r="Z151" s="323">
        <f t="shared" si="104"/>
        <v>0</v>
      </c>
      <c r="AA151" s="323">
        <f t="shared" si="105"/>
        <v>0</v>
      </c>
      <c r="AB151" s="323">
        <f t="shared" si="106"/>
        <v>0</v>
      </c>
      <c r="AC151" s="323">
        <f t="shared" si="107"/>
        <v>0</v>
      </c>
      <c r="AD151" s="323">
        <f t="shared" si="108"/>
        <v>0</v>
      </c>
      <c r="AE151" s="323">
        <f t="shared" si="109"/>
        <v>0</v>
      </c>
      <c r="AF151" s="323">
        <f t="shared" si="134"/>
        <v>0</v>
      </c>
      <c r="AG151" s="323">
        <f t="shared" si="135"/>
        <v>0</v>
      </c>
      <c r="AH151" s="323">
        <f t="shared" si="110"/>
        <v>0</v>
      </c>
      <c r="AI151" s="323">
        <f t="shared" si="111"/>
        <v>0</v>
      </c>
      <c r="AJ151" s="323">
        <f t="shared" si="112"/>
        <v>0</v>
      </c>
      <c r="AK151" s="323">
        <f t="shared" si="113"/>
        <v>0</v>
      </c>
      <c r="AL151" s="323">
        <f t="shared" si="114"/>
        <v>0</v>
      </c>
      <c r="AM151" s="323">
        <f t="shared" si="115"/>
        <v>0</v>
      </c>
      <c r="AN151" s="323">
        <f t="shared" ca="1" si="116"/>
        <v>0</v>
      </c>
      <c r="AO151" s="323">
        <f t="shared" si="117"/>
        <v>0</v>
      </c>
      <c r="AP151" s="323">
        <f t="shared" si="118"/>
        <v>0</v>
      </c>
      <c r="AQ151" s="323">
        <f t="shared" si="119"/>
        <v>0</v>
      </c>
      <c r="AR151" s="323">
        <f t="shared" si="120"/>
        <v>0</v>
      </c>
      <c r="AS151" s="323">
        <f t="shared" si="121"/>
        <v>0</v>
      </c>
      <c r="AT151" s="323">
        <f t="shared" si="122"/>
        <v>0</v>
      </c>
      <c r="AU151" s="323">
        <f t="shared" si="123"/>
        <v>0</v>
      </c>
      <c r="AV151" s="323">
        <f t="shared" si="124"/>
        <v>0</v>
      </c>
      <c r="AW151" s="323">
        <f t="shared" si="125"/>
        <v>0</v>
      </c>
      <c r="AX151" s="323">
        <f t="shared" si="126"/>
        <v>0</v>
      </c>
      <c r="AY151" s="323">
        <f t="shared" si="127"/>
        <v>0</v>
      </c>
      <c r="AZ151" s="323">
        <f t="shared" si="128"/>
        <v>0</v>
      </c>
      <c r="BA151" s="323">
        <f t="shared" ca="1" si="129"/>
        <v>0</v>
      </c>
    </row>
    <row r="152" spans="1:53" s="320" customFormat="1" ht="15" customHeight="1">
      <c r="A152" s="63">
        <f t="array" aca="1" ref="A152" ca="1">IF(C152&lt;&gt;0,SUM(($C$11:C152&lt;&gt;0)*1),"")</f>
        <v>6</v>
      </c>
      <c r="B152" s="284">
        <v>42185</v>
      </c>
      <c r="C152" s="324" t="s">
        <v>154</v>
      </c>
      <c r="D152" s="324">
        <f t="shared" si="137"/>
        <v>42185</v>
      </c>
      <c r="E152" s="325" t="s">
        <v>159</v>
      </c>
      <c r="F152" s="86">
        <f ca="1">AU155</f>
        <v>0</v>
      </c>
      <c r="G152" s="326" t="s">
        <v>142</v>
      </c>
      <c r="H152" s="326" t="s">
        <v>148</v>
      </c>
      <c r="I152" s="63">
        <f t="shared" ca="1" si="136"/>
        <v>6</v>
      </c>
      <c r="J152" s="323">
        <f t="shared" si="92"/>
        <v>0</v>
      </c>
      <c r="K152" s="323">
        <f t="shared" si="93"/>
        <v>0</v>
      </c>
      <c r="L152" s="323">
        <f t="shared" si="94"/>
        <v>0</v>
      </c>
      <c r="M152" s="323">
        <f t="shared" si="95"/>
        <v>0</v>
      </c>
      <c r="N152" s="323">
        <f t="shared" si="130"/>
        <v>0</v>
      </c>
      <c r="O152" s="323">
        <f t="shared" si="131"/>
        <v>0</v>
      </c>
      <c r="P152" s="323">
        <f t="shared" si="96"/>
        <v>0</v>
      </c>
      <c r="Q152" s="323">
        <f t="shared" si="97"/>
        <v>0</v>
      </c>
      <c r="R152" s="323">
        <f t="shared" si="98"/>
        <v>0</v>
      </c>
      <c r="S152" s="323">
        <f t="shared" si="99"/>
        <v>0</v>
      </c>
      <c r="T152" s="323">
        <f t="shared" si="132"/>
        <v>0</v>
      </c>
      <c r="U152" s="323">
        <f t="shared" si="133"/>
        <v>0</v>
      </c>
      <c r="V152" s="323">
        <f t="shared" si="100"/>
        <v>0</v>
      </c>
      <c r="W152" s="323">
        <f t="shared" si="101"/>
        <v>0</v>
      </c>
      <c r="X152" s="323">
        <f t="shared" si="102"/>
        <v>0</v>
      </c>
      <c r="Y152" s="323">
        <f t="shared" si="103"/>
        <v>0</v>
      </c>
      <c r="Z152" s="323">
        <f t="shared" si="104"/>
        <v>0</v>
      </c>
      <c r="AA152" s="323">
        <f t="shared" si="105"/>
        <v>0</v>
      </c>
      <c r="AB152" s="323">
        <f t="shared" si="106"/>
        <v>0</v>
      </c>
      <c r="AC152" s="323">
        <f t="shared" si="107"/>
        <v>0</v>
      </c>
      <c r="AD152" s="323">
        <f t="shared" si="108"/>
        <v>0</v>
      </c>
      <c r="AE152" s="323">
        <f t="shared" si="109"/>
        <v>0</v>
      </c>
      <c r="AF152" s="323">
        <f t="shared" si="134"/>
        <v>0</v>
      </c>
      <c r="AG152" s="323">
        <f t="shared" si="135"/>
        <v>0</v>
      </c>
      <c r="AH152" s="323">
        <f t="shared" si="110"/>
        <v>0</v>
      </c>
      <c r="AI152" s="323">
        <f t="shared" si="111"/>
        <v>0</v>
      </c>
      <c r="AJ152" s="323">
        <f t="shared" si="112"/>
        <v>0</v>
      </c>
      <c r="AK152" s="323">
        <f t="shared" si="113"/>
        <v>0</v>
      </c>
      <c r="AL152" s="323">
        <f t="shared" si="114"/>
        <v>0</v>
      </c>
      <c r="AM152" s="323">
        <f t="shared" si="115"/>
        <v>0</v>
      </c>
      <c r="AN152" s="323">
        <f t="shared" si="116"/>
        <v>0</v>
      </c>
      <c r="AO152" s="323">
        <f t="shared" si="117"/>
        <v>0</v>
      </c>
      <c r="AP152" s="323">
        <f t="shared" si="118"/>
        <v>0</v>
      </c>
      <c r="AQ152" s="323">
        <f t="shared" si="119"/>
        <v>0</v>
      </c>
      <c r="AR152" s="323">
        <f t="shared" si="120"/>
        <v>0</v>
      </c>
      <c r="AS152" s="323">
        <f t="shared" si="121"/>
        <v>0</v>
      </c>
      <c r="AT152" s="323">
        <f t="shared" ca="1" si="122"/>
        <v>0</v>
      </c>
      <c r="AU152" s="323">
        <f t="shared" si="123"/>
        <v>0</v>
      </c>
      <c r="AV152" s="323">
        <f t="shared" si="124"/>
        <v>0</v>
      </c>
      <c r="AW152" s="323">
        <f t="shared" si="125"/>
        <v>0</v>
      </c>
      <c r="AX152" s="323">
        <f t="shared" si="126"/>
        <v>0</v>
      </c>
      <c r="AY152" s="323">
        <f t="shared" si="127"/>
        <v>0</v>
      </c>
      <c r="AZ152" s="323">
        <f t="shared" si="128"/>
        <v>0</v>
      </c>
      <c r="BA152" s="323">
        <f t="shared" ca="1" si="129"/>
        <v>0</v>
      </c>
    </row>
    <row r="153" spans="1:53" s="320" customFormat="1" ht="15" customHeight="1">
      <c r="A153" s="63">
        <f t="array" aca="1" ref="A153" ca="1">IF(C153&lt;&gt;0,SUM(($C$11:C153&lt;&gt;0)*1),"")</f>
        <v>7</v>
      </c>
      <c r="B153" s="284">
        <v>42185</v>
      </c>
      <c r="C153" s="324" t="s">
        <v>154</v>
      </c>
      <c r="D153" s="324">
        <f t="shared" si="137"/>
        <v>42185</v>
      </c>
      <c r="E153" s="325" t="s">
        <v>160</v>
      </c>
      <c r="F153" s="86">
        <f ca="1">AV155</f>
        <v>0</v>
      </c>
      <c r="G153" s="326" t="s">
        <v>148</v>
      </c>
      <c r="H153" s="326" t="s">
        <v>144</v>
      </c>
      <c r="I153" s="63">
        <f t="shared" ca="1" si="136"/>
        <v>7</v>
      </c>
      <c r="J153" s="323">
        <f t="shared" si="92"/>
        <v>0</v>
      </c>
      <c r="K153" s="323">
        <f t="shared" si="93"/>
        <v>0</v>
      </c>
      <c r="L153" s="323">
        <f t="shared" si="94"/>
        <v>0</v>
      </c>
      <c r="M153" s="323">
        <f t="shared" si="95"/>
        <v>0</v>
      </c>
      <c r="N153" s="323">
        <f t="shared" si="130"/>
        <v>0</v>
      </c>
      <c r="O153" s="323">
        <f t="shared" si="131"/>
        <v>0</v>
      </c>
      <c r="P153" s="323">
        <f t="shared" si="96"/>
        <v>0</v>
      </c>
      <c r="Q153" s="323">
        <f t="shared" si="97"/>
        <v>0</v>
      </c>
      <c r="R153" s="323">
        <f t="shared" si="98"/>
        <v>0</v>
      </c>
      <c r="S153" s="323">
        <f t="shared" si="99"/>
        <v>0</v>
      </c>
      <c r="T153" s="323">
        <f t="shared" si="132"/>
        <v>0</v>
      </c>
      <c r="U153" s="323">
        <f t="shared" si="133"/>
        <v>0</v>
      </c>
      <c r="V153" s="323">
        <f t="shared" si="100"/>
        <v>0</v>
      </c>
      <c r="W153" s="323">
        <f t="shared" si="101"/>
        <v>0</v>
      </c>
      <c r="X153" s="323">
        <f t="shared" si="102"/>
        <v>0</v>
      </c>
      <c r="Y153" s="323">
        <f t="shared" si="103"/>
        <v>0</v>
      </c>
      <c r="Z153" s="323">
        <f t="shared" si="104"/>
        <v>0</v>
      </c>
      <c r="AA153" s="323">
        <f t="shared" si="105"/>
        <v>0</v>
      </c>
      <c r="AB153" s="323">
        <f t="shared" si="106"/>
        <v>0</v>
      </c>
      <c r="AC153" s="323">
        <f t="shared" si="107"/>
        <v>0</v>
      </c>
      <c r="AD153" s="323">
        <f t="shared" si="108"/>
        <v>0</v>
      </c>
      <c r="AE153" s="323">
        <f t="shared" si="109"/>
        <v>0</v>
      </c>
      <c r="AF153" s="323">
        <f t="shared" si="134"/>
        <v>0</v>
      </c>
      <c r="AG153" s="323">
        <f t="shared" si="135"/>
        <v>0</v>
      </c>
      <c r="AH153" s="323">
        <f t="shared" si="110"/>
        <v>0</v>
      </c>
      <c r="AI153" s="323">
        <f t="shared" si="111"/>
        <v>0</v>
      </c>
      <c r="AJ153" s="323">
        <f t="shared" si="112"/>
        <v>0</v>
      </c>
      <c r="AK153" s="323">
        <f t="shared" si="113"/>
        <v>0</v>
      </c>
      <c r="AL153" s="323">
        <f t="shared" si="114"/>
        <v>0</v>
      </c>
      <c r="AM153" s="323">
        <f t="shared" si="115"/>
        <v>0</v>
      </c>
      <c r="AN153" s="323">
        <f t="shared" si="116"/>
        <v>0</v>
      </c>
      <c r="AO153" s="323">
        <f t="shared" si="117"/>
        <v>0</v>
      </c>
      <c r="AP153" s="323">
        <f t="shared" si="118"/>
        <v>0</v>
      </c>
      <c r="AQ153" s="323">
        <f t="shared" si="119"/>
        <v>0</v>
      </c>
      <c r="AR153" s="323">
        <f t="shared" si="120"/>
        <v>0</v>
      </c>
      <c r="AS153" s="323">
        <f t="shared" si="121"/>
        <v>0</v>
      </c>
      <c r="AT153" s="323">
        <f t="shared" si="122"/>
        <v>0</v>
      </c>
      <c r="AU153" s="323">
        <f t="shared" si="123"/>
        <v>0</v>
      </c>
      <c r="AV153" s="323">
        <f t="shared" si="124"/>
        <v>0</v>
      </c>
      <c r="AW153" s="323">
        <f t="shared" ca="1" si="125"/>
        <v>0</v>
      </c>
      <c r="AX153" s="323">
        <f t="shared" si="126"/>
        <v>0</v>
      </c>
      <c r="AY153" s="323">
        <f t="shared" si="127"/>
        <v>0</v>
      </c>
      <c r="AZ153" s="323">
        <f t="shared" ca="1" si="128"/>
        <v>0</v>
      </c>
      <c r="BA153" s="323">
        <f t="shared" si="129"/>
        <v>0</v>
      </c>
    </row>
    <row r="154" spans="1:53" s="320" customFormat="1" ht="15" customHeight="1">
      <c r="A154" s="63" t="str">
        <f t="array" ref="A154">IF(C154&lt;&gt;0,SUM(($C$11:C154&lt;&gt;0)*1),"")</f>
        <v/>
      </c>
      <c r="B154" s="284"/>
      <c r="C154" s="327"/>
      <c r="D154" s="284"/>
      <c r="E154" s="322"/>
      <c r="F154" s="65"/>
      <c r="G154" s="328"/>
      <c r="H154" s="328"/>
      <c r="I154" s="63" t="str">
        <f>A154</f>
        <v/>
      </c>
      <c r="J154" s="323">
        <f t="shared" si="92"/>
        <v>0</v>
      </c>
      <c r="K154" s="323">
        <f t="shared" si="93"/>
        <v>0</v>
      </c>
      <c r="L154" s="323">
        <f t="shared" si="94"/>
        <v>0</v>
      </c>
      <c r="M154" s="323">
        <f t="shared" si="95"/>
        <v>0</v>
      </c>
      <c r="N154" s="323">
        <f t="shared" si="130"/>
        <v>0</v>
      </c>
      <c r="O154" s="323">
        <f t="shared" si="131"/>
        <v>0</v>
      </c>
      <c r="P154" s="323">
        <f t="shared" si="96"/>
        <v>0</v>
      </c>
      <c r="Q154" s="323">
        <f t="shared" si="97"/>
        <v>0</v>
      </c>
      <c r="R154" s="323">
        <f t="shared" si="98"/>
        <v>0</v>
      </c>
      <c r="S154" s="323">
        <f t="shared" si="99"/>
        <v>0</v>
      </c>
      <c r="T154" s="323">
        <f t="shared" si="132"/>
        <v>0</v>
      </c>
      <c r="U154" s="323">
        <f t="shared" si="133"/>
        <v>0</v>
      </c>
      <c r="V154" s="323">
        <f t="shared" si="100"/>
        <v>0</v>
      </c>
      <c r="W154" s="323">
        <f t="shared" si="101"/>
        <v>0</v>
      </c>
      <c r="X154" s="323">
        <f t="shared" si="102"/>
        <v>0</v>
      </c>
      <c r="Y154" s="323">
        <f t="shared" si="103"/>
        <v>0</v>
      </c>
      <c r="Z154" s="323">
        <f t="shared" si="104"/>
        <v>0</v>
      </c>
      <c r="AA154" s="323">
        <f t="shared" si="105"/>
        <v>0</v>
      </c>
      <c r="AB154" s="323">
        <f t="shared" si="106"/>
        <v>0</v>
      </c>
      <c r="AC154" s="323">
        <f t="shared" si="107"/>
        <v>0</v>
      </c>
      <c r="AD154" s="323">
        <f t="shared" si="108"/>
        <v>0</v>
      </c>
      <c r="AE154" s="323">
        <f t="shared" si="109"/>
        <v>0</v>
      </c>
      <c r="AF154" s="323">
        <f t="shared" si="134"/>
        <v>0</v>
      </c>
      <c r="AG154" s="323">
        <f t="shared" si="135"/>
        <v>0</v>
      </c>
      <c r="AH154" s="323">
        <f t="shared" si="110"/>
        <v>0</v>
      </c>
      <c r="AI154" s="323">
        <f t="shared" si="111"/>
        <v>0</v>
      </c>
      <c r="AJ154" s="323">
        <f t="shared" si="112"/>
        <v>0</v>
      </c>
      <c r="AK154" s="323">
        <f t="shared" si="113"/>
        <v>0</v>
      </c>
      <c r="AL154" s="323">
        <f t="shared" si="114"/>
        <v>0</v>
      </c>
      <c r="AM154" s="323">
        <f t="shared" si="115"/>
        <v>0</v>
      </c>
      <c r="AN154" s="323">
        <f t="shared" si="116"/>
        <v>0</v>
      </c>
      <c r="AO154" s="323">
        <f t="shared" si="117"/>
        <v>0</v>
      </c>
      <c r="AP154" s="323">
        <f t="shared" si="118"/>
        <v>0</v>
      </c>
      <c r="AQ154" s="323">
        <f t="shared" si="119"/>
        <v>0</v>
      </c>
      <c r="AR154" s="323">
        <f t="shared" si="120"/>
        <v>0</v>
      </c>
      <c r="AS154" s="323">
        <f t="shared" si="121"/>
        <v>0</v>
      </c>
      <c r="AT154" s="323">
        <f t="shared" si="122"/>
        <v>0</v>
      </c>
      <c r="AU154" s="323">
        <f t="shared" si="123"/>
        <v>0</v>
      </c>
      <c r="AV154" s="323">
        <f t="shared" si="124"/>
        <v>0</v>
      </c>
      <c r="AW154" s="323">
        <f t="shared" si="125"/>
        <v>0</v>
      </c>
      <c r="AX154" s="323">
        <f t="shared" si="126"/>
        <v>0</v>
      </c>
      <c r="AY154" s="323">
        <f t="shared" si="127"/>
        <v>0</v>
      </c>
      <c r="AZ154" s="323">
        <f t="shared" si="128"/>
        <v>0</v>
      </c>
      <c r="BA154" s="323">
        <f t="shared" si="129"/>
        <v>0</v>
      </c>
    </row>
    <row r="155" spans="1:53" s="320" customFormat="1" ht="15" customHeight="1">
      <c r="A155" s="329"/>
      <c r="B155" s="329"/>
      <c r="C155" s="329"/>
      <c r="D155" s="329"/>
      <c r="E155" s="322" t="s">
        <v>268</v>
      </c>
      <c r="F155" s="329"/>
      <c r="G155" s="328"/>
      <c r="H155" s="328"/>
      <c r="I155" s="329"/>
      <c r="J155" s="329">
        <f t="shared" ref="J155:BA155" ca="1" si="138">SUM(J11:J154)</f>
        <v>0</v>
      </c>
      <c r="K155" s="329">
        <f t="shared" ca="1" si="138"/>
        <v>0</v>
      </c>
      <c r="L155" s="329">
        <f t="shared" ca="1" si="138"/>
        <v>0</v>
      </c>
      <c r="M155" s="329">
        <f t="shared" ca="1" si="138"/>
        <v>0</v>
      </c>
      <c r="N155" s="329">
        <f t="shared" ref="N155:O155" ca="1" si="139">SUM(N11:N154)</f>
        <v>0</v>
      </c>
      <c r="O155" s="329">
        <f t="shared" ca="1" si="139"/>
        <v>0</v>
      </c>
      <c r="P155" s="329">
        <f t="shared" ca="1" si="138"/>
        <v>0</v>
      </c>
      <c r="Q155" s="329">
        <f t="shared" ca="1" si="138"/>
        <v>0</v>
      </c>
      <c r="R155" s="329">
        <f t="shared" ca="1" si="138"/>
        <v>0</v>
      </c>
      <c r="S155" s="329">
        <f t="shared" ca="1" si="138"/>
        <v>0</v>
      </c>
      <c r="T155" s="329">
        <f t="shared" ca="1" si="138"/>
        <v>0</v>
      </c>
      <c r="U155" s="329">
        <f t="shared" ca="1" si="138"/>
        <v>0</v>
      </c>
      <c r="V155" s="329">
        <f t="shared" ca="1" si="138"/>
        <v>0</v>
      </c>
      <c r="W155" s="329">
        <f t="shared" ca="1" si="138"/>
        <v>0</v>
      </c>
      <c r="X155" s="329">
        <f t="shared" ca="1" si="138"/>
        <v>0</v>
      </c>
      <c r="Y155" s="329">
        <f t="shared" ca="1" si="138"/>
        <v>0</v>
      </c>
      <c r="Z155" s="329">
        <f t="shared" ca="1" si="138"/>
        <v>0</v>
      </c>
      <c r="AA155" s="329">
        <f t="shared" ca="1" si="138"/>
        <v>0</v>
      </c>
      <c r="AB155" s="329">
        <f t="shared" ca="1" si="138"/>
        <v>0</v>
      </c>
      <c r="AC155" s="329">
        <f t="shared" ca="1" si="138"/>
        <v>0</v>
      </c>
      <c r="AD155" s="329">
        <f t="shared" ca="1" si="138"/>
        <v>0</v>
      </c>
      <c r="AE155" s="329">
        <f t="shared" ca="1" si="138"/>
        <v>0</v>
      </c>
      <c r="AF155" s="329">
        <f t="shared" ref="AF155:AG155" ca="1" si="140">SUM(AF11:AF154)</f>
        <v>0</v>
      </c>
      <c r="AG155" s="329">
        <f t="shared" ca="1" si="140"/>
        <v>0</v>
      </c>
      <c r="AH155" s="329">
        <f t="shared" ca="1" si="138"/>
        <v>0</v>
      </c>
      <c r="AI155" s="329">
        <f t="shared" ca="1" si="138"/>
        <v>0</v>
      </c>
      <c r="AJ155" s="329">
        <f t="shared" ca="1" si="138"/>
        <v>0</v>
      </c>
      <c r="AK155" s="329">
        <f t="shared" ca="1" si="138"/>
        <v>0</v>
      </c>
      <c r="AL155" s="329">
        <f t="shared" ca="1" si="138"/>
        <v>41705364</v>
      </c>
      <c r="AM155" s="329">
        <f t="shared" ca="1" si="138"/>
        <v>0</v>
      </c>
      <c r="AN155" s="329">
        <f t="shared" ca="1" si="138"/>
        <v>0</v>
      </c>
      <c r="AO155" s="329">
        <f t="shared" ca="1" si="138"/>
        <v>0</v>
      </c>
      <c r="AP155" s="329">
        <f t="shared" ca="1" si="138"/>
        <v>0</v>
      </c>
      <c r="AQ155" s="329">
        <f t="shared" ca="1" si="138"/>
        <v>0</v>
      </c>
      <c r="AR155" s="329">
        <f t="shared" ca="1" si="138"/>
        <v>0</v>
      </c>
      <c r="AS155" s="329">
        <f t="shared" ca="1" si="138"/>
        <v>0</v>
      </c>
      <c r="AT155" s="329">
        <f t="shared" ca="1" si="138"/>
        <v>0</v>
      </c>
      <c r="AU155" s="329">
        <f t="shared" ca="1" si="138"/>
        <v>0</v>
      </c>
      <c r="AV155" s="329">
        <f t="shared" ca="1" si="138"/>
        <v>0</v>
      </c>
      <c r="AW155" s="329">
        <f t="shared" ca="1" si="138"/>
        <v>0</v>
      </c>
      <c r="AX155" s="329">
        <f t="shared" ca="1" si="138"/>
        <v>0</v>
      </c>
      <c r="AY155" s="329">
        <f t="shared" ca="1" si="138"/>
        <v>0</v>
      </c>
      <c r="AZ155" s="329">
        <f t="shared" ca="1" si="138"/>
        <v>0</v>
      </c>
      <c r="BA155" s="329">
        <f t="shared" ca="1" si="138"/>
        <v>41705364</v>
      </c>
    </row>
    <row r="156" spans="1:53" s="320" customFormat="1" ht="15" customHeight="1">
      <c r="A156" s="330"/>
      <c r="B156" s="330"/>
      <c r="C156" s="330"/>
      <c r="D156" s="330"/>
      <c r="E156" s="331" t="s">
        <v>311</v>
      </c>
      <c r="F156" s="330"/>
      <c r="G156" s="332"/>
      <c r="H156" s="332"/>
      <c r="I156" s="330"/>
      <c r="J156" s="352">
        <f ca="1">MAX(J10+J155-K10-K155,0)</f>
        <v>1342165410</v>
      </c>
      <c r="K156" s="352">
        <f ca="1">MAX(K10+K155-J10-J155,0)</f>
        <v>0</v>
      </c>
      <c r="L156" s="352">
        <f ca="1">MAX(L10+L155-M10-M155,0)</f>
        <v>1694774692</v>
      </c>
      <c r="M156" s="352">
        <f ca="1">MAX(M10+M155-L10-L155,0)</f>
        <v>0</v>
      </c>
      <c r="N156" s="352">
        <f ca="1">MAX(N10+N155-O10-O155,0)</f>
        <v>0</v>
      </c>
      <c r="O156" s="352">
        <f ca="1">MAX(O10+O155-N10-N155,0)</f>
        <v>0</v>
      </c>
      <c r="P156" s="352">
        <f ca="1">MAX(P10+P155-Q10-Q155,0)</f>
        <v>452614594</v>
      </c>
      <c r="Q156" s="352">
        <f ca="1">MAX(Q10+Q155-P10-P155,0)</f>
        <v>0</v>
      </c>
      <c r="R156" s="352">
        <f ca="1">MAX(R10+R155-S10-S155,0)</f>
        <v>0</v>
      </c>
      <c r="S156" s="352">
        <f ca="1">MAX(S10+S155-R10-R155,0)</f>
        <v>0</v>
      </c>
      <c r="T156" s="352">
        <f ca="1">MAX(T10+T155-U10-U155,0)</f>
        <v>22599987302</v>
      </c>
      <c r="U156" s="352">
        <f ca="1">MAX(U10+U155-T10-T155,0)</f>
        <v>0</v>
      </c>
      <c r="V156" s="352">
        <f ca="1">MAX(V10+V155-W10-W155,0)</f>
        <v>4299540884</v>
      </c>
      <c r="W156" s="352">
        <f ca="1">MAX(W10+W155-V10-V155,0)</f>
        <v>0</v>
      </c>
      <c r="X156" s="352">
        <f ca="1">MAX(X10+X155-Y10-Y155,0)</f>
        <v>0</v>
      </c>
      <c r="Y156" s="352">
        <f ca="1">MAX(Y10+Y155-X10-X155,0)</f>
        <v>0</v>
      </c>
      <c r="Z156" s="352">
        <f ca="1">MAX(Z10+Z155-AA10-AA155,0)</f>
        <v>0</v>
      </c>
      <c r="AA156" s="352">
        <f ca="1">MAX(AA10+AA155-Z10-Z155,0)</f>
        <v>0</v>
      </c>
      <c r="AB156" s="352">
        <f ca="1">MAX(AB10+AB155-AC10-AC155,0)</f>
        <v>0</v>
      </c>
      <c r="AC156" s="352">
        <f ca="1">MAX(AC10+AC155-AB10-AB155,0)</f>
        <v>5000000000</v>
      </c>
      <c r="AD156" s="352">
        <f ca="1">MAX(AD10+AD155-AE10-AE155,0)</f>
        <v>0</v>
      </c>
      <c r="AE156" s="352">
        <f ca="1">MAX(AE10+AE155-AD10-AD155,0)</f>
        <v>20000000000</v>
      </c>
      <c r="AF156" s="352">
        <f t="shared" ref="AF156" ca="1" si="141">MAX(AF10+AF155-AG10-AG155,0)</f>
        <v>0</v>
      </c>
      <c r="AG156" s="352">
        <f t="shared" ref="AG156" ca="1" si="142">MAX(AG10+AG155-AF10-AF155,0)</f>
        <v>1982640000</v>
      </c>
      <c r="AH156" s="352">
        <f t="shared" ref="AH156" ca="1" si="143">MAX(AH10+AH155-AI10-AI155,0)</f>
        <v>0</v>
      </c>
      <c r="AI156" s="352">
        <f t="shared" ref="AI156" ca="1" si="144">MAX(AI10+AI155-AH10-AH155,0)</f>
        <v>4000000000</v>
      </c>
      <c r="AJ156" s="352">
        <f t="shared" ref="AJ156" ca="1" si="145">MAX(AJ10+AJ155-AK10-AK155,0)</f>
        <v>583066238</v>
      </c>
      <c r="AK156" s="352">
        <f t="shared" ref="AK156" ca="1" si="146">MAX(AK10+AK155-AJ10-AJ155,0)</f>
        <v>0</v>
      </c>
      <c r="AL156" s="352">
        <f ca="1">MAX(AL10+AL155-AM10-AM155,0)</f>
        <v>44146223</v>
      </c>
      <c r="AM156" s="352">
        <f ca="1">MAX(AM10+AM155-AL10-AL155,0)</f>
        <v>0</v>
      </c>
      <c r="AN156" s="352">
        <f ca="1">MAX(AN10+AN155-AO10-AO155,0)</f>
        <v>0</v>
      </c>
      <c r="AO156" s="352">
        <f ca="1">MAX(AO10+AO155-AN10-AN155,0)</f>
        <v>0</v>
      </c>
      <c r="AP156" s="352">
        <f ca="1">MAX(AP10+AP155-AQ10-AQ155,0)</f>
        <v>0</v>
      </c>
      <c r="AQ156" s="352">
        <f ca="1">MAX(AQ10+AQ155-AP10-AP155,0)</f>
        <v>0</v>
      </c>
      <c r="AR156" s="352">
        <f ca="1">MAX(AR10+AR155-AS10-AS155,0)</f>
        <v>0</v>
      </c>
      <c r="AS156" s="352">
        <f ca="1">MAX(AS10+AS155-AR10-AR155,0)</f>
        <v>0</v>
      </c>
      <c r="AT156" s="352">
        <f ca="1">MAX(AT10+AT155-AU10-AU155,0)</f>
        <v>0</v>
      </c>
      <c r="AU156" s="352">
        <f ca="1">MAX(AU10+AU155-AT10-AT155,0)</f>
        <v>0</v>
      </c>
      <c r="AV156" s="352">
        <f ca="1">MAX(AV10+AV155-AW10-AW155,0)</f>
        <v>0</v>
      </c>
      <c r="AW156" s="352">
        <f ca="1">MAX(AW10+AW155-AV10-AV155,0)</f>
        <v>0</v>
      </c>
      <c r="AX156" s="352">
        <f ca="1">MAX(AX10+AX155-AY10-AY155,0)</f>
        <v>0</v>
      </c>
      <c r="AY156" s="352">
        <f ca="1">MAX(AY10+AY155-AX10-AX155,0)</f>
        <v>0</v>
      </c>
      <c r="AZ156" s="352">
        <f ca="1">MAX(AZ10+AZ155-BA10-BA155,0)</f>
        <v>0</v>
      </c>
      <c r="BA156" s="352">
        <f ca="1">MAX(BA10+BA155-AZ10-AZ155,0)</f>
        <v>33655343</v>
      </c>
    </row>
    <row r="157" spans="1:53" s="320" customFormat="1" ht="15" customHeight="1">
      <c r="A157" s="334"/>
      <c r="B157" s="334"/>
      <c r="C157" s="335"/>
      <c r="D157" s="334"/>
      <c r="E157" s="336" t="s">
        <v>312</v>
      </c>
      <c r="F157" s="334"/>
      <c r="G157" s="337"/>
      <c r="H157" s="337"/>
      <c r="I157" s="334"/>
      <c r="J157" s="334">
        <f ca="1">J155+'SC-I'!J76</f>
        <v>0</v>
      </c>
      <c r="K157" s="334">
        <f ca="1">K155+'SC-I'!K76</f>
        <v>0</v>
      </c>
      <c r="L157" s="334">
        <f ca="1">L155+'SC-I'!L76</f>
        <v>0</v>
      </c>
      <c r="M157" s="334">
        <f ca="1">M155+'SC-I'!M76</f>
        <v>0</v>
      </c>
      <c r="N157" s="334">
        <f ca="1">N155+'SC-I'!N76</f>
        <v>0</v>
      </c>
      <c r="O157" s="334">
        <f ca="1">O155+'SC-I'!O76</f>
        <v>0</v>
      </c>
      <c r="P157" s="334">
        <f ca="1">P155+'SC-I'!P76</f>
        <v>0</v>
      </c>
      <c r="Q157" s="334">
        <f ca="1">Q155+'SC-I'!Q76</f>
        <v>0</v>
      </c>
      <c r="R157" s="334">
        <f ca="1">R155+'SC-I'!R76</f>
        <v>0</v>
      </c>
      <c r="S157" s="334">
        <f ca="1">S155+'SC-I'!S76</f>
        <v>0</v>
      </c>
      <c r="T157" s="334">
        <f ca="1">T155+'SC-I'!T76</f>
        <v>0</v>
      </c>
      <c r="U157" s="334">
        <f ca="1">U155+'SC-I'!U76</f>
        <v>0</v>
      </c>
      <c r="V157" s="334">
        <f ca="1">V155+'SC-I'!V76</f>
        <v>0</v>
      </c>
      <c r="W157" s="334">
        <f ca="1">W155+'SC-I'!W76</f>
        <v>10490880</v>
      </c>
      <c r="X157" s="334">
        <f ca="1">X155+'SC-I'!X76</f>
        <v>0</v>
      </c>
      <c r="Y157" s="334">
        <f ca="1">Y155+'SC-I'!Y76</f>
        <v>0</v>
      </c>
      <c r="Z157" s="334">
        <f ca="1">Z155+'SC-I'!Z76</f>
        <v>0</v>
      </c>
      <c r="AA157" s="334">
        <f ca="1">AA155+'SC-I'!AA76</f>
        <v>0</v>
      </c>
      <c r="AB157" s="334">
        <f ca="1">AB155+'SC-I'!AB76</f>
        <v>0</v>
      </c>
      <c r="AC157" s="334">
        <f ca="1">AC155+'SC-I'!AC76</f>
        <v>0</v>
      </c>
      <c r="AD157" s="334">
        <f ca="1">AD155+'SC-I'!AD76</f>
        <v>0</v>
      </c>
      <c r="AE157" s="334">
        <f ca="1">AE155+'SC-I'!AE76</f>
        <v>0</v>
      </c>
      <c r="AF157" s="334">
        <f ca="1">AF155+'SC-I'!AF76</f>
        <v>0</v>
      </c>
      <c r="AG157" s="334">
        <f ca="1">AG155+'SC-I'!AG76</f>
        <v>0</v>
      </c>
      <c r="AH157" s="334">
        <f ca="1">AH155+'SC-I'!AH76</f>
        <v>0</v>
      </c>
      <c r="AI157" s="334">
        <f ca="1">AI155+'SC-I'!AI76</f>
        <v>0</v>
      </c>
      <c r="AJ157" s="334">
        <f ca="1">AJ155+'SC-I'!AJ76</f>
        <v>359476733</v>
      </c>
      <c r="AK157" s="334">
        <f ca="1">AK155+'SC-I'!AK76</f>
        <v>0</v>
      </c>
      <c r="AL157" s="334">
        <f ca="1">AL155+'SC-I'!AL76</f>
        <v>44146223</v>
      </c>
      <c r="AM157" s="334">
        <f ca="1">AM155+'SC-I'!AM76</f>
        <v>359476733</v>
      </c>
      <c r="AN157" s="334">
        <f ca="1">AN155+'SC-I'!AN76</f>
        <v>0</v>
      </c>
      <c r="AO157" s="334">
        <f ca="1">AO155+'SC-I'!AO76</f>
        <v>0</v>
      </c>
      <c r="AP157" s="334">
        <f ca="1">AP155+'SC-I'!AP76</f>
        <v>0</v>
      </c>
      <c r="AQ157" s="334">
        <f ca="1">AQ155+'SC-I'!AQ76</f>
        <v>0</v>
      </c>
      <c r="AR157" s="334">
        <f ca="1">AR155+'SC-I'!AR76</f>
        <v>10490880</v>
      </c>
      <c r="AS157" s="334">
        <f ca="1">AS155+'SC-I'!AS76</f>
        <v>10490880</v>
      </c>
      <c r="AT157" s="334">
        <f ca="1">AT155+'SC-I'!AT76</f>
        <v>0</v>
      </c>
      <c r="AU157" s="334">
        <f ca="1">AU155+'SC-I'!AU76</f>
        <v>0</v>
      </c>
      <c r="AV157" s="334">
        <f ca="1">AV155+'SC-I'!AV76</f>
        <v>0</v>
      </c>
      <c r="AW157" s="334">
        <f ca="1">AW155+'SC-I'!AW76</f>
        <v>0</v>
      </c>
      <c r="AX157" s="334">
        <f ca="1">AX155+'SC-I'!AX76</f>
        <v>0</v>
      </c>
      <c r="AY157" s="334">
        <f ca="1">AY155+'SC-I'!AY76</f>
        <v>0</v>
      </c>
      <c r="AZ157" s="334">
        <f ca="1">AZ155+'SC-I'!AZ76</f>
        <v>10490880</v>
      </c>
      <c r="BA157" s="334">
        <f ca="1">BA155+'SC-I'!BA76</f>
        <v>44146223</v>
      </c>
    </row>
    <row r="158" spans="1:53" ht="12" customHeight="1">
      <c r="B158" s="339"/>
      <c r="C158" s="340"/>
      <c r="D158" s="340"/>
      <c r="E158" s="340"/>
      <c r="F158" s="340"/>
      <c r="G158" s="341"/>
      <c r="H158" s="341"/>
      <c r="I158" s="340"/>
      <c r="J158" s="340"/>
      <c r="K158" s="340"/>
    </row>
    <row r="159" spans="1:53">
      <c r="M159" s="342"/>
      <c r="O159" s="342"/>
      <c r="Q159" s="342"/>
      <c r="R159" s="342"/>
      <c r="S159" s="342"/>
      <c r="T159" s="342"/>
      <c r="U159" s="342"/>
      <c r="V159" s="342"/>
      <c r="AM159" s="344"/>
      <c r="AN159" s="343" t="s">
        <v>342</v>
      </c>
      <c r="AO159" s="344"/>
      <c r="AP159" s="344"/>
      <c r="AQ159" s="344"/>
      <c r="AR159" s="345"/>
      <c r="AS159" s="345"/>
      <c r="AT159" s="344"/>
    </row>
    <row r="160" spans="1:53">
      <c r="M160" s="342"/>
      <c r="O160" s="342"/>
      <c r="Q160" s="342"/>
      <c r="R160" s="342"/>
      <c r="S160" s="342"/>
      <c r="T160" s="342"/>
      <c r="U160" s="342"/>
      <c r="V160" s="342"/>
      <c r="AM160" s="344"/>
      <c r="AN160" s="346" t="s">
        <v>316</v>
      </c>
      <c r="AO160" s="344"/>
      <c r="AP160" s="344"/>
      <c r="AQ160" s="344"/>
      <c r="AR160" s="345"/>
      <c r="AS160" s="345"/>
      <c r="AT160" s="344"/>
    </row>
    <row r="161" spans="13:52">
      <c r="M161" s="342"/>
      <c r="O161" s="342"/>
      <c r="Q161" s="342"/>
      <c r="R161" s="342"/>
      <c r="S161" s="342"/>
      <c r="T161" s="342"/>
      <c r="U161" s="342"/>
      <c r="V161" s="342"/>
      <c r="AL161" s="344"/>
      <c r="AM161" s="344"/>
      <c r="AN161" s="344"/>
      <c r="AO161" s="344"/>
      <c r="AP161" s="344"/>
      <c r="AQ161" s="344"/>
      <c r="AR161" s="344"/>
      <c r="AS161" s="344"/>
      <c r="AT161" s="345"/>
    </row>
    <row r="162" spans="13:52">
      <c r="M162" s="342"/>
      <c r="O162" s="342"/>
      <c r="Q162" s="342"/>
      <c r="R162" s="342"/>
      <c r="S162" s="342"/>
      <c r="T162" s="342"/>
      <c r="U162" s="342"/>
      <c r="V162" s="342"/>
      <c r="AL162" s="344"/>
      <c r="AM162" s="344"/>
      <c r="AN162" s="344"/>
      <c r="AO162" s="348" t="s">
        <v>14</v>
      </c>
      <c r="AQ162" s="344"/>
      <c r="AR162" s="344"/>
      <c r="AS162" s="344"/>
      <c r="AT162" s="345"/>
      <c r="AZ162" s="347" t="str">
        <f>"Ngày 30 tháng 06 năm 2015 "</f>
        <v xml:space="preserve">Ngày 30 tháng 06 năm 2015 </v>
      </c>
    </row>
    <row r="163" spans="13:52">
      <c r="M163" s="342"/>
      <c r="O163" s="342"/>
      <c r="Q163" s="342"/>
      <c r="R163" s="342"/>
      <c r="S163" s="342"/>
      <c r="T163" s="342"/>
      <c r="U163" s="342"/>
      <c r="V163" s="342"/>
      <c r="AL163" s="344"/>
      <c r="AN163" s="344"/>
      <c r="AO163" s="350" t="s">
        <v>16</v>
      </c>
      <c r="AQ163" s="344"/>
      <c r="AR163" s="344"/>
      <c r="AS163" s="349" t="s">
        <v>15</v>
      </c>
      <c r="AT163" s="345"/>
      <c r="AZ163" s="348" t="s">
        <v>210</v>
      </c>
    </row>
    <row r="164" spans="13:52">
      <c r="M164" s="342"/>
      <c r="O164" s="342"/>
      <c r="Q164" s="342"/>
      <c r="R164" s="342"/>
      <c r="S164" s="342"/>
      <c r="T164" s="342"/>
      <c r="U164" s="342"/>
      <c r="V164" s="342"/>
      <c r="AL164" s="344"/>
      <c r="AN164" s="344"/>
      <c r="AO164" s="344"/>
      <c r="AQ164" s="344"/>
      <c r="AR164" s="344"/>
      <c r="AS164" s="351" t="s">
        <v>16</v>
      </c>
      <c r="AT164" s="345"/>
      <c r="AZ164" s="350" t="s">
        <v>245</v>
      </c>
    </row>
    <row r="165" spans="13:52">
      <c r="M165" s="342"/>
      <c r="O165" s="342"/>
      <c r="Q165" s="342"/>
      <c r="R165" s="342"/>
      <c r="S165" s="342"/>
      <c r="T165" s="342"/>
      <c r="U165" s="342"/>
      <c r="V165" s="342"/>
      <c r="AL165" s="344"/>
      <c r="AN165" s="344"/>
      <c r="AO165" s="344"/>
      <c r="AP165" s="344"/>
      <c r="AQ165" s="344"/>
      <c r="AR165" s="344"/>
      <c r="AS165" s="344"/>
      <c r="AT165" s="345"/>
      <c r="AZ165" s="344"/>
    </row>
    <row r="166" spans="13:52">
      <c r="M166" s="342"/>
      <c r="O166" s="342"/>
      <c r="Q166" s="342"/>
      <c r="R166" s="342"/>
      <c r="S166" s="342"/>
      <c r="T166" s="342"/>
      <c r="U166" s="342"/>
      <c r="V166" s="342"/>
      <c r="AZ166" s="344"/>
    </row>
    <row r="167" spans="13:52">
      <c r="M167" s="342"/>
      <c r="O167" s="342"/>
      <c r="Q167" s="342"/>
      <c r="R167" s="342"/>
      <c r="S167" s="342"/>
      <c r="T167" s="342"/>
      <c r="U167" s="342"/>
      <c r="V167" s="342"/>
    </row>
    <row r="168" spans="13:52">
      <c r="M168" s="342"/>
      <c r="O168" s="342"/>
      <c r="Q168" s="342"/>
      <c r="R168" s="342"/>
      <c r="S168" s="342"/>
      <c r="T168" s="342"/>
      <c r="U168" s="342"/>
      <c r="V168" s="342"/>
    </row>
    <row r="169" spans="13:52">
      <c r="M169" s="342"/>
      <c r="O169" s="342"/>
      <c r="Q169" s="342"/>
      <c r="R169" s="342"/>
      <c r="S169" s="342"/>
      <c r="T169" s="342"/>
      <c r="U169" s="342"/>
      <c r="V169" s="342"/>
    </row>
    <row r="170" spans="13:52">
      <c r="M170" s="342"/>
      <c r="O170" s="342"/>
      <c r="Q170" s="342"/>
      <c r="R170" s="342"/>
      <c r="S170" s="342"/>
      <c r="T170" s="342"/>
      <c r="U170" s="342"/>
      <c r="V170" s="342"/>
    </row>
    <row r="171" spans="13:52">
      <c r="M171" s="342"/>
      <c r="O171" s="342"/>
      <c r="Q171" s="342"/>
      <c r="R171" s="342"/>
      <c r="S171" s="342"/>
      <c r="T171" s="342"/>
      <c r="U171" s="342"/>
      <c r="V171" s="342"/>
    </row>
    <row r="172" spans="13:52">
      <c r="M172" s="342"/>
      <c r="O172" s="342"/>
      <c r="Q172" s="342"/>
      <c r="R172" s="342"/>
      <c r="S172" s="342"/>
      <c r="T172" s="342"/>
      <c r="U172" s="342"/>
      <c r="V172" s="342"/>
    </row>
    <row r="173" spans="13:52">
      <c r="M173" s="342"/>
      <c r="O173" s="342"/>
      <c r="Q173" s="342"/>
      <c r="R173" s="342"/>
      <c r="S173" s="342"/>
      <c r="T173" s="342"/>
      <c r="U173" s="342"/>
      <c r="V173" s="342"/>
    </row>
    <row r="174" spans="13:52">
      <c r="M174" s="342"/>
      <c r="O174" s="342"/>
      <c r="Q174" s="342"/>
      <c r="R174" s="342"/>
      <c r="S174" s="342"/>
      <c r="T174" s="342"/>
      <c r="U174" s="342"/>
      <c r="V174" s="342"/>
    </row>
    <row r="175" spans="13:52">
      <c r="M175" s="342"/>
      <c r="O175" s="342"/>
      <c r="Q175" s="342"/>
      <c r="R175" s="342"/>
      <c r="S175" s="342"/>
      <c r="T175" s="342"/>
      <c r="U175" s="342"/>
      <c r="V175" s="342"/>
    </row>
    <row r="176" spans="13:52">
      <c r="M176" s="342"/>
      <c r="O176" s="342"/>
      <c r="Q176" s="342"/>
      <c r="R176" s="342"/>
      <c r="S176" s="342"/>
      <c r="T176" s="342"/>
      <c r="U176" s="342"/>
      <c r="V176" s="342"/>
    </row>
    <row r="177" spans="13:22">
      <c r="M177" s="342"/>
      <c r="O177" s="342"/>
      <c r="Q177" s="342"/>
      <c r="R177" s="342"/>
      <c r="S177" s="342"/>
      <c r="T177" s="342"/>
      <c r="U177" s="342"/>
      <c r="V177" s="342"/>
    </row>
    <row r="178" spans="13:22">
      <c r="M178" s="342"/>
      <c r="O178" s="342"/>
      <c r="Q178" s="342"/>
      <c r="R178" s="342"/>
      <c r="S178" s="342"/>
      <c r="T178" s="342"/>
      <c r="U178" s="342"/>
      <c r="V178" s="342"/>
    </row>
    <row r="179" spans="13:22">
      <c r="M179" s="342"/>
      <c r="O179" s="342"/>
      <c r="Q179" s="342"/>
      <c r="R179" s="342"/>
      <c r="S179" s="342"/>
      <c r="T179" s="342"/>
      <c r="U179" s="342"/>
      <c r="V179" s="342"/>
    </row>
    <row r="180" spans="13:22">
      <c r="M180" s="342"/>
      <c r="O180" s="342"/>
      <c r="Q180" s="342"/>
      <c r="R180" s="342"/>
      <c r="S180" s="342"/>
      <c r="T180" s="342"/>
      <c r="U180" s="342"/>
      <c r="V180" s="342"/>
    </row>
    <row r="181" spans="13:22">
      <c r="M181" s="342"/>
      <c r="O181" s="342"/>
      <c r="Q181" s="342"/>
      <c r="R181" s="342"/>
      <c r="S181" s="342"/>
      <c r="T181" s="342"/>
      <c r="U181" s="342"/>
      <c r="V181" s="342"/>
    </row>
    <row r="182" spans="13:22">
      <c r="M182" s="342"/>
      <c r="O182" s="342"/>
      <c r="Q182" s="342"/>
      <c r="R182" s="342"/>
      <c r="S182" s="342"/>
      <c r="T182" s="342"/>
      <c r="U182" s="342"/>
      <c r="V182" s="342"/>
    </row>
    <row r="183" spans="13:22">
      <c r="M183" s="342"/>
      <c r="O183" s="342"/>
      <c r="Q183" s="342"/>
      <c r="R183" s="342"/>
      <c r="S183" s="342"/>
      <c r="T183" s="342"/>
      <c r="U183" s="342"/>
      <c r="V183" s="342"/>
    </row>
    <row r="184" spans="13:22">
      <c r="M184" s="342"/>
      <c r="O184" s="342"/>
      <c r="Q184" s="342"/>
      <c r="R184" s="342"/>
      <c r="S184" s="342"/>
      <c r="T184" s="342"/>
      <c r="U184" s="342"/>
      <c r="V184" s="342"/>
    </row>
    <row r="185" spans="13:22">
      <c r="M185" s="342"/>
      <c r="O185" s="342"/>
      <c r="Q185" s="342"/>
      <c r="R185" s="342"/>
      <c r="S185" s="342"/>
      <c r="T185" s="342"/>
      <c r="U185" s="342"/>
      <c r="V185" s="342"/>
    </row>
    <row r="186" spans="13:22">
      <c r="M186" s="342"/>
      <c r="O186" s="342"/>
      <c r="Q186" s="342"/>
      <c r="R186" s="342"/>
      <c r="S186" s="342"/>
      <c r="T186" s="342"/>
      <c r="U186" s="342"/>
      <c r="V186" s="342"/>
    </row>
    <row r="187" spans="13:22">
      <c r="M187" s="342"/>
      <c r="O187" s="342"/>
      <c r="Q187" s="342"/>
      <c r="R187" s="342"/>
      <c r="S187" s="342"/>
      <c r="T187" s="342"/>
      <c r="U187" s="342"/>
      <c r="V187" s="342"/>
    </row>
    <row r="188" spans="13:22">
      <c r="M188" s="342"/>
      <c r="O188" s="342"/>
      <c r="Q188" s="342"/>
      <c r="R188" s="342"/>
      <c r="S188" s="342"/>
      <c r="T188" s="342"/>
      <c r="U188" s="342"/>
      <c r="V188" s="342"/>
    </row>
    <row r="189" spans="13:22">
      <c r="M189" s="342"/>
      <c r="O189" s="342"/>
      <c r="Q189" s="342"/>
      <c r="R189" s="342"/>
      <c r="S189" s="342"/>
      <c r="T189" s="342"/>
      <c r="U189" s="342"/>
      <c r="V189" s="342"/>
    </row>
    <row r="190" spans="13:22">
      <c r="M190" s="342"/>
      <c r="O190" s="342"/>
      <c r="Q190" s="342"/>
      <c r="R190" s="342"/>
      <c r="S190" s="342"/>
      <c r="T190" s="342"/>
      <c r="U190" s="342"/>
      <c r="V190" s="342"/>
    </row>
    <row r="191" spans="13:22">
      <c r="M191" s="342"/>
      <c r="O191" s="342"/>
      <c r="Q191" s="342"/>
      <c r="R191" s="342"/>
      <c r="S191" s="342"/>
      <c r="T191" s="342"/>
      <c r="U191" s="342"/>
      <c r="V191" s="342"/>
    </row>
    <row r="192" spans="13:22">
      <c r="M192" s="342"/>
      <c r="O192" s="342"/>
      <c r="Q192" s="342"/>
      <c r="R192" s="342"/>
      <c r="S192" s="342"/>
      <c r="T192" s="342"/>
      <c r="U192" s="342"/>
      <c r="V192" s="342"/>
    </row>
    <row r="193" spans="13:22">
      <c r="M193" s="342"/>
      <c r="O193" s="342"/>
      <c r="Q193" s="342"/>
      <c r="R193" s="342"/>
      <c r="S193" s="342"/>
      <c r="T193" s="342"/>
      <c r="U193" s="342"/>
      <c r="V193" s="342"/>
    </row>
    <row r="194" spans="13:22">
      <c r="M194" s="342"/>
      <c r="O194" s="342"/>
      <c r="Q194" s="342"/>
      <c r="R194" s="342"/>
      <c r="S194" s="342"/>
      <c r="T194" s="342"/>
      <c r="U194" s="342"/>
      <c r="V194" s="342"/>
    </row>
    <row r="195" spans="13:22">
      <c r="M195" s="342"/>
      <c r="O195" s="342"/>
      <c r="Q195" s="342"/>
      <c r="R195" s="342"/>
      <c r="S195" s="342"/>
      <c r="T195" s="342"/>
      <c r="U195" s="342"/>
      <c r="V195" s="342"/>
    </row>
    <row r="196" spans="13:22">
      <c r="M196" s="342"/>
      <c r="O196" s="342"/>
      <c r="Q196" s="342"/>
      <c r="R196" s="342"/>
      <c r="S196" s="342"/>
      <c r="T196" s="342"/>
      <c r="U196" s="342"/>
      <c r="V196" s="342"/>
    </row>
    <row r="197" spans="13:22">
      <c r="M197" s="342"/>
      <c r="O197" s="342"/>
      <c r="Q197" s="342"/>
      <c r="R197" s="342"/>
      <c r="S197" s="342"/>
      <c r="T197" s="342"/>
      <c r="U197" s="342"/>
      <c r="V197" s="342"/>
    </row>
    <row r="198" spans="13:22">
      <c r="M198" s="342"/>
      <c r="O198" s="342"/>
      <c r="Q198" s="342"/>
      <c r="R198" s="342"/>
      <c r="S198" s="342"/>
      <c r="T198" s="342"/>
      <c r="U198" s="342"/>
      <c r="V198" s="342"/>
    </row>
    <row r="199" spans="13:22">
      <c r="M199" s="342"/>
      <c r="O199" s="342"/>
      <c r="Q199" s="342"/>
      <c r="R199" s="342"/>
      <c r="S199" s="342"/>
      <c r="T199" s="342"/>
      <c r="U199" s="342"/>
      <c r="V199" s="342"/>
    </row>
    <row r="200" spans="13:22">
      <c r="M200" s="342"/>
      <c r="O200" s="342"/>
      <c r="Q200" s="342"/>
      <c r="R200" s="342"/>
      <c r="S200" s="342"/>
      <c r="T200" s="342"/>
      <c r="U200" s="342"/>
      <c r="V200" s="342"/>
    </row>
    <row r="201" spans="13:22">
      <c r="M201" s="342"/>
      <c r="O201" s="342"/>
      <c r="Q201" s="342"/>
      <c r="R201" s="342"/>
      <c r="S201" s="342"/>
      <c r="T201" s="342"/>
      <c r="U201" s="342"/>
      <c r="V201" s="342"/>
    </row>
    <row r="202" spans="13:22">
      <c r="M202" s="342"/>
      <c r="O202" s="342"/>
      <c r="Q202" s="342"/>
      <c r="R202" s="342"/>
      <c r="S202" s="342"/>
      <c r="T202" s="342"/>
      <c r="U202" s="342"/>
      <c r="V202" s="342"/>
    </row>
    <row r="203" spans="13:22">
      <c r="M203" s="342"/>
      <c r="O203" s="342"/>
      <c r="Q203" s="342"/>
      <c r="R203" s="342"/>
      <c r="S203" s="342"/>
      <c r="T203" s="342"/>
      <c r="U203" s="342"/>
      <c r="V203" s="342"/>
    </row>
    <row r="204" spans="13:22">
      <c r="M204" s="342"/>
      <c r="O204" s="342"/>
      <c r="Q204" s="342"/>
      <c r="R204" s="342"/>
      <c r="S204" s="342"/>
      <c r="T204" s="342"/>
      <c r="U204" s="342"/>
      <c r="V204" s="342"/>
    </row>
    <row r="205" spans="13:22">
      <c r="M205" s="342"/>
      <c r="O205" s="342"/>
      <c r="Q205" s="342"/>
      <c r="R205" s="342"/>
      <c r="S205" s="342"/>
      <c r="T205" s="342"/>
      <c r="U205" s="342"/>
      <c r="V205" s="342"/>
    </row>
    <row r="206" spans="13:22">
      <c r="M206" s="342"/>
      <c r="O206" s="342"/>
      <c r="Q206" s="342"/>
      <c r="R206" s="342"/>
      <c r="S206" s="342"/>
      <c r="T206" s="342"/>
      <c r="U206" s="342"/>
      <c r="V206" s="342"/>
    </row>
    <row r="207" spans="13:22">
      <c r="M207" s="342"/>
      <c r="O207" s="342"/>
      <c r="Q207" s="342"/>
      <c r="R207" s="342"/>
      <c r="S207" s="342"/>
      <c r="T207" s="342"/>
      <c r="U207" s="342"/>
      <c r="V207" s="342"/>
    </row>
    <row r="208" spans="13:22">
      <c r="M208" s="342"/>
      <c r="O208" s="342"/>
      <c r="Q208" s="342"/>
      <c r="R208" s="342"/>
      <c r="S208" s="342"/>
      <c r="T208" s="342"/>
      <c r="U208" s="342"/>
      <c r="V208" s="342"/>
    </row>
    <row r="209" spans="13:22">
      <c r="M209" s="342"/>
      <c r="O209" s="342"/>
      <c r="Q209" s="342"/>
      <c r="R209" s="342"/>
      <c r="S209" s="342"/>
      <c r="T209" s="342"/>
      <c r="U209" s="342"/>
      <c r="V209" s="342"/>
    </row>
    <row r="210" spans="13:22">
      <c r="M210" s="342"/>
      <c r="O210" s="342"/>
      <c r="Q210" s="342"/>
      <c r="R210" s="342"/>
      <c r="S210" s="342"/>
      <c r="T210" s="342"/>
      <c r="U210" s="342"/>
      <c r="V210" s="342"/>
    </row>
    <row r="211" spans="13:22">
      <c r="M211" s="342"/>
      <c r="O211" s="342"/>
      <c r="Q211" s="342"/>
      <c r="R211" s="342"/>
      <c r="S211" s="342"/>
      <c r="T211" s="342"/>
      <c r="U211" s="342"/>
      <c r="V211" s="342"/>
    </row>
    <row r="212" spans="13:22">
      <c r="M212" s="342"/>
      <c r="O212" s="342"/>
      <c r="Q212" s="342"/>
      <c r="R212" s="342"/>
      <c r="S212" s="342"/>
      <c r="T212" s="342"/>
      <c r="U212" s="342"/>
      <c r="V212" s="342"/>
    </row>
    <row r="213" spans="13:22">
      <c r="M213" s="342"/>
      <c r="O213" s="342"/>
      <c r="Q213" s="342"/>
      <c r="R213" s="342"/>
      <c r="S213" s="342"/>
      <c r="T213" s="342"/>
      <c r="U213" s="342"/>
      <c r="V213" s="342"/>
    </row>
    <row r="214" spans="13:22">
      <c r="M214" s="342"/>
      <c r="O214" s="342"/>
      <c r="Q214" s="342"/>
      <c r="R214" s="342"/>
      <c r="S214" s="342"/>
      <c r="T214" s="342"/>
      <c r="U214" s="342"/>
      <c r="V214" s="342"/>
    </row>
    <row r="215" spans="13:22">
      <c r="M215" s="342"/>
      <c r="O215" s="342"/>
      <c r="Q215" s="342"/>
      <c r="R215" s="342"/>
      <c r="S215" s="342"/>
      <c r="T215" s="342"/>
      <c r="U215" s="342"/>
      <c r="V215" s="342"/>
    </row>
    <row r="216" spans="13:22">
      <c r="M216" s="342"/>
      <c r="O216" s="342"/>
      <c r="Q216" s="342"/>
      <c r="R216" s="342"/>
      <c r="S216" s="342"/>
      <c r="T216" s="342"/>
      <c r="U216" s="342"/>
      <c r="V216" s="342"/>
    </row>
    <row r="217" spans="13:22">
      <c r="M217" s="342"/>
      <c r="O217" s="342"/>
      <c r="Q217" s="342"/>
      <c r="R217" s="342"/>
      <c r="S217" s="342"/>
      <c r="T217" s="342"/>
      <c r="U217" s="342"/>
      <c r="V217" s="342"/>
    </row>
  </sheetData>
  <autoFilter ref="A9:BA157"/>
  <mergeCells count="33">
    <mergeCell ref="M1:S1"/>
    <mergeCell ref="M2:S3"/>
    <mergeCell ref="B4:R4"/>
    <mergeCell ref="B5:R5"/>
    <mergeCell ref="A7:A8"/>
    <mergeCell ref="B7:B8"/>
    <mergeCell ref="C7:D7"/>
    <mergeCell ref="E7:E8"/>
    <mergeCell ref="F7:F8"/>
    <mergeCell ref="G7:H7"/>
    <mergeCell ref="N7:O7"/>
    <mergeCell ref="AH7:AI7"/>
    <mergeCell ref="I7:I8"/>
    <mergeCell ref="J7:K7"/>
    <mergeCell ref="L7:M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</mergeCells>
  <pageMargins left="0.1" right="0.8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A364"/>
  <sheetViews>
    <sheetView topLeftCell="A7" workbookViewId="0">
      <pane xSplit="8" ySplit="5" topLeftCell="I227" activePane="bottomRight" state="frozen"/>
      <selection activeCell="A7" sqref="A7"/>
      <selection pane="topRight" activeCell="I7" sqref="I7"/>
      <selection pane="bottomLeft" activeCell="A12" sqref="A12"/>
      <selection pane="bottomRight" activeCell="N11" sqref="N11:O11"/>
    </sheetView>
  </sheetViews>
  <sheetFormatPr defaultRowHeight="12.75"/>
  <cols>
    <col min="1" max="1" width="4.85546875" style="298" customWidth="1"/>
    <col min="2" max="2" width="8.28515625" style="298" customWidth="1"/>
    <col min="3" max="3" width="7.85546875" style="298" customWidth="1"/>
    <col min="4" max="4" width="8.28515625" style="298" customWidth="1"/>
    <col min="5" max="5" width="44.7109375" style="298" customWidth="1"/>
    <col min="6" max="6" width="15.140625" style="353" customWidth="1"/>
    <col min="7" max="8" width="5.85546875" style="299" customWidth="1"/>
    <col min="9" max="9" width="4.85546875" style="298" customWidth="1"/>
    <col min="10" max="10" width="13.28515625" style="298" customWidth="1"/>
    <col min="11" max="11" width="12.85546875" style="298" customWidth="1"/>
    <col min="12" max="15" width="13.42578125" style="298" customWidth="1"/>
    <col min="16" max="16" width="13.5703125" style="298" customWidth="1"/>
    <col min="17" max="17" width="13.28515625" style="298" customWidth="1"/>
    <col min="18" max="18" width="13.5703125" style="298" customWidth="1"/>
    <col min="19" max="19" width="11.42578125" style="298" customWidth="1"/>
    <col min="20" max="20" width="13.7109375" style="298" customWidth="1"/>
    <col min="21" max="21" width="4.42578125" style="298" customWidth="1"/>
    <col min="22" max="22" width="14.140625" style="298" customWidth="1"/>
    <col min="23" max="23" width="13.85546875" style="298" customWidth="1"/>
    <col min="24" max="24" width="5.42578125" style="298" customWidth="1"/>
    <col min="25" max="25" width="6.140625" style="298" customWidth="1"/>
    <col min="26" max="26" width="9.5703125" style="298" customWidth="1"/>
    <col min="27" max="27" width="9.7109375" style="298" customWidth="1"/>
    <col min="28" max="28" width="13" style="298" customWidth="1"/>
    <col min="29" max="29" width="12.85546875" style="298" customWidth="1"/>
    <col min="30" max="30" width="4.5703125" style="298" customWidth="1"/>
    <col min="31" max="31" width="13.85546875" style="298" customWidth="1"/>
    <col min="32" max="32" width="4.5703125" style="298" customWidth="1"/>
    <col min="33" max="33" width="13.85546875" style="298" customWidth="1"/>
    <col min="34" max="34" width="4.7109375" style="298" customWidth="1"/>
    <col min="35" max="35" width="12.5703125" style="298" customWidth="1"/>
    <col min="36" max="36" width="11.7109375" style="298" customWidth="1"/>
    <col min="37" max="37" width="5.28515625" style="298" customWidth="1"/>
    <col min="38" max="38" width="11.140625" style="298" customWidth="1"/>
    <col min="39" max="39" width="10.28515625" style="298" customWidth="1"/>
    <col min="40" max="40" width="9.5703125" style="298" customWidth="1"/>
    <col min="41" max="41" width="9.140625" style="298" customWidth="1"/>
    <col min="42" max="42" width="12.7109375" style="298" customWidth="1"/>
    <col min="43" max="43" width="12.5703125" style="298" customWidth="1"/>
    <col min="44" max="44" width="15.140625" style="298" customWidth="1"/>
    <col min="45" max="45" width="15.5703125" style="298" customWidth="1"/>
    <col min="46" max="47" width="10.85546875" style="298" customWidth="1"/>
    <col min="48" max="48" width="7" style="298" customWidth="1"/>
    <col min="49" max="49" width="7.7109375" style="298" customWidth="1"/>
    <col min="50" max="50" width="7.140625" style="298" customWidth="1"/>
    <col min="51" max="51" width="6.7109375" style="298" customWidth="1"/>
    <col min="52" max="52" width="14.7109375" style="298" customWidth="1"/>
    <col min="53" max="53" width="15.140625" style="298" customWidth="1"/>
    <col min="54" max="16384" width="9.140625" style="298"/>
  </cols>
  <sheetData>
    <row r="1" spans="1:53" ht="12.75" customHeight="1">
      <c r="A1" s="294"/>
      <c r="B1" s="295" t="s">
        <v>161</v>
      </c>
      <c r="C1" s="296"/>
      <c r="D1" s="296"/>
      <c r="E1" s="297"/>
      <c r="I1" s="296"/>
      <c r="K1" s="542" t="s">
        <v>286</v>
      </c>
      <c r="L1" s="542"/>
      <c r="M1" s="542"/>
      <c r="N1" s="542"/>
      <c r="O1" s="542"/>
      <c r="P1" s="542"/>
      <c r="Q1" s="542"/>
      <c r="R1" s="297"/>
      <c r="T1" s="296"/>
      <c r="U1" s="296"/>
      <c r="V1" s="296"/>
      <c r="W1" s="296"/>
      <c r="X1" s="296"/>
      <c r="Y1" s="296"/>
      <c r="Z1" s="296"/>
      <c r="AA1" s="296"/>
      <c r="AB1" s="296"/>
      <c r="AC1" s="296"/>
      <c r="AD1" s="296"/>
      <c r="AE1" s="296"/>
      <c r="AF1" s="509"/>
      <c r="AG1" s="509"/>
      <c r="AH1" s="296"/>
      <c r="AI1" s="296"/>
      <c r="AJ1" s="296"/>
      <c r="AK1" s="296"/>
      <c r="AL1" s="296"/>
      <c r="AM1" s="296"/>
      <c r="AN1" s="296"/>
      <c r="AO1" s="296"/>
      <c r="AP1" s="297"/>
      <c r="AQ1" s="297"/>
      <c r="AR1" s="296"/>
      <c r="AS1" s="296"/>
      <c r="AT1" s="296"/>
      <c r="AU1" s="296"/>
      <c r="AV1" s="296"/>
      <c r="AW1" s="296"/>
      <c r="AX1" s="296"/>
      <c r="AY1" s="296"/>
      <c r="AZ1" s="296"/>
      <c r="BA1" s="296"/>
    </row>
    <row r="2" spans="1:53" ht="12.75" customHeight="1">
      <c r="A2" s="294"/>
      <c r="B2" s="295" t="s">
        <v>275</v>
      </c>
      <c r="C2" s="296"/>
      <c r="D2" s="296"/>
      <c r="E2" s="296"/>
      <c r="I2" s="300"/>
      <c r="K2" s="543" t="s">
        <v>228</v>
      </c>
      <c r="L2" s="543"/>
      <c r="M2" s="543"/>
      <c r="N2" s="543"/>
      <c r="O2" s="543"/>
      <c r="P2" s="543"/>
      <c r="Q2" s="543"/>
      <c r="R2" s="301"/>
      <c r="T2" s="300"/>
      <c r="U2" s="300"/>
      <c r="V2" s="300"/>
      <c r="W2" s="300"/>
      <c r="X2" s="300"/>
      <c r="Y2" s="300"/>
      <c r="Z2" s="300"/>
      <c r="AA2" s="300"/>
      <c r="AB2" s="300"/>
      <c r="AC2" s="300"/>
      <c r="AD2" s="300"/>
      <c r="AE2" s="300"/>
      <c r="AF2" s="510"/>
      <c r="AG2" s="510"/>
      <c r="AH2" s="300"/>
      <c r="AI2" s="300"/>
      <c r="AJ2" s="300"/>
      <c r="AK2" s="300"/>
      <c r="AL2" s="300"/>
      <c r="AM2" s="300"/>
      <c r="AN2" s="300"/>
      <c r="AO2" s="300"/>
      <c r="AP2" s="301"/>
      <c r="AQ2" s="301"/>
      <c r="AR2" s="300"/>
      <c r="AS2" s="300"/>
      <c r="AT2" s="300"/>
      <c r="AU2" s="300"/>
      <c r="AV2" s="300"/>
      <c r="AW2" s="300"/>
      <c r="AX2" s="300"/>
      <c r="AY2" s="300"/>
      <c r="AZ2" s="300"/>
      <c r="BA2" s="300"/>
    </row>
    <row r="3" spans="1:53" ht="10.5" customHeight="1">
      <c r="A3" s="296"/>
      <c r="B3" s="296"/>
      <c r="C3" s="296"/>
      <c r="D3" s="296"/>
      <c r="E3" s="296"/>
      <c r="F3" s="354"/>
      <c r="G3" s="302"/>
      <c r="H3" s="302"/>
      <c r="I3" s="300"/>
      <c r="K3" s="543"/>
      <c r="L3" s="543"/>
      <c r="M3" s="543"/>
      <c r="N3" s="543"/>
      <c r="O3" s="543"/>
      <c r="P3" s="543"/>
      <c r="Q3" s="543"/>
      <c r="R3" s="301"/>
      <c r="T3" s="300"/>
      <c r="U3" s="300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510"/>
      <c r="AG3" s="510"/>
      <c r="AH3" s="300"/>
      <c r="AI3" s="300"/>
      <c r="AJ3" s="300"/>
      <c r="AK3" s="300"/>
      <c r="AL3" s="300"/>
      <c r="AM3" s="300"/>
      <c r="AN3" s="300"/>
      <c r="AO3" s="300"/>
      <c r="AP3" s="301"/>
      <c r="AQ3" s="301"/>
      <c r="AR3" s="300"/>
      <c r="AS3" s="300"/>
      <c r="AT3" s="300"/>
      <c r="AU3" s="300"/>
      <c r="AV3" s="300"/>
      <c r="AW3" s="300"/>
      <c r="AX3" s="300"/>
      <c r="AY3" s="300"/>
      <c r="AZ3" s="300"/>
      <c r="BA3" s="300"/>
    </row>
    <row r="4" spans="1:53" ht="19.5" customHeight="1">
      <c r="B4" s="544" t="s">
        <v>151</v>
      </c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303"/>
      <c r="T4" s="305"/>
      <c r="U4" s="305"/>
      <c r="V4" s="305"/>
      <c r="W4" s="305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5"/>
      <c r="AN4" s="305"/>
      <c r="AO4" s="305"/>
      <c r="AP4" s="355"/>
      <c r="AQ4" s="355"/>
      <c r="AR4" s="305"/>
      <c r="AS4" s="305"/>
      <c r="AT4" s="305"/>
      <c r="AU4" s="305"/>
      <c r="AV4" s="305"/>
      <c r="AW4" s="305"/>
      <c r="AX4" s="305"/>
      <c r="AY4" s="305"/>
      <c r="AZ4" s="305"/>
      <c r="BA4" s="305"/>
    </row>
    <row r="5" spans="1:53" ht="15">
      <c r="B5" s="545" t="s">
        <v>317</v>
      </c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306"/>
      <c r="AP5" s="306"/>
      <c r="AQ5" s="306"/>
    </row>
    <row r="7" spans="1:53" ht="13.5" customHeight="1">
      <c r="A7" s="546" t="s">
        <v>46</v>
      </c>
      <c r="B7" s="540" t="s">
        <v>27</v>
      </c>
      <c r="C7" s="548" t="s">
        <v>1</v>
      </c>
      <c r="D7" s="549"/>
      <c r="E7" s="540" t="s">
        <v>0</v>
      </c>
      <c r="F7" s="540" t="s">
        <v>152</v>
      </c>
      <c r="G7" s="550" t="s">
        <v>153</v>
      </c>
      <c r="H7" s="550"/>
      <c r="I7" s="541" t="s">
        <v>46</v>
      </c>
      <c r="J7" s="540" t="s">
        <v>288</v>
      </c>
      <c r="K7" s="540"/>
      <c r="L7" s="540" t="s">
        <v>289</v>
      </c>
      <c r="M7" s="540"/>
      <c r="N7" s="540" t="s">
        <v>473</v>
      </c>
      <c r="O7" s="540"/>
      <c r="P7" s="540" t="s">
        <v>290</v>
      </c>
      <c r="Q7" s="540"/>
      <c r="R7" s="540" t="s">
        <v>291</v>
      </c>
      <c r="S7" s="540"/>
      <c r="T7" s="540" t="s">
        <v>292</v>
      </c>
      <c r="U7" s="540"/>
      <c r="V7" s="540" t="s">
        <v>293</v>
      </c>
      <c r="W7" s="540"/>
      <c r="X7" s="540" t="s">
        <v>294</v>
      </c>
      <c r="Y7" s="540"/>
      <c r="Z7" s="540" t="s">
        <v>295</v>
      </c>
      <c r="AA7" s="540"/>
      <c r="AB7" s="540" t="s">
        <v>296</v>
      </c>
      <c r="AC7" s="540"/>
      <c r="AD7" s="540" t="s">
        <v>297</v>
      </c>
      <c r="AE7" s="540"/>
      <c r="AF7" s="540" t="s">
        <v>461</v>
      </c>
      <c r="AG7" s="540"/>
      <c r="AH7" s="540" t="s">
        <v>298</v>
      </c>
      <c r="AI7" s="540"/>
      <c r="AJ7" s="540" t="s">
        <v>299</v>
      </c>
      <c r="AK7" s="540"/>
      <c r="AL7" s="540" t="s">
        <v>300</v>
      </c>
      <c r="AM7" s="540"/>
      <c r="AN7" s="540" t="s">
        <v>301</v>
      </c>
      <c r="AO7" s="540"/>
      <c r="AP7" s="540" t="s">
        <v>302</v>
      </c>
      <c r="AQ7" s="540"/>
      <c r="AR7" s="540" t="s">
        <v>303</v>
      </c>
      <c r="AS7" s="540"/>
      <c r="AT7" s="540" t="s">
        <v>304</v>
      </c>
      <c r="AU7" s="540"/>
      <c r="AV7" s="540" t="s">
        <v>305</v>
      </c>
      <c r="AW7" s="540"/>
      <c r="AX7" s="540" t="s">
        <v>306</v>
      </c>
      <c r="AY7" s="540"/>
      <c r="AZ7" s="540" t="s">
        <v>307</v>
      </c>
      <c r="BA7" s="540"/>
    </row>
    <row r="8" spans="1:53" ht="22.5" customHeight="1">
      <c r="A8" s="547"/>
      <c r="B8" s="540"/>
      <c r="C8" s="309" t="s">
        <v>20</v>
      </c>
      <c r="D8" s="308" t="s">
        <v>39</v>
      </c>
      <c r="E8" s="540"/>
      <c r="F8" s="540"/>
      <c r="G8" s="310" t="s">
        <v>29</v>
      </c>
      <c r="H8" s="310" t="s">
        <v>30</v>
      </c>
      <c r="I8" s="541"/>
      <c r="J8" s="308" t="s">
        <v>29</v>
      </c>
      <c r="K8" s="308" t="s">
        <v>30</v>
      </c>
      <c r="L8" s="308" t="s">
        <v>29</v>
      </c>
      <c r="M8" s="308" t="s">
        <v>30</v>
      </c>
      <c r="N8" s="513" t="s">
        <v>29</v>
      </c>
      <c r="O8" s="513" t="s">
        <v>30</v>
      </c>
      <c r="P8" s="308" t="s">
        <v>29</v>
      </c>
      <c r="Q8" s="308" t="s">
        <v>30</v>
      </c>
      <c r="R8" s="308" t="s">
        <v>29</v>
      </c>
      <c r="S8" s="308" t="s">
        <v>30</v>
      </c>
      <c r="T8" s="308" t="s">
        <v>29</v>
      </c>
      <c r="U8" s="308" t="s">
        <v>30</v>
      </c>
      <c r="V8" s="308" t="s">
        <v>29</v>
      </c>
      <c r="W8" s="308" t="s">
        <v>30</v>
      </c>
      <c r="X8" s="308" t="s">
        <v>29</v>
      </c>
      <c r="Y8" s="308" t="s">
        <v>30</v>
      </c>
      <c r="Z8" s="308" t="s">
        <v>29</v>
      </c>
      <c r="AA8" s="308" t="s">
        <v>30</v>
      </c>
      <c r="AB8" s="308" t="s">
        <v>29</v>
      </c>
      <c r="AC8" s="308" t="s">
        <v>30</v>
      </c>
      <c r="AD8" s="308" t="s">
        <v>29</v>
      </c>
      <c r="AE8" s="308" t="s">
        <v>30</v>
      </c>
      <c r="AF8" s="508" t="s">
        <v>29</v>
      </c>
      <c r="AG8" s="508" t="s">
        <v>30</v>
      </c>
      <c r="AH8" s="308" t="s">
        <v>29</v>
      </c>
      <c r="AI8" s="308" t="s">
        <v>30</v>
      </c>
      <c r="AJ8" s="308" t="s">
        <v>29</v>
      </c>
      <c r="AK8" s="308" t="s">
        <v>30</v>
      </c>
      <c r="AL8" s="308" t="s">
        <v>29</v>
      </c>
      <c r="AM8" s="308" t="s">
        <v>30</v>
      </c>
      <c r="AN8" s="308" t="s">
        <v>29</v>
      </c>
      <c r="AO8" s="308" t="s">
        <v>30</v>
      </c>
      <c r="AP8" s="308" t="s">
        <v>29</v>
      </c>
      <c r="AQ8" s="308" t="s">
        <v>30</v>
      </c>
      <c r="AR8" s="308" t="s">
        <v>29</v>
      </c>
      <c r="AS8" s="308" t="s">
        <v>30</v>
      </c>
      <c r="AT8" s="308" t="s">
        <v>29</v>
      </c>
      <c r="AU8" s="308" t="s">
        <v>30</v>
      </c>
      <c r="AV8" s="308" t="s">
        <v>29</v>
      </c>
      <c r="AW8" s="308" t="s">
        <v>30</v>
      </c>
      <c r="AX8" s="308" t="s">
        <v>29</v>
      </c>
      <c r="AY8" s="308" t="s">
        <v>30</v>
      </c>
      <c r="AZ8" s="308" t="s">
        <v>29</v>
      </c>
      <c r="BA8" s="308" t="s">
        <v>30</v>
      </c>
    </row>
    <row r="9" spans="1:53" s="312" customFormat="1" ht="8.25" customHeight="1">
      <c r="A9" s="311">
        <v>1</v>
      </c>
      <c r="B9" s="311">
        <v>2</v>
      </c>
      <c r="C9" s="311">
        <v>3</v>
      </c>
      <c r="D9" s="311">
        <v>4</v>
      </c>
      <c r="E9" s="311">
        <v>5</v>
      </c>
      <c r="F9" s="311">
        <v>6</v>
      </c>
      <c r="G9" s="311">
        <v>7</v>
      </c>
      <c r="H9" s="311">
        <v>8</v>
      </c>
      <c r="I9" s="311">
        <v>9</v>
      </c>
      <c r="J9" s="311">
        <v>10</v>
      </c>
      <c r="K9" s="311">
        <v>11</v>
      </c>
      <c r="L9" s="311">
        <v>12</v>
      </c>
      <c r="M9" s="311">
        <v>13</v>
      </c>
      <c r="N9" s="311">
        <v>12</v>
      </c>
      <c r="O9" s="311">
        <v>13</v>
      </c>
      <c r="P9" s="311">
        <v>14</v>
      </c>
      <c r="Q9" s="311">
        <v>15</v>
      </c>
      <c r="R9" s="311">
        <v>16</v>
      </c>
      <c r="S9" s="311">
        <v>17</v>
      </c>
      <c r="T9" s="311">
        <v>18</v>
      </c>
      <c r="U9" s="311">
        <v>19</v>
      </c>
      <c r="V9" s="311">
        <v>20</v>
      </c>
      <c r="W9" s="311">
        <v>21</v>
      </c>
      <c r="X9" s="311">
        <v>22</v>
      </c>
      <c r="Y9" s="311">
        <v>23</v>
      </c>
      <c r="Z9" s="311">
        <v>24</v>
      </c>
      <c r="AA9" s="311">
        <v>25</v>
      </c>
      <c r="AB9" s="311">
        <v>26</v>
      </c>
      <c r="AC9" s="311">
        <v>27</v>
      </c>
      <c r="AD9" s="311">
        <v>28</v>
      </c>
      <c r="AE9" s="311">
        <v>29</v>
      </c>
      <c r="AF9" s="311">
        <v>28</v>
      </c>
      <c r="AG9" s="311">
        <v>29</v>
      </c>
      <c r="AH9" s="311">
        <v>30</v>
      </c>
      <c r="AI9" s="311">
        <v>31</v>
      </c>
      <c r="AJ9" s="311">
        <v>32</v>
      </c>
      <c r="AK9" s="311">
        <v>33</v>
      </c>
      <c r="AL9" s="311">
        <v>34</v>
      </c>
      <c r="AM9" s="311">
        <v>35</v>
      </c>
      <c r="AN9" s="311">
        <v>36</v>
      </c>
      <c r="AO9" s="311">
        <v>37</v>
      </c>
      <c r="AP9" s="311">
        <v>38</v>
      </c>
      <c r="AQ9" s="311">
        <v>39</v>
      </c>
      <c r="AR9" s="311">
        <v>40</v>
      </c>
      <c r="AS9" s="311">
        <v>41</v>
      </c>
      <c r="AT9" s="311">
        <v>42</v>
      </c>
      <c r="AU9" s="311">
        <v>43</v>
      </c>
      <c r="AV9" s="311">
        <v>44</v>
      </c>
      <c r="AW9" s="311">
        <v>45</v>
      </c>
      <c r="AX9" s="311">
        <v>46</v>
      </c>
      <c r="AY9" s="311">
        <v>47</v>
      </c>
      <c r="AZ9" s="311">
        <v>48</v>
      </c>
      <c r="BA9" s="311">
        <v>49</v>
      </c>
    </row>
    <row r="10" spans="1:53" s="320" customFormat="1" ht="15.75" customHeight="1">
      <c r="A10" s="63" t="str">
        <f t="array" ref="A10">IF(C10&lt;&gt;0,SUM(($C10:C$16&lt;&gt;0)*1),"")</f>
        <v/>
      </c>
      <c r="B10" s="313"/>
      <c r="C10" s="314"/>
      <c r="D10" s="313"/>
      <c r="E10" s="315" t="s">
        <v>266</v>
      </c>
      <c r="F10" s="316"/>
      <c r="G10" s="317"/>
      <c r="H10" s="317"/>
      <c r="I10" s="318"/>
      <c r="J10" s="319">
        <f ca="1">'SC-II'!J156</f>
        <v>1342165410</v>
      </c>
      <c r="K10" s="319">
        <f ca="1">'SC-II'!K156</f>
        <v>0</v>
      </c>
      <c r="L10" s="319">
        <f ca="1">'SC-II'!L156</f>
        <v>1694774692</v>
      </c>
      <c r="M10" s="319">
        <f ca="1">'SC-II'!M156</f>
        <v>0</v>
      </c>
      <c r="N10" s="319">
        <f ca="1">'SC-II'!N156</f>
        <v>0</v>
      </c>
      <c r="O10" s="319">
        <f ca="1">'SC-II'!O156</f>
        <v>0</v>
      </c>
      <c r="P10" s="319">
        <f ca="1">'SC-II'!P156</f>
        <v>452614594</v>
      </c>
      <c r="Q10" s="319">
        <f ca="1">'SC-II'!Q156</f>
        <v>0</v>
      </c>
      <c r="R10" s="319">
        <f ca="1">'SC-II'!R156</f>
        <v>0</v>
      </c>
      <c r="S10" s="319">
        <f ca="1">'SC-II'!S156</f>
        <v>0</v>
      </c>
      <c r="T10" s="319">
        <f ca="1">'SC-II'!T156</f>
        <v>22599987302</v>
      </c>
      <c r="U10" s="319">
        <f ca="1">'SC-II'!U156</f>
        <v>0</v>
      </c>
      <c r="V10" s="319">
        <f ca="1">'SC-II'!V156</f>
        <v>4299540884</v>
      </c>
      <c r="W10" s="319">
        <f ca="1">'SC-II'!W156</f>
        <v>0</v>
      </c>
      <c r="X10" s="319">
        <f ca="1">'SC-II'!X156</f>
        <v>0</v>
      </c>
      <c r="Y10" s="319">
        <f ca="1">'SC-II'!Y156</f>
        <v>0</v>
      </c>
      <c r="Z10" s="319">
        <f ca="1">'SC-II'!Z156</f>
        <v>0</v>
      </c>
      <c r="AA10" s="319">
        <f ca="1">'SC-II'!AA156</f>
        <v>0</v>
      </c>
      <c r="AB10" s="319">
        <f ca="1">'SC-II'!AB156</f>
        <v>0</v>
      </c>
      <c r="AC10" s="319">
        <f ca="1">'SC-II'!AC156</f>
        <v>5000000000</v>
      </c>
      <c r="AD10" s="319">
        <f ca="1">'SC-II'!AD156</f>
        <v>0</v>
      </c>
      <c r="AE10" s="319">
        <f ca="1">'SC-II'!AE156</f>
        <v>20000000000</v>
      </c>
      <c r="AF10" s="319">
        <f ca="1">'SC-II'!AF156</f>
        <v>0</v>
      </c>
      <c r="AG10" s="319">
        <f ca="1">'SC-II'!AG156</f>
        <v>1982640000</v>
      </c>
      <c r="AH10" s="319">
        <f ca="1">'SC-II'!AH156</f>
        <v>0</v>
      </c>
      <c r="AI10" s="319">
        <f ca="1">'SC-II'!AI156</f>
        <v>4000000000</v>
      </c>
      <c r="AJ10" s="319">
        <f ca="1">'SC-II'!AJ156</f>
        <v>583066238</v>
      </c>
      <c r="AK10" s="319">
        <f ca="1">'SC-II'!AK156</f>
        <v>0</v>
      </c>
      <c r="AL10" s="319">
        <f ca="1">'SC-II'!AL156</f>
        <v>44146223</v>
      </c>
      <c r="AM10" s="319">
        <f ca="1">'SC-II'!AM156</f>
        <v>0</v>
      </c>
      <c r="AN10" s="319">
        <f ca="1">'SC-II'!AN156</f>
        <v>0</v>
      </c>
      <c r="AO10" s="319">
        <f ca="1">'SC-II'!AO156</f>
        <v>0</v>
      </c>
      <c r="AP10" s="319">
        <f ca="1">'SC-II'!AP156</f>
        <v>0</v>
      </c>
      <c r="AQ10" s="319">
        <f ca="1">'SC-II'!AQ156</f>
        <v>0</v>
      </c>
      <c r="AR10" s="319">
        <f ca="1">'SC-II'!AR156</f>
        <v>0</v>
      </c>
      <c r="AS10" s="319">
        <f ca="1">'SC-II'!AS156</f>
        <v>0</v>
      </c>
      <c r="AT10" s="319">
        <f ca="1">'SC-II'!AT156</f>
        <v>0</v>
      </c>
      <c r="AU10" s="319">
        <f ca="1">'SC-II'!AU156</f>
        <v>0</v>
      </c>
      <c r="AV10" s="319">
        <f ca="1">'SC-II'!AV156</f>
        <v>0</v>
      </c>
      <c r="AW10" s="319">
        <f ca="1">'SC-II'!AW156</f>
        <v>0</v>
      </c>
      <c r="AX10" s="319">
        <f ca="1">'SC-II'!AX156</f>
        <v>0</v>
      </c>
      <c r="AY10" s="319">
        <f ca="1">'SC-II'!AY156</f>
        <v>0</v>
      </c>
      <c r="AZ10" s="319">
        <f ca="1">'SC-II'!AZ156</f>
        <v>0</v>
      </c>
      <c r="BA10" s="319">
        <f ca="1">'SC-II'!BA156</f>
        <v>33655343</v>
      </c>
    </row>
    <row r="11" spans="1:53" s="320" customFormat="1" ht="15.75" customHeight="1">
      <c r="A11" s="63">
        <f t="array" aca="1" ref="A11" ca="1">IF(C11&lt;&gt;0,SUM(($C$11:C11&lt;&gt;0)*1),"")</f>
        <v>1</v>
      </c>
      <c r="B11" s="321" t="str">
        <f ca="1">IF(ROWS($1:1)&gt;COUNT(Dong8),"",OFFSET(TH!C$1,SMALL(Dong8,ROWS($1:1)),))</f>
        <v/>
      </c>
      <c r="C11" s="321" t="str">
        <f ca="1">IF(ROWS($1:1)&gt;COUNT(Dong8),"",OFFSET(TH!D$1,SMALL(Dong8,ROWS($1:1)),))</f>
        <v/>
      </c>
      <c r="D11" s="321" t="str">
        <f ca="1">IF(ROWS($1:1)&gt;COUNT(Dong8),"",OFFSET(TH!E$1,SMALL(Dong8,ROWS($1:1)),))</f>
        <v/>
      </c>
      <c r="E11" s="443" t="str">
        <f ca="1">IF(ROWS($1:1)&gt;COUNT(Dong8),"",OFFSET(TH!F$1,SMALL(Dong8,ROWS($1:1)),))</f>
        <v/>
      </c>
      <c r="F11" s="377" t="str">
        <f ca="1">IF(ROWS($1:1)&gt;COUNT(Dong8),"",OFFSET(TH!K$1,SMALL(Dong8,ROWS($1:1)),))</f>
        <v/>
      </c>
      <c r="G11" s="379" t="str">
        <f ca="1">IF(ROWS($1:1)&gt;COUNT(Dong8),"",OFFSET(TH!L$1,SMALL(Dong8,ROWS($1:1)),))</f>
        <v/>
      </c>
      <c r="H11" s="379" t="str">
        <f ca="1">IF(ROWS($1:1)&gt;COUNT(Dong8),"",OFFSET(TH!M$1,SMALL(Dong8,ROWS($1:1)),))</f>
        <v/>
      </c>
      <c r="I11" s="63">
        <f t="shared" ref="I11:I26" ca="1" si="0">A11</f>
        <v>1</v>
      </c>
      <c r="J11" s="323">
        <f t="shared" ref="J11:J74" ca="1" si="1">IF($G11="1111",$F11,0)</f>
        <v>0</v>
      </c>
      <c r="K11" s="323">
        <f t="shared" ref="K11:K74" ca="1" si="2">IF($H11="1111",$F11,0)</f>
        <v>0</v>
      </c>
      <c r="L11" s="323">
        <f t="shared" ref="L11:N74" ca="1" si="3">IF($G11="1121",$F11,0)</f>
        <v>0</v>
      </c>
      <c r="M11" s="323">
        <f t="shared" ref="M11:O74" ca="1" si="4">IF($H11="1121",$F11,0)</f>
        <v>0</v>
      </c>
      <c r="N11" s="323">
        <f ca="1">IF($G11="1122",$F11,0)</f>
        <v>0</v>
      </c>
      <c r="O11" s="323">
        <f ca="1">IF($H11="1122",$F11,0)</f>
        <v>0</v>
      </c>
      <c r="P11" s="323">
        <f t="shared" ref="P11:P74" ca="1" si="5">IF($G11="1331",$F11,0)</f>
        <v>0</v>
      </c>
      <c r="Q11" s="323">
        <f t="shared" ref="Q11:Q74" ca="1" si="6">IF($H11="1331",$F11,0)</f>
        <v>0</v>
      </c>
      <c r="R11" s="323">
        <f t="shared" ref="R11:R74" ca="1" si="7">IF($G11="1388",$F11,0)</f>
        <v>0</v>
      </c>
      <c r="S11" s="323">
        <f t="shared" ref="S11:S74" ca="1" si="8">IF($H11="1388",$F11,0)</f>
        <v>0</v>
      </c>
      <c r="T11" s="323">
        <f ca="1">IF($G11="2412",$F11,0)</f>
        <v>0</v>
      </c>
      <c r="U11" s="323">
        <f ca="1">IF($H11="2412",$F11,0)</f>
        <v>0</v>
      </c>
      <c r="V11" s="323">
        <f t="shared" ref="V11:V74" ca="1" si="9">IF($G11="331",$F11,0)</f>
        <v>0</v>
      </c>
      <c r="W11" s="323">
        <f t="shared" ref="W11:W74" ca="1" si="10">IF($H11="331",$F11,0)</f>
        <v>0</v>
      </c>
      <c r="X11" s="323">
        <f t="shared" ref="X11:X74" ca="1" si="11">IF($G11="3334",$F11,0)</f>
        <v>0</v>
      </c>
      <c r="Y11" s="323">
        <f t="shared" ref="Y11:Y74" ca="1" si="12">IF($H11="3334",$F11,0)</f>
        <v>0</v>
      </c>
      <c r="Z11" s="323">
        <f t="shared" ref="Z11:Z74" ca="1" si="13">IF($G11="33382",$F11,0)</f>
        <v>0</v>
      </c>
      <c r="AA11" s="323">
        <f t="shared" ref="AA11:AA74" ca="1" si="14">IF($H11="33382",$F11,0)</f>
        <v>0</v>
      </c>
      <c r="AB11" s="323">
        <f t="shared" ref="AB11:AB74" ca="1" si="15">IF($G11="3388",$F11,0)</f>
        <v>0</v>
      </c>
      <c r="AC11" s="323">
        <f t="shared" ref="AC11:AC74" ca="1" si="16">IF($H11="3388",$F11,0)</f>
        <v>0</v>
      </c>
      <c r="AD11" s="323">
        <f t="shared" ref="AD11:AD74" ca="1" si="17">IF($G11="3411",$F11,0)</f>
        <v>0</v>
      </c>
      <c r="AE11" s="323">
        <f t="shared" ref="AE11:AE74" ca="1" si="18">IF($H11="3411",$F11,0)</f>
        <v>0</v>
      </c>
      <c r="AF11" s="323">
        <f ca="1">IF($G11="3412",$F11,0)</f>
        <v>0</v>
      </c>
      <c r="AG11" s="323">
        <f ca="1">IF($H11="3412",$F11,0)</f>
        <v>0</v>
      </c>
      <c r="AH11" s="323">
        <f t="shared" ref="AH11:AH74" ca="1" si="19">IF($G11="4111",$F11,0)</f>
        <v>0</v>
      </c>
      <c r="AI11" s="323">
        <f t="shared" ref="AI11:AI74" ca="1" si="20">IF($H11="4111",$F11,0)</f>
        <v>0</v>
      </c>
      <c r="AJ11" s="323">
        <f t="shared" ref="AJ11:AJ74" ca="1" si="21">IF($G11="4211",$F11,0)</f>
        <v>0</v>
      </c>
      <c r="AK11" s="323">
        <f t="shared" ref="AK11:AK74" ca="1" si="22">IF($H11="4211",$F11,0)</f>
        <v>0</v>
      </c>
      <c r="AL11" s="323">
        <f t="shared" ref="AL11:AL74" ca="1" si="23">IF($G11="4212",$F11,0)</f>
        <v>0</v>
      </c>
      <c r="AM11" s="323">
        <f t="shared" ref="AM11:AM74" ca="1" si="24">IF($H11="4212",$F11,0)</f>
        <v>0</v>
      </c>
      <c r="AN11" s="323">
        <f t="shared" ref="AN11:AN74" ca="1" si="25">IF($G11="515",$F11,0)</f>
        <v>0</v>
      </c>
      <c r="AO11" s="323">
        <f t="shared" ref="AO11:AO74" ca="1" si="26">IF($H11="515",$F11,0)</f>
        <v>0</v>
      </c>
      <c r="AP11" s="323">
        <f t="shared" ref="AP11:AP74" ca="1" si="27">IF($G11="635",$F11,0)</f>
        <v>0</v>
      </c>
      <c r="AQ11" s="323">
        <f t="shared" ref="AQ11:AQ74" ca="1" si="28">IF($H11="635",$F11,0)</f>
        <v>0</v>
      </c>
      <c r="AR11" s="323">
        <f t="shared" ref="AR11:AR74" ca="1" si="29">IF($G11="642",$F11,0)</f>
        <v>0</v>
      </c>
      <c r="AS11" s="323">
        <f t="shared" ref="AS11:AS74" ca="1" si="30">IF($H11="642",$F11,0)</f>
        <v>0</v>
      </c>
      <c r="AT11" s="323">
        <f t="shared" ref="AT11:AT74" ca="1" si="31">IF($G11="711",$F11,0)</f>
        <v>0</v>
      </c>
      <c r="AU11" s="323">
        <f t="shared" ref="AU11:AU74" ca="1" si="32">IF($H11="711",$F11,0)</f>
        <v>0</v>
      </c>
      <c r="AV11" s="323">
        <f t="shared" ref="AV11:AV74" ca="1" si="33">IF($G11="811",$F11,0)</f>
        <v>0</v>
      </c>
      <c r="AW11" s="323">
        <f t="shared" ref="AW11:AW74" ca="1" si="34">IF($H11="811",$F11,0)</f>
        <v>0</v>
      </c>
      <c r="AX11" s="323">
        <f t="shared" ref="AX11:AX74" ca="1" si="35">IF($G11="821",$F11,0)</f>
        <v>0</v>
      </c>
      <c r="AY11" s="323">
        <f t="shared" ref="AY11:AY74" ca="1" si="36">IF($H11="821",$F11,0)</f>
        <v>0</v>
      </c>
      <c r="AZ11" s="323">
        <f t="shared" ref="AZ11:AZ74" ca="1" si="37">IF($G11="911",$F11,0)</f>
        <v>0</v>
      </c>
      <c r="BA11" s="323">
        <f t="shared" ref="BA11:BA74" ca="1" si="38">IF($H11="911",$F11,0)</f>
        <v>0</v>
      </c>
    </row>
    <row r="12" spans="1:53" s="320" customFormat="1" ht="15.75" customHeight="1">
      <c r="A12" s="63" t="str">
        <f t="array" ref="A12">IF(C12&lt;&gt;0,SUM(($C$11:C12&lt;&gt;0)*1),"")</f>
        <v/>
      </c>
      <c r="B12" s="321"/>
      <c r="C12" s="321"/>
      <c r="D12" s="321"/>
      <c r="E12" s="443"/>
      <c r="F12" s="377"/>
      <c r="G12" s="379"/>
      <c r="H12" s="379"/>
      <c r="I12" s="63" t="str">
        <f t="shared" si="0"/>
        <v/>
      </c>
      <c r="J12" s="323">
        <f t="shared" si="1"/>
        <v>0</v>
      </c>
      <c r="K12" s="323">
        <f t="shared" si="2"/>
        <v>0</v>
      </c>
      <c r="L12" s="323">
        <f t="shared" si="3"/>
        <v>0</v>
      </c>
      <c r="M12" s="323">
        <f t="shared" si="4"/>
        <v>0</v>
      </c>
      <c r="N12" s="323">
        <f t="shared" ref="N12:N75" si="39">IF($G12="1122",$F12,0)</f>
        <v>0</v>
      </c>
      <c r="O12" s="323">
        <f t="shared" ref="O12:O75" si="40">IF($H12="1122",$F12,0)</f>
        <v>0</v>
      </c>
      <c r="P12" s="323">
        <f t="shared" si="5"/>
        <v>0</v>
      </c>
      <c r="Q12" s="323">
        <f t="shared" si="6"/>
        <v>0</v>
      </c>
      <c r="R12" s="323">
        <f t="shared" si="7"/>
        <v>0</v>
      </c>
      <c r="S12" s="323">
        <f t="shared" si="8"/>
        <v>0</v>
      </c>
      <c r="T12" s="323">
        <f t="shared" ref="T12:T75" si="41">IF($G12="2412",$F12,0)</f>
        <v>0</v>
      </c>
      <c r="U12" s="323">
        <f t="shared" ref="U12:U75" si="42">IF($H12="2412",$F12,0)</f>
        <v>0</v>
      </c>
      <c r="V12" s="323">
        <f t="shared" si="9"/>
        <v>0</v>
      </c>
      <c r="W12" s="323">
        <f t="shared" si="10"/>
        <v>0</v>
      </c>
      <c r="X12" s="323">
        <f t="shared" si="11"/>
        <v>0</v>
      </c>
      <c r="Y12" s="323">
        <f t="shared" si="12"/>
        <v>0</v>
      </c>
      <c r="Z12" s="323">
        <f t="shared" si="13"/>
        <v>0</v>
      </c>
      <c r="AA12" s="323">
        <f t="shared" si="14"/>
        <v>0</v>
      </c>
      <c r="AB12" s="323">
        <f t="shared" si="15"/>
        <v>0</v>
      </c>
      <c r="AC12" s="323">
        <f t="shared" si="16"/>
        <v>0</v>
      </c>
      <c r="AD12" s="323">
        <f t="shared" si="17"/>
        <v>0</v>
      </c>
      <c r="AE12" s="323">
        <f t="shared" si="18"/>
        <v>0</v>
      </c>
      <c r="AF12" s="323">
        <f t="shared" ref="AF12:AF75" si="43">IF($G12="3412",$F12,0)</f>
        <v>0</v>
      </c>
      <c r="AG12" s="323">
        <f t="shared" ref="AG12:AG75" si="44">IF($H12="3412",$F12,0)</f>
        <v>0</v>
      </c>
      <c r="AH12" s="323">
        <f t="shared" si="19"/>
        <v>0</v>
      </c>
      <c r="AI12" s="323">
        <f t="shared" si="20"/>
        <v>0</v>
      </c>
      <c r="AJ12" s="323">
        <f t="shared" si="21"/>
        <v>0</v>
      </c>
      <c r="AK12" s="323">
        <f t="shared" si="22"/>
        <v>0</v>
      </c>
      <c r="AL12" s="323">
        <f t="shared" si="23"/>
        <v>0</v>
      </c>
      <c r="AM12" s="323">
        <f t="shared" si="24"/>
        <v>0</v>
      </c>
      <c r="AN12" s="323">
        <f t="shared" si="25"/>
        <v>0</v>
      </c>
      <c r="AO12" s="323">
        <f t="shared" si="26"/>
        <v>0</v>
      </c>
      <c r="AP12" s="323">
        <f t="shared" si="27"/>
        <v>0</v>
      </c>
      <c r="AQ12" s="323">
        <f t="shared" si="28"/>
        <v>0</v>
      </c>
      <c r="AR12" s="323">
        <f t="shared" si="29"/>
        <v>0</v>
      </c>
      <c r="AS12" s="323">
        <f t="shared" si="30"/>
        <v>0</v>
      </c>
      <c r="AT12" s="323">
        <f t="shared" si="31"/>
        <v>0</v>
      </c>
      <c r="AU12" s="323">
        <f t="shared" si="32"/>
        <v>0</v>
      </c>
      <c r="AV12" s="323">
        <f t="shared" si="33"/>
        <v>0</v>
      </c>
      <c r="AW12" s="323">
        <f t="shared" si="34"/>
        <v>0</v>
      </c>
      <c r="AX12" s="323">
        <f t="shared" si="35"/>
        <v>0</v>
      </c>
      <c r="AY12" s="323">
        <f t="shared" si="36"/>
        <v>0</v>
      </c>
      <c r="AZ12" s="323">
        <f t="shared" si="37"/>
        <v>0</v>
      </c>
      <c r="BA12" s="323">
        <f t="shared" si="38"/>
        <v>0</v>
      </c>
    </row>
    <row r="13" spans="1:53" s="320" customFormat="1" ht="15.75" customHeight="1">
      <c r="A13" s="63" t="str">
        <f t="array" ref="A13">IF(C13&lt;&gt;0,SUM(($C$11:C13&lt;&gt;0)*1),"")</f>
        <v/>
      </c>
      <c r="B13" s="321"/>
      <c r="C13" s="321"/>
      <c r="D13" s="321"/>
      <c r="E13" s="443"/>
      <c r="F13" s="377"/>
      <c r="G13" s="379"/>
      <c r="H13" s="379"/>
      <c r="I13" s="63" t="str">
        <f t="shared" si="0"/>
        <v/>
      </c>
      <c r="J13" s="323">
        <f t="shared" si="1"/>
        <v>0</v>
      </c>
      <c r="K13" s="323">
        <f t="shared" si="2"/>
        <v>0</v>
      </c>
      <c r="L13" s="323">
        <f t="shared" si="3"/>
        <v>0</v>
      </c>
      <c r="M13" s="323">
        <f t="shared" si="4"/>
        <v>0</v>
      </c>
      <c r="N13" s="323">
        <f t="shared" si="39"/>
        <v>0</v>
      </c>
      <c r="O13" s="323">
        <f t="shared" si="40"/>
        <v>0</v>
      </c>
      <c r="P13" s="323">
        <f t="shared" si="5"/>
        <v>0</v>
      </c>
      <c r="Q13" s="323">
        <f t="shared" si="6"/>
        <v>0</v>
      </c>
      <c r="R13" s="323">
        <f t="shared" si="7"/>
        <v>0</v>
      </c>
      <c r="S13" s="323">
        <f t="shared" si="8"/>
        <v>0</v>
      </c>
      <c r="T13" s="323">
        <f t="shared" si="41"/>
        <v>0</v>
      </c>
      <c r="U13" s="323">
        <f t="shared" si="42"/>
        <v>0</v>
      </c>
      <c r="V13" s="323">
        <f t="shared" si="9"/>
        <v>0</v>
      </c>
      <c r="W13" s="323">
        <f t="shared" si="10"/>
        <v>0</v>
      </c>
      <c r="X13" s="323">
        <f t="shared" si="11"/>
        <v>0</v>
      </c>
      <c r="Y13" s="323">
        <f t="shared" si="12"/>
        <v>0</v>
      </c>
      <c r="Z13" s="323">
        <f t="shared" si="13"/>
        <v>0</v>
      </c>
      <c r="AA13" s="323">
        <f t="shared" si="14"/>
        <v>0</v>
      </c>
      <c r="AB13" s="323">
        <f t="shared" si="15"/>
        <v>0</v>
      </c>
      <c r="AC13" s="323">
        <f t="shared" si="16"/>
        <v>0</v>
      </c>
      <c r="AD13" s="323">
        <f t="shared" si="17"/>
        <v>0</v>
      </c>
      <c r="AE13" s="323">
        <f t="shared" si="18"/>
        <v>0</v>
      </c>
      <c r="AF13" s="323">
        <f t="shared" si="43"/>
        <v>0</v>
      </c>
      <c r="AG13" s="323">
        <f t="shared" si="44"/>
        <v>0</v>
      </c>
      <c r="AH13" s="323">
        <f t="shared" si="19"/>
        <v>0</v>
      </c>
      <c r="AI13" s="323">
        <f t="shared" si="20"/>
        <v>0</v>
      </c>
      <c r="AJ13" s="323">
        <f t="shared" si="21"/>
        <v>0</v>
      </c>
      <c r="AK13" s="323">
        <f t="shared" si="22"/>
        <v>0</v>
      </c>
      <c r="AL13" s="323">
        <f t="shared" si="23"/>
        <v>0</v>
      </c>
      <c r="AM13" s="323">
        <f t="shared" si="24"/>
        <v>0</v>
      </c>
      <c r="AN13" s="323">
        <f t="shared" si="25"/>
        <v>0</v>
      </c>
      <c r="AO13" s="323">
        <f t="shared" si="26"/>
        <v>0</v>
      </c>
      <c r="AP13" s="323">
        <f t="shared" si="27"/>
        <v>0</v>
      </c>
      <c r="AQ13" s="323">
        <f t="shared" si="28"/>
        <v>0</v>
      </c>
      <c r="AR13" s="323">
        <f t="shared" si="29"/>
        <v>0</v>
      </c>
      <c r="AS13" s="323">
        <f t="shared" si="30"/>
        <v>0</v>
      </c>
      <c r="AT13" s="323">
        <f t="shared" si="31"/>
        <v>0</v>
      </c>
      <c r="AU13" s="323">
        <f t="shared" si="32"/>
        <v>0</v>
      </c>
      <c r="AV13" s="323">
        <f t="shared" si="33"/>
        <v>0</v>
      </c>
      <c r="AW13" s="323">
        <f t="shared" si="34"/>
        <v>0</v>
      </c>
      <c r="AX13" s="323">
        <f t="shared" si="35"/>
        <v>0</v>
      </c>
      <c r="AY13" s="323">
        <f t="shared" si="36"/>
        <v>0</v>
      </c>
      <c r="AZ13" s="323">
        <f t="shared" si="37"/>
        <v>0</v>
      </c>
      <c r="BA13" s="323">
        <f t="shared" si="38"/>
        <v>0</v>
      </c>
    </row>
    <row r="14" spans="1:53" s="320" customFormat="1" ht="15.75" customHeight="1">
      <c r="A14" s="63" t="str">
        <f t="array" ref="A14">IF(C14&lt;&gt;0,SUM(($C$11:C14&lt;&gt;0)*1),"")</f>
        <v/>
      </c>
      <c r="B14" s="321"/>
      <c r="C14" s="321"/>
      <c r="D14" s="321"/>
      <c r="E14" s="443"/>
      <c r="F14" s="377"/>
      <c r="G14" s="379"/>
      <c r="H14" s="379"/>
      <c r="I14" s="63" t="str">
        <f t="shared" si="0"/>
        <v/>
      </c>
      <c r="J14" s="323">
        <f t="shared" si="1"/>
        <v>0</v>
      </c>
      <c r="K14" s="323">
        <f t="shared" si="2"/>
        <v>0</v>
      </c>
      <c r="L14" s="323">
        <f t="shared" si="3"/>
        <v>0</v>
      </c>
      <c r="M14" s="323">
        <f t="shared" si="4"/>
        <v>0</v>
      </c>
      <c r="N14" s="323">
        <f t="shared" si="39"/>
        <v>0</v>
      </c>
      <c r="O14" s="323">
        <f t="shared" si="40"/>
        <v>0</v>
      </c>
      <c r="P14" s="323">
        <f t="shared" si="5"/>
        <v>0</v>
      </c>
      <c r="Q14" s="323">
        <f t="shared" si="6"/>
        <v>0</v>
      </c>
      <c r="R14" s="323">
        <f t="shared" si="7"/>
        <v>0</v>
      </c>
      <c r="S14" s="323">
        <f t="shared" si="8"/>
        <v>0</v>
      </c>
      <c r="T14" s="323">
        <f t="shared" si="41"/>
        <v>0</v>
      </c>
      <c r="U14" s="323">
        <f t="shared" si="42"/>
        <v>0</v>
      </c>
      <c r="V14" s="323">
        <f t="shared" si="9"/>
        <v>0</v>
      </c>
      <c r="W14" s="323">
        <f t="shared" si="10"/>
        <v>0</v>
      </c>
      <c r="X14" s="323">
        <f t="shared" si="11"/>
        <v>0</v>
      </c>
      <c r="Y14" s="323">
        <f t="shared" si="12"/>
        <v>0</v>
      </c>
      <c r="Z14" s="323">
        <f t="shared" si="13"/>
        <v>0</v>
      </c>
      <c r="AA14" s="323">
        <f t="shared" si="14"/>
        <v>0</v>
      </c>
      <c r="AB14" s="323">
        <f t="shared" si="15"/>
        <v>0</v>
      </c>
      <c r="AC14" s="323">
        <f t="shared" si="16"/>
        <v>0</v>
      </c>
      <c r="AD14" s="323">
        <f t="shared" si="17"/>
        <v>0</v>
      </c>
      <c r="AE14" s="323">
        <f t="shared" si="18"/>
        <v>0</v>
      </c>
      <c r="AF14" s="323">
        <f t="shared" si="43"/>
        <v>0</v>
      </c>
      <c r="AG14" s="323">
        <f t="shared" si="44"/>
        <v>0</v>
      </c>
      <c r="AH14" s="323">
        <f t="shared" si="19"/>
        <v>0</v>
      </c>
      <c r="AI14" s="323">
        <f t="shared" si="20"/>
        <v>0</v>
      </c>
      <c r="AJ14" s="323">
        <f t="shared" si="21"/>
        <v>0</v>
      </c>
      <c r="AK14" s="323">
        <f t="shared" si="22"/>
        <v>0</v>
      </c>
      <c r="AL14" s="323">
        <f t="shared" si="23"/>
        <v>0</v>
      </c>
      <c r="AM14" s="323">
        <f t="shared" si="24"/>
        <v>0</v>
      </c>
      <c r="AN14" s="323">
        <f t="shared" si="25"/>
        <v>0</v>
      </c>
      <c r="AO14" s="323">
        <f t="shared" si="26"/>
        <v>0</v>
      </c>
      <c r="AP14" s="323">
        <f t="shared" si="27"/>
        <v>0</v>
      </c>
      <c r="AQ14" s="323">
        <f t="shared" si="28"/>
        <v>0</v>
      </c>
      <c r="AR14" s="323">
        <f t="shared" si="29"/>
        <v>0</v>
      </c>
      <c r="AS14" s="323">
        <f t="shared" si="30"/>
        <v>0</v>
      </c>
      <c r="AT14" s="323">
        <f t="shared" si="31"/>
        <v>0</v>
      </c>
      <c r="AU14" s="323">
        <f t="shared" si="32"/>
        <v>0</v>
      </c>
      <c r="AV14" s="323">
        <f t="shared" si="33"/>
        <v>0</v>
      </c>
      <c r="AW14" s="323">
        <f t="shared" si="34"/>
        <v>0</v>
      </c>
      <c r="AX14" s="323">
        <f t="shared" si="35"/>
        <v>0</v>
      </c>
      <c r="AY14" s="323">
        <f t="shared" si="36"/>
        <v>0</v>
      </c>
      <c r="AZ14" s="323">
        <f t="shared" si="37"/>
        <v>0</v>
      </c>
      <c r="BA14" s="323">
        <f t="shared" si="38"/>
        <v>0</v>
      </c>
    </row>
    <row r="15" spans="1:53" s="320" customFormat="1" ht="15.75" customHeight="1">
      <c r="A15" s="63" t="str">
        <f t="array" ref="A15">IF(C15&lt;&gt;0,SUM(($C$11:C15&lt;&gt;0)*1),"")</f>
        <v/>
      </c>
      <c r="B15" s="321"/>
      <c r="C15" s="321"/>
      <c r="D15" s="321"/>
      <c r="E15" s="443"/>
      <c r="F15" s="377"/>
      <c r="G15" s="379"/>
      <c r="H15" s="379"/>
      <c r="I15" s="63" t="str">
        <f t="shared" si="0"/>
        <v/>
      </c>
      <c r="J15" s="323">
        <f t="shared" si="1"/>
        <v>0</v>
      </c>
      <c r="K15" s="323">
        <f t="shared" si="2"/>
        <v>0</v>
      </c>
      <c r="L15" s="323">
        <f t="shared" si="3"/>
        <v>0</v>
      </c>
      <c r="M15" s="323">
        <f t="shared" si="4"/>
        <v>0</v>
      </c>
      <c r="N15" s="323">
        <f t="shared" si="39"/>
        <v>0</v>
      </c>
      <c r="O15" s="323">
        <f t="shared" si="40"/>
        <v>0</v>
      </c>
      <c r="P15" s="323">
        <f t="shared" si="5"/>
        <v>0</v>
      </c>
      <c r="Q15" s="323">
        <f t="shared" si="6"/>
        <v>0</v>
      </c>
      <c r="R15" s="323">
        <f t="shared" si="7"/>
        <v>0</v>
      </c>
      <c r="S15" s="323">
        <f t="shared" si="8"/>
        <v>0</v>
      </c>
      <c r="T15" s="323">
        <f t="shared" si="41"/>
        <v>0</v>
      </c>
      <c r="U15" s="323">
        <f t="shared" si="42"/>
        <v>0</v>
      </c>
      <c r="V15" s="323">
        <f t="shared" si="9"/>
        <v>0</v>
      </c>
      <c r="W15" s="323">
        <f t="shared" si="10"/>
        <v>0</v>
      </c>
      <c r="X15" s="323">
        <f t="shared" si="11"/>
        <v>0</v>
      </c>
      <c r="Y15" s="323">
        <f t="shared" si="12"/>
        <v>0</v>
      </c>
      <c r="Z15" s="323">
        <f t="shared" si="13"/>
        <v>0</v>
      </c>
      <c r="AA15" s="323">
        <f t="shared" si="14"/>
        <v>0</v>
      </c>
      <c r="AB15" s="323">
        <f t="shared" si="15"/>
        <v>0</v>
      </c>
      <c r="AC15" s="323">
        <f t="shared" si="16"/>
        <v>0</v>
      </c>
      <c r="AD15" s="323">
        <f t="shared" si="17"/>
        <v>0</v>
      </c>
      <c r="AE15" s="323">
        <f t="shared" si="18"/>
        <v>0</v>
      </c>
      <c r="AF15" s="323">
        <f t="shared" si="43"/>
        <v>0</v>
      </c>
      <c r="AG15" s="323">
        <f t="shared" si="44"/>
        <v>0</v>
      </c>
      <c r="AH15" s="323">
        <f t="shared" si="19"/>
        <v>0</v>
      </c>
      <c r="AI15" s="323">
        <f t="shared" si="20"/>
        <v>0</v>
      </c>
      <c r="AJ15" s="323">
        <f t="shared" si="21"/>
        <v>0</v>
      </c>
      <c r="AK15" s="323">
        <f t="shared" si="22"/>
        <v>0</v>
      </c>
      <c r="AL15" s="323">
        <f t="shared" si="23"/>
        <v>0</v>
      </c>
      <c r="AM15" s="323">
        <f t="shared" si="24"/>
        <v>0</v>
      </c>
      <c r="AN15" s="323">
        <f t="shared" si="25"/>
        <v>0</v>
      </c>
      <c r="AO15" s="323">
        <f t="shared" si="26"/>
        <v>0</v>
      </c>
      <c r="AP15" s="323">
        <f t="shared" si="27"/>
        <v>0</v>
      </c>
      <c r="AQ15" s="323">
        <f t="shared" si="28"/>
        <v>0</v>
      </c>
      <c r="AR15" s="323">
        <f t="shared" si="29"/>
        <v>0</v>
      </c>
      <c r="AS15" s="323">
        <f t="shared" si="30"/>
        <v>0</v>
      </c>
      <c r="AT15" s="323">
        <f t="shared" si="31"/>
        <v>0</v>
      </c>
      <c r="AU15" s="323">
        <f t="shared" si="32"/>
        <v>0</v>
      </c>
      <c r="AV15" s="323">
        <f t="shared" si="33"/>
        <v>0</v>
      </c>
      <c r="AW15" s="323">
        <f t="shared" si="34"/>
        <v>0</v>
      </c>
      <c r="AX15" s="323">
        <f t="shared" si="35"/>
        <v>0</v>
      </c>
      <c r="AY15" s="323">
        <f t="shared" si="36"/>
        <v>0</v>
      </c>
      <c r="AZ15" s="323">
        <f t="shared" si="37"/>
        <v>0</v>
      </c>
      <c r="BA15" s="323">
        <f t="shared" si="38"/>
        <v>0</v>
      </c>
    </row>
    <row r="16" spans="1:53" s="320" customFormat="1" ht="15.75" customHeight="1">
      <c r="A16" s="63" t="str">
        <f t="array" ref="A16">IF(C16&lt;&gt;0,SUM(($C$11:C16&lt;&gt;0)*1),"")</f>
        <v/>
      </c>
      <c r="B16" s="321"/>
      <c r="C16" s="321"/>
      <c r="D16" s="321"/>
      <c r="E16" s="443"/>
      <c r="F16" s="377"/>
      <c r="G16" s="379"/>
      <c r="H16" s="379"/>
      <c r="I16" s="63" t="str">
        <f t="shared" si="0"/>
        <v/>
      </c>
      <c r="J16" s="323">
        <f t="shared" si="1"/>
        <v>0</v>
      </c>
      <c r="K16" s="323">
        <f t="shared" si="2"/>
        <v>0</v>
      </c>
      <c r="L16" s="323">
        <f t="shared" si="3"/>
        <v>0</v>
      </c>
      <c r="M16" s="323">
        <f t="shared" si="4"/>
        <v>0</v>
      </c>
      <c r="N16" s="323">
        <f t="shared" si="39"/>
        <v>0</v>
      </c>
      <c r="O16" s="323">
        <f t="shared" si="40"/>
        <v>0</v>
      </c>
      <c r="P16" s="323">
        <f t="shared" si="5"/>
        <v>0</v>
      </c>
      <c r="Q16" s="323">
        <f t="shared" si="6"/>
        <v>0</v>
      </c>
      <c r="R16" s="323">
        <f t="shared" si="7"/>
        <v>0</v>
      </c>
      <c r="S16" s="323">
        <f t="shared" si="8"/>
        <v>0</v>
      </c>
      <c r="T16" s="323">
        <f t="shared" si="41"/>
        <v>0</v>
      </c>
      <c r="U16" s="323">
        <f t="shared" si="42"/>
        <v>0</v>
      </c>
      <c r="V16" s="323">
        <f t="shared" si="9"/>
        <v>0</v>
      </c>
      <c r="W16" s="323">
        <f t="shared" si="10"/>
        <v>0</v>
      </c>
      <c r="X16" s="323">
        <f t="shared" si="11"/>
        <v>0</v>
      </c>
      <c r="Y16" s="323">
        <f t="shared" si="12"/>
        <v>0</v>
      </c>
      <c r="Z16" s="323">
        <f t="shared" si="13"/>
        <v>0</v>
      </c>
      <c r="AA16" s="323">
        <f t="shared" si="14"/>
        <v>0</v>
      </c>
      <c r="AB16" s="323">
        <f t="shared" si="15"/>
        <v>0</v>
      </c>
      <c r="AC16" s="323">
        <f t="shared" si="16"/>
        <v>0</v>
      </c>
      <c r="AD16" s="323">
        <f t="shared" si="17"/>
        <v>0</v>
      </c>
      <c r="AE16" s="323">
        <f t="shared" si="18"/>
        <v>0</v>
      </c>
      <c r="AF16" s="323">
        <f t="shared" si="43"/>
        <v>0</v>
      </c>
      <c r="AG16" s="323">
        <f t="shared" si="44"/>
        <v>0</v>
      </c>
      <c r="AH16" s="323">
        <f t="shared" si="19"/>
        <v>0</v>
      </c>
      <c r="AI16" s="323">
        <f t="shared" si="20"/>
        <v>0</v>
      </c>
      <c r="AJ16" s="323">
        <f t="shared" si="21"/>
        <v>0</v>
      </c>
      <c r="AK16" s="323">
        <f t="shared" si="22"/>
        <v>0</v>
      </c>
      <c r="AL16" s="323">
        <f t="shared" si="23"/>
        <v>0</v>
      </c>
      <c r="AM16" s="323">
        <f t="shared" si="24"/>
        <v>0</v>
      </c>
      <c r="AN16" s="323">
        <f t="shared" si="25"/>
        <v>0</v>
      </c>
      <c r="AO16" s="323">
        <f t="shared" si="26"/>
        <v>0</v>
      </c>
      <c r="AP16" s="323">
        <f t="shared" si="27"/>
        <v>0</v>
      </c>
      <c r="AQ16" s="323">
        <f t="shared" si="28"/>
        <v>0</v>
      </c>
      <c r="AR16" s="323">
        <f t="shared" si="29"/>
        <v>0</v>
      </c>
      <c r="AS16" s="323">
        <f t="shared" si="30"/>
        <v>0</v>
      </c>
      <c r="AT16" s="323">
        <f t="shared" si="31"/>
        <v>0</v>
      </c>
      <c r="AU16" s="323">
        <f t="shared" si="32"/>
        <v>0</v>
      </c>
      <c r="AV16" s="323">
        <f t="shared" si="33"/>
        <v>0</v>
      </c>
      <c r="AW16" s="323">
        <f t="shared" si="34"/>
        <v>0</v>
      </c>
      <c r="AX16" s="323">
        <f t="shared" si="35"/>
        <v>0</v>
      </c>
      <c r="AY16" s="323">
        <f t="shared" si="36"/>
        <v>0</v>
      </c>
      <c r="AZ16" s="323">
        <f t="shared" si="37"/>
        <v>0</v>
      </c>
      <c r="BA16" s="323">
        <f t="shared" si="38"/>
        <v>0</v>
      </c>
    </row>
    <row r="17" spans="1:53" s="320" customFormat="1" ht="15.75" customHeight="1">
      <c r="A17" s="63" t="str">
        <f t="array" ref="A17">IF(C17&lt;&gt;0,SUM(($C$11:C17&lt;&gt;0)*1),"")</f>
        <v/>
      </c>
      <c r="B17" s="321"/>
      <c r="C17" s="321"/>
      <c r="D17" s="321"/>
      <c r="E17" s="443"/>
      <c r="F17" s="377"/>
      <c r="G17" s="379"/>
      <c r="H17" s="379"/>
      <c r="I17" s="63" t="str">
        <f t="shared" si="0"/>
        <v/>
      </c>
      <c r="J17" s="323">
        <f t="shared" si="1"/>
        <v>0</v>
      </c>
      <c r="K17" s="323">
        <f t="shared" si="2"/>
        <v>0</v>
      </c>
      <c r="L17" s="323">
        <f t="shared" si="3"/>
        <v>0</v>
      </c>
      <c r="M17" s="323">
        <f t="shared" si="4"/>
        <v>0</v>
      </c>
      <c r="N17" s="323">
        <f t="shared" si="39"/>
        <v>0</v>
      </c>
      <c r="O17" s="323">
        <f t="shared" si="40"/>
        <v>0</v>
      </c>
      <c r="P17" s="323">
        <f t="shared" si="5"/>
        <v>0</v>
      </c>
      <c r="Q17" s="323">
        <f t="shared" si="6"/>
        <v>0</v>
      </c>
      <c r="R17" s="323">
        <f t="shared" si="7"/>
        <v>0</v>
      </c>
      <c r="S17" s="323">
        <f t="shared" si="8"/>
        <v>0</v>
      </c>
      <c r="T17" s="323">
        <f t="shared" si="41"/>
        <v>0</v>
      </c>
      <c r="U17" s="323">
        <f t="shared" si="42"/>
        <v>0</v>
      </c>
      <c r="V17" s="323">
        <f t="shared" si="9"/>
        <v>0</v>
      </c>
      <c r="W17" s="323">
        <f t="shared" si="10"/>
        <v>0</v>
      </c>
      <c r="X17" s="323">
        <f t="shared" si="11"/>
        <v>0</v>
      </c>
      <c r="Y17" s="323">
        <f t="shared" si="12"/>
        <v>0</v>
      </c>
      <c r="Z17" s="323">
        <f t="shared" si="13"/>
        <v>0</v>
      </c>
      <c r="AA17" s="323">
        <f t="shared" si="14"/>
        <v>0</v>
      </c>
      <c r="AB17" s="323">
        <f t="shared" si="15"/>
        <v>0</v>
      </c>
      <c r="AC17" s="323">
        <f t="shared" si="16"/>
        <v>0</v>
      </c>
      <c r="AD17" s="323">
        <f t="shared" si="17"/>
        <v>0</v>
      </c>
      <c r="AE17" s="323">
        <f t="shared" si="18"/>
        <v>0</v>
      </c>
      <c r="AF17" s="323">
        <f t="shared" si="43"/>
        <v>0</v>
      </c>
      <c r="AG17" s="323">
        <f t="shared" si="44"/>
        <v>0</v>
      </c>
      <c r="AH17" s="323">
        <f t="shared" si="19"/>
        <v>0</v>
      </c>
      <c r="AI17" s="323">
        <f t="shared" si="20"/>
        <v>0</v>
      </c>
      <c r="AJ17" s="323">
        <f t="shared" si="21"/>
        <v>0</v>
      </c>
      <c r="AK17" s="323">
        <f t="shared" si="22"/>
        <v>0</v>
      </c>
      <c r="AL17" s="323">
        <f t="shared" si="23"/>
        <v>0</v>
      </c>
      <c r="AM17" s="323">
        <f t="shared" si="24"/>
        <v>0</v>
      </c>
      <c r="AN17" s="323">
        <f t="shared" si="25"/>
        <v>0</v>
      </c>
      <c r="AO17" s="323">
        <f t="shared" si="26"/>
        <v>0</v>
      </c>
      <c r="AP17" s="323">
        <f t="shared" si="27"/>
        <v>0</v>
      </c>
      <c r="AQ17" s="323">
        <f t="shared" si="28"/>
        <v>0</v>
      </c>
      <c r="AR17" s="323">
        <f t="shared" si="29"/>
        <v>0</v>
      </c>
      <c r="AS17" s="323">
        <f t="shared" si="30"/>
        <v>0</v>
      </c>
      <c r="AT17" s="323">
        <f t="shared" si="31"/>
        <v>0</v>
      </c>
      <c r="AU17" s="323">
        <f t="shared" si="32"/>
        <v>0</v>
      </c>
      <c r="AV17" s="323">
        <f t="shared" si="33"/>
        <v>0</v>
      </c>
      <c r="AW17" s="323">
        <f t="shared" si="34"/>
        <v>0</v>
      </c>
      <c r="AX17" s="323">
        <f t="shared" si="35"/>
        <v>0</v>
      </c>
      <c r="AY17" s="323">
        <f t="shared" si="36"/>
        <v>0</v>
      </c>
      <c r="AZ17" s="323">
        <f t="shared" si="37"/>
        <v>0</v>
      </c>
      <c r="BA17" s="323">
        <f t="shared" si="38"/>
        <v>0</v>
      </c>
    </row>
    <row r="18" spans="1:53" s="320" customFormat="1" ht="15.75" customHeight="1">
      <c r="A18" s="63" t="str">
        <f t="array" ref="A18">IF(C18&lt;&gt;0,SUM(($C$11:C18&lt;&gt;0)*1),"")</f>
        <v/>
      </c>
      <c r="B18" s="321"/>
      <c r="C18" s="321"/>
      <c r="D18" s="321"/>
      <c r="E18" s="443"/>
      <c r="F18" s="377"/>
      <c r="G18" s="379"/>
      <c r="H18" s="379"/>
      <c r="I18" s="63" t="str">
        <f t="shared" si="0"/>
        <v/>
      </c>
      <c r="J18" s="323">
        <f t="shared" si="1"/>
        <v>0</v>
      </c>
      <c r="K18" s="323">
        <f t="shared" si="2"/>
        <v>0</v>
      </c>
      <c r="L18" s="323">
        <f t="shared" si="3"/>
        <v>0</v>
      </c>
      <c r="M18" s="323">
        <f t="shared" si="4"/>
        <v>0</v>
      </c>
      <c r="N18" s="323">
        <f t="shared" si="39"/>
        <v>0</v>
      </c>
      <c r="O18" s="323">
        <f t="shared" si="40"/>
        <v>0</v>
      </c>
      <c r="P18" s="323">
        <f t="shared" si="5"/>
        <v>0</v>
      </c>
      <c r="Q18" s="323">
        <f t="shared" si="6"/>
        <v>0</v>
      </c>
      <c r="R18" s="323">
        <f t="shared" si="7"/>
        <v>0</v>
      </c>
      <c r="S18" s="323">
        <f t="shared" si="8"/>
        <v>0</v>
      </c>
      <c r="T18" s="323">
        <f t="shared" si="41"/>
        <v>0</v>
      </c>
      <c r="U18" s="323">
        <f t="shared" si="42"/>
        <v>0</v>
      </c>
      <c r="V18" s="323">
        <f t="shared" si="9"/>
        <v>0</v>
      </c>
      <c r="W18" s="323">
        <f t="shared" si="10"/>
        <v>0</v>
      </c>
      <c r="X18" s="323">
        <f t="shared" si="11"/>
        <v>0</v>
      </c>
      <c r="Y18" s="323">
        <f t="shared" si="12"/>
        <v>0</v>
      </c>
      <c r="Z18" s="323">
        <f t="shared" si="13"/>
        <v>0</v>
      </c>
      <c r="AA18" s="323">
        <f t="shared" si="14"/>
        <v>0</v>
      </c>
      <c r="AB18" s="323">
        <f t="shared" si="15"/>
        <v>0</v>
      </c>
      <c r="AC18" s="323">
        <f t="shared" si="16"/>
        <v>0</v>
      </c>
      <c r="AD18" s="323">
        <f t="shared" si="17"/>
        <v>0</v>
      </c>
      <c r="AE18" s="323">
        <f t="shared" si="18"/>
        <v>0</v>
      </c>
      <c r="AF18" s="323">
        <f t="shared" si="43"/>
        <v>0</v>
      </c>
      <c r="AG18" s="323">
        <f t="shared" si="44"/>
        <v>0</v>
      </c>
      <c r="AH18" s="323">
        <f t="shared" si="19"/>
        <v>0</v>
      </c>
      <c r="AI18" s="323">
        <f t="shared" si="20"/>
        <v>0</v>
      </c>
      <c r="AJ18" s="323">
        <f t="shared" si="21"/>
        <v>0</v>
      </c>
      <c r="AK18" s="323">
        <f t="shared" si="22"/>
        <v>0</v>
      </c>
      <c r="AL18" s="323">
        <f t="shared" si="23"/>
        <v>0</v>
      </c>
      <c r="AM18" s="323">
        <f t="shared" si="24"/>
        <v>0</v>
      </c>
      <c r="AN18" s="323">
        <f t="shared" si="25"/>
        <v>0</v>
      </c>
      <c r="AO18" s="323">
        <f t="shared" si="26"/>
        <v>0</v>
      </c>
      <c r="AP18" s="323">
        <f t="shared" si="27"/>
        <v>0</v>
      </c>
      <c r="AQ18" s="323">
        <f t="shared" si="28"/>
        <v>0</v>
      </c>
      <c r="AR18" s="323">
        <f t="shared" si="29"/>
        <v>0</v>
      </c>
      <c r="AS18" s="323">
        <f t="shared" si="30"/>
        <v>0</v>
      </c>
      <c r="AT18" s="323">
        <f t="shared" si="31"/>
        <v>0</v>
      </c>
      <c r="AU18" s="323">
        <f t="shared" si="32"/>
        <v>0</v>
      </c>
      <c r="AV18" s="323">
        <f t="shared" si="33"/>
        <v>0</v>
      </c>
      <c r="AW18" s="323">
        <f t="shared" si="34"/>
        <v>0</v>
      </c>
      <c r="AX18" s="323">
        <f t="shared" si="35"/>
        <v>0</v>
      </c>
      <c r="AY18" s="323">
        <f t="shared" si="36"/>
        <v>0</v>
      </c>
      <c r="AZ18" s="323">
        <f t="shared" si="37"/>
        <v>0</v>
      </c>
      <c r="BA18" s="323">
        <f t="shared" si="38"/>
        <v>0</v>
      </c>
    </row>
    <row r="19" spans="1:53" s="320" customFormat="1" ht="15.75" customHeight="1">
      <c r="A19" s="63" t="str">
        <f t="array" ref="A19">IF(C19&lt;&gt;0,SUM(($C$11:C19&lt;&gt;0)*1),"")</f>
        <v/>
      </c>
      <c r="B19" s="321"/>
      <c r="C19" s="321"/>
      <c r="D19" s="321"/>
      <c r="E19" s="443"/>
      <c r="F19" s="377"/>
      <c r="G19" s="379"/>
      <c r="H19" s="379"/>
      <c r="I19" s="63" t="str">
        <f t="shared" si="0"/>
        <v/>
      </c>
      <c r="J19" s="323">
        <f t="shared" si="1"/>
        <v>0</v>
      </c>
      <c r="K19" s="323">
        <f t="shared" si="2"/>
        <v>0</v>
      </c>
      <c r="L19" s="323">
        <f t="shared" si="3"/>
        <v>0</v>
      </c>
      <c r="M19" s="323">
        <f t="shared" si="4"/>
        <v>0</v>
      </c>
      <c r="N19" s="323">
        <f t="shared" si="39"/>
        <v>0</v>
      </c>
      <c r="O19" s="323">
        <f t="shared" si="40"/>
        <v>0</v>
      </c>
      <c r="P19" s="323">
        <f t="shared" si="5"/>
        <v>0</v>
      </c>
      <c r="Q19" s="323">
        <f t="shared" si="6"/>
        <v>0</v>
      </c>
      <c r="R19" s="323">
        <f t="shared" si="7"/>
        <v>0</v>
      </c>
      <c r="S19" s="323">
        <f t="shared" si="8"/>
        <v>0</v>
      </c>
      <c r="T19" s="323">
        <f t="shared" si="41"/>
        <v>0</v>
      </c>
      <c r="U19" s="323">
        <f t="shared" si="42"/>
        <v>0</v>
      </c>
      <c r="V19" s="323">
        <f t="shared" si="9"/>
        <v>0</v>
      </c>
      <c r="W19" s="323">
        <f t="shared" si="10"/>
        <v>0</v>
      </c>
      <c r="X19" s="323">
        <f t="shared" si="11"/>
        <v>0</v>
      </c>
      <c r="Y19" s="323">
        <f t="shared" si="12"/>
        <v>0</v>
      </c>
      <c r="Z19" s="323">
        <f t="shared" si="13"/>
        <v>0</v>
      </c>
      <c r="AA19" s="323">
        <f t="shared" si="14"/>
        <v>0</v>
      </c>
      <c r="AB19" s="323">
        <f t="shared" si="15"/>
        <v>0</v>
      </c>
      <c r="AC19" s="323">
        <f t="shared" si="16"/>
        <v>0</v>
      </c>
      <c r="AD19" s="323">
        <f t="shared" si="17"/>
        <v>0</v>
      </c>
      <c r="AE19" s="323">
        <f t="shared" si="18"/>
        <v>0</v>
      </c>
      <c r="AF19" s="323">
        <f t="shared" si="43"/>
        <v>0</v>
      </c>
      <c r="AG19" s="323">
        <f t="shared" si="44"/>
        <v>0</v>
      </c>
      <c r="AH19" s="323">
        <f t="shared" si="19"/>
        <v>0</v>
      </c>
      <c r="AI19" s="323">
        <f t="shared" si="20"/>
        <v>0</v>
      </c>
      <c r="AJ19" s="323">
        <f t="shared" si="21"/>
        <v>0</v>
      </c>
      <c r="AK19" s="323">
        <f t="shared" si="22"/>
        <v>0</v>
      </c>
      <c r="AL19" s="323">
        <f t="shared" si="23"/>
        <v>0</v>
      </c>
      <c r="AM19" s="323">
        <f t="shared" si="24"/>
        <v>0</v>
      </c>
      <c r="AN19" s="323">
        <f t="shared" si="25"/>
        <v>0</v>
      </c>
      <c r="AO19" s="323">
        <f t="shared" si="26"/>
        <v>0</v>
      </c>
      <c r="AP19" s="323">
        <f t="shared" si="27"/>
        <v>0</v>
      </c>
      <c r="AQ19" s="323">
        <f t="shared" si="28"/>
        <v>0</v>
      </c>
      <c r="AR19" s="323">
        <f t="shared" si="29"/>
        <v>0</v>
      </c>
      <c r="AS19" s="323">
        <f t="shared" si="30"/>
        <v>0</v>
      </c>
      <c r="AT19" s="323">
        <f t="shared" si="31"/>
        <v>0</v>
      </c>
      <c r="AU19" s="323">
        <f t="shared" si="32"/>
        <v>0</v>
      </c>
      <c r="AV19" s="323">
        <f t="shared" si="33"/>
        <v>0</v>
      </c>
      <c r="AW19" s="323">
        <f t="shared" si="34"/>
        <v>0</v>
      </c>
      <c r="AX19" s="323">
        <f t="shared" si="35"/>
        <v>0</v>
      </c>
      <c r="AY19" s="323">
        <f t="shared" si="36"/>
        <v>0</v>
      </c>
      <c r="AZ19" s="323">
        <f t="shared" si="37"/>
        <v>0</v>
      </c>
      <c r="BA19" s="323">
        <f t="shared" si="38"/>
        <v>0</v>
      </c>
    </row>
    <row r="20" spans="1:53" s="320" customFormat="1" ht="15.75" customHeight="1">
      <c r="A20" s="63" t="str">
        <f t="array" ref="A20">IF(C20&lt;&gt;0,SUM(($C$11:C20&lt;&gt;0)*1),"")</f>
        <v/>
      </c>
      <c r="B20" s="321"/>
      <c r="C20" s="321"/>
      <c r="D20" s="321"/>
      <c r="E20" s="443"/>
      <c r="F20" s="377"/>
      <c r="G20" s="379"/>
      <c r="H20" s="379"/>
      <c r="I20" s="63" t="str">
        <f t="shared" si="0"/>
        <v/>
      </c>
      <c r="J20" s="323">
        <f t="shared" si="1"/>
        <v>0</v>
      </c>
      <c r="K20" s="323">
        <f t="shared" si="2"/>
        <v>0</v>
      </c>
      <c r="L20" s="323">
        <f t="shared" si="3"/>
        <v>0</v>
      </c>
      <c r="M20" s="323">
        <f t="shared" si="4"/>
        <v>0</v>
      </c>
      <c r="N20" s="323">
        <f t="shared" si="39"/>
        <v>0</v>
      </c>
      <c r="O20" s="323">
        <f t="shared" si="40"/>
        <v>0</v>
      </c>
      <c r="P20" s="323">
        <f t="shared" si="5"/>
        <v>0</v>
      </c>
      <c r="Q20" s="323">
        <f t="shared" si="6"/>
        <v>0</v>
      </c>
      <c r="R20" s="323">
        <f t="shared" si="7"/>
        <v>0</v>
      </c>
      <c r="S20" s="323">
        <f t="shared" si="8"/>
        <v>0</v>
      </c>
      <c r="T20" s="323">
        <f t="shared" si="41"/>
        <v>0</v>
      </c>
      <c r="U20" s="323">
        <f t="shared" si="42"/>
        <v>0</v>
      </c>
      <c r="V20" s="323">
        <f t="shared" si="9"/>
        <v>0</v>
      </c>
      <c r="W20" s="323">
        <f t="shared" si="10"/>
        <v>0</v>
      </c>
      <c r="X20" s="323">
        <f t="shared" si="11"/>
        <v>0</v>
      </c>
      <c r="Y20" s="323">
        <f t="shared" si="12"/>
        <v>0</v>
      </c>
      <c r="Z20" s="323">
        <f t="shared" si="13"/>
        <v>0</v>
      </c>
      <c r="AA20" s="323">
        <f t="shared" si="14"/>
        <v>0</v>
      </c>
      <c r="AB20" s="323">
        <f t="shared" si="15"/>
        <v>0</v>
      </c>
      <c r="AC20" s="323">
        <f t="shared" si="16"/>
        <v>0</v>
      </c>
      <c r="AD20" s="323">
        <f t="shared" si="17"/>
        <v>0</v>
      </c>
      <c r="AE20" s="323">
        <f t="shared" si="18"/>
        <v>0</v>
      </c>
      <c r="AF20" s="323">
        <f t="shared" si="43"/>
        <v>0</v>
      </c>
      <c r="AG20" s="323">
        <f t="shared" si="44"/>
        <v>0</v>
      </c>
      <c r="AH20" s="323">
        <f t="shared" si="19"/>
        <v>0</v>
      </c>
      <c r="AI20" s="323">
        <f t="shared" si="20"/>
        <v>0</v>
      </c>
      <c r="AJ20" s="323">
        <f t="shared" si="21"/>
        <v>0</v>
      </c>
      <c r="AK20" s="323">
        <f t="shared" si="22"/>
        <v>0</v>
      </c>
      <c r="AL20" s="323">
        <f t="shared" si="23"/>
        <v>0</v>
      </c>
      <c r="AM20" s="323">
        <f t="shared" si="24"/>
        <v>0</v>
      </c>
      <c r="AN20" s="323">
        <f t="shared" si="25"/>
        <v>0</v>
      </c>
      <c r="AO20" s="323">
        <f t="shared" si="26"/>
        <v>0</v>
      </c>
      <c r="AP20" s="323">
        <f t="shared" si="27"/>
        <v>0</v>
      </c>
      <c r="AQ20" s="323">
        <f t="shared" si="28"/>
        <v>0</v>
      </c>
      <c r="AR20" s="323">
        <f t="shared" si="29"/>
        <v>0</v>
      </c>
      <c r="AS20" s="323">
        <f t="shared" si="30"/>
        <v>0</v>
      </c>
      <c r="AT20" s="323">
        <f t="shared" si="31"/>
        <v>0</v>
      </c>
      <c r="AU20" s="323">
        <f t="shared" si="32"/>
        <v>0</v>
      </c>
      <c r="AV20" s="323">
        <f t="shared" si="33"/>
        <v>0</v>
      </c>
      <c r="AW20" s="323">
        <f t="shared" si="34"/>
        <v>0</v>
      </c>
      <c r="AX20" s="323">
        <f t="shared" si="35"/>
        <v>0</v>
      </c>
      <c r="AY20" s="323">
        <f t="shared" si="36"/>
        <v>0</v>
      </c>
      <c r="AZ20" s="323">
        <f t="shared" si="37"/>
        <v>0</v>
      </c>
      <c r="BA20" s="323">
        <f t="shared" si="38"/>
        <v>0</v>
      </c>
    </row>
    <row r="21" spans="1:53" s="320" customFormat="1" ht="15.75" customHeight="1">
      <c r="A21" s="63" t="str">
        <f t="array" ref="A21">IF(C21&lt;&gt;0,SUM(($C$11:C21&lt;&gt;0)*1),"")</f>
        <v/>
      </c>
      <c r="B21" s="321"/>
      <c r="C21" s="321"/>
      <c r="D21" s="321"/>
      <c r="E21" s="443"/>
      <c r="F21" s="377"/>
      <c r="G21" s="379"/>
      <c r="H21" s="379"/>
      <c r="I21" s="63" t="str">
        <f t="shared" si="0"/>
        <v/>
      </c>
      <c r="J21" s="323">
        <f t="shared" si="1"/>
        <v>0</v>
      </c>
      <c r="K21" s="323">
        <f t="shared" si="2"/>
        <v>0</v>
      </c>
      <c r="L21" s="323">
        <f t="shared" si="3"/>
        <v>0</v>
      </c>
      <c r="M21" s="323">
        <f t="shared" si="4"/>
        <v>0</v>
      </c>
      <c r="N21" s="323">
        <f t="shared" si="39"/>
        <v>0</v>
      </c>
      <c r="O21" s="323">
        <f t="shared" si="40"/>
        <v>0</v>
      </c>
      <c r="P21" s="323">
        <f t="shared" si="5"/>
        <v>0</v>
      </c>
      <c r="Q21" s="323">
        <f t="shared" si="6"/>
        <v>0</v>
      </c>
      <c r="R21" s="323">
        <f t="shared" si="7"/>
        <v>0</v>
      </c>
      <c r="S21" s="323">
        <f t="shared" si="8"/>
        <v>0</v>
      </c>
      <c r="T21" s="323">
        <f t="shared" si="41"/>
        <v>0</v>
      </c>
      <c r="U21" s="323">
        <f t="shared" si="42"/>
        <v>0</v>
      </c>
      <c r="V21" s="323">
        <f t="shared" si="9"/>
        <v>0</v>
      </c>
      <c r="W21" s="323">
        <f t="shared" si="10"/>
        <v>0</v>
      </c>
      <c r="X21" s="323">
        <f t="shared" si="11"/>
        <v>0</v>
      </c>
      <c r="Y21" s="323">
        <f t="shared" si="12"/>
        <v>0</v>
      </c>
      <c r="Z21" s="323">
        <f t="shared" si="13"/>
        <v>0</v>
      </c>
      <c r="AA21" s="323">
        <f t="shared" si="14"/>
        <v>0</v>
      </c>
      <c r="AB21" s="323">
        <f t="shared" si="15"/>
        <v>0</v>
      </c>
      <c r="AC21" s="323">
        <f t="shared" si="16"/>
        <v>0</v>
      </c>
      <c r="AD21" s="323">
        <f t="shared" si="17"/>
        <v>0</v>
      </c>
      <c r="AE21" s="323">
        <f t="shared" si="18"/>
        <v>0</v>
      </c>
      <c r="AF21" s="323">
        <f t="shared" si="43"/>
        <v>0</v>
      </c>
      <c r="AG21" s="323">
        <f t="shared" si="44"/>
        <v>0</v>
      </c>
      <c r="AH21" s="323">
        <f t="shared" si="19"/>
        <v>0</v>
      </c>
      <c r="AI21" s="323">
        <f t="shared" si="20"/>
        <v>0</v>
      </c>
      <c r="AJ21" s="323">
        <f t="shared" si="21"/>
        <v>0</v>
      </c>
      <c r="AK21" s="323">
        <f t="shared" si="22"/>
        <v>0</v>
      </c>
      <c r="AL21" s="323">
        <f t="shared" si="23"/>
        <v>0</v>
      </c>
      <c r="AM21" s="323">
        <f t="shared" si="24"/>
        <v>0</v>
      </c>
      <c r="AN21" s="323">
        <f t="shared" si="25"/>
        <v>0</v>
      </c>
      <c r="AO21" s="323">
        <f t="shared" si="26"/>
        <v>0</v>
      </c>
      <c r="AP21" s="323">
        <f t="shared" si="27"/>
        <v>0</v>
      </c>
      <c r="AQ21" s="323">
        <f t="shared" si="28"/>
        <v>0</v>
      </c>
      <c r="AR21" s="323">
        <f t="shared" si="29"/>
        <v>0</v>
      </c>
      <c r="AS21" s="323">
        <f t="shared" si="30"/>
        <v>0</v>
      </c>
      <c r="AT21" s="323">
        <f t="shared" si="31"/>
        <v>0</v>
      </c>
      <c r="AU21" s="323">
        <f t="shared" si="32"/>
        <v>0</v>
      </c>
      <c r="AV21" s="323">
        <f t="shared" si="33"/>
        <v>0</v>
      </c>
      <c r="AW21" s="323">
        <f t="shared" si="34"/>
        <v>0</v>
      </c>
      <c r="AX21" s="323">
        <f t="shared" si="35"/>
        <v>0</v>
      </c>
      <c r="AY21" s="323">
        <f t="shared" si="36"/>
        <v>0</v>
      </c>
      <c r="AZ21" s="323">
        <f t="shared" si="37"/>
        <v>0</v>
      </c>
      <c r="BA21" s="323">
        <f t="shared" si="38"/>
        <v>0</v>
      </c>
    </row>
    <row r="22" spans="1:53" s="320" customFormat="1" ht="15.75" customHeight="1">
      <c r="A22" s="63" t="str">
        <f t="array" ref="A22">IF(C22&lt;&gt;0,SUM(($C$11:C22&lt;&gt;0)*1),"")</f>
        <v/>
      </c>
      <c r="B22" s="321"/>
      <c r="C22" s="321"/>
      <c r="D22" s="321"/>
      <c r="E22" s="443"/>
      <c r="F22" s="377"/>
      <c r="G22" s="379"/>
      <c r="H22" s="379"/>
      <c r="I22" s="63" t="str">
        <f t="shared" si="0"/>
        <v/>
      </c>
      <c r="J22" s="323">
        <f t="shared" si="1"/>
        <v>0</v>
      </c>
      <c r="K22" s="323">
        <f t="shared" si="2"/>
        <v>0</v>
      </c>
      <c r="L22" s="323">
        <f t="shared" si="3"/>
        <v>0</v>
      </c>
      <c r="M22" s="323">
        <f t="shared" si="4"/>
        <v>0</v>
      </c>
      <c r="N22" s="323">
        <f t="shared" si="39"/>
        <v>0</v>
      </c>
      <c r="O22" s="323">
        <f t="shared" si="40"/>
        <v>0</v>
      </c>
      <c r="P22" s="323">
        <f t="shared" si="5"/>
        <v>0</v>
      </c>
      <c r="Q22" s="323">
        <f t="shared" si="6"/>
        <v>0</v>
      </c>
      <c r="R22" s="323">
        <f t="shared" si="7"/>
        <v>0</v>
      </c>
      <c r="S22" s="323">
        <f t="shared" si="8"/>
        <v>0</v>
      </c>
      <c r="T22" s="323">
        <f t="shared" si="41"/>
        <v>0</v>
      </c>
      <c r="U22" s="323">
        <f t="shared" si="42"/>
        <v>0</v>
      </c>
      <c r="V22" s="323">
        <f t="shared" si="9"/>
        <v>0</v>
      </c>
      <c r="W22" s="323">
        <f t="shared" si="10"/>
        <v>0</v>
      </c>
      <c r="X22" s="323">
        <f t="shared" si="11"/>
        <v>0</v>
      </c>
      <c r="Y22" s="323">
        <f t="shared" si="12"/>
        <v>0</v>
      </c>
      <c r="Z22" s="323">
        <f t="shared" si="13"/>
        <v>0</v>
      </c>
      <c r="AA22" s="323">
        <f t="shared" si="14"/>
        <v>0</v>
      </c>
      <c r="AB22" s="323">
        <f t="shared" si="15"/>
        <v>0</v>
      </c>
      <c r="AC22" s="323">
        <f t="shared" si="16"/>
        <v>0</v>
      </c>
      <c r="AD22" s="323">
        <f t="shared" si="17"/>
        <v>0</v>
      </c>
      <c r="AE22" s="323">
        <f t="shared" si="18"/>
        <v>0</v>
      </c>
      <c r="AF22" s="323">
        <f t="shared" si="43"/>
        <v>0</v>
      </c>
      <c r="AG22" s="323">
        <f t="shared" si="44"/>
        <v>0</v>
      </c>
      <c r="AH22" s="323">
        <f t="shared" si="19"/>
        <v>0</v>
      </c>
      <c r="AI22" s="323">
        <f t="shared" si="20"/>
        <v>0</v>
      </c>
      <c r="AJ22" s="323">
        <f t="shared" si="21"/>
        <v>0</v>
      </c>
      <c r="AK22" s="323">
        <f t="shared" si="22"/>
        <v>0</v>
      </c>
      <c r="AL22" s="323">
        <f t="shared" si="23"/>
        <v>0</v>
      </c>
      <c r="AM22" s="323">
        <f t="shared" si="24"/>
        <v>0</v>
      </c>
      <c r="AN22" s="323">
        <f t="shared" si="25"/>
        <v>0</v>
      </c>
      <c r="AO22" s="323">
        <f t="shared" si="26"/>
        <v>0</v>
      </c>
      <c r="AP22" s="323">
        <f t="shared" si="27"/>
        <v>0</v>
      </c>
      <c r="AQ22" s="323">
        <f t="shared" si="28"/>
        <v>0</v>
      </c>
      <c r="AR22" s="323">
        <f t="shared" si="29"/>
        <v>0</v>
      </c>
      <c r="AS22" s="323">
        <f t="shared" si="30"/>
        <v>0</v>
      </c>
      <c r="AT22" s="323">
        <f t="shared" si="31"/>
        <v>0</v>
      </c>
      <c r="AU22" s="323">
        <f t="shared" si="32"/>
        <v>0</v>
      </c>
      <c r="AV22" s="323">
        <f t="shared" si="33"/>
        <v>0</v>
      </c>
      <c r="AW22" s="323">
        <f t="shared" si="34"/>
        <v>0</v>
      </c>
      <c r="AX22" s="323">
        <f t="shared" si="35"/>
        <v>0</v>
      </c>
      <c r="AY22" s="323">
        <f t="shared" si="36"/>
        <v>0</v>
      </c>
      <c r="AZ22" s="323">
        <f t="shared" si="37"/>
        <v>0</v>
      </c>
      <c r="BA22" s="323">
        <f t="shared" si="38"/>
        <v>0</v>
      </c>
    </row>
    <row r="23" spans="1:53" s="320" customFormat="1" ht="15.75" customHeight="1">
      <c r="A23" s="63" t="str">
        <f t="array" ref="A23">IF(C23&lt;&gt;0,SUM(($C$11:C23&lt;&gt;0)*1),"")</f>
        <v/>
      </c>
      <c r="B23" s="321"/>
      <c r="C23" s="321"/>
      <c r="D23" s="321"/>
      <c r="E23" s="443"/>
      <c r="F23" s="377"/>
      <c r="G23" s="379"/>
      <c r="H23" s="379"/>
      <c r="I23" s="63" t="str">
        <f t="shared" si="0"/>
        <v/>
      </c>
      <c r="J23" s="323">
        <f t="shared" si="1"/>
        <v>0</v>
      </c>
      <c r="K23" s="323">
        <f t="shared" si="2"/>
        <v>0</v>
      </c>
      <c r="L23" s="323">
        <f t="shared" si="3"/>
        <v>0</v>
      </c>
      <c r="M23" s="323">
        <f t="shared" si="4"/>
        <v>0</v>
      </c>
      <c r="N23" s="323">
        <f t="shared" si="39"/>
        <v>0</v>
      </c>
      <c r="O23" s="323">
        <f t="shared" si="40"/>
        <v>0</v>
      </c>
      <c r="P23" s="323">
        <f t="shared" si="5"/>
        <v>0</v>
      </c>
      <c r="Q23" s="323">
        <f t="shared" si="6"/>
        <v>0</v>
      </c>
      <c r="R23" s="323">
        <f t="shared" si="7"/>
        <v>0</v>
      </c>
      <c r="S23" s="323">
        <f t="shared" si="8"/>
        <v>0</v>
      </c>
      <c r="T23" s="323">
        <f t="shared" si="41"/>
        <v>0</v>
      </c>
      <c r="U23" s="323">
        <f t="shared" si="42"/>
        <v>0</v>
      </c>
      <c r="V23" s="323">
        <f t="shared" si="9"/>
        <v>0</v>
      </c>
      <c r="W23" s="323">
        <f t="shared" si="10"/>
        <v>0</v>
      </c>
      <c r="X23" s="323">
        <f t="shared" si="11"/>
        <v>0</v>
      </c>
      <c r="Y23" s="323">
        <f t="shared" si="12"/>
        <v>0</v>
      </c>
      <c r="Z23" s="323">
        <f t="shared" si="13"/>
        <v>0</v>
      </c>
      <c r="AA23" s="323">
        <f t="shared" si="14"/>
        <v>0</v>
      </c>
      <c r="AB23" s="323">
        <f t="shared" si="15"/>
        <v>0</v>
      </c>
      <c r="AC23" s="323">
        <f t="shared" si="16"/>
        <v>0</v>
      </c>
      <c r="AD23" s="323">
        <f t="shared" si="17"/>
        <v>0</v>
      </c>
      <c r="AE23" s="323">
        <f t="shared" si="18"/>
        <v>0</v>
      </c>
      <c r="AF23" s="323">
        <f t="shared" si="43"/>
        <v>0</v>
      </c>
      <c r="AG23" s="323">
        <f t="shared" si="44"/>
        <v>0</v>
      </c>
      <c r="AH23" s="323">
        <f t="shared" si="19"/>
        <v>0</v>
      </c>
      <c r="AI23" s="323">
        <f t="shared" si="20"/>
        <v>0</v>
      </c>
      <c r="AJ23" s="323">
        <f t="shared" si="21"/>
        <v>0</v>
      </c>
      <c r="AK23" s="323">
        <f t="shared" si="22"/>
        <v>0</v>
      </c>
      <c r="AL23" s="323">
        <f t="shared" si="23"/>
        <v>0</v>
      </c>
      <c r="AM23" s="323">
        <f t="shared" si="24"/>
        <v>0</v>
      </c>
      <c r="AN23" s="323">
        <f t="shared" si="25"/>
        <v>0</v>
      </c>
      <c r="AO23" s="323">
        <f t="shared" si="26"/>
        <v>0</v>
      </c>
      <c r="AP23" s="323">
        <f t="shared" si="27"/>
        <v>0</v>
      </c>
      <c r="AQ23" s="323">
        <f t="shared" si="28"/>
        <v>0</v>
      </c>
      <c r="AR23" s="323">
        <f t="shared" si="29"/>
        <v>0</v>
      </c>
      <c r="AS23" s="323">
        <f t="shared" si="30"/>
        <v>0</v>
      </c>
      <c r="AT23" s="323">
        <f t="shared" si="31"/>
        <v>0</v>
      </c>
      <c r="AU23" s="323">
        <f t="shared" si="32"/>
        <v>0</v>
      </c>
      <c r="AV23" s="323">
        <f t="shared" si="33"/>
        <v>0</v>
      </c>
      <c r="AW23" s="323">
        <f t="shared" si="34"/>
        <v>0</v>
      </c>
      <c r="AX23" s="323">
        <f t="shared" si="35"/>
        <v>0</v>
      </c>
      <c r="AY23" s="323">
        <f t="shared" si="36"/>
        <v>0</v>
      </c>
      <c r="AZ23" s="323">
        <f t="shared" si="37"/>
        <v>0</v>
      </c>
      <c r="BA23" s="323">
        <f t="shared" si="38"/>
        <v>0</v>
      </c>
    </row>
    <row r="24" spans="1:53" s="320" customFormat="1" ht="15.75" customHeight="1">
      <c r="A24" s="63" t="str">
        <f t="array" ref="A24">IF(C24&lt;&gt;0,SUM(($C$11:C24&lt;&gt;0)*1),"")</f>
        <v/>
      </c>
      <c r="B24" s="321"/>
      <c r="C24" s="321"/>
      <c r="D24" s="321"/>
      <c r="E24" s="443"/>
      <c r="F24" s="377"/>
      <c r="G24" s="379"/>
      <c r="H24" s="379"/>
      <c r="I24" s="63" t="str">
        <f t="shared" si="0"/>
        <v/>
      </c>
      <c r="J24" s="323">
        <f t="shared" si="1"/>
        <v>0</v>
      </c>
      <c r="K24" s="323">
        <f t="shared" si="2"/>
        <v>0</v>
      </c>
      <c r="L24" s="323">
        <f t="shared" si="3"/>
        <v>0</v>
      </c>
      <c r="M24" s="323">
        <f t="shared" si="4"/>
        <v>0</v>
      </c>
      <c r="N24" s="323">
        <f t="shared" si="39"/>
        <v>0</v>
      </c>
      <c r="O24" s="323">
        <f t="shared" si="40"/>
        <v>0</v>
      </c>
      <c r="P24" s="323">
        <f t="shared" si="5"/>
        <v>0</v>
      </c>
      <c r="Q24" s="323">
        <f t="shared" si="6"/>
        <v>0</v>
      </c>
      <c r="R24" s="323">
        <f t="shared" si="7"/>
        <v>0</v>
      </c>
      <c r="S24" s="323">
        <f t="shared" si="8"/>
        <v>0</v>
      </c>
      <c r="T24" s="323">
        <f t="shared" si="41"/>
        <v>0</v>
      </c>
      <c r="U24" s="323">
        <f t="shared" si="42"/>
        <v>0</v>
      </c>
      <c r="V24" s="323">
        <f t="shared" si="9"/>
        <v>0</v>
      </c>
      <c r="W24" s="323">
        <f t="shared" si="10"/>
        <v>0</v>
      </c>
      <c r="X24" s="323">
        <f t="shared" si="11"/>
        <v>0</v>
      </c>
      <c r="Y24" s="323">
        <f t="shared" si="12"/>
        <v>0</v>
      </c>
      <c r="Z24" s="323">
        <f t="shared" si="13"/>
        <v>0</v>
      </c>
      <c r="AA24" s="323">
        <f t="shared" si="14"/>
        <v>0</v>
      </c>
      <c r="AB24" s="323">
        <f t="shared" si="15"/>
        <v>0</v>
      </c>
      <c r="AC24" s="323">
        <f t="shared" si="16"/>
        <v>0</v>
      </c>
      <c r="AD24" s="323">
        <f t="shared" si="17"/>
        <v>0</v>
      </c>
      <c r="AE24" s="323">
        <f t="shared" si="18"/>
        <v>0</v>
      </c>
      <c r="AF24" s="323">
        <f t="shared" si="43"/>
        <v>0</v>
      </c>
      <c r="AG24" s="323">
        <f t="shared" si="44"/>
        <v>0</v>
      </c>
      <c r="AH24" s="323">
        <f t="shared" si="19"/>
        <v>0</v>
      </c>
      <c r="AI24" s="323">
        <f t="shared" si="20"/>
        <v>0</v>
      </c>
      <c r="AJ24" s="323">
        <f t="shared" si="21"/>
        <v>0</v>
      </c>
      <c r="AK24" s="323">
        <f t="shared" si="22"/>
        <v>0</v>
      </c>
      <c r="AL24" s="323">
        <f t="shared" si="23"/>
        <v>0</v>
      </c>
      <c r="AM24" s="323">
        <f t="shared" si="24"/>
        <v>0</v>
      </c>
      <c r="AN24" s="323">
        <f t="shared" si="25"/>
        <v>0</v>
      </c>
      <c r="AO24" s="323">
        <f t="shared" si="26"/>
        <v>0</v>
      </c>
      <c r="AP24" s="323">
        <f t="shared" si="27"/>
        <v>0</v>
      </c>
      <c r="AQ24" s="323">
        <f t="shared" si="28"/>
        <v>0</v>
      </c>
      <c r="AR24" s="323">
        <f t="shared" si="29"/>
        <v>0</v>
      </c>
      <c r="AS24" s="323">
        <f t="shared" si="30"/>
        <v>0</v>
      </c>
      <c r="AT24" s="323">
        <f t="shared" si="31"/>
        <v>0</v>
      </c>
      <c r="AU24" s="323">
        <f t="shared" si="32"/>
        <v>0</v>
      </c>
      <c r="AV24" s="323">
        <f t="shared" si="33"/>
        <v>0</v>
      </c>
      <c r="AW24" s="323">
        <f t="shared" si="34"/>
        <v>0</v>
      </c>
      <c r="AX24" s="323">
        <f t="shared" si="35"/>
        <v>0</v>
      </c>
      <c r="AY24" s="323">
        <f t="shared" si="36"/>
        <v>0</v>
      </c>
      <c r="AZ24" s="323">
        <f t="shared" si="37"/>
        <v>0</v>
      </c>
      <c r="BA24" s="323">
        <f t="shared" si="38"/>
        <v>0</v>
      </c>
    </row>
    <row r="25" spans="1:53" s="320" customFormat="1" ht="15.75" customHeight="1">
      <c r="A25" s="63" t="str">
        <f t="array" ref="A25">IF(C25&lt;&gt;0,SUM(($C$11:C25&lt;&gt;0)*1),"")</f>
        <v/>
      </c>
      <c r="B25" s="321"/>
      <c r="C25" s="321"/>
      <c r="D25" s="321"/>
      <c r="E25" s="443"/>
      <c r="F25" s="377"/>
      <c r="G25" s="379"/>
      <c r="H25" s="379"/>
      <c r="I25" s="63" t="str">
        <f t="shared" si="0"/>
        <v/>
      </c>
      <c r="J25" s="323">
        <f t="shared" si="1"/>
        <v>0</v>
      </c>
      <c r="K25" s="323">
        <f t="shared" si="2"/>
        <v>0</v>
      </c>
      <c r="L25" s="323">
        <f t="shared" si="3"/>
        <v>0</v>
      </c>
      <c r="M25" s="323">
        <f t="shared" si="4"/>
        <v>0</v>
      </c>
      <c r="N25" s="323">
        <f t="shared" si="39"/>
        <v>0</v>
      </c>
      <c r="O25" s="323">
        <f t="shared" si="40"/>
        <v>0</v>
      </c>
      <c r="P25" s="323">
        <f t="shared" si="5"/>
        <v>0</v>
      </c>
      <c r="Q25" s="323">
        <f t="shared" si="6"/>
        <v>0</v>
      </c>
      <c r="R25" s="323">
        <f t="shared" si="7"/>
        <v>0</v>
      </c>
      <c r="S25" s="323">
        <f t="shared" si="8"/>
        <v>0</v>
      </c>
      <c r="T25" s="323">
        <f t="shared" si="41"/>
        <v>0</v>
      </c>
      <c r="U25" s="323">
        <f t="shared" si="42"/>
        <v>0</v>
      </c>
      <c r="V25" s="323">
        <f t="shared" si="9"/>
        <v>0</v>
      </c>
      <c r="W25" s="323">
        <f t="shared" si="10"/>
        <v>0</v>
      </c>
      <c r="X25" s="323">
        <f t="shared" si="11"/>
        <v>0</v>
      </c>
      <c r="Y25" s="323">
        <f t="shared" si="12"/>
        <v>0</v>
      </c>
      <c r="Z25" s="323">
        <f t="shared" si="13"/>
        <v>0</v>
      </c>
      <c r="AA25" s="323">
        <f t="shared" si="14"/>
        <v>0</v>
      </c>
      <c r="AB25" s="323">
        <f t="shared" si="15"/>
        <v>0</v>
      </c>
      <c r="AC25" s="323">
        <f t="shared" si="16"/>
        <v>0</v>
      </c>
      <c r="AD25" s="323">
        <f t="shared" si="17"/>
        <v>0</v>
      </c>
      <c r="AE25" s="323">
        <f t="shared" si="18"/>
        <v>0</v>
      </c>
      <c r="AF25" s="323">
        <f t="shared" si="43"/>
        <v>0</v>
      </c>
      <c r="AG25" s="323">
        <f t="shared" si="44"/>
        <v>0</v>
      </c>
      <c r="AH25" s="323">
        <f t="shared" si="19"/>
        <v>0</v>
      </c>
      <c r="AI25" s="323">
        <f t="shared" si="20"/>
        <v>0</v>
      </c>
      <c r="AJ25" s="323">
        <f t="shared" si="21"/>
        <v>0</v>
      </c>
      <c r="AK25" s="323">
        <f t="shared" si="22"/>
        <v>0</v>
      </c>
      <c r="AL25" s="323">
        <f t="shared" si="23"/>
        <v>0</v>
      </c>
      <c r="AM25" s="323">
        <f t="shared" si="24"/>
        <v>0</v>
      </c>
      <c r="AN25" s="323">
        <f t="shared" si="25"/>
        <v>0</v>
      </c>
      <c r="AO25" s="323">
        <f t="shared" si="26"/>
        <v>0</v>
      </c>
      <c r="AP25" s="323">
        <f t="shared" si="27"/>
        <v>0</v>
      </c>
      <c r="AQ25" s="323">
        <f t="shared" si="28"/>
        <v>0</v>
      </c>
      <c r="AR25" s="323">
        <f t="shared" si="29"/>
        <v>0</v>
      </c>
      <c r="AS25" s="323">
        <f t="shared" si="30"/>
        <v>0</v>
      </c>
      <c r="AT25" s="323">
        <f t="shared" si="31"/>
        <v>0</v>
      </c>
      <c r="AU25" s="323">
        <f t="shared" si="32"/>
        <v>0</v>
      </c>
      <c r="AV25" s="323">
        <f t="shared" si="33"/>
        <v>0</v>
      </c>
      <c r="AW25" s="323">
        <f t="shared" si="34"/>
        <v>0</v>
      </c>
      <c r="AX25" s="323">
        <f t="shared" si="35"/>
        <v>0</v>
      </c>
      <c r="AY25" s="323">
        <f t="shared" si="36"/>
        <v>0</v>
      </c>
      <c r="AZ25" s="323">
        <f t="shared" si="37"/>
        <v>0</v>
      </c>
      <c r="BA25" s="323">
        <f t="shared" si="38"/>
        <v>0</v>
      </c>
    </row>
    <row r="26" spans="1:53" s="320" customFormat="1" ht="15.75" customHeight="1">
      <c r="A26" s="63" t="str">
        <f t="array" ref="A26">IF(C26&lt;&gt;0,SUM(($C$11:C26&lt;&gt;0)*1),"")</f>
        <v/>
      </c>
      <c r="B26" s="321"/>
      <c r="C26" s="321"/>
      <c r="D26" s="321"/>
      <c r="E26" s="443"/>
      <c r="F26" s="377"/>
      <c r="G26" s="379"/>
      <c r="H26" s="379"/>
      <c r="I26" s="63" t="str">
        <f t="shared" si="0"/>
        <v/>
      </c>
      <c r="J26" s="323">
        <f t="shared" si="1"/>
        <v>0</v>
      </c>
      <c r="K26" s="323">
        <f t="shared" si="2"/>
        <v>0</v>
      </c>
      <c r="L26" s="323">
        <f t="shared" si="3"/>
        <v>0</v>
      </c>
      <c r="M26" s="323">
        <f t="shared" si="4"/>
        <v>0</v>
      </c>
      <c r="N26" s="323">
        <f t="shared" si="39"/>
        <v>0</v>
      </c>
      <c r="O26" s="323">
        <f t="shared" si="40"/>
        <v>0</v>
      </c>
      <c r="P26" s="323">
        <f t="shared" si="5"/>
        <v>0</v>
      </c>
      <c r="Q26" s="323">
        <f t="shared" si="6"/>
        <v>0</v>
      </c>
      <c r="R26" s="323">
        <f t="shared" si="7"/>
        <v>0</v>
      </c>
      <c r="S26" s="323">
        <f t="shared" si="8"/>
        <v>0</v>
      </c>
      <c r="T26" s="323">
        <f t="shared" si="41"/>
        <v>0</v>
      </c>
      <c r="U26" s="323">
        <f t="shared" si="42"/>
        <v>0</v>
      </c>
      <c r="V26" s="323">
        <f t="shared" si="9"/>
        <v>0</v>
      </c>
      <c r="W26" s="323">
        <f t="shared" si="10"/>
        <v>0</v>
      </c>
      <c r="X26" s="323">
        <f t="shared" si="11"/>
        <v>0</v>
      </c>
      <c r="Y26" s="323">
        <f t="shared" si="12"/>
        <v>0</v>
      </c>
      <c r="Z26" s="323">
        <f t="shared" si="13"/>
        <v>0</v>
      </c>
      <c r="AA26" s="323">
        <f t="shared" si="14"/>
        <v>0</v>
      </c>
      <c r="AB26" s="323">
        <f t="shared" si="15"/>
        <v>0</v>
      </c>
      <c r="AC26" s="323">
        <f t="shared" si="16"/>
        <v>0</v>
      </c>
      <c r="AD26" s="323">
        <f t="shared" si="17"/>
        <v>0</v>
      </c>
      <c r="AE26" s="323">
        <f t="shared" si="18"/>
        <v>0</v>
      </c>
      <c r="AF26" s="323">
        <f t="shared" si="43"/>
        <v>0</v>
      </c>
      <c r="AG26" s="323">
        <f t="shared" si="44"/>
        <v>0</v>
      </c>
      <c r="AH26" s="323">
        <f t="shared" si="19"/>
        <v>0</v>
      </c>
      <c r="AI26" s="323">
        <f t="shared" si="20"/>
        <v>0</v>
      </c>
      <c r="AJ26" s="323">
        <f t="shared" si="21"/>
        <v>0</v>
      </c>
      <c r="AK26" s="323">
        <f t="shared" si="22"/>
        <v>0</v>
      </c>
      <c r="AL26" s="323">
        <f t="shared" si="23"/>
        <v>0</v>
      </c>
      <c r="AM26" s="323">
        <f t="shared" si="24"/>
        <v>0</v>
      </c>
      <c r="AN26" s="323">
        <f t="shared" si="25"/>
        <v>0</v>
      </c>
      <c r="AO26" s="323">
        <f t="shared" si="26"/>
        <v>0</v>
      </c>
      <c r="AP26" s="323">
        <f t="shared" si="27"/>
        <v>0</v>
      </c>
      <c r="AQ26" s="323">
        <f t="shared" si="28"/>
        <v>0</v>
      </c>
      <c r="AR26" s="323">
        <f t="shared" si="29"/>
        <v>0</v>
      </c>
      <c r="AS26" s="323">
        <f t="shared" si="30"/>
        <v>0</v>
      </c>
      <c r="AT26" s="323">
        <f t="shared" si="31"/>
        <v>0</v>
      </c>
      <c r="AU26" s="323">
        <f t="shared" si="32"/>
        <v>0</v>
      </c>
      <c r="AV26" s="323">
        <f t="shared" si="33"/>
        <v>0</v>
      </c>
      <c r="AW26" s="323">
        <f t="shared" si="34"/>
        <v>0</v>
      </c>
      <c r="AX26" s="323">
        <f t="shared" si="35"/>
        <v>0</v>
      </c>
      <c r="AY26" s="323">
        <f t="shared" si="36"/>
        <v>0</v>
      </c>
      <c r="AZ26" s="323">
        <f t="shared" si="37"/>
        <v>0</v>
      </c>
      <c r="BA26" s="323">
        <f t="shared" si="38"/>
        <v>0</v>
      </c>
    </row>
    <row r="27" spans="1:53" s="320" customFormat="1" ht="15.75" customHeight="1">
      <c r="A27" s="63" t="str">
        <f t="array" ref="A27">IF(C27&lt;&gt;0,SUM(($C$11:C27&lt;&gt;0)*1),"")</f>
        <v/>
      </c>
      <c r="B27" s="321"/>
      <c r="C27" s="321"/>
      <c r="D27" s="321"/>
      <c r="E27" s="443"/>
      <c r="F27" s="377"/>
      <c r="G27" s="379"/>
      <c r="H27" s="379"/>
      <c r="I27" s="63" t="str">
        <f>A27</f>
        <v/>
      </c>
      <c r="J27" s="323">
        <f t="shared" si="1"/>
        <v>0</v>
      </c>
      <c r="K27" s="323">
        <f t="shared" si="2"/>
        <v>0</v>
      </c>
      <c r="L27" s="323">
        <f t="shared" si="3"/>
        <v>0</v>
      </c>
      <c r="M27" s="323">
        <f t="shared" si="4"/>
        <v>0</v>
      </c>
      <c r="N27" s="323">
        <f t="shared" si="39"/>
        <v>0</v>
      </c>
      <c r="O27" s="323">
        <f t="shared" si="40"/>
        <v>0</v>
      </c>
      <c r="P27" s="323">
        <f t="shared" si="5"/>
        <v>0</v>
      </c>
      <c r="Q27" s="323">
        <f t="shared" si="6"/>
        <v>0</v>
      </c>
      <c r="R27" s="323">
        <f t="shared" si="7"/>
        <v>0</v>
      </c>
      <c r="S27" s="323">
        <f t="shared" si="8"/>
        <v>0</v>
      </c>
      <c r="T27" s="323">
        <f t="shared" si="41"/>
        <v>0</v>
      </c>
      <c r="U27" s="323">
        <f t="shared" si="42"/>
        <v>0</v>
      </c>
      <c r="V27" s="323">
        <f t="shared" si="9"/>
        <v>0</v>
      </c>
      <c r="W27" s="323">
        <f t="shared" si="10"/>
        <v>0</v>
      </c>
      <c r="X27" s="323">
        <f t="shared" si="11"/>
        <v>0</v>
      </c>
      <c r="Y27" s="323">
        <f t="shared" si="12"/>
        <v>0</v>
      </c>
      <c r="Z27" s="323">
        <f t="shared" si="13"/>
        <v>0</v>
      </c>
      <c r="AA27" s="323">
        <f t="shared" si="14"/>
        <v>0</v>
      </c>
      <c r="AB27" s="323">
        <f t="shared" si="15"/>
        <v>0</v>
      </c>
      <c r="AC27" s="323">
        <f t="shared" si="16"/>
        <v>0</v>
      </c>
      <c r="AD27" s="323">
        <f t="shared" si="17"/>
        <v>0</v>
      </c>
      <c r="AE27" s="323">
        <f t="shared" si="18"/>
        <v>0</v>
      </c>
      <c r="AF27" s="323">
        <f t="shared" si="43"/>
        <v>0</v>
      </c>
      <c r="AG27" s="323">
        <f t="shared" si="44"/>
        <v>0</v>
      </c>
      <c r="AH27" s="323">
        <f t="shared" si="19"/>
        <v>0</v>
      </c>
      <c r="AI27" s="323">
        <f t="shared" si="20"/>
        <v>0</v>
      </c>
      <c r="AJ27" s="323">
        <f t="shared" si="21"/>
        <v>0</v>
      </c>
      <c r="AK27" s="323">
        <f t="shared" si="22"/>
        <v>0</v>
      </c>
      <c r="AL27" s="323">
        <f t="shared" si="23"/>
        <v>0</v>
      </c>
      <c r="AM27" s="323">
        <f t="shared" si="24"/>
        <v>0</v>
      </c>
      <c r="AN27" s="323">
        <f t="shared" si="25"/>
        <v>0</v>
      </c>
      <c r="AO27" s="323">
        <f t="shared" si="26"/>
        <v>0</v>
      </c>
      <c r="AP27" s="323">
        <f t="shared" si="27"/>
        <v>0</v>
      </c>
      <c r="AQ27" s="323">
        <f t="shared" si="28"/>
        <v>0</v>
      </c>
      <c r="AR27" s="323">
        <f t="shared" si="29"/>
        <v>0</v>
      </c>
      <c r="AS27" s="323">
        <f t="shared" si="30"/>
        <v>0</v>
      </c>
      <c r="AT27" s="323">
        <f t="shared" si="31"/>
        <v>0</v>
      </c>
      <c r="AU27" s="323">
        <f t="shared" si="32"/>
        <v>0</v>
      </c>
      <c r="AV27" s="323">
        <f t="shared" si="33"/>
        <v>0</v>
      </c>
      <c r="AW27" s="323">
        <f t="shared" si="34"/>
        <v>0</v>
      </c>
      <c r="AX27" s="323">
        <f t="shared" si="35"/>
        <v>0</v>
      </c>
      <c r="AY27" s="323">
        <f t="shared" si="36"/>
        <v>0</v>
      </c>
      <c r="AZ27" s="323">
        <f t="shared" si="37"/>
        <v>0</v>
      </c>
      <c r="BA27" s="323">
        <f t="shared" si="38"/>
        <v>0</v>
      </c>
    </row>
    <row r="28" spans="1:53" s="320" customFormat="1" ht="15.75" customHeight="1">
      <c r="A28" s="63" t="str">
        <f t="array" ref="A28">IF(C28&lt;&gt;0,SUM(($C$11:C28&lt;&gt;0)*1),"")</f>
        <v/>
      </c>
      <c r="B28" s="321"/>
      <c r="C28" s="321"/>
      <c r="D28" s="321"/>
      <c r="E28" s="443"/>
      <c r="F28" s="377"/>
      <c r="G28" s="379"/>
      <c r="H28" s="379"/>
      <c r="I28" s="63" t="str">
        <f t="shared" ref="I28:I91" si="45">A28</f>
        <v/>
      </c>
      <c r="J28" s="323">
        <f t="shared" si="1"/>
        <v>0</v>
      </c>
      <c r="K28" s="323">
        <f t="shared" si="2"/>
        <v>0</v>
      </c>
      <c r="L28" s="323">
        <f t="shared" si="3"/>
        <v>0</v>
      </c>
      <c r="M28" s="323">
        <f t="shared" si="4"/>
        <v>0</v>
      </c>
      <c r="N28" s="323">
        <f t="shared" si="39"/>
        <v>0</v>
      </c>
      <c r="O28" s="323">
        <f t="shared" si="40"/>
        <v>0</v>
      </c>
      <c r="P28" s="323">
        <f t="shared" si="5"/>
        <v>0</v>
      </c>
      <c r="Q28" s="323">
        <f t="shared" si="6"/>
        <v>0</v>
      </c>
      <c r="R28" s="323">
        <f t="shared" si="7"/>
        <v>0</v>
      </c>
      <c r="S28" s="323">
        <f t="shared" si="8"/>
        <v>0</v>
      </c>
      <c r="T28" s="323">
        <f t="shared" si="41"/>
        <v>0</v>
      </c>
      <c r="U28" s="323">
        <f t="shared" si="42"/>
        <v>0</v>
      </c>
      <c r="V28" s="323">
        <f t="shared" si="9"/>
        <v>0</v>
      </c>
      <c r="W28" s="323">
        <f t="shared" si="10"/>
        <v>0</v>
      </c>
      <c r="X28" s="323">
        <f t="shared" si="11"/>
        <v>0</v>
      </c>
      <c r="Y28" s="323">
        <f t="shared" si="12"/>
        <v>0</v>
      </c>
      <c r="Z28" s="323">
        <f t="shared" si="13"/>
        <v>0</v>
      </c>
      <c r="AA28" s="323">
        <f t="shared" si="14"/>
        <v>0</v>
      </c>
      <c r="AB28" s="323">
        <f t="shared" si="15"/>
        <v>0</v>
      </c>
      <c r="AC28" s="323">
        <f t="shared" si="16"/>
        <v>0</v>
      </c>
      <c r="AD28" s="323">
        <f t="shared" si="17"/>
        <v>0</v>
      </c>
      <c r="AE28" s="323">
        <f t="shared" si="18"/>
        <v>0</v>
      </c>
      <c r="AF28" s="323">
        <f t="shared" si="43"/>
        <v>0</v>
      </c>
      <c r="AG28" s="323">
        <f t="shared" si="44"/>
        <v>0</v>
      </c>
      <c r="AH28" s="323">
        <f t="shared" si="19"/>
        <v>0</v>
      </c>
      <c r="AI28" s="323">
        <f t="shared" si="20"/>
        <v>0</v>
      </c>
      <c r="AJ28" s="323">
        <f t="shared" si="21"/>
        <v>0</v>
      </c>
      <c r="AK28" s="323">
        <f t="shared" si="22"/>
        <v>0</v>
      </c>
      <c r="AL28" s="323">
        <f t="shared" si="23"/>
        <v>0</v>
      </c>
      <c r="AM28" s="323">
        <f t="shared" si="24"/>
        <v>0</v>
      </c>
      <c r="AN28" s="323">
        <f t="shared" si="25"/>
        <v>0</v>
      </c>
      <c r="AO28" s="323">
        <f t="shared" si="26"/>
        <v>0</v>
      </c>
      <c r="AP28" s="323">
        <f t="shared" si="27"/>
        <v>0</v>
      </c>
      <c r="AQ28" s="323">
        <f t="shared" si="28"/>
        <v>0</v>
      </c>
      <c r="AR28" s="323">
        <f t="shared" si="29"/>
        <v>0</v>
      </c>
      <c r="AS28" s="323">
        <f t="shared" si="30"/>
        <v>0</v>
      </c>
      <c r="AT28" s="323">
        <f t="shared" si="31"/>
        <v>0</v>
      </c>
      <c r="AU28" s="323">
        <f t="shared" si="32"/>
        <v>0</v>
      </c>
      <c r="AV28" s="323">
        <f t="shared" si="33"/>
        <v>0</v>
      </c>
      <c r="AW28" s="323">
        <f t="shared" si="34"/>
        <v>0</v>
      </c>
      <c r="AX28" s="323">
        <f t="shared" si="35"/>
        <v>0</v>
      </c>
      <c r="AY28" s="323">
        <f t="shared" si="36"/>
        <v>0</v>
      </c>
      <c r="AZ28" s="323">
        <f t="shared" si="37"/>
        <v>0</v>
      </c>
      <c r="BA28" s="323">
        <f t="shared" si="38"/>
        <v>0</v>
      </c>
    </row>
    <row r="29" spans="1:53" s="320" customFormat="1" ht="15.75" customHeight="1">
      <c r="A29" s="63" t="str">
        <f t="array" ref="A29">IF(C29&lt;&gt;0,SUM(($C$11:C29&lt;&gt;0)*1),"")</f>
        <v/>
      </c>
      <c r="B29" s="321"/>
      <c r="C29" s="321"/>
      <c r="D29" s="321"/>
      <c r="E29" s="443"/>
      <c r="F29" s="377"/>
      <c r="G29" s="379"/>
      <c r="H29" s="379"/>
      <c r="I29" s="63" t="str">
        <f t="shared" si="45"/>
        <v/>
      </c>
      <c r="J29" s="323">
        <f t="shared" si="1"/>
        <v>0</v>
      </c>
      <c r="K29" s="323">
        <f t="shared" si="2"/>
        <v>0</v>
      </c>
      <c r="L29" s="323">
        <f t="shared" si="3"/>
        <v>0</v>
      </c>
      <c r="M29" s="323">
        <f t="shared" si="4"/>
        <v>0</v>
      </c>
      <c r="N29" s="323">
        <f t="shared" si="39"/>
        <v>0</v>
      </c>
      <c r="O29" s="323">
        <f t="shared" si="40"/>
        <v>0</v>
      </c>
      <c r="P29" s="323">
        <f t="shared" si="5"/>
        <v>0</v>
      </c>
      <c r="Q29" s="323">
        <f t="shared" si="6"/>
        <v>0</v>
      </c>
      <c r="R29" s="323">
        <f t="shared" si="7"/>
        <v>0</v>
      </c>
      <c r="S29" s="323">
        <f t="shared" si="8"/>
        <v>0</v>
      </c>
      <c r="T29" s="323">
        <f t="shared" si="41"/>
        <v>0</v>
      </c>
      <c r="U29" s="323">
        <f t="shared" si="42"/>
        <v>0</v>
      </c>
      <c r="V29" s="323">
        <f t="shared" si="9"/>
        <v>0</v>
      </c>
      <c r="W29" s="323">
        <f t="shared" si="10"/>
        <v>0</v>
      </c>
      <c r="X29" s="323">
        <f t="shared" si="11"/>
        <v>0</v>
      </c>
      <c r="Y29" s="323">
        <f t="shared" si="12"/>
        <v>0</v>
      </c>
      <c r="Z29" s="323">
        <f t="shared" si="13"/>
        <v>0</v>
      </c>
      <c r="AA29" s="323">
        <f t="shared" si="14"/>
        <v>0</v>
      </c>
      <c r="AB29" s="323">
        <f t="shared" si="15"/>
        <v>0</v>
      </c>
      <c r="AC29" s="323">
        <f t="shared" si="16"/>
        <v>0</v>
      </c>
      <c r="AD29" s="323">
        <f t="shared" si="17"/>
        <v>0</v>
      </c>
      <c r="AE29" s="323">
        <f t="shared" si="18"/>
        <v>0</v>
      </c>
      <c r="AF29" s="323">
        <f t="shared" si="43"/>
        <v>0</v>
      </c>
      <c r="AG29" s="323">
        <f t="shared" si="44"/>
        <v>0</v>
      </c>
      <c r="AH29" s="323">
        <f t="shared" si="19"/>
        <v>0</v>
      </c>
      <c r="AI29" s="323">
        <f t="shared" si="20"/>
        <v>0</v>
      </c>
      <c r="AJ29" s="323">
        <f t="shared" si="21"/>
        <v>0</v>
      </c>
      <c r="AK29" s="323">
        <f t="shared" si="22"/>
        <v>0</v>
      </c>
      <c r="AL29" s="323">
        <f t="shared" si="23"/>
        <v>0</v>
      </c>
      <c r="AM29" s="323">
        <f t="shared" si="24"/>
        <v>0</v>
      </c>
      <c r="AN29" s="323">
        <f t="shared" si="25"/>
        <v>0</v>
      </c>
      <c r="AO29" s="323">
        <f t="shared" si="26"/>
        <v>0</v>
      </c>
      <c r="AP29" s="323">
        <f t="shared" si="27"/>
        <v>0</v>
      </c>
      <c r="AQ29" s="323">
        <f t="shared" si="28"/>
        <v>0</v>
      </c>
      <c r="AR29" s="323">
        <f t="shared" si="29"/>
        <v>0</v>
      </c>
      <c r="AS29" s="323">
        <f t="shared" si="30"/>
        <v>0</v>
      </c>
      <c r="AT29" s="323">
        <f t="shared" si="31"/>
        <v>0</v>
      </c>
      <c r="AU29" s="323">
        <f t="shared" si="32"/>
        <v>0</v>
      </c>
      <c r="AV29" s="323">
        <f t="shared" si="33"/>
        <v>0</v>
      </c>
      <c r="AW29" s="323">
        <f t="shared" si="34"/>
        <v>0</v>
      </c>
      <c r="AX29" s="323">
        <f t="shared" si="35"/>
        <v>0</v>
      </c>
      <c r="AY29" s="323">
        <f t="shared" si="36"/>
        <v>0</v>
      </c>
      <c r="AZ29" s="323">
        <f t="shared" si="37"/>
        <v>0</v>
      </c>
      <c r="BA29" s="323">
        <f t="shared" si="38"/>
        <v>0</v>
      </c>
    </row>
    <row r="30" spans="1:53" s="320" customFormat="1" ht="15.75" customHeight="1">
      <c r="A30" s="63" t="str">
        <f t="array" ref="A30">IF(C30&lt;&gt;0,SUM(($C$11:C30&lt;&gt;0)*1),"")</f>
        <v/>
      </c>
      <c r="B30" s="321"/>
      <c r="C30" s="321"/>
      <c r="D30" s="321"/>
      <c r="E30" s="443"/>
      <c r="F30" s="377"/>
      <c r="G30" s="379"/>
      <c r="H30" s="379"/>
      <c r="I30" s="63" t="str">
        <f t="shared" si="45"/>
        <v/>
      </c>
      <c r="J30" s="323">
        <f t="shared" si="1"/>
        <v>0</v>
      </c>
      <c r="K30" s="323">
        <f t="shared" si="2"/>
        <v>0</v>
      </c>
      <c r="L30" s="323">
        <f t="shared" si="3"/>
        <v>0</v>
      </c>
      <c r="M30" s="323">
        <f t="shared" si="4"/>
        <v>0</v>
      </c>
      <c r="N30" s="323">
        <f t="shared" si="39"/>
        <v>0</v>
      </c>
      <c r="O30" s="323">
        <f t="shared" si="40"/>
        <v>0</v>
      </c>
      <c r="P30" s="323">
        <f t="shared" si="5"/>
        <v>0</v>
      </c>
      <c r="Q30" s="323">
        <f t="shared" si="6"/>
        <v>0</v>
      </c>
      <c r="R30" s="323">
        <f t="shared" si="7"/>
        <v>0</v>
      </c>
      <c r="S30" s="323">
        <f t="shared" si="8"/>
        <v>0</v>
      </c>
      <c r="T30" s="323">
        <f t="shared" si="41"/>
        <v>0</v>
      </c>
      <c r="U30" s="323">
        <f t="shared" si="42"/>
        <v>0</v>
      </c>
      <c r="V30" s="323">
        <f t="shared" si="9"/>
        <v>0</v>
      </c>
      <c r="W30" s="323">
        <f t="shared" si="10"/>
        <v>0</v>
      </c>
      <c r="X30" s="323">
        <f t="shared" si="11"/>
        <v>0</v>
      </c>
      <c r="Y30" s="323">
        <f t="shared" si="12"/>
        <v>0</v>
      </c>
      <c r="Z30" s="323">
        <f t="shared" si="13"/>
        <v>0</v>
      </c>
      <c r="AA30" s="323">
        <f t="shared" si="14"/>
        <v>0</v>
      </c>
      <c r="AB30" s="323">
        <f t="shared" si="15"/>
        <v>0</v>
      </c>
      <c r="AC30" s="323">
        <f t="shared" si="16"/>
        <v>0</v>
      </c>
      <c r="AD30" s="323">
        <f t="shared" si="17"/>
        <v>0</v>
      </c>
      <c r="AE30" s="323">
        <f t="shared" si="18"/>
        <v>0</v>
      </c>
      <c r="AF30" s="323">
        <f t="shared" si="43"/>
        <v>0</v>
      </c>
      <c r="AG30" s="323">
        <f t="shared" si="44"/>
        <v>0</v>
      </c>
      <c r="AH30" s="323">
        <f t="shared" si="19"/>
        <v>0</v>
      </c>
      <c r="AI30" s="323">
        <f t="shared" si="20"/>
        <v>0</v>
      </c>
      <c r="AJ30" s="323">
        <f t="shared" si="21"/>
        <v>0</v>
      </c>
      <c r="AK30" s="323">
        <f t="shared" si="22"/>
        <v>0</v>
      </c>
      <c r="AL30" s="323">
        <f t="shared" si="23"/>
        <v>0</v>
      </c>
      <c r="AM30" s="323">
        <f t="shared" si="24"/>
        <v>0</v>
      </c>
      <c r="AN30" s="323">
        <f t="shared" si="25"/>
        <v>0</v>
      </c>
      <c r="AO30" s="323">
        <f t="shared" si="26"/>
        <v>0</v>
      </c>
      <c r="AP30" s="323">
        <f t="shared" si="27"/>
        <v>0</v>
      </c>
      <c r="AQ30" s="323">
        <f t="shared" si="28"/>
        <v>0</v>
      </c>
      <c r="AR30" s="323">
        <f t="shared" si="29"/>
        <v>0</v>
      </c>
      <c r="AS30" s="323">
        <f t="shared" si="30"/>
        <v>0</v>
      </c>
      <c r="AT30" s="323">
        <f t="shared" si="31"/>
        <v>0</v>
      </c>
      <c r="AU30" s="323">
        <f t="shared" si="32"/>
        <v>0</v>
      </c>
      <c r="AV30" s="323">
        <f t="shared" si="33"/>
        <v>0</v>
      </c>
      <c r="AW30" s="323">
        <f t="shared" si="34"/>
        <v>0</v>
      </c>
      <c r="AX30" s="323">
        <f t="shared" si="35"/>
        <v>0</v>
      </c>
      <c r="AY30" s="323">
        <f t="shared" si="36"/>
        <v>0</v>
      </c>
      <c r="AZ30" s="323">
        <f t="shared" si="37"/>
        <v>0</v>
      </c>
      <c r="BA30" s="323">
        <f t="shared" si="38"/>
        <v>0</v>
      </c>
    </row>
    <row r="31" spans="1:53" s="320" customFormat="1" ht="15.75" customHeight="1">
      <c r="A31" s="63" t="str">
        <f t="array" ref="A31">IF(C31&lt;&gt;0,SUM(($C$11:C31&lt;&gt;0)*1),"")</f>
        <v/>
      </c>
      <c r="B31" s="321"/>
      <c r="C31" s="321"/>
      <c r="D31" s="321"/>
      <c r="E31" s="443"/>
      <c r="F31" s="377"/>
      <c r="G31" s="379"/>
      <c r="H31" s="379"/>
      <c r="I31" s="63" t="str">
        <f t="shared" si="45"/>
        <v/>
      </c>
      <c r="J31" s="323">
        <f t="shared" si="1"/>
        <v>0</v>
      </c>
      <c r="K31" s="323">
        <f t="shared" si="2"/>
        <v>0</v>
      </c>
      <c r="L31" s="323">
        <f t="shared" si="3"/>
        <v>0</v>
      </c>
      <c r="M31" s="323">
        <f t="shared" si="4"/>
        <v>0</v>
      </c>
      <c r="N31" s="323">
        <f t="shared" si="39"/>
        <v>0</v>
      </c>
      <c r="O31" s="323">
        <f t="shared" si="40"/>
        <v>0</v>
      </c>
      <c r="P31" s="323">
        <f t="shared" si="5"/>
        <v>0</v>
      </c>
      <c r="Q31" s="323">
        <f t="shared" si="6"/>
        <v>0</v>
      </c>
      <c r="R31" s="323">
        <f t="shared" si="7"/>
        <v>0</v>
      </c>
      <c r="S31" s="323">
        <f t="shared" si="8"/>
        <v>0</v>
      </c>
      <c r="T31" s="323">
        <f t="shared" si="41"/>
        <v>0</v>
      </c>
      <c r="U31" s="323">
        <f t="shared" si="42"/>
        <v>0</v>
      </c>
      <c r="V31" s="323">
        <f t="shared" si="9"/>
        <v>0</v>
      </c>
      <c r="W31" s="323">
        <f t="shared" si="10"/>
        <v>0</v>
      </c>
      <c r="X31" s="323">
        <f t="shared" si="11"/>
        <v>0</v>
      </c>
      <c r="Y31" s="323">
        <f t="shared" si="12"/>
        <v>0</v>
      </c>
      <c r="Z31" s="323">
        <f t="shared" si="13"/>
        <v>0</v>
      </c>
      <c r="AA31" s="323">
        <f t="shared" si="14"/>
        <v>0</v>
      </c>
      <c r="AB31" s="323">
        <f t="shared" si="15"/>
        <v>0</v>
      </c>
      <c r="AC31" s="323">
        <f t="shared" si="16"/>
        <v>0</v>
      </c>
      <c r="AD31" s="323">
        <f t="shared" si="17"/>
        <v>0</v>
      </c>
      <c r="AE31" s="323">
        <f t="shared" si="18"/>
        <v>0</v>
      </c>
      <c r="AF31" s="323">
        <f t="shared" si="43"/>
        <v>0</v>
      </c>
      <c r="AG31" s="323">
        <f t="shared" si="44"/>
        <v>0</v>
      </c>
      <c r="AH31" s="323">
        <f t="shared" si="19"/>
        <v>0</v>
      </c>
      <c r="AI31" s="323">
        <f t="shared" si="20"/>
        <v>0</v>
      </c>
      <c r="AJ31" s="323">
        <f t="shared" si="21"/>
        <v>0</v>
      </c>
      <c r="AK31" s="323">
        <f t="shared" si="22"/>
        <v>0</v>
      </c>
      <c r="AL31" s="323">
        <f t="shared" si="23"/>
        <v>0</v>
      </c>
      <c r="AM31" s="323">
        <f t="shared" si="24"/>
        <v>0</v>
      </c>
      <c r="AN31" s="323">
        <f t="shared" si="25"/>
        <v>0</v>
      </c>
      <c r="AO31" s="323">
        <f t="shared" si="26"/>
        <v>0</v>
      </c>
      <c r="AP31" s="323">
        <f t="shared" si="27"/>
        <v>0</v>
      </c>
      <c r="AQ31" s="323">
        <f t="shared" si="28"/>
        <v>0</v>
      </c>
      <c r="AR31" s="323">
        <f t="shared" si="29"/>
        <v>0</v>
      </c>
      <c r="AS31" s="323">
        <f t="shared" si="30"/>
        <v>0</v>
      </c>
      <c r="AT31" s="323">
        <f t="shared" si="31"/>
        <v>0</v>
      </c>
      <c r="AU31" s="323">
        <f t="shared" si="32"/>
        <v>0</v>
      </c>
      <c r="AV31" s="323">
        <f t="shared" si="33"/>
        <v>0</v>
      </c>
      <c r="AW31" s="323">
        <f t="shared" si="34"/>
        <v>0</v>
      </c>
      <c r="AX31" s="323">
        <f t="shared" si="35"/>
        <v>0</v>
      </c>
      <c r="AY31" s="323">
        <f t="shared" si="36"/>
        <v>0</v>
      </c>
      <c r="AZ31" s="323">
        <f t="shared" si="37"/>
        <v>0</v>
      </c>
      <c r="BA31" s="323">
        <f t="shared" si="38"/>
        <v>0</v>
      </c>
    </row>
    <row r="32" spans="1:53" s="320" customFormat="1" ht="15.75" customHeight="1">
      <c r="A32" s="63" t="str">
        <f t="array" ref="A32">IF(C32&lt;&gt;0,SUM(($C$11:C32&lt;&gt;0)*1),"")</f>
        <v/>
      </c>
      <c r="B32" s="321"/>
      <c r="C32" s="321"/>
      <c r="D32" s="321"/>
      <c r="E32" s="443"/>
      <c r="F32" s="377"/>
      <c r="G32" s="379"/>
      <c r="H32" s="379"/>
      <c r="I32" s="63" t="str">
        <f t="shared" si="45"/>
        <v/>
      </c>
      <c r="J32" s="323">
        <f t="shared" si="1"/>
        <v>0</v>
      </c>
      <c r="K32" s="323">
        <f t="shared" si="2"/>
        <v>0</v>
      </c>
      <c r="L32" s="323">
        <f t="shared" si="3"/>
        <v>0</v>
      </c>
      <c r="M32" s="323">
        <f t="shared" si="4"/>
        <v>0</v>
      </c>
      <c r="N32" s="323">
        <f t="shared" si="39"/>
        <v>0</v>
      </c>
      <c r="O32" s="323">
        <f t="shared" si="40"/>
        <v>0</v>
      </c>
      <c r="P32" s="323">
        <f t="shared" si="5"/>
        <v>0</v>
      </c>
      <c r="Q32" s="323">
        <f t="shared" si="6"/>
        <v>0</v>
      </c>
      <c r="R32" s="323">
        <f t="shared" si="7"/>
        <v>0</v>
      </c>
      <c r="S32" s="323">
        <f t="shared" si="8"/>
        <v>0</v>
      </c>
      <c r="T32" s="323">
        <f t="shared" si="41"/>
        <v>0</v>
      </c>
      <c r="U32" s="323">
        <f t="shared" si="42"/>
        <v>0</v>
      </c>
      <c r="V32" s="323">
        <f t="shared" si="9"/>
        <v>0</v>
      </c>
      <c r="W32" s="323">
        <f t="shared" si="10"/>
        <v>0</v>
      </c>
      <c r="X32" s="323">
        <f t="shared" si="11"/>
        <v>0</v>
      </c>
      <c r="Y32" s="323">
        <f t="shared" si="12"/>
        <v>0</v>
      </c>
      <c r="Z32" s="323">
        <f t="shared" si="13"/>
        <v>0</v>
      </c>
      <c r="AA32" s="323">
        <f t="shared" si="14"/>
        <v>0</v>
      </c>
      <c r="AB32" s="323">
        <f t="shared" si="15"/>
        <v>0</v>
      </c>
      <c r="AC32" s="323">
        <f t="shared" si="16"/>
        <v>0</v>
      </c>
      <c r="AD32" s="323">
        <f t="shared" si="17"/>
        <v>0</v>
      </c>
      <c r="AE32" s="323">
        <f t="shared" si="18"/>
        <v>0</v>
      </c>
      <c r="AF32" s="323">
        <f t="shared" si="43"/>
        <v>0</v>
      </c>
      <c r="AG32" s="323">
        <f t="shared" si="44"/>
        <v>0</v>
      </c>
      <c r="AH32" s="323">
        <f t="shared" si="19"/>
        <v>0</v>
      </c>
      <c r="AI32" s="323">
        <f t="shared" si="20"/>
        <v>0</v>
      </c>
      <c r="AJ32" s="323">
        <f t="shared" si="21"/>
        <v>0</v>
      </c>
      <c r="AK32" s="323">
        <f t="shared" si="22"/>
        <v>0</v>
      </c>
      <c r="AL32" s="323">
        <f t="shared" si="23"/>
        <v>0</v>
      </c>
      <c r="AM32" s="323">
        <f t="shared" si="24"/>
        <v>0</v>
      </c>
      <c r="AN32" s="323">
        <f t="shared" si="25"/>
        <v>0</v>
      </c>
      <c r="AO32" s="323">
        <f t="shared" si="26"/>
        <v>0</v>
      </c>
      <c r="AP32" s="323">
        <f t="shared" si="27"/>
        <v>0</v>
      </c>
      <c r="AQ32" s="323">
        <f t="shared" si="28"/>
        <v>0</v>
      </c>
      <c r="AR32" s="323">
        <f t="shared" si="29"/>
        <v>0</v>
      </c>
      <c r="AS32" s="323">
        <f t="shared" si="30"/>
        <v>0</v>
      </c>
      <c r="AT32" s="323">
        <f t="shared" si="31"/>
        <v>0</v>
      </c>
      <c r="AU32" s="323">
        <f t="shared" si="32"/>
        <v>0</v>
      </c>
      <c r="AV32" s="323">
        <f t="shared" si="33"/>
        <v>0</v>
      </c>
      <c r="AW32" s="323">
        <f t="shared" si="34"/>
        <v>0</v>
      </c>
      <c r="AX32" s="323">
        <f t="shared" si="35"/>
        <v>0</v>
      </c>
      <c r="AY32" s="323">
        <f t="shared" si="36"/>
        <v>0</v>
      </c>
      <c r="AZ32" s="323">
        <f t="shared" si="37"/>
        <v>0</v>
      </c>
      <c r="BA32" s="323">
        <f t="shared" si="38"/>
        <v>0</v>
      </c>
    </row>
    <row r="33" spans="1:53" s="320" customFormat="1" ht="15.75" customHeight="1">
      <c r="A33" s="63" t="str">
        <f t="array" ref="A33">IF(C33&lt;&gt;0,SUM(($C$11:C33&lt;&gt;0)*1),"")</f>
        <v/>
      </c>
      <c r="B33" s="321"/>
      <c r="C33" s="321"/>
      <c r="D33" s="321"/>
      <c r="E33" s="443"/>
      <c r="F33" s="377"/>
      <c r="G33" s="379"/>
      <c r="H33" s="379"/>
      <c r="I33" s="63" t="str">
        <f t="shared" si="45"/>
        <v/>
      </c>
      <c r="J33" s="323">
        <f t="shared" si="1"/>
        <v>0</v>
      </c>
      <c r="K33" s="323">
        <f t="shared" si="2"/>
        <v>0</v>
      </c>
      <c r="L33" s="323">
        <f t="shared" si="3"/>
        <v>0</v>
      </c>
      <c r="M33" s="323">
        <f t="shared" si="4"/>
        <v>0</v>
      </c>
      <c r="N33" s="323">
        <f t="shared" si="39"/>
        <v>0</v>
      </c>
      <c r="O33" s="323">
        <f t="shared" si="40"/>
        <v>0</v>
      </c>
      <c r="P33" s="323">
        <f t="shared" si="5"/>
        <v>0</v>
      </c>
      <c r="Q33" s="323">
        <f t="shared" si="6"/>
        <v>0</v>
      </c>
      <c r="R33" s="323">
        <f t="shared" si="7"/>
        <v>0</v>
      </c>
      <c r="S33" s="323">
        <f t="shared" si="8"/>
        <v>0</v>
      </c>
      <c r="T33" s="323">
        <f t="shared" si="41"/>
        <v>0</v>
      </c>
      <c r="U33" s="323">
        <f t="shared" si="42"/>
        <v>0</v>
      </c>
      <c r="V33" s="323">
        <f t="shared" si="9"/>
        <v>0</v>
      </c>
      <c r="W33" s="323">
        <f t="shared" si="10"/>
        <v>0</v>
      </c>
      <c r="X33" s="323">
        <f t="shared" si="11"/>
        <v>0</v>
      </c>
      <c r="Y33" s="323">
        <f t="shared" si="12"/>
        <v>0</v>
      </c>
      <c r="Z33" s="323">
        <f t="shared" si="13"/>
        <v>0</v>
      </c>
      <c r="AA33" s="323">
        <f t="shared" si="14"/>
        <v>0</v>
      </c>
      <c r="AB33" s="323">
        <f t="shared" si="15"/>
        <v>0</v>
      </c>
      <c r="AC33" s="323">
        <f t="shared" si="16"/>
        <v>0</v>
      </c>
      <c r="AD33" s="323">
        <f t="shared" si="17"/>
        <v>0</v>
      </c>
      <c r="AE33" s="323">
        <f t="shared" si="18"/>
        <v>0</v>
      </c>
      <c r="AF33" s="323">
        <f t="shared" si="43"/>
        <v>0</v>
      </c>
      <c r="AG33" s="323">
        <f t="shared" si="44"/>
        <v>0</v>
      </c>
      <c r="AH33" s="323">
        <f t="shared" si="19"/>
        <v>0</v>
      </c>
      <c r="AI33" s="323">
        <f t="shared" si="20"/>
        <v>0</v>
      </c>
      <c r="AJ33" s="323">
        <f t="shared" si="21"/>
        <v>0</v>
      </c>
      <c r="AK33" s="323">
        <f t="shared" si="22"/>
        <v>0</v>
      </c>
      <c r="AL33" s="323">
        <f t="shared" si="23"/>
        <v>0</v>
      </c>
      <c r="AM33" s="323">
        <f t="shared" si="24"/>
        <v>0</v>
      </c>
      <c r="AN33" s="323">
        <f t="shared" si="25"/>
        <v>0</v>
      </c>
      <c r="AO33" s="323">
        <f t="shared" si="26"/>
        <v>0</v>
      </c>
      <c r="AP33" s="323">
        <f t="shared" si="27"/>
        <v>0</v>
      </c>
      <c r="AQ33" s="323">
        <f t="shared" si="28"/>
        <v>0</v>
      </c>
      <c r="AR33" s="323">
        <f t="shared" si="29"/>
        <v>0</v>
      </c>
      <c r="AS33" s="323">
        <f t="shared" si="30"/>
        <v>0</v>
      </c>
      <c r="AT33" s="323">
        <f t="shared" si="31"/>
        <v>0</v>
      </c>
      <c r="AU33" s="323">
        <f t="shared" si="32"/>
        <v>0</v>
      </c>
      <c r="AV33" s="323">
        <f t="shared" si="33"/>
        <v>0</v>
      </c>
      <c r="AW33" s="323">
        <f t="shared" si="34"/>
        <v>0</v>
      </c>
      <c r="AX33" s="323">
        <f t="shared" si="35"/>
        <v>0</v>
      </c>
      <c r="AY33" s="323">
        <f t="shared" si="36"/>
        <v>0</v>
      </c>
      <c r="AZ33" s="323">
        <f t="shared" si="37"/>
        <v>0</v>
      </c>
      <c r="BA33" s="323">
        <f t="shared" si="38"/>
        <v>0</v>
      </c>
    </row>
    <row r="34" spans="1:53" s="320" customFormat="1" ht="15.75" customHeight="1">
      <c r="A34" s="63" t="str">
        <f t="array" ref="A34">IF(C34&lt;&gt;0,SUM(($C$11:C34&lt;&gt;0)*1),"")</f>
        <v/>
      </c>
      <c r="B34" s="321"/>
      <c r="C34" s="321"/>
      <c r="D34" s="321"/>
      <c r="E34" s="443"/>
      <c r="F34" s="377"/>
      <c r="G34" s="379"/>
      <c r="H34" s="379"/>
      <c r="I34" s="63" t="str">
        <f t="shared" si="45"/>
        <v/>
      </c>
      <c r="J34" s="323">
        <f t="shared" si="1"/>
        <v>0</v>
      </c>
      <c r="K34" s="323">
        <f t="shared" si="2"/>
        <v>0</v>
      </c>
      <c r="L34" s="323">
        <f t="shared" si="3"/>
        <v>0</v>
      </c>
      <c r="M34" s="323">
        <f t="shared" si="4"/>
        <v>0</v>
      </c>
      <c r="N34" s="323">
        <f t="shared" si="39"/>
        <v>0</v>
      </c>
      <c r="O34" s="323">
        <f t="shared" si="40"/>
        <v>0</v>
      </c>
      <c r="P34" s="323">
        <f t="shared" si="5"/>
        <v>0</v>
      </c>
      <c r="Q34" s="323">
        <f t="shared" si="6"/>
        <v>0</v>
      </c>
      <c r="R34" s="323">
        <f t="shared" si="7"/>
        <v>0</v>
      </c>
      <c r="S34" s="323">
        <f t="shared" si="8"/>
        <v>0</v>
      </c>
      <c r="T34" s="323">
        <f t="shared" si="41"/>
        <v>0</v>
      </c>
      <c r="U34" s="323">
        <f t="shared" si="42"/>
        <v>0</v>
      </c>
      <c r="V34" s="323">
        <f t="shared" si="9"/>
        <v>0</v>
      </c>
      <c r="W34" s="323">
        <f t="shared" si="10"/>
        <v>0</v>
      </c>
      <c r="X34" s="323">
        <f t="shared" si="11"/>
        <v>0</v>
      </c>
      <c r="Y34" s="323">
        <f t="shared" si="12"/>
        <v>0</v>
      </c>
      <c r="Z34" s="323">
        <f t="shared" si="13"/>
        <v>0</v>
      </c>
      <c r="AA34" s="323">
        <f t="shared" si="14"/>
        <v>0</v>
      </c>
      <c r="AB34" s="323">
        <f t="shared" si="15"/>
        <v>0</v>
      </c>
      <c r="AC34" s="323">
        <f t="shared" si="16"/>
        <v>0</v>
      </c>
      <c r="AD34" s="323">
        <f t="shared" si="17"/>
        <v>0</v>
      </c>
      <c r="AE34" s="323">
        <f t="shared" si="18"/>
        <v>0</v>
      </c>
      <c r="AF34" s="323">
        <f t="shared" si="43"/>
        <v>0</v>
      </c>
      <c r="AG34" s="323">
        <f t="shared" si="44"/>
        <v>0</v>
      </c>
      <c r="AH34" s="323">
        <f t="shared" si="19"/>
        <v>0</v>
      </c>
      <c r="AI34" s="323">
        <f t="shared" si="20"/>
        <v>0</v>
      </c>
      <c r="AJ34" s="323">
        <f t="shared" si="21"/>
        <v>0</v>
      </c>
      <c r="AK34" s="323">
        <f t="shared" si="22"/>
        <v>0</v>
      </c>
      <c r="AL34" s="323">
        <f t="shared" si="23"/>
        <v>0</v>
      </c>
      <c r="AM34" s="323">
        <f t="shared" si="24"/>
        <v>0</v>
      </c>
      <c r="AN34" s="323">
        <f t="shared" si="25"/>
        <v>0</v>
      </c>
      <c r="AO34" s="323">
        <f t="shared" si="26"/>
        <v>0</v>
      </c>
      <c r="AP34" s="323">
        <f t="shared" si="27"/>
        <v>0</v>
      </c>
      <c r="AQ34" s="323">
        <f t="shared" si="28"/>
        <v>0</v>
      </c>
      <c r="AR34" s="323">
        <f t="shared" si="29"/>
        <v>0</v>
      </c>
      <c r="AS34" s="323">
        <f t="shared" si="30"/>
        <v>0</v>
      </c>
      <c r="AT34" s="323">
        <f t="shared" si="31"/>
        <v>0</v>
      </c>
      <c r="AU34" s="323">
        <f t="shared" si="32"/>
        <v>0</v>
      </c>
      <c r="AV34" s="323">
        <f t="shared" si="33"/>
        <v>0</v>
      </c>
      <c r="AW34" s="323">
        <f t="shared" si="34"/>
        <v>0</v>
      </c>
      <c r="AX34" s="323">
        <f t="shared" si="35"/>
        <v>0</v>
      </c>
      <c r="AY34" s="323">
        <f t="shared" si="36"/>
        <v>0</v>
      </c>
      <c r="AZ34" s="323">
        <f t="shared" si="37"/>
        <v>0</v>
      </c>
      <c r="BA34" s="323">
        <f t="shared" si="38"/>
        <v>0</v>
      </c>
    </row>
    <row r="35" spans="1:53" s="320" customFormat="1" ht="15.75" customHeight="1">
      <c r="A35" s="63" t="str">
        <f t="array" ref="A35">IF(C35&lt;&gt;0,SUM(($C$11:C35&lt;&gt;0)*1),"")</f>
        <v/>
      </c>
      <c r="B35" s="321"/>
      <c r="C35" s="321"/>
      <c r="D35" s="321"/>
      <c r="E35" s="443"/>
      <c r="F35" s="377"/>
      <c r="G35" s="379"/>
      <c r="H35" s="379"/>
      <c r="I35" s="63" t="str">
        <f t="shared" si="45"/>
        <v/>
      </c>
      <c r="J35" s="323">
        <f t="shared" si="1"/>
        <v>0</v>
      </c>
      <c r="K35" s="323">
        <f t="shared" si="2"/>
        <v>0</v>
      </c>
      <c r="L35" s="323">
        <f t="shared" si="3"/>
        <v>0</v>
      </c>
      <c r="M35" s="323">
        <f t="shared" si="4"/>
        <v>0</v>
      </c>
      <c r="N35" s="323">
        <f t="shared" si="39"/>
        <v>0</v>
      </c>
      <c r="O35" s="323">
        <f t="shared" si="40"/>
        <v>0</v>
      </c>
      <c r="P35" s="323">
        <f t="shared" si="5"/>
        <v>0</v>
      </c>
      <c r="Q35" s="323">
        <f t="shared" si="6"/>
        <v>0</v>
      </c>
      <c r="R35" s="323">
        <f t="shared" si="7"/>
        <v>0</v>
      </c>
      <c r="S35" s="323">
        <f t="shared" si="8"/>
        <v>0</v>
      </c>
      <c r="T35" s="323">
        <f t="shared" si="41"/>
        <v>0</v>
      </c>
      <c r="U35" s="323">
        <f t="shared" si="42"/>
        <v>0</v>
      </c>
      <c r="V35" s="323">
        <f t="shared" si="9"/>
        <v>0</v>
      </c>
      <c r="W35" s="323">
        <f t="shared" si="10"/>
        <v>0</v>
      </c>
      <c r="X35" s="323">
        <f t="shared" si="11"/>
        <v>0</v>
      </c>
      <c r="Y35" s="323">
        <f t="shared" si="12"/>
        <v>0</v>
      </c>
      <c r="Z35" s="323">
        <f t="shared" si="13"/>
        <v>0</v>
      </c>
      <c r="AA35" s="323">
        <f t="shared" si="14"/>
        <v>0</v>
      </c>
      <c r="AB35" s="323">
        <f t="shared" si="15"/>
        <v>0</v>
      </c>
      <c r="AC35" s="323">
        <f t="shared" si="16"/>
        <v>0</v>
      </c>
      <c r="AD35" s="323">
        <f t="shared" si="17"/>
        <v>0</v>
      </c>
      <c r="AE35" s="323">
        <f t="shared" si="18"/>
        <v>0</v>
      </c>
      <c r="AF35" s="323">
        <f t="shared" si="43"/>
        <v>0</v>
      </c>
      <c r="AG35" s="323">
        <f t="shared" si="44"/>
        <v>0</v>
      </c>
      <c r="AH35" s="323">
        <f t="shared" si="19"/>
        <v>0</v>
      </c>
      <c r="AI35" s="323">
        <f t="shared" si="20"/>
        <v>0</v>
      </c>
      <c r="AJ35" s="323">
        <f t="shared" si="21"/>
        <v>0</v>
      </c>
      <c r="AK35" s="323">
        <f t="shared" si="22"/>
        <v>0</v>
      </c>
      <c r="AL35" s="323">
        <f t="shared" si="23"/>
        <v>0</v>
      </c>
      <c r="AM35" s="323">
        <f t="shared" si="24"/>
        <v>0</v>
      </c>
      <c r="AN35" s="323">
        <f t="shared" si="25"/>
        <v>0</v>
      </c>
      <c r="AO35" s="323">
        <f t="shared" si="26"/>
        <v>0</v>
      </c>
      <c r="AP35" s="323">
        <f t="shared" si="27"/>
        <v>0</v>
      </c>
      <c r="AQ35" s="323">
        <f t="shared" si="28"/>
        <v>0</v>
      </c>
      <c r="AR35" s="323">
        <f t="shared" si="29"/>
        <v>0</v>
      </c>
      <c r="AS35" s="323">
        <f t="shared" si="30"/>
        <v>0</v>
      </c>
      <c r="AT35" s="323">
        <f t="shared" si="31"/>
        <v>0</v>
      </c>
      <c r="AU35" s="323">
        <f t="shared" si="32"/>
        <v>0</v>
      </c>
      <c r="AV35" s="323">
        <f t="shared" si="33"/>
        <v>0</v>
      </c>
      <c r="AW35" s="323">
        <f t="shared" si="34"/>
        <v>0</v>
      </c>
      <c r="AX35" s="323">
        <f t="shared" si="35"/>
        <v>0</v>
      </c>
      <c r="AY35" s="323">
        <f t="shared" si="36"/>
        <v>0</v>
      </c>
      <c r="AZ35" s="323">
        <f t="shared" si="37"/>
        <v>0</v>
      </c>
      <c r="BA35" s="323">
        <f t="shared" si="38"/>
        <v>0</v>
      </c>
    </row>
    <row r="36" spans="1:53" s="320" customFormat="1" ht="15.75" customHeight="1">
      <c r="A36" s="63" t="str">
        <f t="array" ref="A36">IF(C36&lt;&gt;0,SUM(($C$11:C36&lt;&gt;0)*1),"")</f>
        <v/>
      </c>
      <c r="B36" s="321"/>
      <c r="C36" s="321"/>
      <c r="D36" s="321"/>
      <c r="E36" s="443"/>
      <c r="F36" s="377"/>
      <c r="G36" s="379"/>
      <c r="H36" s="379"/>
      <c r="I36" s="63" t="str">
        <f t="shared" si="45"/>
        <v/>
      </c>
      <c r="J36" s="323">
        <f t="shared" si="1"/>
        <v>0</v>
      </c>
      <c r="K36" s="323">
        <f t="shared" si="2"/>
        <v>0</v>
      </c>
      <c r="L36" s="323">
        <f t="shared" si="3"/>
        <v>0</v>
      </c>
      <c r="M36" s="323">
        <f t="shared" si="4"/>
        <v>0</v>
      </c>
      <c r="N36" s="323">
        <f t="shared" si="39"/>
        <v>0</v>
      </c>
      <c r="O36" s="323">
        <f t="shared" si="40"/>
        <v>0</v>
      </c>
      <c r="P36" s="323">
        <f t="shared" si="5"/>
        <v>0</v>
      </c>
      <c r="Q36" s="323">
        <f t="shared" si="6"/>
        <v>0</v>
      </c>
      <c r="R36" s="323">
        <f t="shared" si="7"/>
        <v>0</v>
      </c>
      <c r="S36" s="323">
        <f t="shared" si="8"/>
        <v>0</v>
      </c>
      <c r="T36" s="323">
        <f t="shared" si="41"/>
        <v>0</v>
      </c>
      <c r="U36" s="323">
        <f t="shared" si="42"/>
        <v>0</v>
      </c>
      <c r="V36" s="323">
        <f t="shared" si="9"/>
        <v>0</v>
      </c>
      <c r="W36" s="323">
        <f t="shared" si="10"/>
        <v>0</v>
      </c>
      <c r="X36" s="323">
        <f t="shared" si="11"/>
        <v>0</v>
      </c>
      <c r="Y36" s="323">
        <f t="shared" si="12"/>
        <v>0</v>
      </c>
      <c r="Z36" s="323">
        <f t="shared" si="13"/>
        <v>0</v>
      </c>
      <c r="AA36" s="323">
        <f t="shared" si="14"/>
        <v>0</v>
      </c>
      <c r="AB36" s="323">
        <f t="shared" si="15"/>
        <v>0</v>
      </c>
      <c r="AC36" s="323">
        <f t="shared" si="16"/>
        <v>0</v>
      </c>
      <c r="AD36" s="323">
        <f t="shared" si="17"/>
        <v>0</v>
      </c>
      <c r="AE36" s="323">
        <f t="shared" si="18"/>
        <v>0</v>
      </c>
      <c r="AF36" s="323">
        <f t="shared" si="43"/>
        <v>0</v>
      </c>
      <c r="AG36" s="323">
        <f t="shared" si="44"/>
        <v>0</v>
      </c>
      <c r="AH36" s="323">
        <f t="shared" si="19"/>
        <v>0</v>
      </c>
      <c r="AI36" s="323">
        <f t="shared" si="20"/>
        <v>0</v>
      </c>
      <c r="AJ36" s="323">
        <f t="shared" si="21"/>
        <v>0</v>
      </c>
      <c r="AK36" s="323">
        <f t="shared" si="22"/>
        <v>0</v>
      </c>
      <c r="AL36" s="323">
        <f t="shared" si="23"/>
        <v>0</v>
      </c>
      <c r="AM36" s="323">
        <f t="shared" si="24"/>
        <v>0</v>
      </c>
      <c r="AN36" s="323">
        <f t="shared" si="25"/>
        <v>0</v>
      </c>
      <c r="AO36" s="323">
        <f t="shared" si="26"/>
        <v>0</v>
      </c>
      <c r="AP36" s="323">
        <f t="shared" si="27"/>
        <v>0</v>
      </c>
      <c r="AQ36" s="323">
        <f t="shared" si="28"/>
        <v>0</v>
      </c>
      <c r="AR36" s="323">
        <f t="shared" si="29"/>
        <v>0</v>
      </c>
      <c r="AS36" s="323">
        <f t="shared" si="30"/>
        <v>0</v>
      </c>
      <c r="AT36" s="323">
        <f t="shared" si="31"/>
        <v>0</v>
      </c>
      <c r="AU36" s="323">
        <f t="shared" si="32"/>
        <v>0</v>
      </c>
      <c r="AV36" s="323">
        <f t="shared" si="33"/>
        <v>0</v>
      </c>
      <c r="AW36" s="323">
        <f t="shared" si="34"/>
        <v>0</v>
      </c>
      <c r="AX36" s="323">
        <f t="shared" si="35"/>
        <v>0</v>
      </c>
      <c r="AY36" s="323">
        <f t="shared" si="36"/>
        <v>0</v>
      </c>
      <c r="AZ36" s="323">
        <f t="shared" si="37"/>
        <v>0</v>
      </c>
      <c r="BA36" s="323">
        <f t="shared" si="38"/>
        <v>0</v>
      </c>
    </row>
    <row r="37" spans="1:53" s="320" customFormat="1" ht="15.75" customHeight="1">
      <c r="A37" s="63" t="str">
        <f t="array" ref="A37">IF(C37&lt;&gt;0,SUM(($C$11:C37&lt;&gt;0)*1),"")</f>
        <v/>
      </c>
      <c r="B37" s="321"/>
      <c r="C37" s="321"/>
      <c r="D37" s="321"/>
      <c r="E37" s="443"/>
      <c r="F37" s="377"/>
      <c r="G37" s="379"/>
      <c r="H37" s="379"/>
      <c r="I37" s="63" t="str">
        <f t="shared" si="45"/>
        <v/>
      </c>
      <c r="J37" s="323">
        <f t="shared" si="1"/>
        <v>0</v>
      </c>
      <c r="K37" s="323">
        <f t="shared" si="2"/>
        <v>0</v>
      </c>
      <c r="L37" s="323">
        <f t="shared" si="3"/>
        <v>0</v>
      </c>
      <c r="M37" s="323">
        <f t="shared" si="4"/>
        <v>0</v>
      </c>
      <c r="N37" s="323">
        <f t="shared" si="39"/>
        <v>0</v>
      </c>
      <c r="O37" s="323">
        <f t="shared" si="40"/>
        <v>0</v>
      </c>
      <c r="P37" s="323">
        <f t="shared" si="5"/>
        <v>0</v>
      </c>
      <c r="Q37" s="323">
        <f t="shared" si="6"/>
        <v>0</v>
      </c>
      <c r="R37" s="323">
        <f t="shared" si="7"/>
        <v>0</v>
      </c>
      <c r="S37" s="323">
        <f t="shared" si="8"/>
        <v>0</v>
      </c>
      <c r="T37" s="323">
        <f t="shared" si="41"/>
        <v>0</v>
      </c>
      <c r="U37" s="323">
        <f t="shared" si="42"/>
        <v>0</v>
      </c>
      <c r="V37" s="323">
        <f t="shared" si="9"/>
        <v>0</v>
      </c>
      <c r="W37" s="323">
        <f t="shared" si="10"/>
        <v>0</v>
      </c>
      <c r="X37" s="323">
        <f t="shared" si="11"/>
        <v>0</v>
      </c>
      <c r="Y37" s="323">
        <f t="shared" si="12"/>
        <v>0</v>
      </c>
      <c r="Z37" s="323">
        <f t="shared" si="13"/>
        <v>0</v>
      </c>
      <c r="AA37" s="323">
        <f t="shared" si="14"/>
        <v>0</v>
      </c>
      <c r="AB37" s="323">
        <f t="shared" si="15"/>
        <v>0</v>
      </c>
      <c r="AC37" s="323">
        <f t="shared" si="16"/>
        <v>0</v>
      </c>
      <c r="AD37" s="323">
        <f t="shared" si="17"/>
        <v>0</v>
      </c>
      <c r="AE37" s="323">
        <f t="shared" si="18"/>
        <v>0</v>
      </c>
      <c r="AF37" s="323">
        <f t="shared" si="43"/>
        <v>0</v>
      </c>
      <c r="AG37" s="323">
        <f t="shared" si="44"/>
        <v>0</v>
      </c>
      <c r="AH37" s="323">
        <f t="shared" si="19"/>
        <v>0</v>
      </c>
      <c r="AI37" s="323">
        <f t="shared" si="20"/>
        <v>0</v>
      </c>
      <c r="AJ37" s="323">
        <f t="shared" si="21"/>
        <v>0</v>
      </c>
      <c r="AK37" s="323">
        <f t="shared" si="22"/>
        <v>0</v>
      </c>
      <c r="AL37" s="323">
        <f t="shared" si="23"/>
        <v>0</v>
      </c>
      <c r="AM37" s="323">
        <f t="shared" si="24"/>
        <v>0</v>
      </c>
      <c r="AN37" s="323">
        <f t="shared" si="25"/>
        <v>0</v>
      </c>
      <c r="AO37" s="323">
        <f t="shared" si="26"/>
        <v>0</v>
      </c>
      <c r="AP37" s="323">
        <f t="shared" si="27"/>
        <v>0</v>
      </c>
      <c r="AQ37" s="323">
        <f t="shared" si="28"/>
        <v>0</v>
      </c>
      <c r="AR37" s="323">
        <f t="shared" si="29"/>
        <v>0</v>
      </c>
      <c r="AS37" s="323">
        <f t="shared" si="30"/>
        <v>0</v>
      </c>
      <c r="AT37" s="323">
        <f t="shared" si="31"/>
        <v>0</v>
      </c>
      <c r="AU37" s="323">
        <f t="shared" si="32"/>
        <v>0</v>
      </c>
      <c r="AV37" s="323">
        <f t="shared" si="33"/>
        <v>0</v>
      </c>
      <c r="AW37" s="323">
        <f t="shared" si="34"/>
        <v>0</v>
      </c>
      <c r="AX37" s="323">
        <f t="shared" si="35"/>
        <v>0</v>
      </c>
      <c r="AY37" s="323">
        <f t="shared" si="36"/>
        <v>0</v>
      </c>
      <c r="AZ37" s="323">
        <f t="shared" si="37"/>
        <v>0</v>
      </c>
      <c r="BA37" s="323">
        <f t="shared" si="38"/>
        <v>0</v>
      </c>
    </row>
    <row r="38" spans="1:53" s="320" customFormat="1" ht="15.75" customHeight="1">
      <c r="A38" s="63" t="str">
        <f t="array" ref="A38">IF(C38&lt;&gt;0,SUM(($C$11:C38&lt;&gt;0)*1),"")</f>
        <v/>
      </c>
      <c r="B38" s="321"/>
      <c r="C38" s="321"/>
      <c r="D38" s="321"/>
      <c r="E38" s="443"/>
      <c r="F38" s="377"/>
      <c r="G38" s="379"/>
      <c r="H38" s="379"/>
      <c r="I38" s="63" t="str">
        <f t="shared" si="45"/>
        <v/>
      </c>
      <c r="J38" s="323">
        <f t="shared" si="1"/>
        <v>0</v>
      </c>
      <c r="K38" s="323">
        <f t="shared" si="2"/>
        <v>0</v>
      </c>
      <c r="L38" s="323">
        <f t="shared" si="3"/>
        <v>0</v>
      </c>
      <c r="M38" s="323">
        <f t="shared" si="4"/>
        <v>0</v>
      </c>
      <c r="N38" s="323">
        <f t="shared" si="39"/>
        <v>0</v>
      </c>
      <c r="O38" s="323">
        <f t="shared" si="40"/>
        <v>0</v>
      </c>
      <c r="P38" s="323">
        <f t="shared" si="5"/>
        <v>0</v>
      </c>
      <c r="Q38" s="323">
        <f t="shared" si="6"/>
        <v>0</v>
      </c>
      <c r="R38" s="323">
        <f t="shared" si="7"/>
        <v>0</v>
      </c>
      <c r="S38" s="323">
        <f t="shared" si="8"/>
        <v>0</v>
      </c>
      <c r="T38" s="323">
        <f t="shared" si="41"/>
        <v>0</v>
      </c>
      <c r="U38" s="323">
        <f t="shared" si="42"/>
        <v>0</v>
      </c>
      <c r="V38" s="323">
        <f t="shared" si="9"/>
        <v>0</v>
      </c>
      <c r="W38" s="323">
        <f t="shared" si="10"/>
        <v>0</v>
      </c>
      <c r="X38" s="323">
        <f t="shared" si="11"/>
        <v>0</v>
      </c>
      <c r="Y38" s="323">
        <f t="shared" si="12"/>
        <v>0</v>
      </c>
      <c r="Z38" s="323">
        <f t="shared" si="13"/>
        <v>0</v>
      </c>
      <c r="AA38" s="323">
        <f t="shared" si="14"/>
        <v>0</v>
      </c>
      <c r="AB38" s="323">
        <f t="shared" si="15"/>
        <v>0</v>
      </c>
      <c r="AC38" s="323">
        <f t="shared" si="16"/>
        <v>0</v>
      </c>
      <c r="AD38" s="323">
        <f t="shared" si="17"/>
        <v>0</v>
      </c>
      <c r="AE38" s="323">
        <f t="shared" si="18"/>
        <v>0</v>
      </c>
      <c r="AF38" s="323">
        <f t="shared" si="43"/>
        <v>0</v>
      </c>
      <c r="AG38" s="323">
        <f t="shared" si="44"/>
        <v>0</v>
      </c>
      <c r="AH38" s="323">
        <f t="shared" si="19"/>
        <v>0</v>
      </c>
      <c r="AI38" s="323">
        <f t="shared" si="20"/>
        <v>0</v>
      </c>
      <c r="AJ38" s="323">
        <f t="shared" si="21"/>
        <v>0</v>
      </c>
      <c r="AK38" s="323">
        <f t="shared" si="22"/>
        <v>0</v>
      </c>
      <c r="AL38" s="323">
        <f t="shared" si="23"/>
        <v>0</v>
      </c>
      <c r="AM38" s="323">
        <f t="shared" si="24"/>
        <v>0</v>
      </c>
      <c r="AN38" s="323">
        <f t="shared" si="25"/>
        <v>0</v>
      </c>
      <c r="AO38" s="323">
        <f t="shared" si="26"/>
        <v>0</v>
      </c>
      <c r="AP38" s="323">
        <f t="shared" si="27"/>
        <v>0</v>
      </c>
      <c r="AQ38" s="323">
        <f t="shared" si="28"/>
        <v>0</v>
      </c>
      <c r="AR38" s="323">
        <f t="shared" si="29"/>
        <v>0</v>
      </c>
      <c r="AS38" s="323">
        <f t="shared" si="30"/>
        <v>0</v>
      </c>
      <c r="AT38" s="323">
        <f t="shared" si="31"/>
        <v>0</v>
      </c>
      <c r="AU38" s="323">
        <f t="shared" si="32"/>
        <v>0</v>
      </c>
      <c r="AV38" s="323">
        <f t="shared" si="33"/>
        <v>0</v>
      </c>
      <c r="AW38" s="323">
        <f t="shared" si="34"/>
        <v>0</v>
      </c>
      <c r="AX38" s="323">
        <f t="shared" si="35"/>
        <v>0</v>
      </c>
      <c r="AY38" s="323">
        <f t="shared" si="36"/>
        <v>0</v>
      </c>
      <c r="AZ38" s="323">
        <f t="shared" si="37"/>
        <v>0</v>
      </c>
      <c r="BA38" s="323">
        <f t="shared" si="38"/>
        <v>0</v>
      </c>
    </row>
    <row r="39" spans="1:53" s="320" customFormat="1" ht="15.75" customHeight="1">
      <c r="A39" s="63" t="str">
        <f t="array" ref="A39">IF(C39&lt;&gt;0,SUM(($C$11:C39&lt;&gt;0)*1),"")</f>
        <v/>
      </c>
      <c r="B39" s="321"/>
      <c r="C39" s="321"/>
      <c r="D39" s="321"/>
      <c r="E39" s="443"/>
      <c r="F39" s="377"/>
      <c r="G39" s="379"/>
      <c r="H39" s="379"/>
      <c r="I39" s="63" t="str">
        <f t="shared" si="45"/>
        <v/>
      </c>
      <c r="J39" s="323">
        <f t="shared" si="1"/>
        <v>0</v>
      </c>
      <c r="K39" s="323">
        <f t="shared" si="2"/>
        <v>0</v>
      </c>
      <c r="L39" s="323">
        <f t="shared" si="3"/>
        <v>0</v>
      </c>
      <c r="M39" s="323">
        <f t="shared" si="4"/>
        <v>0</v>
      </c>
      <c r="N39" s="323">
        <f t="shared" si="39"/>
        <v>0</v>
      </c>
      <c r="O39" s="323">
        <f t="shared" si="40"/>
        <v>0</v>
      </c>
      <c r="P39" s="323">
        <f t="shared" si="5"/>
        <v>0</v>
      </c>
      <c r="Q39" s="323">
        <f t="shared" si="6"/>
        <v>0</v>
      </c>
      <c r="R39" s="323">
        <f t="shared" si="7"/>
        <v>0</v>
      </c>
      <c r="S39" s="323">
        <f t="shared" si="8"/>
        <v>0</v>
      </c>
      <c r="T39" s="323">
        <f t="shared" si="41"/>
        <v>0</v>
      </c>
      <c r="U39" s="323">
        <f t="shared" si="42"/>
        <v>0</v>
      </c>
      <c r="V39" s="323">
        <f t="shared" si="9"/>
        <v>0</v>
      </c>
      <c r="W39" s="323">
        <f t="shared" si="10"/>
        <v>0</v>
      </c>
      <c r="X39" s="323">
        <f t="shared" si="11"/>
        <v>0</v>
      </c>
      <c r="Y39" s="323">
        <f t="shared" si="12"/>
        <v>0</v>
      </c>
      <c r="Z39" s="323">
        <f t="shared" si="13"/>
        <v>0</v>
      </c>
      <c r="AA39" s="323">
        <f t="shared" si="14"/>
        <v>0</v>
      </c>
      <c r="AB39" s="323">
        <f t="shared" si="15"/>
        <v>0</v>
      </c>
      <c r="AC39" s="323">
        <f t="shared" si="16"/>
        <v>0</v>
      </c>
      <c r="AD39" s="323">
        <f t="shared" si="17"/>
        <v>0</v>
      </c>
      <c r="AE39" s="323">
        <f t="shared" si="18"/>
        <v>0</v>
      </c>
      <c r="AF39" s="323">
        <f t="shared" si="43"/>
        <v>0</v>
      </c>
      <c r="AG39" s="323">
        <f t="shared" si="44"/>
        <v>0</v>
      </c>
      <c r="AH39" s="323">
        <f t="shared" si="19"/>
        <v>0</v>
      </c>
      <c r="AI39" s="323">
        <f t="shared" si="20"/>
        <v>0</v>
      </c>
      <c r="AJ39" s="323">
        <f t="shared" si="21"/>
        <v>0</v>
      </c>
      <c r="AK39" s="323">
        <f t="shared" si="22"/>
        <v>0</v>
      </c>
      <c r="AL39" s="323">
        <f t="shared" si="23"/>
        <v>0</v>
      </c>
      <c r="AM39" s="323">
        <f t="shared" si="24"/>
        <v>0</v>
      </c>
      <c r="AN39" s="323">
        <f t="shared" si="25"/>
        <v>0</v>
      </c>
      <c r="AO39" s="323">
        <f t="shared" si="26"/>
        <v>0</v>
      </c>
      <c r="AP39" s="323">
        <f t="shared" si="27"/>
        <v>0</v>
      </c>
      <c r="AQ39" s="323">
        <f t="shared" si="28"/>
        <v>0</v>
      </c>
      <c r="AR39" s="323">
        <f t="shared" si="29"/>
        <v>0</v>
      </c>
      <c r="AS39" s="323">
        <f t="shared" si="30"/>
        <v>0</v>
      </c>
      <c r="AT39" s="323">
        <f t="shared" si="31"/>
        <v>0</v>
      </c>
      <c r="AU39" s="323">
        <f t="shared" si="32"/>
        <v>0</v>
      </c>
      <c r="AV39" s="323">
        <f t="shared" si="33"/>
        <v>0</v>
      </c>
      <c r="AW39" s="323">
        <f t="shared" si="34"/>
        <v>0</v>
      </c>
      <c r="AX39" s="323">
        <f t="shared" si="35"/>
        <v>0</v>
      </c>
      <c r="AY39" s="323">
        <f t="shared" si="36"/>
        <v>0</v>
      </c>
      <c r="AZ39" s="323">
        <f t="shared" si="37"/>
        <v>0</v>
      </c>
      <c r="BA39" s="323">
        <f t="shared" si="38"/>
        <v>0</v>
      </c>
    </row>
    <row r="40" spans="1:53" s="320" customFormat="1" ht="15.75" customHeight="1">
      <c r="A40" s="63" t="str">
        <f t="array" ref="A40">IF(C40&lt;&gt;0,SUM(($C$11:C40&lt;&gt;0)*1),"")</f>
        <v/>
      </c>
      <c r="B40" s="321"/>
      <c r="C40" s="321"/>
      <c r="D40" s="321"/>
      <c r="E40" s="443"/>
      <c r="F40" s="377"/>
      <c r="G40" s="379"/>
      <c r="H40" s="379"/>
      <c r="I40" s="63" t="str">
        <f t="shared" si="45"/>
        <v/>
      </c>
      <c r="J40" s="323">
        <f t="shared" si="1"/>
        <v>0</v>
      </c>
      <c r="K40" s="323">
        <f t="shared" si="2"/>
        <v>0</v>
      </c>
      <c r="L40" s="323">
        <f t="shared" si="3"/>
        <v>0</v>
      </c>
      <c r="M40" s="323">
        <f t="shared" si="4"/>
        <v>0</v>
      </c>
      <c r="N40" s="323">
        <f t="shared" si="39"/>
        <v>0</v>
      </c>
      <c r="O40" s="323">
        <f t="shared" si="40"/>
        <v>0</v>
      </c>
      <c r="P40" s="323">
        <f t="shared" si="5"/>
        <v>0</v>
      </c>
      <c r="Q40" s="323">
        <f t="shared" si="6"/>
        <v>0</v>
      </c>
      <c r="R40" s="323">
        <f t="shared" si="7"/>
        <v>0</v>
      </c>
      <c r="S40" s="323">
        <f t="shared" si="8"/>
        <v>0</v>
      </c>
      <c r="T40" s="323">
        <f t="shared" si="41"/>
        <v>0</v>
      </c>
      <c r="U40" s="323">
        <f t="shared" si="42"/>
        <v>0</v>
      </c>
      <c r="V40" s="323">
        <f t="shared" si="9"/>
        <v>0</v>
      </c>
      <c r="W40" s="323">
        <f t="shared" si="10"/>
        <v>0</v>
      </c>
      <c r="X40" s="323">
        <f t="shared" si="11"/>
        <v>0</v>
      </c>
      <c r="Y40" s="323">
        <f t="shared" si="12"/>
        <v>0</v>
      </c>
      <c r="Z40" s="323">
        <f t="shared" si="13"/>
        <v>0</v>
      </c>
      <c r="AA40" s="323">
        <f t="shared" si="14"/>
        <v>0</v>
      </c>
      <c r="AB40" s="323">
        <f t="shared" si="15"/>
        <v>0</v>
      </c>
      <c r="AC40" s="323">
        <f t="shared" si="16"/>
        <v>0</v>
      </c>
      <c r="AD40" s="323">
        <f t="shared" si="17"/>
        <v>0</v>
      </c>
      <c r="AE40" s="323">
        <f t="shared" si="18"/>
        <v>0</v>
      </c>
      <c r="AF40" s="323">
        <f t="shared" si="43"/>
        <v>0</v>
      </c>
      <c r="AG40" s="323">
        <f t="shared" si="44"/>
        <v>0</v>
      </c>
      <c r="AH40" s="323">
        <f t="shared" si="19"/>
        <v>0</v>
      </c>
      <c r="AI40" s="323">
        <f t="shared" si="20"/>
        <v>0</v>
      </c>
      <c r="AJ40" s="323">
        <f t="shared" si="21"/>
        <v>0</v>
      </c>
      <c r="AK40" s="323">
        <f t="shared" si="22"/>
        <v>0</v>
      </c>
      <c r="AL40" s="323">
        <f t="shared" si="23"/>
        <v>0</v>
      </c>
      <c r="AM40" s="323">
        <f t="shared" si="24"/>
        <v>0</v>
      </c>
      <c r="AN40" s="323">
        <f t="shared" si="25"/>
        <v>0</v>
      </c>
      <c r="AO40" s="323">
        <f t="shared" si="26"/>
        <v>0</v>
      </c>
      <c r="AP40" s="323">
        <f t="shared" si="27"/>
        <v>0</v>
      </c>
      <c r="AQ40" s="323">
        <f t="shared" si="28"/>
        <v>0</v>
      </c>
      <c r="AR40" s="323">
        <f t="shared" si="29"/>
        <v>0</v>
      </c>
      <c r="AS40" s="323">
        <f t="shared" si="30"/>
        <v>0</v>
      </c>
      <c r="AT40" s="323">
        <f t="shared" si="31"/>
        <v>0</v>
      </c>
      <c r="AU40" s="323">
        <f t="shared" si="32"/>
        <v>0</v>
      </c>
      <c r="AV40" s="323">
        <f t="shared" si="33"/>
        <v>0</v>
      </c>
      <c r="AW40" s="323">
        <f t="shared" si="34"/>
        <v>0</v>
      </c>
      <c r="AX40" s="323">
        <f t="shared" si="35"/>
        <v>0</v>
      </c>
      <c r="AY40" s="323">
        <f t="shared" si="36"/>
        <v>0</v>
      </c>
      <c r="AZ40" s="323">
        <f t="shared" si="37"/>
        <v>0</v>
      </c>
      <c r="BA40" s="323">
        <f t="shared" si="38"/>
        <v>0</v>
      </c>
    </row>
    <row r="41" spans="1:53" s="320" customFormat="1" ht="15.75" customHeight="1">
      <c r="A41" s="63" t="str">
        <f t="array" ref="A41">IF(C41&lt;&gt;0,SUM(($C$11:C41&lt;&gt;0)*1),"")</f>
        <v/>
      </c>
      <c r="B41" s="321"/>
      <c r="C41" s="321"/>
      <c r="D41" s="321"/>
      <c r="E41" s="443"/>
      <c r="F41" s="377"/>
      <c r="G41" s="379"/>
      <c r="H41" s="379"/>
      <c r="I41" s="63" t="str">
        <f t="shared" si="45"/>
        <v/>
      </c>
      <c r="J41" s="323">
        <f t="shared" si="1"/>
        <v>0</v>
      </c>
      <c r="K41" s="323">
        <f t="shared" si="2"/>
        <v>0</v>
      </c>
      <c r="L41" s="323">
        <f t="shared" si="3"/>
        <v>0</v>
      </c>
      <c r="M41" s="323">
        <f t="shared" si="4"/>
        <v>0</v>
      </c>
      <c r="N41" s="323">
        <f t="shared" si="39"/>
        <v>0</v>
      </c>
      <c r="O41" s="323">
        <f t="shared" si="40"/>
        <v>0</v>
      </c>
      <c r="P41" s="323">
        <f t="shared" si="5"/>
        <v>0</v>
      </c>
      <c r="Q41" s="323">
        <f t="shared" si="6"/>
        <v>0</v>
      </c>
      <c r="R41" s="323">
        <f t="shared" si="7"/>
        <v>0</v>
      </c>
      <c r="S41" s="323">
        <f t="shared" si="8"/>
        <v>0</v>
      </c>
      <c r="T41" s="323">
        <f t="shared" si="41"/>
        <v>0</v>
      </c>
      <c r="U41" s="323">
        <f t="shared" si="42"/>
        <v>0</v>
      </c>
      <c r="V41" s="323">
        <f t="shared" si="9"/>
        <v>0</v>
      </c>
      <c r="W41" s="323">
        <f t="shared" si="10"/>
        <v>0</v>
      </c>
      <c r="X41" s="323">
        <f t="shared" si="11"/>
        <v>0</v>
      </c>
      <c r="Y41" s="323">
        <f t="shared" si="12"/>
        <v>0</v>
      </c>
      <c r="Z41" s="323">
        <f t="shared" si="13"/>
        <v>0</v>
      </c>
      <c r="AA41" s="323">
        <f t="shared" si="14"/>
        <v>0</v>
      </c>
      <c r="AB41" s="323">
        <f t="shared" si="15"/>
        <v>0</v>
      </c>
      <c r="AC41" s="323">
        <f t="shared" si="16"/>
        <v>0</v>
      </c>
      <c r="AD41" s="323">
        <f t="shared" si="17"/>
        <v>0</v>
      </c>
      <c r="AE41" s="323">
        <f t="shared" si="18"/>
        <v>0</v>
      </c>
      <c r="AF41" s="323">
        <f t="shared" si="43"/>
        <v>0</v>
      </c>
      <c r="AG41" s="323">
        <f t="shared" si="44"/>
        <v>0</v>
      </c>
      <c r="AH41" s="323">
        <f t="shared" si="19"/>
        <v>0</v>
      </c>
      <c r="AI41" s="323">
        <f t="shared" si="20"/>
        <v>0</v>
      </c>
      <c r="AJ41" s="323">
        <f t="shared" si="21"/>
        <v>0</v>
      </c>
      <c r="AK41" s="323">
        <f t="shared" si="22"/>
        <v>0</v>
      </c>
      <c r="AL41" s="323">
        <f t="shared" si="23"/>
        <v>0</v>
      </c>
      <c r="AM41" s="323">
        <f t="shared" si="24"/>
        <v>0</v>
      </c>
      <c r="AN41" s="323">
        <f t="shared" si="25"/>
        <v>0</v>
      </c>
      <c r="AO41" s="323">
        <f t="shared" si="26"/>
        <v>0</v>
      </c>
      <c r="AP41" s="323">
        <f t="shared" si="27"/>
        <v>0</v>
      </c>
      <c r="AQ41" s="323">
        <f t="shared" si="28"/>
        <v>0</v>
      </c>
      <c r="AR41" s="323">
        <f t="shared" si="29"/>
        <v>0</v>
      </c>
      <c r="AS41" s="323">
        <f t="shared" si="30"/>
        <v>0</v>
      </c>
      <c r="AT41" s="323">
        <f t="shared" si="31"/>
        <v>0</v>
      </c>
      <c r="AU41" s="323">
        <f t="shared" si="32"/>
        <v>0</v>
      </c>
      <c r="AV41" s="323">
        <f t="shared" si="33"/>
        <v>0</v>
      </c>
      <c r="AW41" s="323">
        <f t="shared" si="34"/>
        <v>0</v>
      </c>
      <c r="AX41" s="323">
        <f t="shared" si="35"/>
        <v>0</v>
      </c>
      <c r="AY41" s="323">
        <f t="shared" si="36"/>
        <v>0</v>
      </c>
      <c r="AZ41" s="323">
        <f t="shared" si="37"/>
        <v>0</v>
      </c>
      <c r="BA41" s="323">
        <f t="shared" si="38"/>
        <v>0</v>
      </c>
    </row>
    <row r="42" spans="1:53" s="320" customFormat="1" ht="15.75" customHeight="1">
      <c r="A42" s="63" t="str">
        <f t="array" ref="A42">IF(C42&lt;&gt;0,SUM(($C$11:C42&lt;&gt;0)*1),"")</f>
        <v/>
      </c>
      <c r="B42" s="321"/>
      <c r="C42" s="321"/>
      <c r="D42" s="321"/>
      <c r="E42" s="443"/>
      <c r="F42" s="377"/>
      <c r="G42" s="379"/>
      <c r="H42" s="379"/>
      <c r="I42" s="63" t="str">
        <f t="shared" si="45"/>
        <v/>
      </c>
      <c r="J42" s="323">
        <f t="shared" si="1"/>
        <v>0</v>
      </c>
      <c r="K42" s="323">
        <f t="shared" si="2"/>
        <v>0</v>
      </c>
      <c r="L42" s="323">
        <f t="shared" si="3"/>
        <v>0</v>
      </c>
      <c r="M42" s="323">
        <f t="shared" si="4"/>
        <v>0</v>
      </c>
      <c r="N42" s="323">
        <f t="shared" si="39"/>
        <v>0</v>
      </c>
      <c r="O42" s="323">
        <f t="shared" si="40"/>
        <v>0</v>
      </c>
      <c r="P42" s="323">
        <f t="shared" si="5"/>
        <v>0</v>
      </c>
      <c r="Q42" s="323">
        <f t="shared" si="6"/>
        <v>0</v>
      </c>
      <c r="R42" s="323">
        <f t="shared" si="7"/>
        <v>0</v>
      </c>
      <c r="S42" s="323">
        <f t="shared" si="8"/>
        <v>0</v>
      </c>
      <c r="T42" s="323">
        <f t="shared" si="41"/>
        <v>0</v>
      </c>
      <c r="U42" s="323">
        <f t="shared" si="42"/>
        <v>0</v>
      </c>
      <c r="V42" s="323">
        <f t="shared" si="9"/>
        <v>0</v>
      </c>
      <c r="W42" s="323">
        <f t="shared" si="10"/>
        <v>0</v>
      </c>
      <c r="X42" s="323">
        <f t="shared" si="11"/>
        <v>0</v>
      </c>
      <c r="Y42" s="323">
        <f t="shared" si="12"/>
        <v>0</v>
      </c>
      <c r="Z42" s="323">
        <f t="shared" si="13"/>
        <v>0</v>
      </c>
      <c r="AA42" s="323">
        <f t="shared" si="14"/>
        <v>0</v>
      </c>
      <c r="AB42" s="323">
        <f t="shared" si="15"/>
        <v>0</v>
      </c>
      <c r="AC42" s="323">
        <f t="shared" si="16"/>
        <v>0</v>
      </c>
      <c r="AD42" s="323">
        <f t="shared" si="17"/>
        <v>0</v>
      </c>
      <c r="AE42" s="323">
        <f t="shared" si="18"/>
        <v>0</v>
      </c>
      <c r="AF42" s="323">
        <f t="shared" si="43"/>
        <v>0</v>
      </c>
      <c r="AG42" s="323">
        <f t="shared" si="44"/>
        <v>0</v>
      </c>
      <c r="AH42" s="323">
        <f t="shared" si="19"/>
        <v>0</v>
      </c>
      <c r="AI42" s="323">
        <f t="shared" si="20"/>
        <v>0</v>
      </c>
      <c r="AJ42" s="323">
        <f t="shared" si="21"/>
        <v>0</v>
      </c>
      <c r="AK42" s="323">
        <f t="shared" si="22"/>
        <v>0</v>
      </c>
      <c r="AL42" s="323">
        <f t="shared" si="23"/>
        <v>0</v>
      </c>
      <c r="AM42" s="323">
        <f t="shared" si="24"/>
        <v>0</v>
      </c>
      <c r="AN42" s="323">
        <f t="shared" si="25"/>
        <v>0</v>
      </c>
      <c r="AO42" s="323">
        <f t="shared" si="26"/>
        <v>0</v>
      </c>
      <c r="AP42" s="323">
        <f t="shared" si="27"/>
        <v>0</v>
      </c>
      <c r="AQ42" s="323">
        <f t="shared" si="28"/>
        <v>0</v>
      </c>
      <c r="AR42" s="323">
        <f t="shared" si="29"/>
        <v>0</v>
      </c>
      <c r="AS42" s="323">
        <f t="shared" si="30"/>
        <v>0</v>
      </c>
      <c r="AT42" s="323">
        <f t="shared" si="31"/>
        <v>0</v>
      </c>
      <c r="AU42" s="323">
        <f t="shared" si="32"/>
        <v>0</v>
      </c>
      <c r="AV42" s="323">
        <f t="shared" si="33"/>
        <v>0</v>
      </c>
      <c r="AW42" s="323">
        <f t="shared" si="34"/>
        <v>0</v>
      </c>
      <c r="AX42" s="323">
        <f t="shared" si="35"/>
        <v>0</v>
      </c>
      <c r="AY42" s="323">
        <f t="shared" si="36"/>
        <v>0</v>
      </c>
      <c r="AZ42" s="323">
        <f t="shared" si="37"/>
        <v>0</v>
      </c>
      <c r="BA42" s="323">
        <f t="shared" si="38"/>
        <v>0</v>
      </c>
    </row>
    <row r="43" spans="1:53" s="320" customFormat="1" ht="15.75" customHeight="1">
      <c r="A43" s="63" t="str">
        <f t="array" ref="A43">IF(C43&lt;&gt;0,SUM(($C$11:C43&lt;&gt;0)*1),"")</f>
        <v/>
      </c>
      <c r="B43" s="321"/>
      <c r="C43" s="321"/>
      <c r="D43" s="321"/>
      <c r="E43" s="443"/>
      <c r="F43" s="377"/>
      <c r="G43" s="379"/>
      <c r="H43" s="379"/>
      <c r="I43" s="63" t="str">
        <f t="shared" si="45"/>
        <v/>
      </c>
      <c r="J43" s="323">
        <f t="shared" si="1"/>
        <v>0</v>
      </c>
      <c r="K43" s="323">
        <f t="shared" si="2"/>
        <v>0</v>
      </c>
      <c r="L43" s="323">
        <f t="shared" si="3"/>
        <v>0</v>
      </c>
      <c r="M43" s="323">
        <f t="shared" si="4"/>
        <v>0</v>
      </c>
      <c r="N43" s="323">
        <f t="shared" si="39"/>
        <v>0</v>
      </c>
      <c r="O43" s="323">
        <f t="shared" si="40"/>
        <v>0</v>
      </c>
      <c r="P43" s="323">
        <f t="shared" si="5"/>
        <v>0</v>
      </c>
      <c r="Q43" s="323">
        <f t="shared" si="6"/>
        <v>0</v>
      </c>
      <c r="R43" s="323">
        <f t="shared" si="7"/>
        <v>0</v>
      </c>
      <c r="S43" s="323">
        <f t="shared" si="8"/>
        <v>0</v>
      </c>
      <c r="T43" s="323">
        <f t="shared" si="41"/>
        <v>0</v>
      </c>
      <c r="U43" s="323">
        <f t="shared" si="42"/>
        <v>0</v>
      </c>
      <c r="V43" s="323">
        <f t="shared" si="9"/>
        <v>0</v>
      </c>
      <c r="W43" s="323">
        <f t="shared" si="10"/>
        <v>0</v>
      </c>
      <c r="X43" s="323">
        <f t="shared" si="11"/>
        <v>0</v>
      </c>
      <c r="Y43" s="323">
        <f t="shared" si="12"/>
        <v>0</v>
      </c>
      <c r="Z43" s="323">
        <f t="shared" si="13"/>
        <v>0</v>
      </c>
      <c r="AA43" s="323">
        <f t="shared" si="14"/>
        <v>0</v>
      </c>
      <c r="AB43" s="323">
        <f t="shared" si="15"/>
        <v>0</v>
      </c>
      <c r="AC43" s="323">
        <f t="shared" si="16"/>
        <v>0</v>
      </c>
      <c r="AD43" s="323">
        <f t="shared" si="17"/>
        <v>0</v>
      </c>
      <c r="AE43" s="323">
        <f t="shared" si="18"/>
        <v>0</v>
      </c>
      <c r="AF43" s="323">
        <f t="shared" si="43"/>
        <v>0</v>
      </c>
      <c r="AG43" s="323">
        <f t="shared" si="44"/>
        <v>0</v>
      </c>
      <c r="AH43" s="323">
        <f t="shared" si="19"/>
        <v>0</v>
      </c>
      <c r="AI43" s="323">
        <f t="shared" si="20"/>
        <v>0</v>
      </c>
      <c r="AJ43" s="323">
        <f t="shared" si="21"/>
        <v>0</v>
      </c>
      <c r="AK43" s="323">
        <f t="shared" si="22"/>
        <v>0</v>
      </c>
      <c r="AL43" s="323">
        <f t="shared" si="23"/>
        <v>0</v>
      </c>
      <c r="AM43" s="323">
        <f t="shared" si="24"/>
        <v>0</v>
      </c>
      <c r="AN43" s="323">
        <f t="shared" si="25"/>
        <v>0</v>
      </c>
      <c r="AO43" s="323">
        <f t="shared" si="26"/>
        <v>0</v>
      </c>
      <c r="AP43" s="323">
        <f t="shared" si="27"/>
        <v>0</v>
      </c>
      <c r="AQ43" s="323">
        <f t="shared" si="28"/>
        <v>0</v>
      </c>
      <c r="AR43" s="323">
        <f t="shared" si="29"/>
        <v>0</v>
      </c>
      <c r="AS43" s="323">
        <f t="shared" si="30"/>
        <v>0</v>
      </c>
      <c r="AT43" s="323">
        <f t="shared" si="31"/>
        <v>0</v>
      </c>
      <c r="AU43" s="323">
        <f t="shared" si="32"/>
        <v>0</v>
      </c>
      <c r="AV43" s="323">
        <f t="shared" si="33"/>
        <v>0</v>
      </c>
      <c r="AW43" s="323">
        <f t="shared" si="34"/>
        <v>0</v>
      </c>
      <c r="AX43" s="323">
        <f t="shared" si="35"/>
        <v>0</v>
      </c>
      <c r="AY43" s="323">
        <f t="shared" si="36"/>
        <v>0</v>
      </c>
      <c r="AZ43" s="323">
        <f t="shared" si="37"/>
        <v>0</v>
      </c>
      <c r="BA43" s="323">
        <f t="shared" si="38"/>
        <v>0</v>
      </c>
    </row>
    <row r="44" spans="1:53" s="320" customFormat="1" ht="15.75" customHeight="1">
      <c r="A44" s="63" t="str">
        <f t="array" ref="A44">IF(C44&lt;&gt;0,SUM(($C$11:C44&lt;&gt;0)*1),"")</f>
        <v/>
      </c>
      <c r="B44" s="321"/>
      <c r="C44" s="321"/>
      <c r="D44" s="321"/>
      <c r="E44" s="443"/>
      <c r="F44" s="377"/>
      <c r="G44" s="379"/>
      <c r="H44" s="379"/>
      <c r="I44" s="63" t="str">
        <f t="shared" si="45"/>
        <v/>
      </c>
      <c r="J44" s="323">
        <f t="shared" si="1"/>
        <v>0</v>
      </c>
      <c r="K44" s="323">
        <f t="shared" si="2"/>
        <v>0</v>
      </c>
      <c r="L44" s="323">
        <f t="shared" si="3"/>
        <v>0</v>
      </c>
      <c r="M44" s="323">
        <f t="shared" si="4"/>
        <v>0</v>
      </c>
      <c r="N44" s="323">
        <f t="shared" si="39"/>
        <v>0</v>
      </c>
      <c r="O44" s="323">
        <f t="shared" si="40"/>
        <v>0</v>
      </c>
      <c r="P44" s="323">
        <f t="shared" si="5"/>
        <v>0</v>
      </c>
      <c r="Q44" s="323">
        <f t="shared" si="6"/>
        <v>0</v>
      </c>
      <c r="R44" s="323">
        <f t="shared" si="7"/>
        <v>0</v>
      </c>
      <c r="S44" s="323">
        <f t="shared" si="8"/>
        <v>0</v>
      </c>
      <c r="T44" s="323">
        <f t="shared" si="41"/>
        <v>0</v>
      </c>
      <c r="U44" s="323">
        <f t="shared" si="42"/>
        <v>0</v>
      </c>
      <c r="V44" s="323">
        <f t="shared" si="9"/>
        <v>0</v>
      </c>
      <c r="W44" s="323">
        <f t="shared" si="10"/>
        <v>0</v>
      </c>
      <c r="X44" s="323">
        <f t="shared" si="11"/>
        <v>0</v>
      </c>
      <c r="Y44" s="323">
        <f t="shared" si="12"/>
        <v>0</v>
      </c>
      <c r="Z44" s="323">
        <f t="shared" si="13"/>
        <v>0</v>
      </c>
      <c r="AA44" s="323">
        <f t="shared" si="14"/>
        <v>0</v>
      </c>
      <c r="AB44" s="323">
        <f t="shared" si="15"/>
        <v>0</v>
      </c>
      <c r="AC44" s="323">
        <f t="shared" si="16"/>
        <v>0</v>
      </c>
      <c r="AD44" s="323">
        <f t="shared" si="17"/>
        <v>0</v>
      </c>
      <c r="AE44" s="323">
        <f t="shared" si="18"/>
        <v>0</v>
      </c>
      <c r="AF44" s="323">
        <f t="shared" si="43"/>
        <v>0</v>
      </c>
      <c r="AG44" s="323">
        <f t="shared" si="44"/>
        <v>0</v>
      </c>
      <c r="AH44" s="323">
        <f t="shared" si="19"/>
        <v>0</v>
      </c>
      <c r="AI44" s="323">
        <f t="shared" si="20"/>
        <v>0</v>
      </c>
      <c r="AJ44" s="323">
        <f t="shared" si="21"/>
        <v>0</v>
      </c>
      <c r="AK44" s="323">
        <f t="shared" si="22"/>
        <v>0</v>
      </c>
      <c r="AL44" s="323">
        <f t="shared" si="23"/>
        <v>0</v>
      </c>
      <c r="AM44" s="323">
        <f t="shared" si="24"/>
        <v>0</v>
      </c>
      <c r="AN44" s="323">
        <f t="shared" si="25"/>
        <v>0</v>
      </c>
      <c r="AO44" s="323">
        <f t="shared" si="26"/>
        <v>0</v>
      </c>
      <c r="AP44" s="323">
        <f t="shared" si="27"/>
        <v>0</v>
      </c>
      <c r="AQ44" s="323">
        <f t="shared" si="28"/>
        <v>0</v>
      </c>
      <c r="AR44" s="323">
        <f t="shared" si="29"/>
        <v>0</v>
      </c>
      <c r="AS44" s="323">
        <f t="shared" si="30"/>
        <v>0</v>
      </c>
      <c r="AT44" s="323">
        <f t="shared" si="31"/>
        <v>0</v>
      </c>
      <c r="AU44" s="323">
        <f t="shared" si="32"/>
        <v>0</v>
      </c>
      <c r="AV44" s="323">
        <f t="shared" si="33"/>
        <v>0</v>
      </c>
      <c r="AW44" s="323">
        <f t="shared" si="34"/>
        <v>0</v>
      </c>
      <c r="AX44" s="323">
        <f t="shared" si="35"/>
        <v>0</v>
      </c>
      <c r="AY44" s="323">
        <f t="shared" si="36"/>
        <v>0</v>
      </c>
      <c r="AZ44" s="323">
        <f t="shared" si="37"/>
        <v>0</v>
      </c>
      <c r="BA44" s="323">
        <f t="shared" si="38"/>
        <v>0</v>
      </c>
    </row>
    <row r="45" spans="1:53" s="320" customFormat="1" ht="15.75" customHeight="1">
      <c r="A45" s="63" t="str">
        <f t="array" ref="A45">IF(C45&lt;&gt;0,SUM(($C$11:C45&lt;&gt;0)*1),"")</f>
        <v/>
      </c>
      <c r="B45" s="321"/>
      <c r="C45" s="321"/>
      <c r="D45" s="321"/>
      <c r="E45" s="443"/>
      <c r="F45" s="377"/>
      <c r="G45" s="379"/>
      <c r="H45" s="379"/>
      <c r="I45" s="63" t="str">
        <f t="shared" si="45"/>
        <v/>
      </c>
      <c r="J45" s="323">
        <f t="shared" si="1"/>
        <v>0</v>
      </c>
      <c r="K45" s="323">
        <f t="shared" si="2"/>
        <v>0</v>
      </c>
      <c r="L45" s="323">
        <f t="shared" si="3"/>
        <v>0</v>
      </c>
      <c r="M45" s="323">
        <f t="shared" si="4"/>
        <v>0</v>
      </c>
      <c r="N45" s="323">
        <f t="shared" si="39"/>
        <v>0</v>
      </c>
      <c r="O45" s="323">
        <f t="shared" si="40"/>
        <v>0</v>
      </c>
      <c r="P45" s="323">
        <f t="shared" si="5"/>
        <v>0</v>
      </c>
      <c r="Q45" s="323">
        <f t="shared" si="6"/>
        <v>0</v>
      </c>
      <c r="R45" s="323">
        <f t="shared" si="7"/>
        <v>0</v>
      </c>
      <c r="S45" s="323">
        <f t="shared" si="8"/>
        <v>0</v>
      </c>
      <c r="T45" s="323">
        <f t="shared" si="41"/>
        <v>0</v>
      </c>
      <c r="U45" s="323">
        <f t="shared" si="42"/>
        <v>0</v>
      </c>
      <c r="V45" s="323">
        <f t="shared" si="9"/>
        <v>0</v>
      </c>
      <c r="W45" s="323">
        <f t="shared" si="10"/>
        <v>0</v>
      </c>
      <c r="X45" s="323">
        <f t="shared" si="11"/>
        <v>0</v>
      </c>
      <c r="Y45" s="323">
        <f t="shared" si="12"/>
        <v>0</v>
      </c>
      <c r="Z45" s="323">
        <f t="shared" si="13"/>
        <v>0</v>
      </c>
      <c r="AA45" s="323">
        <f t="shared" si="14"/>
        <v>0</v>
      </c>
      <c r="AB45" s="323">
        <f t="shared" si="15"/>
        <v>0</v>
      </c>
      <c r="AC45" s="323">
        <f t="shared" si="16"/>
        <v>0</v>
      </c>
      <c r="AD45" s="323">
        <f t="shared" si="17"/>
        <v>0</v>
      </c>
      <c r="AE45" s="323">
        <f t="shared" si="18"/>
        <v>0</v>
      </c>
      <c r="AF45" s="323">
        <f t="shared" si="43"/>
        <v>0</v>
      </c>
      <c r="AG45" s="323">
        <f t="shared" si="44"/>
        <v>0</v>
      </c>
      <c r="AH45" s="323">
        <f t="shared" si="19"/>
        <v>0</v>
      </c>
      <c r="AI45" s="323">
        <f t="shared" si="20"/>
        <v>0</v>
      </c>
      <c r="AJ45" s="323">
        <f t="shared" si="21"/>
        <v>0</v>
      </c>
      <c r="AK45" s="323">
        <f t="shared" si="22"/>
        <v>0</v>
      </c>
      <c r="AL45" s="323">
        <f t="shared" si="23"/>
        <v>0</v>
      </c>
      <c r="AM45" s="323">
        <f t="shared" si="24"/>
        <v>0</v>
      </c>
      <c r="AN45" s="323">
        <f t="shared" si="25"/>
        <v>0</v>
      </c>
      <c r="AO45" s="323">
        <f t="shared" si="26"/>
        <v>0</v>
      </c>
      <c r="AP45" s="323">
        <f t="shared" si="27"/>
        <v>0</v>
      </c>
      <c r="AQ45" s="323">
        <f t="shared" si="28"/>
        <v>0</v>
      </c>
      <c r="AR45" s="323">
        <f t="shared" si="29"/>
        <v>0</v>
      </c>
      <c r="AS45" s="323">
        <f t="shared" si="30"/>
        <v>0</v>
      </c>
      <c r="AT45" s="323">
        <f t="shared" si="31"/>
        <v>0</v>
      </c>
      <c r="AU45" s="323">
        <f t="shared" si="32"/>
        <v>0</v>
      </c>
      <c r="AV45" s="323">
        <f t="shared" si="33"/>
        <v>0</v>
      </c>
      <c r="AW45" s="323">
        <f t="shared" si="34"/>
        <v>0</v>
      </c>
      <c r="AX45" s="323">
        <f t="shared" si="35"/>
        <v>0</v>
      </c>
      <c r="AY45" s="323">
        <f t="shared" si="36"/>
        <v>0</v>
      </c>
      <c r="AZ45" s="323">
        <f t="shared" si="37"/>
        <v>0</v>
      </c>
      <c r="BA45" s="323">
        <f t="shared" si="38"/>
        <v>0</v>
      </c>
    </row>
    <row r="46" spans="1:53" s="320" customFormat="1" ht="15.75" customHeight="1">
      <c r="A46" s="63" t="str">
        <f t="array" ref="A46">IF(C46&lt;&gt;0,SUM(($C$11:C46&lt;&gt;0)*1),"")</f>
        <v/>
      </c>
      <c r="B46" s="321"/>
      <c r="C46" s="321"/>
      <c r="D46" s="321"/>
      <c r="E46" s="443"/>
      <c r="F46" s="377"/>
      <c r="G46" s="379"/>
      <c r="H46" s="379"/>
      <c r="I46" s="63" t="str">
        <f t="shared" si="45"/>
        <v/>
      </c>
      <c r="J46" s="323">
        <f t="shared" si="1"/>
        <v>0</v>
      </c>
      <c r="K46" s="323">
        <f t="shared" si="2"/>
        <v>0</v>
      </c>
      <c r="L46" s="323">
        <f t="shared" si="3"/>
        <v>0</v>
      </c>
      <c r="M46" s="323">
        <f t="shared" si="4"/>
        <v>0</v>
      </c>
      <c r="N46" s="323">
        <f t="shared" si="39"/>
        <v>0</v>
      </c>
      <c r="O46" s="323">
        <f t="shared" si="40"/>
        <v>0</v>
      </c>
      <c r="P46" s="323">
        <f t="shared" si="5"/>
        <v>0</v>
      </c>
      <c r="Q46" s="323">
        <f t="shared" si="6"/>
        <v>0</v>
      </c>
      <c r="R46" s="323">
        <f t="shared" si="7"/>
        <v>0</v>
      </c>
      <c r="S46" s="323">
        <f t="shared" si="8"/>
        <v>0</v>
      </c>
      <c r="T46" s="323">
        <f t="shared" si="41"/>
        <v>0</v>
      </c>
      <c r="U46" s="323">
        <f t="shared" si="42"/>
        <v>0</v>
      </c>
      <c r="V46" s="323">
        <f t="shared" si="9"/>
        <v>0</v>
      </c>
      <c r="W46" s="323">
        <f t="shared" si="10"/>
        <v>0</v>
      </c>
      <c r="X46" s="323">
        <f t="shared" si="11"/>
        <v>0</v>
      </c>
      <c r="Y46" s="323">
        <f t="shared" si="12"/>
        <v>0</v>
      </c>
      <c r="Z46" s="323">
        <f t="shared" si="13"/>
        <v>0</v>
      </c>
      <c r="AA46" s="323">
        <f t="shared" si="14"/>
        <v>0</v>
      </c>
      <c r="AB46" s="323">
        <f t="shared" si="15"/>
        <v>0</v>
      </c>
      <c r="AC46" s="323">
        <f t="shared" si="16"/>
        <v>0</v>
      </c>
      <c r="AD46" s="323">
        <f t="shared" si="17"/>
        <v>0</v>
      </c>
      <c r="AE46" s="323">
        <f t="shared" si="18"/>
        <v>0</v>
      </c>
      <c r="AF46" s="323">
        <f t="shared" si="43"/>
        <v>0</v>
      </c>
      <c r="AG46" s="323">
        <f t="shared" si="44"/>
        <v>0</v>
      </c>
      <c r="AH46" s="323">
        <f t="shared" si="19"/>
        <v>0</v>
      </c>
      <c r="AI46" s="323">
        <f t="shared" si="20"/>
        <v>0</v>
      </c>
      <c r="AJ46" s="323">
        <f t="shared" si="21"/>
        <v>0</v>
      </c>
      <c r="AK46" s="323">
        <f t="shared" si="22"/>
        <v>0</v>
      </c>
      <c r="AL46" s="323">
        <f t="shared" si="23"/>
        <v>0</v>
      </c>
      <c r="AM46" s="323">
        <f t="shared" si="24"/>
        <v>0</v>
      </c>
      <c r="AN46" s="323">
        <f t="shared" si="25"/>
        <v>0</v>
      </c>
      <c r="AO46" s="323">
        <f t="shared" si="26"/>
        <v>0</v>
      </c>
      <c r="AP46" s="323">
        <f t="shared" si="27"/>
        <v>0</v>
      </c>
      <c r="AQ46" s="323">
        <f t="shared" si="28"/>
        <v>0</v>
      </c>
      <c r="AR46" s="323">
        <f t="shared" si="29"/>
        <v>0</v>
      </c>
      <c r="AS46" s="323">
        <f t="shared" si="30"/>
        <v>0</v>
      </c>
      <c r="AT46" s="323">
        <f t="shared" si="31"/>
        <v>0</v>
      </c>
      <c r="AU46" s="323">
        <f t="shared" si="32"/>
        <v>0</v>
      </c>
      <c r="AV46" s="323">
        <f t="shared" si="33"/>
        <v>0</v>
      </c>
      <c r="AW46" s="323">
        <f t="shared" si="34"/>
        <v>0</v>
      </c>
      <c r="AX46" s="323">
        <f t="shared" si="35"/>
        <v>0</v>
      </c>
      <c r="AY46" s="323">
        <f t="shared" si="36"/>
        <v>0</v>
      </c>
      <c r="AZ46" s="323">
        <f t="shared" si="37"/>
        <v>0</v>
      </c>
      <c r="BA46" s="323">
        <f t="shared" si="38"/>
        <v>0</v>
      </c>
    </row>
    <row r="47" spans="1:53" s="320" customFormat="1" ht="15.75" customHeight="1">
      <c r="A47" s="63" t="str">
        <f t="array" ref="A47">IF(C47&lt;&gt;0,SUM(($C$11:C47&lt;&gt;0)*1),"")</f>
        <v/>
      </c>
      <c r="B47" s="321"/>
      <c r="C47" s="321"/>
      <c r="D47" s="321"/>
      <c r="E47" s="443"/>
      <c r="F47" s="377"/>
      <c r="G47" s="379"/>
      <c r="H47" s="379"/>
      <c r="I47" s="63" t="str">
        <f t="shared" si="45"/>
        <v/>
      </c>
      <c r="J47" s="323">
        <f t="shared" si="1"/>
        <v>0</v>
      </c>
      <c r="K47" s="323">
        <f t="shared" si="2"/>
        <v>0</v>
      </c>
      <c r="L47" s="323">
        <f t="shared" si="3"/>
        <v>0</v>
      </c>
      <c r="M47" s="323">
        <f t="shared" si="4"/>
        <v>0</v>
      </c>
      <c r="N47" s="323">
        <f t="shared" si="39"/>
        <v>0</v>
      </c>
      <c r="O47" s="323">
        <f t="shared" si="40"/>
        <v>0</v>
      </c>
      <c r="P47" s="323">
        <f t="shared" si="5"/>
        <v>0</v>
      </c>
      <c r="Q47" s="323">
        <f t="shared" si="6"/>
        <v>0</v>
      </c>
      <c r="R47" s="323">
        <f t="shared" si="7"/>
        <v>0</v>
      </c>
      <c r="S47" s="323">
        <f t="shared" si="8"/>
        <v>0</v>
      </c>
      <c r="T47" s="323">
        <f t="shared" si="41"/>
        <v>0</v>
      </c>
      <c r="U47" s="323">
        <f t="shared" si="42"/>
        <v>0</v>
      </c>
      <c r="V47" s="323">
        <f t="shared" si="9"/>
        <v>0</v>
      </c>
      <c r="W47" s="323">
        <f t="shared" si="10"/>
        <v>0</v>
      </c>
      <c r="X47" s="323">
        <f t="shared" si="11"/>
        <v>0</v>
      </c>
      <c r="Y47" s="323">
        <f t="shared" si="12"/>
        <v>0</v>
      </c>
      <c r="Z47" s="323">
        <f t="shared" si="13"/>
        <v>0</v>
      </c>
      <c r="AA47" s="323">
        <f t="shared" si="14"/>
        <v>0</v>
      </c>
      <c r="AB47" s="323">
        <f t="shared" si="15"/>
        <v>0</v>
      </c>
      <c r="AC47" s="323">
        <f t="shared" si="16"/>
        <v>0</v>
      </c>
      <c r="AD47" s="323">
        <f t="shared" si="17"/>
        <v>0</v>
      </c>
      <c r="AE47" s="323">
        <f t="shared" si="18"/>
        <v>0</v>
      </c>
      <c r="AF47" s="323">
        <f t="shared" si="43"/>
        <v>0</v>
      </c>
      <c r="AG47" s="323">
        <f t="shared" si="44"/>
        <v>0</v>
      </c>
      <c r="AH47" s="323">
        <f t="shared" si="19"/>
        <v>0</v>
      </c>
      <c r="AI47" s="323">
        <f t="shared" si="20"/>
        <v>0</v>
      </c>
      <c r="AJ47" s="323">
        <f t="shared" si="21"/>
        <v>0</v>
      </c>
      <c r="AK47" s="323">
        <f t="shared" si="22"/>
        <v>0</v>
      </c>
      <c r="AL47" s="323">
        <f t="shared" si="23"/>
        <v>0</v>
      </c>
      <c r="AM47" s="323">
        <f t="shared" si="24"/>
        <v>0</v>
      </c>
      <c r="AN47" s="323">
        <f t="shared" si="25"/>
        <v>0</v>
      </c>
      <c r="AO47" s="323">
        <f t="shared" si="26"/>
        <v>0</v>
      </c>
      <c r="AP47" s="323">
        <f t="shared" si="27"/>
        <v>0</v>
      </c>
      <c r="AQ47" s="323">
        <f t="shared" si="28"/>
        <v>0</v>
      </c>
      <c r="AR47" s="323">
        <f t="shared" si="29"/>
        <v>0</v>
      </c>
      <c r="AS47" s="323">
        <f t="shared" si="30"/>
        <v>0</v>
      </c>
      <c r="AT47" s="323">
        <f t="shared" si="31"/>
        <v>0</v>
      </c>
      <c r="AU47" s="323">
        <f t="shared" si="32"/>
        <v>0</v>
      </c>
      <c r="AV47" s="323">
        <f t="shared" si="33"/>
        <v>0</v>
      </c>
      <c r="AW47" s="323">
        <f t="shared" si="34"/>
        <v>0</v>
      </c>
      <c r="AX47" s="323">
        <f t="shared" si="35"/>
        <v>0</v>
      </c>
      <c r="AY47" s="323">
        <f t="shared" si="36"/>
        <v>0</v>
      </c>
      <c r="AZ47" s="323">
        <f t="shared" si="37"/>
        <v>0</v>
      </c>
      <c r="BA47" s="323">
        <f t="shared" si="38"/>
        <v>0</v>
      </c>
    </row>
    <row r="48" spans="1:53" s="320" customFormat="1" ht="15.75" customHeight="1">
      <c r="A48" s="63" t="str">
        <f t="array" ref="A48">IF(C48&lt;&gt;0,SUM(($C$11:C48&lt;&gt;0)*1),"")</f>
        <v/>
      </c>
      <c r="B48" s="321"/>
      <c r="C48" s="321"/>
      <c r="D48" s="321"/>
      <c r="E48" s="443"/>
      <c r="F48" s="377"/>
      <c r="G48" s="379"/>
      <c r="H48" s="379"/>
      <c r="I48" s="63" t="str">
        <f t="shared" si="45"/>
        <v/>
      </c>
      <c r="J48" s="323">
        <f t="shared" si="1"/>
        <v>0</v>
      </c>
      <c r="K48" s="323">
        <f t="shared" si="2"/>
        <v>0</v>
      </c>
      <c r="L48" s="323">
        <f t="shared" si="3"/>
        <v>0</v>
      </c>
      <c r="M48" s="323">
        <f t="shared" si="4"/>
        <v>0</v>
      </c>
      <c r="N48" s="323">
        <f t="shared" si="39"/>
        <v>0</v>
      </c>
      <c r="O48" s="323">
        <f t="shared" si="40"/>
        <v>0</v>
      </c>
      <c r="P48" s="323">
        <f t="shared" si="5"/>
        <v>0</v>
      </c>
      <c r="Q48" s="323">
        <f t="shared" si="6"/>
        <v>0</v>
      </c>
      <c r="R48" s="323">
        <f t="shared" si="7"/>
        <v>0</v>
      </c>
      <c r="S48" s="323">
        <f t="shared" si="8"/>
        <v>0</v>
      </c>
      <c r="T48" s="323">
        <f t="shared" si="41"/>
        <v>0</v>
      </c>
      <c r="U48" s="323">
        <f t="shared" si="42"/>
        <v>0</v>
      </c>
      <c r="V48" s="323">
        <f t="shared" si="9"/>
        <v>0</v>
      </c>
      <c r="W48" s="323">
        <f t="shared" si="10"/>
        <v>0</v>
      </c>
      <c r="X48" s="323">
        <f t="shared" si="11"/>
        <v>0</v>
      </c>
      <c r="Y48" s="323">
        <f t="shared" si="12"/>
        <v>0</v>
      </c>
      <c r="Z48" s="323">
        <f t="shared" si="13"/>
        <v>0</v>
      </c>
      <c r="AA48" s="323">
        <f t="shared" si="14"/>
        <v>0</v>
      </c>
      <c r="AB48" s="323">
        <f t="shared" si="15"/>
        <v>0</v>
      </c>
      <c r="AC48" s="323">
        <f t="shared" si="16"/>
        <v>0</v>
      </c>
      <c r="AD48" s="323">
        <f t="shared" si="17"/>
        <v>0</v>
      </c>
      <c r="AE48" s="323">
        <f t="shared" si="18"/>
        <v>0</v>
      </c>
      <c r="AF48" s="323">
        <f t="shared" si="43"/>
        <v>0</v>
      </c>
      <c r="AG48" s="323">
        <f t="shared" si="44"/>
        <v>0</v>
      </c>
      <c r="AH48" s="323">
        <f t="shared" si="19"/>
        <v>0</v>
      </c>
      <c r="AI48" s="323">
        <f t="shared" si="20"/>
        <v>0</v>
      </c>
      <c r="AJ48" s="323">
        <f t="shared" si="21"/>
        <v>0</v>
      </c>
      <c r="AK48" s="323">
        <f t="shared" si="22"/>
        <v>0</v>
      </c>
      <c r="AL48" s="323">
        <f t="shared" si="23"/>
        <v>0</v>
      </c>
      <c r="AM48" s="323">
        <f t="shared" si="24"/>
        <v>0</v>
      </c>
      <c r="AN48" s="323">
        <f t="shared" si="25"/>
        <v>0</v>
      </c>
      <c r="AO48" s="323">
        <f t="shared" si="26"/>
        <v>0</v>
      </c>
      <c r="AP48" s="323">
        <f t="shared" si="27"/>
        <v>0</v>
      </c>
      <c r="AQ48" s="323">
        <f t="shared" si="28"/>
        <v>0</v>
      </c>
      <c r="AR48" s="323">
        <f t="shared" si="29"/>
        <v>0</v>
      </c>
      <c r="AS48" s="323">
        <f t="shared" si="30"/>
        <v>0</v>
      </c>
      <c r="AT48" s="323">
        <f t="shared" si="31"/>
        <v>0</v>
      </c>
      <c r="AU48" s="323">
        <f t="shared" si="32"/>
        <v>0</v>
      </c>
      <c r="AV48" s="323">
        <f t="shared" si="33"/>
        <v>0</v>
      </c>
      <c r="AW48" s="323">
        <f t="shared" si="34"/>
        <v>0</v>
      </c>
      <c r="AX48" s="323">
        <f t="shared" si="35"/>
        <v>0</v>
      </c>
      <c r="AY48" s="323">
        <f t="shared" si="36"/>
        <v>0</v>
      </c>
      <c r="AZ48" s="323">
        <f t="shared" si="37"/>
        <v>0</v>
      </c>
      <c r="BA48" s="323">
        <f t="shared" si="38"/>
        <v>0</v>
      </c>
    </row>
    <row r="49" spans="1:53" s="320" customFormat="1" ht="15.75" customHeight="1">
      <c r="A49" s="63" t="str">
        <f t="array" ref="A49">IF(C49&lt;&gt;0,SUM(($C$11:C49&lt;&gt;0)*1),"")</f>
        <v/>
      </c>
      <c r="B49" s="321"/>
      <c r="C49" s="321"/>
      <c r="D49" s="321"/>
      <c r="E49" s="443"/>
      <c r="F49" s="377"/>
      <c r="G49" s="379"/>
      <c r="H49" s="379"/>
      <c r="I49" s="63" t="str">
        <f t="shared" si="45"/>
        <v/>
      </c>
      <c r="J49" s="323">
        <f t="shared" si="1"/>
        <v>0</v>
      </c>
      <c r="K49" s="323">
        <f t="shared" si="2"/>
        <v>0</v>
      </c>
      <c r="L49" s="323">
        <f t="shared" si="3"/>
        <v>0</v>
      </c>
      <c r="M49" s="323">
        <f t="shared" si="4"/>
        <v>0</v>
      </c>
      <c r="N49" s="323">
        <f t="shared" si="39"/>
        <v>0</v>
      </c>
      <c r="O49" s="323">
        <f t="shared" si="40"/>
        <v>0</v>
      </c>
      <c r="P49" s="323">
        <f t="shared" si="5"/>
        <v>0</v>
      </c>
      <c r="Q49" s="323">
        <f t="shared" si="6"/>
        <v>0</v>
      </c>
      <c r="R49" s="323">
        <f t="shared" si="7"/>
        <v>0</v>
      </c>
      <c r="S49" s="323">
        <f t="shared" si="8"/>
        <v>0</v>
      </c>
      <c r="T49" s="323">
        <f t="shared" si="41"/>
        <v>0</v>
      </c>
      <c r="U49" s="323">
        <f t="shared" si="42"/>
        <v>0</v>
      </c>
      <c r="V49" s="323">
        <f t="shared" si="9"/>
        <v>0</v>
      </c>
      <c r="W49" s="323">
        <f t="shared" si="10"/>
        <v>0</v>
      </c>
      <c r="X49" s="323">
        <f t="shared" si="11"/>
        <v>0</v>
      </c>
      <c r="Y49" s="323">
        <f t="shared" si="12"/>
        <v>0</v>
      </c>
      <c r="Z49" s="323">
        <f t="shared" si="13"/>
        <v>0</v>
      </c>
      <c r="AA49" s="323">
        <f t="shared" si="14"/>
        <v>0</v>
      </c>
      <c r="AB49" s="323">
        <f t="shared" si="15"/>
        <v>0</v>
      </c>
      <c r="AC49" s="323">
        <f t="shared" si="16"/>
        <v>0</v>
      </c>
      <c r="AD49" s="323">
        <f t="shared" si="17"/>
        <v>0</v>
      </c>
      <c r="AE49" s="323">
        <f t="shared" si="18"/>
        <v>0</v>
      </c>
      <c r="AF49" s="323">
        <f t="shared" si="43"/>
        <v>0</v>
      </c>
      <c r="AG49" s="323">
        <f t="shared" si="44"/>
        <v>0</v>
      </c>
      <c r="AH49" s="323">
        <f t="shared" si="19"/>
        <v>0</v>
      </c>
      <c r="AI49" s="323">
        <f t="shared" si="20"/>
        <v>0</v>
      </c>
      <c r="AJ49" s="323">
        <f t="shared" si="21"/>
        <v>0</v>
      </c>
      <c r="AK49" s="323">
        <f t="shared" si="22"/>
        <v>0</v>
      </c>
      <c r="AL49" s="323">
        <f t="shared" si="23"/>
        <v>0</v>
      </c>
      <c r="AM49" s="323">
        <f t="shared" si="24"/>
        <v>0</v>
      </c>
      <c r="AN49" s="323">
        <f t="shared" si="25"/>
        <v>0</v>
      </c>
      <c r="AO49" s="323">
        <f t="shared" si="26"/>
        <v>0</v>
      </c>
      <c r="AP49" s="323">
        <f t="shared" si="27"/>
        <v>0</v>
      </c>
      <c r="AQ49" s="323">
        <f t="shared" si="28"/>
        <v>0</v>
      </c>
      <c r="AR49" s="323">
        <f t="shared" si="29"/>
        <v>0</v>
      </c>
      <c r="AS49" s="323">
        <f t="shared" si="30"/>
        <v>0</v>
      </c>
      <c r="AT49" s="323">
        <f t="shared" si="31"/>
        <v>0</v>
      </c>
      <c r="AU49" s="323">
        <f t="shared" si="32"/>
        <v>0</v>
      </c>
      <c r="AV49" s="323">
        <f t="shared" si="33"/>
        <v>0</v>
      </c>
      <c r="AW49" s="323">
        <f t="shared" si="34"/>
        <v>0</v>
      </c>
      <c r="AX49" s="323">
        <f t="shared" si="35"/>
        <v>0</v>
      </c>
      <c r="AY49" s="323">
        <f t="shared" si="36"/>
        <v>0</v>
      </c>
      <c r="AZ49" s="323">
        <f t="shared" si="37"/>
        <v>0</v>
      </c>
      <c r="BA49" s="323">
        <f t="shared" si="38"/>
        <v>0</v>
      </c>
    </row>
    <row r="50" spans="1:53" s="320" customFormat="1" ht="15.75" customHeight="1">
      <c r="A50" s="63" t="str">
        <f t="array" ref="A50">IF(C50&lt;&gt;0,SUM(($C$11:C50&lt;&gt;0)*1),"")</f>
        <v/>
      </c>
      <c r="B50" s="321"/>
      <c r="C50" s="321"/>
      <c r="D50" s="321"/>
      <c r="E50" s="443"/>
      <c r="F50" s="377"/>
      <c r="G50" s="379"/>
      <c r="H50" s="379"/>
      <c r="I50" s="63" t="str">
        <f t="shared" si="45"/>
        <v/>
      </c>
      <c r="J50" s="323">
        <f t="shared" si="1"/>
        <v>0</v>
      </c>
      <c r="K50" s="323">
        <f t="shared" si="2"/>
        <v>0</v>
      </c>
      <c r="L50" s="323">
        <f t="shared" si="3"/>
        <v>0</v>
      </c>
      <c r="M50" s="323">
        <f t="shared" si="4"/>
        <v>0</v>
      </c>
      <c r="N50" s="323">
        <f t="shared" si="39"/>
        <v>0</v>
      </c>
      <c r="O50" s="323">
        <f t="shared" si="40"/>
        <v>0</v>
      </c>
      <c r="P50" s="323">
        <f t="shared" si="5"/>
        <v>0</v>
      </c>
      <c r="Q50" s="323">
        <f t="shared" si="6"/>
        <v>0</v>
      </c>
      <c r="R50" s="323">
        <f t="shared" si="7"/>
        <v>0</v>
      </c>
      <c r="S50" s="323">
        <f t="shared" si="8"/>
        <v>0</v>
      </c>
      <c r="T50" s="323">
        <f t="shared" si="41"/>
        <v>0</v>
      </c>
      <c r="U50" s="323">
        <f t="shared" si="42"/>
        <v>0</v>
      </c>
      <c r="V50" s="323">
        <f t="shared" si="9"/>
        <v>0</v>
      </c>
      <c r="W50" s="323">
        <f t="shared" si="10"/>
        <v>0</v>
      </c>
      <c r="X50" s="323">
        <f t="shared" si="11"/>
        <v>0</v>
      </c>
      <c r="Y50" s="323">
        <f t="shared" si="12"/>
        <v>0</v>
      </c>
      <c r="Z50" s="323">
        <f t="shared" si="13"/>
        <v>0</v>
      </c>
      <c r="AA50" s="323">
        <f t="shared" si="14"/>
        <v>0</v>
      </c>
      <c r="AB50" s="323">
        <f t="shared" si="15"/>
        <v>0</v>
      </c>
      <c r="AC50" s="323">
        <f t="shared" si="16"/>
        <v>0</v>
      </c>
      <c r="AD50" s="323">
        <f t="shared" si="17"/>
        <v>0</v>
      </c>
      <c r="AE50" s="323">
        <f t="shared" si="18"/>
        <v>0</v>
      </c>
      <c r="AF50" s="323">
        <f t="shared" si="43"/>
        <v>0</v>
      </c>
      <c r="AG50" s="323">
        <f t="shared" si="44"/>
        <v>0</v>
      </c>
      <c r="AH50" s="323">
        <f t="shared" si="19"/>
        <v>0</v>
      </c>
      <c r="AI50" s="323">
        <f t="shared" si="20"/>
        <v>0</v>
      </c>
      <c r="AJ50" s="323">
        <f t="shared" si="21"/>
        <v>0</v>
      </c>
      <c r="AK50" s="323">
        <f t="shared" si="22"/>
        <v>0</v>
      </c>
      <c r="AL50" s="323">
        <f t="shared" si="23"/>
        <v>0</v>
      </c>
      <c r="AM50" s="323">
        <f t="shared" si="24"/>
        <v>0</v>
      </c>
      <c r="AN50" s="323">
        <f t="shared" si="25"/>
        <v>0</v>
      </c>
      <c r="AO50" s="323">
        <f t="shared" si="26"/>
        <v>0</v>
      </c>
      <c r="AP50" s="323">
        <f t="shared" si="27"/>
        <v>0</v>
      </c>
      <c r="AQ50" s="323">
        <f t="shared" si="28"/>
        <v>0</v>
      </c>
      <c r="AR50" s="323">
        <f t="shared" si="29"/>
        <v>0</v>
      </c>
      <c r="AS50" s="323">
        <f t="shared" si="30"/>
        <v>0</v>
      </c>
      <c r="AT50" s="323">
        <f t="shared" si="31"/>
        <v>0</v>
      </c>
      <c r="AU50" s="323">
        <f t="shared" si="32"/>
        <v>0</v>
      </c>
      <c r="AV50" s="323">
        <f t="shared" si="33"/>
        <v>0</v>
      </c>
      <c r="AW50" s="323">
        <f t="shared" si="34"/>
        <v>0</v>
      </c>
      <c r="AX50" s="323">
        <f t="shared" si="35"/>
        <v>0</v>
      </c>
      <c r="AY50" s="323">
        <f t="shared" si="36"/>
        <v>0</v>
      </c>
      <c r="AZ50" s="323">
        <f t="shared" si="37"/>
        <v>0</v>
      </c>
      <c r="BA50" s="323">
        <f t="shared" si="38"/>
        <v>0</v>
      </c>
    </row>
    <row r="51" spans="1:53" s="320" customFormat="1" ht="15.75" customHeight="1">
      <c r="A51" s="63" t="str">
        <f t="array" ref="A51">IF(C51&lt;&gt;0,SUM(($C$11:C51&lt;&gt;0)*1),"")</f>
        <v/>
      </c>
      <c r="B51" s="321"/>
      <c r="C51" s="321"/>
      <c r="D51" s="321"/>
      <c r="E51" s="443"/>
      <c r="F51" s="377"/>
      <c r="G51" s="379"/>
      <c r="H51" s="379"/>
      <c r="I51" s="63" t="str">
        <f t="shared" si="45"/>
        <v/>
      </c>
      <c r="J51" s="323">
        <f t="shared" si="1"/>
        <v>0</v>
      </c>
      <c r="K51" s="323">
        <f t="shared" si="2"/>
        <v>0</v>
      </c>
      <c r="L51" s="323">
        <f t="shared" si="3"/>
        <v>0</v>
      </c>
      <c r="M51" s="323">
        <f t="shared" si="4"/>
        <v>0</v>
      </c>
      <c r="N51" s="323">
        <f t="shared" si="39"/>
        <v>0</v>
      </c>
      <c r="O51" s="323">
        <f t="shared" si="40"/>
        <v>0</v>
      </c>
      <c r="P51" s="323">
        <f t="shared" si="5"/>
        <v>0</v>
      </c>
      <c r="Q51" s="323">
        <f t="shared" si="6"/>
        <v>0</v>
      </c>
      <c r="R51" s="323">
        <f t="shared" si="7"/>
        <v>0</v>
      </c>
      <c r="S51" s="323">
        <f t="shared" si="8"/>
        <v>0</v>
      </c>
      <c r="T51" s="323">
        <f t="shared" si="41"/>
        <v>0</v>
      </c>
      <c r="U51" s="323">
        <f t="shared" si="42"/>
        <v>0</v>
      </c>
      <c r="V51" s="323">
        <f t="shared" si="9"/>
        <v>0</v>
      </c>
      <c r="W51" s="323">
        <f t="shared" si="10"/>
        <v>0</v>
      </c>
      <c r="X51" s="323">
        <f t="shared" si="11"/>
        <v>0</v>
      </c>
      <c r="Y51" s="323">
        <f t="shared" si="12"/>
        <v>0</v>
      </c>
      <c r="Z51" s="323">
        <f t="shared" si="13"/>
        <v>0</v>
      </c>
      <c r="AA51" s="323">
        <f t="shared" si="14"/>
        <v>0</v>
      </c>
      <c r="AB51" s="323">
        <f t="shared" si="15"/>
        <v>0</v>
      </c>
      <c r="AC51" s="323">
        <f t="shared" si="16"/>
        <v>0</v>
      </c>
      <c r="AD51" s="323">
        <f t="shared" si="17"/>
        <v>0</v>
      </c>
      <c r="AE51" s="323">
        <f t="shared" si="18"/>
        <v>0</v>
      </c>
      <c r="AF51" s="323">
        <f t="shared" si="43"/>
        <v>0</v>
      </c>
      <c r="AG51" s="323">
        <f t="shared" si="44"/>
        <v>0</v>
      </c>
      <c r="AH51" s="323">
        <f t="shared" si="19"/>
        <v>0</v>
      </c>
      <c r="AI51" s="323">
        <f t="shared" si="20"/>
        <v>0</v>
      </c>
      <c r="AJ51" s="323">
        <f t="shared" si="21"/>
        <v>0</v>
      </c>
      <c r="AK51" s="323">
        <f t="shared" si="22"/>
        <v>0</v>
      </c>
      <c r="AL51" s="323">
        <f t="shared" si="23"/>
        <v>0</v>
      </c>
      <c r="AM51" s="323">
        <f t="shared" si="24"/>
        <v>0</v>
      </c>
      <c r="AN51" s="323">
        <f t="shared" si="25"/>
        <v>0</v>
      </c>
      <c r="AO51" s="323">
        <f t="shared" si="26"/>
        <v>0</v>
      </c>
      <c r="AP51" s="323">
        <f t="shared" si="27"/>
        <v>0</v>
      </c>
      <c r="AQ51" s="323">
        <f t="shared" si="28"/>
        <v>0</v>
      </c>
      <c r="AR51" s="323">
        <f t="shared" si="29"/>
        <v>0</v>
      </c>
      <c r="AS51" s="323">
        <f t="shared" si="30"/>
        <v>0</v>
      </c>
      <c r="AT51" s="323">
        <f t="shared" si="31"/>
        <v>0</v>
      </c>
      <c r="AU51" s="323">
        <f t="shared" si="32"/>
        <v>0</v>
      </c>
      <c r="AV51" s="323">
        <f t="shared" si="33"/>
        <v>0</v>
      </c>
      <c r="AW51" s="323">
        <f t="shared" si="34"/>
        <v>0</v>
      </c>
      <c r="AX51" s="323">
        <f t="shared" si="35"/>
        <v>0</v>
      </c>
      <c r="AY51" s="323">
        <f t="shared" si="36"/>
        <v>0</v>
      </c>
      <c r="AZ51" s="323">
        <f t="shared" si="37"/>
        <v>0</v>
      </c>
      <c r="BA51" s="323">
        <f t="shared" si="38"/>
        <v>0</v>
      </c>
    </row>
    <row r="52" spans="1:53" s="320" customFormat="1" ht="15.75" customHeight="1">
      <c r="A52" s="63" t="str">
        <f t="array" ref="A52">IF(C52&lt;&gt;0,SUM(($C$11:C52&lt;&gt;0)*1),"")</f>
        <v/>
      </c>
      <c r="B52" s="321"/>
      <c r="C52" s="321"/>
      <c r="D52" s="321"/>
      <c r="E52" s="443"/>
      <c r="F52" s="377"/>
      <c r="G52" s="379"/>
      <c r="H52" s="379"/>
      <c r="I52" s="63" t="str">
        <f t="shared" si="45"/>
        <v/>
      </c>
      <c r="J52" s="323">
        <f t="shared" si="1"/>
        <v>0</v>
      </c>
      <c r="K52" s="323">
        <f t="shared" si="2"/>
        <v>0</v>
      </c>
      <c r="L52" s="323">
        <f t="shared" si="3"/>
        <v>0</v>
      </c>
      <c r="M52" s="323">
        <f t="shared" si="4"/>
        <v>0</v>
      </c>
      <c r="N52" s="323">
        <f t="shared" si="39"/>
        <v>0</v>
      </c>
      <c r="O52" s="323">
        <f t="shared" si="40"/>
        <v>0</v>
      </c>
      <c r="P52" s="323">
        <f t="shared" si="5"/>
        <v>0</v>
      </c>
      <c r="Q52" s="323">
        <f t="shared" si="6"/>
        <v>0</v>
      </c>
      <c r="R52" s="323">
        <f t="shared" si="7"/>
        <v>0</v>
      </c>
      <c r="S52" s="323">
        <f t="shared" si="8"/>
        <v>0</v>
      </c>
      <c r="T52" s="323">
        <f t="shared" si="41"/>
        <v>0</v>
      </c>
      <c r="U52" s="323">
        <f t="shared" si="42"/>
        <v>0</v>
      </c>
      <c r="V52" s="323">
        <f t="shared" si="9"/>
        <v>0</v>
      </c>
      <c r="W52" s="323">
        <f t="shared" si="10"/>
        <v>0</v>
      </c>
      <c r="X52" s="323">
        <f t="shared" si="11"/>
        <v>0</v>
      </c>
      <c r="Y52" s="323">
        <f t="shared" si="12"/>
        <v>0</v>
      </c>
      <c r="Z52" s="323">
        <f t="shared" si="13"/>
        <v>0</v>
      </c>
      <c r="AA52" s="323">
        <f t="shared" si="14"/>
        <v>0</v>
      </c>
      <c r="AB52" s="323">
        <f t="shared" si="15"/>
        <v>0</v>
      </c>
      <c r="AC52" s="323">
        <f t="shared" si="16"/>
        <v>0</v>
      </c>
      <c r="AD52" s="323">
        <f t="shared" si="17"/>
        <v>0</v>
      </c>
      <c r="AE52" s="323">
        <f t="shared" si="18"/>
        <v>0</v>
      </c>
      <c r="AF52" s="323">
        <f t="shared" si="43"/>
        <v>0</v>
      </c>
      <c r="AG52" s="323">
        <f t="shared" si="44"/>
        <v>0</v>
      </c>
      <c r="AH52" s="323">
        <f t="shared" si="19"/>
        <v>0</v>
      </c>
      <c r="AI52" s="323">
        <f t="shared" si="20"/>
        <v>0</v>
      </c>
      <c r="AJ52" s="323">
        <f t="shared" si="21"/>
        <v>0</v>
      </c>
      <c r="AK52" s="323">
        <f t="shared" si="22"/>
        <v>0</v>
      </c>
      <c r="AL52" s="323">
        <f t="shared" si="23"/>
        <v>0</v>
      </c>
      <c r="AM52" s="323">
        <f t="shared" si="24"/>
        <v>0</v>
      </c>
      <c r="AN52" s="323">
        <f t="shared" si="25"/>
        <v>0</v>
      </c>
      <c r="AO52" s="323">
        <f t="shared" si="26"/>
        <v>0</v>
      </c>
      <c r="AP52" s="323">
        <f t="shared" si="27"/>
        <v>0</v>
      </c>
      <c r="AQ52" s="323">
        <f t="shared" si="28"/>
        <v>0</v>
      </c>
      <c r="AR52" s="323">
        <f t="shared" si="29"/>
        <v>0</v>
      </c>
      <c r="AS52" s="323">
        <f t="shared" si="30"/>
        <v>0</v>
      </c>
      <c r="AT52" s="323">
        <f t="shared" si="31"/>
        <v>0</v>
      </c>
      <c r="AU52" s="323">
        <f t="shared" si="32"/>
        <v>0</v>
      </c>
      <c r="AV52" s="323">
        <f t="shared" si="33"/>
        <v>0</v>
      </c>
      <c r="AW52" s="323">
        <f t="shared" si="34"/>
        <v>0</v>
      </c>
      <c r="AX52" s="323">
        <f t="shared" si="35"/>
        <v>0</v>
      </c>
      <c r="AY52" s="323">
        <f t="shared" si="36"/>
        <v>0</v>
      </c>
      <c r="AZ52" s="323">
        <f t="shared" si="37"/>
        <v>0</v>
      </c>
      <c r="BA52" s="323">
        <f t="shared" si="38"/>
        <v>0</v>
      </c>
    </row>
    <row r="53" spans="1:53" s="320" customFormat="1" ht="15.75" customHeight="1">
      <c r="A53" s="63" t="str">
        <f t="array" ref="A53">IF(C53&lt;&gt;0,SUM(($C$11:C53&lt;&gt;0)*1),"")</f>
        <v/>
      </c>
      <c r="B53" s="321"/>
      <c r="C53" s="321"/>
      <c r="D53" s="321"/>
      <c r="E53" s="443"/>
      <c r="F53" s="377"/>
      <c r="G53" s="379"/>
      <c r="H53" s="379"/>
      <c r="I53" s="63" t="str">
        <f t="shared" si="45"/>
        <v/>
      </c>
      <c r="J53" s="323">
        <f t="shared" si="1"/>
        <v>0</v>
      </c>
      <c r="K53" s="323">
        <f t="shared" si="2"/>
        <v>0</v>
      </c>
      <c r="L53" s="323">
        <f t="shared" si="3"/>
        <v>0</v>
      </c>
      <c r="M53" s="323">
        <f t="shared" si="4"/>
        <v>0</v>
      </c>
      <c r="N53" s="323">
        <f t="shared" si="39"/>
        <v>0</v>
      </c>
      <c r="O53" s="323">
        <f t="shared" si="40"/>
        <v>0</v>
      </c>
      <c r="P53" s="323">
        <f t="shared" si="5"/>
        <v>0</v>
      </c>
      <c r="Q53" s="323">
        <f t="shared" si="6"/>
        <v>0</v>
      </c>
      <c r="R53" s="323">
        <f t="shared" si="7"/>
        <v>0</v>
      </c>
      <c r="S53" s="323">
        <f t="shared" si="8"/>
        <v>0</v>
      </c>
      <c r="T53" s="323">
        <f t="shared" si="41"/>
        <v>0</v>
      </c>
      <c r="U53" s="323">
        <f t="shared" si="42"/>
        <v>0</v>
      </c>
      <c r="V53" s="323">
        <f t="shared" si="9"/>
        <v>0</v>
      </c>
      <c r="W53" s="323">
        <f t="shared" si="10"/>
        <v>0</v>
      </c>
      <c r="X53" s="323">
        <f t="shared" si="11"/>
        <v>0</v>
      </c>
      <c r="Y53" s="323">
        <f t="shared" si="12"/>
        <v>0</v>
      </c>
      <c r="Z53" s="323">
        <f t="shared" si="13"/>
        <v>0</v>
      </c>
      <c r="AA53" s="323">
        <f t="shared" si="14"/>
        <v>0</v>
      </c>
      <c r="AB53" s="323">
        <f t="shared" si="15"/>
        <v>0</v>
      </c>
      <c r="AC53" s="323">
        <f t="shared" si="16"/>
        <v>0</v>
      </c>
      <c r="AD53" s="323">
        <f t="shared" si="17"/>
        <v>0</v>
      </c>
      <c r="AE53" s="323">
        <f t="shared" si="18"/>
        <v>0</v>
      </c>
      <c r="AF53" s="323">
        <f t="shared" si="43"/>
        <v>0</v>
      </c>
      <c r="AG53" s="323">
        <f t="shared" si="44"/>
        <v>0</v>
      </c>
      <c r="AH53" s="323">
        <f t="shared" si="19"/>
        <v>0</v>
      </c>
      <c r="AI53" s="323">
        <f t="shared" si="20"/>
        <v>0</v>
      </c>
      <c r="AJ53" s="323">
        <f t="shared" si="21"/>
        <v>0</v>
      </c>
      <c r="AK53" s="323">
        <f t="shared" si="22"/>
        <v>0</v>
      </c>
      <c r="AL53" s="323">
        <f t="shared" si="23"/>
        <v>0</v>
      </c>
      <c r="AM53" s="323">
        <f t="shared" si="24"/>
        <v>0</v>
      </c>
      <c r="AN53" s="323">
        <f t="shared" si="25"/>
        <v>0</v>
      </c>
      <c r="AO53" s="323">
        <f t="shared" si="26"/>
        <v>0</v>
      </c>
      <c r="AP53" s="323">
        <f t="shared" si="27"/>
        <v>0</v>
      </c>
      <c r="AQ53" s="323">
        <f t="shared" si="28"/>
        <v>0</v>
      </c>
      <c r="AR53" s="323">
        <f t="shared" si="29"/>
        <v>0</v>
      </c>
      <c r="AS53" s="323">
        <f t="shared" si="30"/>
        <v>0</v>
      </c>
      <c r="AT53" s="323">
        <f t="shared" si="31"/>
        <v>0</v>
      </c>
      <c r="AU53" s="323">
        <f t="shared" si="32"/>
        <v>0</v>
      </c>
      <c r="AV53" s="323">
        <f t="shared" si="33"/>
        <v>0</v>
      </c>
      <c r="AW53" s="323">
        <f t="shared" si="34"/>
        <v>0</v>
      </c>
      <c r="AX53" s="323">
        <f t="shared" si="35"/>
        <v>0</v>
      </c>
      <c r="AY53" s="323">
        <f t="shared" si="36"/>
        <v>0</v>
      </c>
      <c r="AZ53" s="323">
        <f t="shared" si="37"/>
        <v>0</v>
      </c>
      <c r="BA53" s="323">
        <f t="shared" si="38"/>
        <v>0</v>
      </c>
    </row>
    <row r="54" spans="1:53" s="320" customFormat="1" ht="15.75" customHeight="1">
      <c r="A54" s="63" t="str">
        <f t="array" ref="A54">IF(C54&lt;&gt;0,SUM(($C$11:C54&lt;&gt;0)*1),"")</f>
        <v/>
      </c>
      <c r="B54" s="321"/>
      <c r="C54" s="321"/>
      <c r="D54" s="321"/>
      <c r="E54" s="443"/>
      <c r="F54" s="377"/>
      <c r="G54" s="379"/>
      <c r="H54" s="379"/>
      <c r="I54" s="63" t="str">
        <f t="shared" si="45"/>
        <v/>
      </c>
      <c r="J54" s="323">
        <f t="shared" si="1"/>
        <v>0</v>
      </c>
      <c r="K54" s="323">
        <f t="shared" si="2"/>
        <v>0</v>
      </c>
      <c r="L54" s="323">
        <f t="shared" si="3"/>
        <v>0</v>
      </c>
      <c r="M54" s="323">
        <f t="shared" si="4"/>
        <v>0</v>
      </c>
      <c r="N54" s="323">
        <f t="shared" si="39"/>
        <v>0</v>
      </c>
      <c r="O54" s="323">
        <f t="shared" si="40"/>
        <v>0</v>
      </c>
      <c r="P54" s="323">
        <f t="shared" si="5"/>
        <v>0</v>
      </c>
      <c r="Q54" s="323">
        <f t="shared" si="6"/>
        <v>0</v>
      </c>
      <c r="R54" s="323">
        <f t="shared" si="7"/>
        <v>0</v>
      </c>
      <c r="S54" s="323">
        <f t="shared" si="8"/>
        <v>0</v>
      </c>
      <c r="T54" s="323">
        <f t="shared" si="41"/>
        <v>0</v>
      </c>
      <c r="U54" s="323">
        <f t="shared" si="42"/>
        <v>0</v>
      </c>
      <c r="V54" s="323">
        <f t="shared" si="9"/>
        <v>0</v>
      </c>
      <c r="W54" s="323">
        <f t="shared" si="10"/>
        <v>0</v>
      </c>
      <c r="X54" s="323">
        <f t="shared" si="11"/>
        <v>0</v>
      </c>
      <c r="Y54" s="323">
        <f t="shared" si="12"/>
        <v>0</v>
      </c>
      <c r="Z54" s="323">
        <f t="shared" si="13"/>
        <v>0</v>
      </c>
      <c r="AA54" s="323">
        <f t="shared" si="14"/>
        <v>0</v>
      </c>
      <c r="AB54" s="323">
        <f t="shared" si="15"/>
        <v>0</v>
      </c>
      <c r="AC54" s="323">
        <f t="shared" si="16"/>
        <v>0</v>
      </c>
      <c r="AD54" s="323">
        <f t="shared" si="17"/>
        <v>0</v>
      </c>
      <c r="AE54" s="323">
        <f t="shared" si="18"/>
        <v>0</v>
      </c>
      <c r="AF54" s="323">
        <f t="shared" si="43"/>
        <v>0</v>
      </c>
      <c r="AG54" s="323">
        <f t="shared" si="44"/>
        <v>0</v>
      </c>
      <c r="AH54" s="323">
        <f t="shared" si="19"/>
        <v>0</v>
      </c>
      <c r="AI54" s="323">
        <f t="shared" si="20"/>
        <v>0</v>
      </c>
      <c r="AJ54" s="323">
        <f t="shared" si="21"/>
        <v>0</v>
      </c>
      <c r="AK54" s="323">
        <f t="shared" si="22"/>
        <v>0</v>
      </c>
      <c r="AL54" s="323">
        <f t="shared" si="23"/>
        <v>0</v>
      </c>
      <c r="AM54" s="323">
        <f t="shared" si="24"/>
        <v>0</v>
      </c>
      <c r="AN54" s="323">
        <f t="shared" si="25"/>
        <v>0</v>
      </c>
      <c r="AO54" s="323">
        <f t="shared" si="26"/>
        <v>0</v>
      </c>
      <c r="AP54" s="323">
        <f t="shared" si="27"/>
        <v>0</v>
      </c>
      <c r="AQ54" s="323">
        <f t="shared" si="28"/>
        <v>0</v>
      </c>
      <c r="AR54" s="323">
        <f t="shared" si="29"/>
        <v>0</v>
      </c>
      <c r="AS54" s="323">
        <f t="shared" si="30"/>
        <v>0</v>
      </c>
      <c r="AT54" s="323">
        <f t="shared" si="31"/>
        <v>0</v>
      </c>
      <c r="AU54" s="323">
        <f t="shared" si="32"/>
        <v>0</v>
      </c>
      <c r="AV54" s="323">
        <f t="shared" si="33"/>
        <v>0</v>
      </c>
      <c r="AW54" s="323">
        <f t="shared" si="34"/>
        <v>0</v>
      </c>
      <c r="AX54" s="323">
        <f t="shared" si="35"/>
        <v>0</v>
      </c>
      <c r="AY54" s="323">
        <f t="shared" si="36"/>
        <v>0</v>
      </c>
      <c r="AZ54" s="323">
        <f t="shared" si="37"/>
        <v>0</v>
      </c>
      <c r="BA54" s="323">
        <f t="shared" si="38"/>
        <v>0</v>
      </c>
    </row>
    <row r="55" spans="1:53" s="320" customFormat="1" ht="15.75" customHeight="1">
      <c r="A55" s="63" t="str">
        <f t="array" ref="A55">IF(C55&lt;&gt;0,SUM(($C$11:C55&lt;&gt;0)*1),"")</f>
        <v/>
      </c>
      <c r="B55" s="321"/>
      <c r="C55" s="321"/>
      <c r="D55" s="321"/>
      <c r="E55" s="443"/>
      <c r="F55" s="377"/>
      <c r="G55" s="379"/>
      <c r="H55" s="379"/>
      <c r="I55" s="63" t="str">
        <f t="shared" si="45"/>
        <v/>
      </c>
      <c r="J55" s="323">
        <f t="shared" si="1"/>
        <v>0</v>
      </c>
      <c r="K55" s="323">
        <f t="shared" si="2"/>
        <v>0</v>
      </c>
      <c r="L55" s="323">
        <f t="shared" si="3"/>
        <v>0</v>
      </c>
      <c r="M55" s="323">
        <f t="shared" si="4"/>
        <v>0</v>
      </c>
      <c r="N55" s="323">
        <f t="shared" si="39"/>
        <v>0</v>
      </c>
      <c r="O55" s="323">
        <f t="shared" si="40"/>
        <v>0</v>
      </c>
      <c r="P55" s="323">
        <f t="shared" si="5"/>
        <v>0</v>
      </c>
      <c r="Q55" s="323">
        <f t="shared" si="6"/>
        <v>0</v>
      </c>
      <c r="R55" s="323">
        <f t="shared" si="7"/>
        <v>0</v>
      </c>
      <c r="S55" s="323">
        <f t="shared" si="8"/>
        <v>0</v>
      </c>
      <c r="T55" s="323">
        <f t="shared" si="41"/>
        <v>0</v>
      </c>
      <c r="U55" s="323">
        <f t="shared" si="42"/>
        <v>0</v>
      </c>
      <c r="V55" s="323">
        <f t="shared" si="9"/>
        <v>0</v>
      </c>
      <c r="W55" s="323">
        <f t="shared" si="10"/>
        <v>0</v>
      </c>
      <c r="X55" s="323">
        <f t="shared" si="11"/>
        <v>0</v>
      </c>
      <c r="Y55" s="323">
        <f t="shared" si="12"/>
        <v>0</v>
      </c>
      <c r="Z55" s="323">
        <f t="shared" si="13"/>
        <v>0</v>
      </c>
      <c r="AA55" s="323">
        <f t="shared" si="14"/>
        <v>0</v>
      </c>
      <c r="AB55" s="323">
        <f t="shared" si="15"/>
        <v>0</v>
      </c>
      <c r="AC55" s="323">
        <f t="shared" si="16"/>
        <v>0</v>
      </c>
      <c r="AD55" s="323">
        <f t="shared" si="17"/>
        <v>0</v>
      </c>
      <c r="AE55" s="323">
        <f t="shared" si="18"/>
        <v>0</v>
      </c>
      <c r="AF55" s="323">
        <f t="shared" si="43"/>
        <v>0</v>
      </c>
      <c r="AG55" s="323">
        <f t="shared" si="44"/>
        <v>0</v>
      </c>
      <c r="AH55" s="323">
        <f t="shared" si="19"/>
        <v>0</v>
      </c>
      <c r="AI55" s="323">
        <f t="shared" si="20"/>
        <v>0</v>
      </c>
      <c r="AJ55" s="323">
        <f t="shared" si="21"/>
        <v>0</v>
      </c>
      <c r="AK55" s="323">
        <f t="shared" si="22"/>
        <v>0</v>
      </c>
      <c r="AL55" s="323">
        <f t="shared" si="23"/>
        <v>0</v>
      </c>
      <c r="AM55" s="323">
        <f t="shared" si="24"/>
        <v>0</v>
      </c>
      <c r="AN55" s="323">
        <f t="shared" si="25"/>
        <v>0</v>
      </c>
      <c r="AO55" s="323">
        <f t="shared" si="26"/>
        <v>0</v>
      </c>
      <c r="AP55" s="323">
        <f t="shared" si="27"/>
        <v>0</v>
      </c>
      <c r="AQ55" s="323">
        <f t="shared" si="28"/>
        <v>0</v>
      </c>
      <c r="AR55" s="323">
        <f t="shared" si="29"/>
        <v>0</v>
      </c>
      <c r="AS55" s="323">
        <f t="shared" si="30"/>
        <v>0</v>
      </c>
      <c r="AT55" s="323">
        <f t="shared" si="31"/>
        <v>0</v>
      </c>
      <c r="AU55" s="323">
        <f t="shared" si="32"/>
        <v>0</v>
      </c>
      <c r="AV55" s="323">
        <f t="shared" si="33"/>
        <v>0</v>
      </c>
      <c r="AW55" s="323">
        <f t="shared" si="34"/>
        <v>0</v>
      </c>
      <c r="AX55" s="323">
        <f t="shared" si="35"/>
        <v>0</v>
      </c>
      <c r="AY55" s="323">
        <f t="shared" si="36"/>
        <v>0</v>
      </c>
      <c r="AZ55" s="323">
        <f t="shared" si="37"/>
        <v>0</v>
      </c>
      <c r="BA55" s="323">
        <f t="shared" si="38"/>
        <v>0</v>
      </c>
    </row>
    <row r="56" spans="1:53" s="320" customFormat="1" ht="15.75" customHeight="1">
      <c r="A56" s="63" t="str">
        <f t="array" ref="A56">IF(C56&lt;&gt;0,SUM(($C$11:C56&lt;&gt;0)*1),"")</f>
        <v/>
      </c>
      <c r="B56" s="321"/>
      <c r="C56" s="321"/>
      <c r="D56" s="321"/>
      <c r="E56" s="443"/>
      <c r="F56" s="377"/>
      <c r="G56" s="379"/>
      <c r="H56" s="379"/>
      <c r="I56" s="63" t="str">
        <f t="shared" si="45"/>
        <v/>
      </c>
      <c r="J56" s="323">
        <f t="shared" si="1"/>
        <v>0</v>
      </c>
      <c r="K56" s="323">
        <f t="shared" si="2"/>
        <v>0</v>
      </c>
      <c r="L56" s="323">
        <f t="shared" si="3"/>
        <v>0</v>
      </c>
      <c r="M56" s="323">
        <f t="shared" si="4"/>
        <v>0</v>
      </c>
      <c r="N56" s="323">
        <f t="shared" si="39"/>
        <v>0</v>
      </c>
      <c r="O56" s="323">
        <f t="shared" si="40"/>
        <v>0</v>
      </c>
      <c r="P56" s="323">
        <f t="shared" si="5"/>
        <v>0</v>
      </c>
      <c r="Q56" s="323">
        <f t="shared" si="6"/>
        <v>0</v>
      </c>
      <c r="R56" s="323">
        <f t="shared" si="7"/>
        <v>0</v>
      </c>
      <c r="S56" s="323">
        <f t="shared" si="8"/>
        <v>0</v>
      </c>
      <c r="T56" s="323">
        <f t="shared" si="41"/>
        <v>0</v>
      </c>
      <c r="U56" s="323">
        <f t="shared" si="42"/>
        <v>0</v>
      </c>
      <c r="V56" s="323">
        <f t="shared" si="9"/>
        <v>0</v>
      </c>
      <c r="W56" s="323">
        <f t="shared" si="10"/>
        <v>0</v>
      </c>
      <c r="X56" s="323">
        <f t="shared" si="11"/>
        <v>0</v>
      </c>
      <c r="Y56" s="323">
        <f t="shared" si="12"/>
        <v>0</v>
      </c>
      <c r="Z56" s="323">
        <f t="shared" si="13"/>
        <v>0</v>
      </c>
      <c r="AA56" s="323">
        <f t="shared" si="14"/>
        <v>0</v>
      </c>
      <c r="AB56" s="323">
        <f t="shared" si="15"/>
        <v>0</v>
      </c>
      <c r="AC56" s="323">
        <f t="shared" si="16"/>
        <v>0</v>
      </c>
      <c r="AD56" s="323">
        <f t="shared" si="17"/>
        <v>0</v>
      </c>
      <c r="AE56" s="323">
        <f t="shared" si="18"/>
        <v>0</v>
      </c>
      <c r="AF56" s="323">
        <f t="shared" si="43"/>
        <v>0</v>
      </c>
      <c r="AG56" s="323">
        <f t="shared" si="44"/>
        <v>0</v>
      </c>
      <c r="AH56" s="323">
        <f t="shared" si="19"/>
        <v>0</v>
      </c>
      <c r="AI56" s="323">
        <f t="shared" si="20"/>
        <v>0</v>
      </c>
      <c r="AJ56" s="323">
        <f t="shared" si="21"/>
        <v>0</v>
      </c>
      <c r="AK56" s="323">
        <f t="shared" si="22"/>
        <v>0</v>
      </c>
      <c r="AL56" s="323">
        <f t="shared" si="23"/>
        <v>0</v>
      </c>
      <c r="AM56" s="323">
        <f t="shared" si="24"/>
        <v>0</v>
      </c>
      <c r="AN56" s="323">
        <f t="shared" si="25"/>
        <v>0</v>
      </c>
      <c r="AO56" s="323">
        <f t="shared" si="26"/>
        <v>0</v>
      </c>
      <c r="AP56" s="323">
        <f t="shared" si="27"/>
        <v>0</v>
      </c>
      <c r="AQ56" s="323">
        <f t="shared" si="28"/>
        <v>0</v>
      </c>
      <c r="AR56" s="323">
        <f t="shared" si="29"/>
        <v>0</v>
      </c>
      <c r="AS56" s="323">
        <f t="shared" si="30"/>
        <v>0</v>
      </c>
      <c r="AT56" s="323">
        <f t="shared" si="31"/>
        <v>0</v>
      </c>
      <c r="AU56" s="323">
        <f t="shared" si="32"/>
        <v>0</v>
      </c>
      <c r="AV56" s="323">
        <f t="shared" si="33"/>
        <v>0</v>
      </c>
      <c r="AW56" s="323">
        <f t="shared" si="34"/>
        <v>0</v>
      </c>
      <c r="AX56" s="323">
        <f t="shared" si="35"/>
        <v>0</v>
      </c>
      <c r="AY56" s="323">
        <f t="shared" si="36"/>
        <v>0</v>
      </c>
      <c r="AZ56" s="323">
        <f t="shared" si="37"/>
        <v>0</v>
      </c>
      <c r="BA56" s="323">
        <f t="shared" si="38"/>
        <v>0</v>
      </c>
    </row>
    <row r="57" spans="1:53" s="320" customFormat="1" ht="15.75" customHeight="1">
      <c r="A57" s="63" t="str">
        <f t="array" ref="A57">IF(C57&lt;&gt;0,SUM(($C$11:C57&lt;&gt;0)*1),"")</f>
        <v/>
      </c>
      <c r="B57" s="321"/>
      <c r="C57" s="321"/>
      <c r="D57" s="321"/>
      <c r="E57" s="443"/>
      <c r="F57" s="377"/>
      <c r="G57" s="379"/>
      <c r="H57" s="379"/>
      <c r="I57" s="63" t="str">
        <f t="shared" si="45"/>
        <v/>
      </c>
      <c r="J57" s="323">
        <f t="shared" si="1"/>
        <v>0</v>
      </c>
      <c r="K57" s="323">
        <f t="shared" si="2"/>
        <v>0</v>
      </c>
      <c r="L57" s="323">
        <f t="shared" si="3"/>
        <v>0</v>
      </c>
      <c r="M57" s="323">
        <f t="shared" si="4"/>
        <v>0</v>
      </c>
      <c r="N57" s="323">
        <f t="shared" si="39"/>
        <v>0</v>
      </c>
      <c r="O57" s="323">
        <f t="shared" si="40"/>
        <v>0</v>
      </c>
      <c r="P57" s="323">
        <f t="shared" si="5"/>
        <v>0</v>
      </c>
      <c r="Q57" s="323">
        <f t="shared" si="6"/>
        <v>0</v>
      </c>
      <c r="R57" s="323">
        <f t="shared" si="7"/>
        <v>0</v>
      </c>
      <c r="S57" s="323">
        <f t="shared" si="8"/>
        <v>0</v>
      </c>
      <c r="T57" s="323">
        <f t="shared" si="41"/>
        <v>0</v>
      </c>
      <c r="U57" s="323">
        <f t="shared" si="42"/>
        <v>0</v>
      </c>
      <c r="V57" s="323">
        <f t="shared" si="9"/>
        <v>0</v>
      </c>
      <c r="W57" s="323">
        <f t="shared" si="10"/>
        <v>0</v>
      </c>
      <c r="X57" s="323">
        <f t="shared" si="11"/>
        <v>0</v>
      </c>
      <c r="Y57" s="323">
        <f t="shared" si="12"/>
        <v>0</v>
      </c>
      <c r="Z57" s="323">
        <f t="shared" si="13"/>
        <v>0</v>
      </c>
      <c r="AA57" s="323">
        <f t="shared" si="14"/>
        <v>0</v>
      </c>
      <c r="AB57" s="323">
        <f t="shared" si="15"/>
        <v>0</v>
      </c>
      <c r="AC57" s="323">
        <f t="shared" si="16"/>
        <v>0</v>
      </c>
      <c r="AD57" s="323">
        <f t="shared" si="17"/>
        <v>0</v>
      </c>
      <c r="AE57" s="323">
        <f t="shared" si="18"/>
        <v>0</v>
      </c>
      <c r="AF57" s="323">
        <f t="shared" si="43"/>
        <v>0</v>
      </c>
      <c r="AG57" s="323">
        <f t="shared" si="44"/>
        <v>0</v>
      </c>
      <c r="AH57" s="323">
        <f t="shared" si="19"/>
        <v>0</v>
      </c>
      <c r="AI57" s="323">
        <f t="shared" si="20"/>
        <v>0</v>
      </c>
      <c r="AJ57" s="323">
        <f t="shared" si="21"/>
        <v>0</v>
      </c>
      <c r="AK57" s="323">
        <f t="shared" si="22"/>
        <v>0</v>
      </c>
      <c r="AL57" s="323">
        <f t="shared" si="23"/>
        <v>0</v>
      </c>
      <c r="AM57" s="323">
        <f t="shared" si="24"/>
        <v>0</v>
      </c>
      <c r="AN57" s="323">
        <f t="shared" si="25"/>
        <v>0</v>
      </c>
      <c r="AO57" s="323">
        <f t="shared" si="26"/>
        <v>0</v>
      </c>
      <c r="AP57" s="323">
        <f t="shared" si="27"/>
        <v>0</v>
      </c>
      <c r="AQ57" s="323">
        <f t="shared" si="28"/>
        <v>0</v>
      </c>
      <c r="AR57" s="323">
        <f t="shared" si="29"/>
        <v>0</v>
      </c>
      <c r="AS57" s="323">
        <f t="shared" si="30"/>
        <v>0</v>
      </c>
      <c r="AT57" s="323">
        <f t="shared" si="31"/>
        <v>0</v>
      </c>
      <c r="AU57" s="323">
        <f t="shared" si="32"/>
        <v>0</v>
      </c>
      <c r="AV57" s="323">
        <f t="shared" si="33"/>
        <v>0</v>
      </c>
      <c r="AW57" s="323">
        <f t="shared" si="34"/>
        <v>0</v>
      </c>
      <c r="AX57" s="323">
        <f t="shared" si="35"/>
        <v>0</v>
      </c>
      <c r="AY57" s="323">
        <f t="shared" si="36"/>
        <v>0</v>
      </c>
      <c r="AZ57" s="323">
        <f t="shared" si="37"/>
        <v>0</v>
      </c>
      <c r="BA57" s="323">
        <f t="shared" si="38"/>
        <v>0</v>
      </c>
    </row>
    <row r="58" spans="1:53" s="320" customFormat="1" ht="15.75" customHeight="1">
      <c r="A58" s="63" t="str">
        <f t="array" ref="A58">IF(C58&lt;&gt;0,SUM(($C$11:C58&lt;&gt;0)*1),"")</f>
        <v/>
      </c>
      <c r="B58" s="321"/>
      <c r="C58" s="321"/>
      <c r="D58" s="321"/>
      <c r="E58" s="443"/>
      <c r="F58" s="377"/>
      <c r="G58" s="379"/>
      <c r="H58" s="379"/>
      <c r="I58" s="63" t="str">
        <f t="shared" si="45"/>
        <v/>
      </c>
      <c r="J58" s="323">
        <f t="shared" si="1"/>
        <v>0</v>
      </c>
      <c r="K58" s="323">
        <f t="shared" si="2"/>
        <v>0</v>
      </c>
      <c r="L58" s="323">
        <f t="shared" si="3"/>
        <v>0</v>
      </c>
      <c r="M58" s="323">
        <f t="shared" si="4"/>
        <v>0</v>
      </c>
      <c r="N58" s="323">
        <f t="shared" si="39"/>
        <v>0</v>
      </c>
      <c r="O58" s="323">
        <f t="shared" si="40"/>
        <v>0</v>
      </c>
      <c r="P58" s="323">
        <f t="shared" si="5"/>
        <v>0</v>
      </c>
      <c r="Q58" s="323">
        <f t="shared" si="6"/>
        <v>0</v>
      </c>
      <c r="R58" s="323">
        <f t="shared" si="7"/>
        <v>0</v>
      </c>
      <c r="S58" s="323">
        <f t="shared" si="8"/>
        <v>0</v>
      </c>
      <c r="T58" s="323">
        <f t="shared" si="41"/>
        <v>0</v>
      </c>
      <c r="U58" s="323">
        <f t="shared" si="42"/>
        <v>0</v>
      </c>
      <c r="V58" s="323">
        <f t="shared" si="9"/>
        <v>0</v>
      </c>
      <c r="W58" s="323">
        <f t="shared" si="10"/>
        <v>0</v>
      </c>
      <c r="X58" s="323">
        <f t="shared" si="11"/>
        <v>0</v>
      </c>
      <c r="Y58" s="323">
        <f t="shared" si="12"/>
        <v>0</v>
      </c>
      <c r="Z58" s="323">
        <f t="shared" si="13"/>
        <v>0</v>
      </c>
      <c r="AA58" s="323">
        <f t="shared" si="14"/>
        <v>0</v>
      </c>
      <c r="AB58" s="323">
        <f t="shared" si="15"/>
        <v>0</v>
      </c>
      <c r="AC58" s="323">
        <f t="shared" si="16"/>
        <v>0</v>
      </c>
      <c r="AD58" s="323">
        <f t="shared" si="17"/>
        <v>0</v>
      </c>
      <c r="AE58" s="323">
        <f t="shared" si="18"/>
        <v>0</v>
      </c>
      <c r="AF58" s="323">
        <f t="shared" si="43"/>
        <v>0</v>
      </c>
      <c r="AG58" s="323">
        <f t="shared" si="44"/>
        <v>0</v>
      </c>
      <c r="AH58" s="323">
        <f t="shared" si="19"/>
        <v>0</v>
      </c>
      <c r="AI58" s="323">
        <f t="shared" si="20"/>
        <v>0</v>
      </c>
      <c r="AJ58" s="323">
        <f t="shared" si="21"/>
        <v>0</v>
      </c>
      <c r="AK58" s="323">
        <f t="shared" si="22"/>
        <v>0</v>
      </c>
      <c r="AL58" s="323">
        <f t="shared" si="23"/>
        <v>0</v>
      </c>
      <c r="AM58" s="323">
        <f t="shared" si="24"/>
        <v>0</v>
      </c>
      <c r="AN58" s="323">
        <f t="shared" si="25"/>
        <v>0</v>
      </c>
      <c r="AO58" s="323">
        <f t="shared" si="26"/>
        <v>0</v>
      </c>
      <c r="AP58" s="323">
        <f t="shared" si="27"/>
        <v>0</v>
      </c>
      <c r="AQ58" s="323">
        <f t="shared" si="28"/>
        <v>0</v>
      </c>
      <c r="AR58" s="323">
        <f t="shared" si="29"/>
        <v>0</v>
      </c>
      <c r="AS58" s="323">
        <f t="shared" si="30"/>
        <v>0</v>
      </c>
      <c r="AT58" s="323">
        <f t="shared" si="31"/>
        <v>0</v>
      </c>
      <c r="AU58" s="323">
        <f t="shared" si="32"/>
        <v>0</v>
      </c>
      <c r="AV58" s="323">
        <f t="shared" si="33"/>
        <v>0</v>
      </c>
      <c r="AW58" s="323">
        <f t="shared" si="34"/>
        <v>0</v>
      </c>
      <c r="AX58" s="323">
        <f t="shared" si="35"/>
        <v>0</v>
      </c>
      <c r="AY58" s="323">
        <f t="shared" si="36"/>
        <v>0</v>
      </c>
      <c r="AZ58" s="323">
        <f t="shared" si="37"/>
        <v>0</v>
      </c>
      <c r="BA58" s="323">
        <f t="shared" si="38"/>
        <v>0</v>
      </c>
    </row>
    <row r="59" spans="1:53" s="320" customFormat="1" ht="15.75" customHeight="1">
      <c r="A59" s="63" t="str">
        <f t="array" ref="A59">IF(C59&lt;&gt;0,SUM(($C$11:C59&lt;&gt;0)*1),"")</f>
        <v/>
      </c>
      <c r="B59" s="321"/>
      <c r="C59" s="321"/>
      <c r="D59" s="321"/>
      <c r="E59" s="443"/>
      <c r="F59" s="377"/>
      <c r="G59" s="379"/>
      <c r="H59" s="379"/>
      <c r="I59" s="63" t="str">
        <f t="shared" si="45"/>
        <v/>
      </c>
      <c r="J59" s="323">
        <f t="shared" si="1"/>
        <v>0</v>
      </c>
      <c r="K59" s="323">
        <f t="shared" si="2"/>
        <v>0</v>
      </c>
      <c r="L59" s="323">
        <f t="shared" si="3"/>
        <v>0</v>
      </c>
      <c r="M59" s="323">
        <f t="shared" si="4"/>
        <v>0</v>
      </c>
      <c r="N59" s="323">
        <f t="shared" si="39"/>
        <v>0</v>
      </c>
      <c r="O59" s="323">
        <f t="shared" si="40"/>
        <v>0</v>
      </c>
      <c r="P59" s="323">
        <f t="shared" si="5"/>
        <v>0</v>
      </c>
      <c r="Q59" s="323">
        <f t="shared" si="6"/>
        <v>0</v>
      </c>
      <c r="R59" s="323">
        <f t="shared" si="7"/>
        <v>0</v>
      </c>
      <c r="S59" s="323">
        <f t="shared" si="8"/>
        <v>0</v>
      </c>
      <c r="T59" s="323">
        <f t="shared" si="41"/>
        <v>0</v>
      </c>
      <c r="U59" s="323">
        <f t="shared" si="42"/>
        <v>0</v>
      </c>
      <c r="V59" s="323">
        <f t="shared" si="9"/>
        <v>0</v>
      </c>
      <c r="W59" s="323">
        <f t="shared" si="10"/>
        <v>0</v>
      </c>
      <c r="X59" s="323">
        <f t="shared" si="11"/>
        <v>0</v>
      </c>
      <c r="Y59" s="323">
        <f t="shared" si="12"/>
        <v>0</v>
      </c>
      <c r="Z59" s="323">
        <f t="shared" si="13"/>
        <v>0</v>
      </c>
      <c r="AA59" s="323">
        <f t="shared" si="14"/>
        <v>0</v>
      </c>
      <c r="AB59" s="323">
        <f t="shared" si="15"/>
        <v>0</v>
      </c>
      <c r="AC59" s="323">
        <f t="shared" si="16"/>
        <v>0</v>
      </c>
      <c r="AD59" s="323">
        <f t="shared" si="17"/>
        <v>0</v>
      </c>
      <c r="AE59" s="323">
        <f t="shared" si="18"/>
        <v>0</v>
      </c>
      <c r="AF59" s="323">
        <f t="shared" si="43"/>
        <v>0</v>
      </c>
      <c r="AG59" s="323">
        <f t="shared" si="44"/>
        <v>0</v>
      </c>
      <c r="AH59" s="323">
        <f t="shared" si="19"/>
        <v>0</v>
      </c>
      <c r="AI59" s="323">
        <f t="shared" si="20"/>
        <v>0</v>
      </c>
      <c r="AJ59" s="323">
        <f t="shared" si="21"/>
        <v>0</v>
      </c>
      <c r="AK59" s="323">
        <f t="shared" si="22"/>
        <v>0</v>
      </c>
      <c r="AL59" s="323">
        <f t="shared" si="23"/>
        <v>0</v>
      </c>
      <c r="AM59" s="323">
        <f t="shared" si="24"/>
        <v>0</v>
      </c>
      <c r="AN59" s="323">
        <f t="shared" si="25"/>
        <v>0</v>
      </c>
      <c r="AO59" s="323">
        <f t="shared" si="26"/>
        <v>0</v>
      </c>
      <c r="AP59" s="323">
        <f t="shared" si="27"/>
        <v>0</v>
      </c>
      <c r="AQ59" s="323">
        <f t="shared" si="28"/>
        <v>0</v>
      </c>
      <c r="AR59" s="323">
        <f t="shared" si="29"/>
        <v>0</v>
      </c>
      <c r="AS59" s="323">
        <f t="shared" si="30"/>
        <v>0</v>
      </c>
      <c r="AT59" s="323">
        <f t="shared" si="31"/>
        <v>0</v>
      </c>
      <c r="AU59" s="323">
        <f t="shared" si="32"/>
        <v>0</v>
      </c>
      <c r="AV59" s="323">
        <f t="shared" si="33"/>
        <v>0</v>
      </c>
      <c r="AW59" s="323">
        <f t="shared" si="34"/>
        <v>0</v>
      </c>
      <c r="AX59" s="323">
        <f t="shared" si="35"/>
        <v>0</v>
      </c>
      <c r="AY59" s="323">
        <f t="shared" si="36"/>
        <v>0</v>
      </c>
      <c r="AZ59" s="323">
        <f t="shared" si="37"/>
        <v>0</v>
      </c>
      <c r="BA59" s="323">
        <f t="shared" si="38"/>
        <v>0</v>
      </c>
    </row>
    <row r="60" spans="1:53" s="320" customFormat="1" ht="15.75" customHeight="1">
      <c r="A60" s="63" t="str">
        <f t="array" ref="A60">IF(C60&lt;&gt;0,SUM(($C$11:C60&lt;&gt;0)*1),"")</f>
        <v/>
      </c>
      <c r="B60" s="321"/>
      <c r="C60" s="321"/>
      <c r="D60" s="321"/>
      <c r="E60" s="443"/>
      <c r="F60" s="377"/>
      <c r="G60" s="379"/>
      <c r="H60" s="379"/>
      <c r="I60" s="63" t="str">
        <f t="shared" si="45"/>
        <v/>
      </c>
      <c r="J60" s="323">
        <f t="shared" si="1"/>
        <v>0</v>
      </c>
      <c r="K60" s="323">
        <f t="shared" si="2"/>
        <v>0</v>
      </c>
      <c r="L60" s="323">
        <f t="shared" si="3"/>
        <v>0</v>
      </c>
      <c r="M60" s="323">
        <f t="shared" si="4"/>
        <v>0</v>
      </c>
      <c r="N60" s="323">
        <f t="shared" si="39"/>
        <v>0</v>
      </c>
      <c r="O60" s="323">
        <f t="shared" si="40"/>
        <v>0</v>
      </c>
      <c r="P60" s="323">
        <f t="shared" si="5"/>
        <v>0</v>
      </c>
      <c r="Q60" s="323">
        <f t="shared" si="6"/>
        <v>0</v>
      </c>
      <c r="R60" s="323">
        <f t="shared" si="7"/>
        <v>0</v>
      </c>
      <c r="S60" s="323">
        <f t="shared" si="8"/>
        <v>0</v>
      </c>
      <c r="T60" s="323">
        <f t="shared" si="41"/>
        <v>0</v>
      </c>
      <c r="U60" s="323">
        <f t="shared" si="42"/>
        <v>0</v>
      </c>
      <c r="V60" s="323">
        <f t="shared" si="9"/>
        <v>0</v>
      </c>
      <c r="W60" s="323">
        <f t="shared" si="10"/>
        <v>0</v>
      </c>
      <c r="X60" s="323">
        <f t="shared" si="11"/>
        <v>0</v>
      </c>
      <c r="Y60" s="323">
        <f t="shared" si="12"/>
        <v>0</v>
      </c>
      <c r="Z60" s="323">
        <f t="shared" si="13"/>
        <v>0</v>
      </c>
      <c r="AA60" s="323">
        <f t="shared" si="14"/>
        <v>0</v>
      </c>
      <c r="AB60" s="323">
        <f t="shared" si="15"/>
        <v>0</v>
      </c>
      <c r="AC60" s="323">
        <f t="shared" si="16"/>
        <v>0</v>
      </c>
      <c r="AD60" s="323">
        <f t="shared" si="17"/>
        <v>0</v>
      </c>
      <c r="AE60" s="323">
        <f t="shared" si="18"/>
        <v>0</v>
      </c>
      <c r="AF60" s="323">
        <f t="shared" si="43"/>
        <v>0</v>
      </c>
      <c r="AG60" s="323">
        <f t="shared" si="44"/>
        <v>0</v>
      </c>
      <c r="AH60" s="323">
        <f t="shared" si="19"/>
        <v>0</v>
      </c>
      <c r="AI60" s="323">
        <f t="shared" si="20"/>
        <v>0</v>
      </c>
      <c r="AJ60" s="323">
        <f t="shared" si="21"/>
        <v>0</v>
      </c>
      <c r="AK60" s="323">
        <f t="shared" si="22"/>
        <v>0</v>
      </c>
      <c r="AL60" s="323">
        <f t="shared" si="23"/>
        <v>0</v>
      </c>
      <c r="AM60" s="323">
        <f t="shared" si="24"/>
        <v>0</v>
      </c>
      <c r="AN60" s="323">
        <f t="shared" si="25"/>
        <v>0</v>
      </c>
      <c r="AO60" s="323">
        <f t="shared" si="26"/>
        <v>0</v>
      </c>
      <c r="AP60" s="323">
        <f t="shared" si="27"/>
        <v>0</v>
      </c>
      <c r="AQ60" s="323">
        <f t="shared" si="28"/>
        <v>0</v>
      </c>
      <c r="AR60" s="323">
        <f t="shared" si="29"/>
        <v>0</v>
      </c>
      <c r="AS60" s="323">
        <f t="shared" si="30"/>
        <v>0</v>
      </c>
      <c r="AT60" s="323">
        <f t="shared" si="31"/>
        <v>0</v>
      </c>
      <c r="AU60" s="323">
        <f t="shared" si="32"/>
        <v>0</v>
      </c>
      <c r="AV60" s="323">
        <f t="shared" si="33"/>
        <v>0</v>
      </c>
      <c r="AW60" s="323">
        <f t="shared" si="34"/>
        <v>0</v>
      </c>
      <c r="AX60" s="323">
        <f t="shared" si="35"/>
        <v>0</v>
      </c>
      <c r="AY60" s="323">
        <f t="shared" si="36"/>
        <v>0</v>
      </c>
      <c r="AZ60" s="323">
        <f t="shared" si="37"/>
        <v>0</v>
      </c>
      <c r="BA60" s="323">
        <f t="shared" si="38"/>
        <v>0</v>
      </c>
    </row>
    <row r="61" spans="1:53" s="320" customFormat="1" ht="15.75" customHeight="1">
      <c r="A61" s="63" t="str">
        <f t="array" ref="A61">IF(C61&lt;&gt;0,SUM(($C$11:C61&lt;&gt;0)*1),"")</f>
        <v/>
      </c>
      <c r="B61" s="321"/>
      <c r="C61" s="321"/>
      <c r="D61" s="321"/>
      <c r="E61" s="443"/>
      <c r="F61" s="377"/>
      <c r="G61" s="379"/>
      <c r="H61" s="379"/>
      <c r="I61" s="63" t="str">
        <f t="shared" si="45"/>
        <v/>
      </c>
      <c r="J61" s="323">
        <f t="shared" si="1"/>
        <v>0</v>
      </c>
      <c r="K61" s="323">
        <f t="shared" si="2"/>
        <v>0</v>
      </c>
      <c r="L61" s="323">
        <f t="shared" si="3"/>
        <v>0</v>
      </c>
      <c r="M61" s="323">
        <f t="shared" si="4"/>
        <v>0</v>
      </c>
      <c r="N61" s="323">
        <f t="shared" si="39"/>
        <v>0</v>
      </c>
      <c r="O61" s="323">
        <f t="shared" si="40"/>
        <v>0</v>
      </c>
      <c r="P61" s="323">
        <f t="shared" si="5"/>
        <v>0</v>
      </c>
      <c r="Q61" s="323">
        <f t="shared" si="6"/>
        <v>0</v>
      </c>
      <c r="R61" s="323">
        <f t="shared" si="7"/>
        <v>0</v>
      </c>
      <c r="S61" s="323">
        <f t="shared" si="8"/>
        <v>0</v>
      </c>
      <c r="T61" s="323">
        <f t="shared" si="41"/>
        <v>0</v>
      </c>
      <c r="U61" s="323">
        <f t="shared" si="42"/>
        <v>0</v>
      </c>
      <c r="V61" s="323">
        <f t="shared" si="9"/>
        <v>0</v>
      </c>
      <c r="W61" s="323">
        <f t="shared" si="10"/>
        <v>0</v>
      </c>
      <c r="X61" s="323">
        <f t="shared" si="11"/>
        <v>0</v>
      </c>
      <c r="Y61" s="323">
        <f t="shared" si="12"/>
        <v>0</v>
      </c>
      <c r="Z61" s="323">
        <f t="shared" si="13"/>
        <v>0</v>
      </c>
      <c r="AA61" s="323">
        <f t="shared" si="14"/>
        <v>0</v>
      </c>
      <c r="AB61" s="323">
        <f t="shared" si="15"/>
        <v>0</v>
      </c>
      <c r="AC61" s="323">
        <f t="shared" si="16"/>
        <v>0</v>
      </c>
      <c r="AD61" s="323">
        <f t="shared" si="17"/>
        <v>0</v>
      </c>
      <c r="AE61" s="323">
        <f t="shared" si="18"/>
        <v>0</v>
      </c>
      <c r="AF61" s="323">
        <f t="shared" si="43"/>
        <v>0</v>
      </c>
      <c r="AG61" s="323">
        <f t="shared" si="44"/>
        <v>0</v>
      </c>
      <c r="AH61" s="323">
        <f t="shared" si="19"/>
        <v>0</v>
      </c>
      <c r="AI61" s="323">
        <f t="shared" si="20"/>
        <v>0</v>
      </c>
      <c r="AJ61" s="323">
        <f t="shared" si="21"/>
        <v>0</v>
      </c>
      <c r="AK61" s="323">
        <f t="shared" si="22"/>
        <v>0</v>
      </c>
      <c r="AL61" s="323">
        <f t="shared" si="23"/>
        <v>0</v>
      </c>
      <c r="AM61" s="323">
        <f t="shared" si="24"/>
        <v>0</v>
      </c>
      <c r="AN61" s="323">
        <f t="shared" si="25"/>
        <v>0</v>
      </c>
      <c r="AO61" s="323">
        <f t="shared" si="26"/>
        <v>0</v>
      </c>
      <c r="AP61" s="323">
        <f t="shared" si="27"/>
        <v>0</v>
      </c>
      <c r="AQ61" s="323">
        <f t="shared" si="28"/>
        <v>0</v>
      </c>
      <c r="AR61" s="323">
        <f t="shared" si="29"/>
        <v>0</v>
      </c>
      <c r="AS61" s="323">
        <f t="shared" si="30"/>
        <v>0</v>
      </c>
      <c r="AT61" s="323">
        <f t="shared" si="31"/>
        <v>0</v>
      </c>
      <c r="AU61" s="323">
        <f t="shared" si="32"/>
        <v>0</v>
      </c>
      <c r="AV61" s="323">
        <f t="shared" si="33"/>
        <v>0</v>
      </c>
      <c r="AW61" s="323">
        <f t="shared" si="34"/>
        <v>0</v>
      </c>
      <c r="AX61" s="323">
        <f t="shared" si="35"/>
        <v>0</v>
      </c>
      <c r="AY61" s="323">
        <f t="shared" si="36"/>
        <v>0</v>
      </c>
      <c r="AZ61" s="323">
        <f t="shared" si="37"/>
        <v>0</v>
      </c>
      <c r="BA61" s="323">
        <f t="shared" si="38"/>
        <v>0</v>
      </c>
    </row>
    <row r="62" spans="1:53" s="320" customFormat="1" ht="15.75" customHeight="1">
      <c r="A62" s="63" t="str">
        <f t="array" ref="A62">IF(C62&lt;&gt;0,SUM(($C$11:C62&lt;&gt;0)*1),"")</f>
        <v/>
      </c>
      <c r="B62" s="321"/>
      <c r="C62" s="321"/>
      <c r="D62" s="321"/>
      <c r="E62" s="443"/>
      <c r="F62" s="377"/>
      <c r="G62" s="379"/>
      <c r="H62" s="379"/>
      <c r="I62" s="63" t="str">
        <f t="shared" si="45"/>
        <v/>
      </c>
      <c r="J62" s="323">
        <f t="shared" si="1"/>
        <v>0</v>
      </c>
      <c r="K62" s="323">
        <f t="shared" si="2"/>
        <v>0</v>
      </c>
      <c r="L62" s="323">
        <f t="shared" si="3"/>
        <v>0</v>
      </c>
      <c r="M62" s="323">
        <f t="shared" si="4"/>
        <v>0</v>
      </c>
      <c r="N62" s="323">
        <f t="shared" si="39"/>
        <v>0</v>
      </c>
      <c r="O62" s="323">
        <f t="shared" si="40"/>
        <v>0</v>
      </c>
      <c r="P62" s="323">
        <f t="shared" si="5"/>
        <v>0</v>
      </c>
      <c r="Q62" s="323">
        <f t="shared" si="6"/>
        <v>0</v>
      </c>
      <c r="R62" s="323">
        <f t="shared" si="7"/>
        <v>0</v>
      </c>
      <c r="S62" s="323">
        <f t="shared" si="8"/>
        <v>0</v>
      </c>
      <c r="T62" s="323">
        <f t="shared" si="41"/>
        <v>0</v>
      </c>
      <c r="U62" s="323">
        <f t="shared" si="42"/>
        <v>0</v>
      </c>
      <c r="V62" s="323">
        <f t="shared" si="9"/>
        <v>0</v>
      </c>
      <c r="W62" s="323">
        <f t="shared" si="10"/>
        <v>0</v>
      </c>
      <c r="X62" s="323">
        <f t="shared" si="11"/>
        <v>0</v>
      </c>
      <c r="Y62" s="323">
        <f t="shared" si="12"/>
        <v>0</v>
      </c>
      <c r="Z62" s="323">
        <f t="shared" si="13"/>
        <v>0</v>
      </c>
      <c r="AA62" s="323">
        <f t="shared" si="14"/>
        <v>0</v>
      </c>
      <c r="AB62" s="323">
        <f t="shared" si="15"/>
        <v>0</v>
      </c>
      <c r="AC62" s="323">
        <f t="shared" si="16"/>
        <v>0</v>
      </c>
      <c r="AD62" s="323">
        <f t="shared" si="17"/>
        <v>0</v>
      </c>
      <c r="AE62" s="323">
        <f t="shared" si="18"/>
        <v>0</v>
      </c>
      <c r="AF62" s="323">
        <f t="shared" si="43"/>
        <v>0</v>
      </c>
      <c r="AG62" s="323">
        <f t="shared" si="44"/>
        <v>0</v>
      </c>
      <c r="AH62" s="323">
        <f t="shared" si="19"/>
        <v>0</v>
      </c>
      <c r="AI62" s="323">
        <f t="shared" si="20"/>
        <v>0</v>
      </c>
      <c r="AJ62" s="323">
        <f t="shared" si="21"/>
        <v>0</v>
      </c>
      <c r="AK62" s="323">
        <f t="shared" si="22"/>
        <v>0</v>
      </c>
      <c r="AL62" s="323">
        <f t="shared" si="23"/>
        <v>0</v>
      </c>
      <c r="AM62" s="323">
        <f t="shared" si="24"/>
        <v>0</v>
      </c>
      <c r="AN62" s="323">
        <f t="shared" si="25"/>
        <v>0</v>
      </c>
      <c r="AO62" s="323">
        <f t="shared" si="26"/>
        <v>0</v>
      </c>
      <c r="AP62" s="323">
        <f t="shared" si="27"/>
        <v>0</v>
      </c>
      <c r="AQ62" s="323">
        <f t="shared" si="28"/>
        <v>0</v>
      </c>
      <c r="AR62" s="323">
        <f t="shared" si="29"/>
        <v>0</v>
      </c>
      <c r="AS62" s="323">
        <f t="shared" si="30"/>
        <v>0</v>
      </c>
      <c r="AT62" s="323">
        <f t="shared" si="31"/>
        <v>0</v>
      </c>
      <c r="AU62" s="323">
        <f t="shared" si="32"/>
        <v>0</v>
      </c>
      <c r="AV62" s="323">
        <f t="shared" si="33"/>
        <v>0</v>
      </c>
      <c r="AW62" s="323">
        <f t="shared" si="34"/>
        <v>0</v>
      </c>
      <c r="AX62" s="323">
        <f t="shared" si="35"/>
        <v>0</v>
      </c>
      <c r="AY62" s="323">
        <f t="shared" si="36"/>
        <v>0</v>
      </c>
      <c r="AZ62" s="323">
        <f t="shared" si="37"/>
        <v>0</v>
      </c>
      <c r="BA62" s="323">
        <f t="shared" si="38"/>
        <v>0</v>
      </c>
    </row>
    <row r="63" spans="1:53" s="320" customFormat="1" ht="15.75" customHeight="1">
      <c r="A63" s="63" t="str">
        <f t="array" ref="A63">IF(C63&lt;&gt;0,SUM(($C$11:C63&lt;&gt;0)*1),"")</f>
        <v/>
      </c>
      <c r="B63" s="321"/>
      <c r="C63" s="321"/>
      <c r="D63" s="321"/>
      <c r="E63" s="443"/>
      <c r="F63" s="377"/>
      <c r="G63" s="379"/>
      <c r="H63" s="379"/>
      <c r="I63" s="63" t="str">
        <f t="shared" si="45"/>
        <v/>
      </c>
      <c r="J63" s="323">
        <f t="shared" si="1"/>
        <v>0</v>
      </c>
      <c r="K63" s="323">
        <f t="shared" si="2"/>
        <v>0</v>
      </c>
      <c r="L63" s="323">
        <f t="shared" si="3"/>
        <v>0</v>
      </c>
      <c r="M63" s="323">
        <f t="shared" si="4"/>
        <v>0</v>
      </c>
      <c r="N63" s="323">
        <f t="shared" si="39"/>
        <v>0</v>
      </c>
      <c r="O63" s="323">
        <f t="shared" si="40"/>
        <v>0</v>
      </c>
      <c r="P63" s="323">
        <f t="shared" si="5"/>
        <v>0</v>
      </c>
      <c r="Q63" s="323">
        <f t="shared" si="6"/>
        <v>0</v>
      </c>
      <c r="R63" s="323">
        <f t="shared" si="7"/>
        <v>0</v>
      </c>
      <c r="S63" s="323">
        <f t="shared" si="8"/>
        <v>0</v>
      </c>
      <c r="T63" s="323">
        <f t="shared" si="41"/>
        <v>0</v>
      </c>
      <c r="U63" s="323">
        <f t="shared" si="42"/>
        <v>0</v>
      </c>
      <c r="V63" s="323">
        <f t="shared" si="9"/>
        <v>0</v>
      </c>
      <c r="W63" s="323">
        <f t="shared" si="10"/>
        <v>0</v>
      </c>
      <c r="X63" s="323">
        <f t="shared" si="11"/>
        <v>0</v>
      </c>
      <c r="Y63" s="323">
        <f t="shared" si="12"/>
        <v>0</v>
      </c>
      <c r="Z63" s="323">
        <f t="shared" si="13"/>
        <v>0</v>
      </c>
      <c r="AA63" s="323">
        <f t="shared" si="14"/>
        <v>0</v>
      </c>
      <c r="AB63" s="323">
        <f t="shared" si="15"/>
        <v>0</v>
      </c>
      <c r="AC63" s="323">
        <f t="shared" si="16"/>
        <v>0</v>
      </c>
      <c r="AD63" s="323">
        <f t="shared" si="17"/>
        <v>0</v>
      </c>
      <c r="AE63" s="323">
        <f t="shared" si="18"/>
        <v>0</v>
      </c>
      <c r="AF63" s="323">
        <f t="shared" si="43"/>
        <v>0</v>
      </c>
      <c r="AG63" s="323">
        <f t="shared" si="44"/>
        <v>0</v>
      </c>
      <c r="AH63" s="323">
        <f t="shared" si="19"/>
        <v>0</v>
      </c>
      <c r="AI63" s="323">
        <f t="shared" si="20"/>
        <v>0</v>
      </c>
      <c r="AJ63" s="323">
        <f t="shared" si="21"/>
        <v>0</v>
      </c>
      <c r="AK63" s="323">
        <f t="shared" si="22"/>
        <v>0</v>
      </c>
      <c r="AL63" s="323">
        <f t="shared" si="23"/>
        <v>0</v>
      </c>
      <c r="AM63" s="323">
        <f t="shared" si="24"/>
        <v>0</v>
      </c>
      <c r="AN63" s="323">
        <f t="shared" si="25"/>
        <v>0</v>
      </c>
      <c r="AO63" s="323">
        <f t="shared" si="26"/>
        <v>0</v>
      </c>
      <c r="AP63" s="323">
        <f t="shared" si="27"/>
        <v>0</v>
      </c>
      <c r="AQ63" s="323">
        <f t="shared" si="28"/>
        <v>0</v>
      </c>
      <c r="AR63" s="323">
        <f t="shared" si="29"/>
        <v>0</v>
      </c>
      <c r="AS63" s="323">
        <f t="shared" si="30"/>
        <v>0</v>
      </c>
      <c r="AT63" s="323">
        <f t="shared" si="31"/>
        <v>0</v>
      </c>
      <c r="AU63" s="323">
        <f t="shared" si="32"/>
        <v>0</v>
      </c>
      <c r="AV63" s="323">
        <f t="shared" si="33"/>
        <v>0</v>
      </c>
      <c r="AW63" s="323">
        <f t="shared" si="34"/>
        <v>0</v>
      </c>
      <c r="AX63" s="323">
        <f t="shared" si="35"/>
        <v>0</v>
      </c>
      <c r="AY63" s="323">
        <f t="shared" si="36"/>
        <v>0</v>
      </c>
      <c r="AZ63" s="323">
        <f t="shared" si="37"/>
        <v>0</v>
      </c>
      <c r="BA63" s="323">
        <f t="shared" si="38"/>
        <v>0</v>
      </c>
    </row>
    <row r="64" spans="1:53" s="320" customFormat="1" ht="15.75" customHeight="1">
      <c r="A64" s="63" t="str">
        <f t="array" ref="A64">IF(C64&lt;&gt;0,SUM(($C$11:C64&lt;&gt;0)*1),"")</f>
        <v/>
      </c>
      <c r="B64" s="321"/>
      <c r="C64" s="321"/>
      <c r="D64" s="321"/>
      <c r="E64" s="443"/>
      <c r="F64" s="377"/>
      <c r="G64" s="379"/>
      <c r="H64" s="379"/>
      <c r="I64" s="63" t="str">
        <f t="shared" si="45"/>
        <v/>
      </c>
      <c r="J64" s="323">
        <f t="shared" si="1"/>
        <v>0</v>
      </c>
      <c r="K64" s="323">
        <f t="shared" si="2"/>
        <v>0</v>
      </c>
      <c r="L64" s="323">
        <f t="shared" si="3"/>
        <v>0</v>
      </c>
      <c r="M64" s="323">
        <f t="shared" si="4"/>
        <v>0</v>
      </c>
      <c r="N64" s="323">
        <f t="shared" si="39"/>
        <v>0</v>
      </c>
      <c r="O64" s="323">
        <f t="shared" si="40"/>
        <v>0</v>
      </c>
      <c r="P64" s="323">
        <f t="shared" si="5"/>
        <v>0</v>
      </c>
      <c r="Q64" s="323">
        <f t="shared" si="6"/>
        <v>0</v>
      </c>
      <c r="R64" s="323">
        <f t="shared" si="7"/>
        <v>0</v>
      </c>
      <c r="S64" s="323">
        <f t="shared" si="8"/>
        <v>0</v>
      </c>
      <c r="T64" s="323">
        <f t="shared" si="41"/>
        <v>0</v>
      </c>
      <c r="U64" s="323">
        <f t="shared" si="42"/>
        <v>0</v>
      </c>
      <c r="V64" s="323">
        <f t="shared" si="9"/>
        <v>0</v>
      </c>
      <c r="W64" s="323">
        <f t="shared" si="10"/>
        <v>0</v>
      </c>
      <c r="X64" s="323">
        <f t="shared" si="11"/>
        <v>0</v>
      </c>
      <c r="Y64" s="323">
        <f t="shared" si="12"/>
        <v>0</v>
      </c>
      <c r="Z64" s="323">
        <f t="shared" si="13"/>
        <v>0</v>
      </c>
      <c r="AA64" s="323">
        <f t="shared" si="14"/>
        <v>0</v>
      </c>
      <c r="AB64" s="323">
        <f t="shared" si="15"/>
        <v>0</v>
      </c>
      <c r="AC64" s="323">
        <f t="shared" si="16"/>
        <v>0</v>
      </c>
      <c r="AD64" s="323">
        <f t="shared" si="17"/>
        <v>0</v>
      </c>
      <c r="AE64" s="323">
        <f t="shared" si="18"/>
        <v>0</v>
      </c>
      <c r="AF64" s="323">
        <f t="shared" si="43"/>
        <v>0</v>
      </c>
      <c r="AG64" s="323">
        <f t="shared" si="44"/>
        <v>0</v>
      </c>
      <c r="AH64" s="323">
        <f t="shared" si="19"/>
        <v>0</v>
      </c>
      <c r="AI64" s="323">
        <f t="shared" si="20"/>
        <v>0</v>
      </c>
      <c r="AJ64" s="323">
        <f t="shared" si="21"/>
        <v>0</v>
      </c>
      <c r="AK64" s="323">
        <f t="shared" si="22"/>
        <v>0</v>
      </c>
      <c r="AL64" s="323">
        <f t="shared" si="23"/>
        <v>0</v>
      </c>
      <c r="AM64" s="323">
        <f t="shared" si="24"/>
        <v>0</v>
      </c>
      <c r="AN64" s="323">
        <f t="shared" si="25"/>
        <v>0</v>
      </c>
      <c r="AO64" s="323">
        <f t="shared" si="26"/>
        <v>0</v>
      </c>
      <c r="AP64" s="323">
        <f t="shared" si="27"/>
        <v>0</v>
      </c>
      <c r="AQ64" s="323">
        <f t="shared" si="28"/>
        <v>0</v>
      </c>
      <c r="AR64" s="323">
        <f t="shared" si="29"/>
        <v>0</v>
      </c>
      <c r="AS64" s="323">
        <f t="shared" si="30"/>
        <v>0</v>
      </c>
      <c r="AT64" s="323">
        <f t="shared" si="31"/>
        <v>0</v>
      </c>
      <c r="AU64" s="323">
        <f t="shared" si="32"/>
        <v>0</v>
      </c>
      <c r="AV64" s="323">
        <f t="shared" si="33"/>
        <v>0</v>
      </c>
      <c r="AW64" s="323">
        <f t="shared" si="34"/>
        <v>0</v>
      </c>
      <c r="AX64" s="323">
        <f t="shared" si="35"/>
        <v>0</v>
      </c>
      <c r="AY64" s="323">
        <f t="shared" si="36"/>
        <v>0</v>
      </c>
      <c r="AZ64" s="323">
        <f t="shared" si="37"/>
        <v>0</v>
      </c>
      <c r="BA64" s="323">
        <f t="shared" si="38"/>
        <v>0</v>
      </c>
    </row>
    <row r="65" spans="1:53" s="320" customFormat="1" ht="15.75" customHeight="1">
      <c r="A65" s="63" t="str">
        <f t="array" ref="A65">IF(C65&lt;&gt;0,SUM(($C$11:C65&lt;&gt;0)*1),"")</f>
        <v/>
      </c>
      <c r="B65" s="321"/>
      <c r="C65" s="321"/>
      <c r="D65" s="321"/>
      <c r="E65" s="443"/>
      <c r="F65" s="377"/>
      <c r="G65" s="379"/>
      <c r="H65" s="379"/>
      <c r="I65" s="63" t="str">
        <f t="shared" si="45"/>
        <v/>
      </c>
      <c r="J65" s="323">
        <f t="shared" si="1"/>
        <v>0</v>
      </c>
      <c r="K65" s="323">
        <f t="shared" si="2"/>
        <v>0</v>
      </c>
      <c r="L65" s="323">
        <f t="shared" si="3"/>
        <v>0</v>
      </c>
      <c r="M65" s="323">
        <f t="shared" si="4"/>
        <v>0</v>
      </c>
      <c r="N65" s="323">
        <f t="shared" si="39"/>
        <v>0</v>
      </c>
      <c r="O65" s="323">
        <f t="shared" si="40"/>
        <v>0</v>
      </c>
      <c r="P65" s="323">
        <f t="shared" si="5"/>
        <v>0</v>
      </c>
      <c r="Q65" s="323">
        <f t="shared" si="6"/>
        <v>0</v>
      </c>
      <c r="R65" s="323">
        <f t="shared" si="7"/>
        <v>0</v>
      </c>
      <c r="S65" s="323">
        <f t="shared" si="8"/>
        <v>0</v>
      </c>
      <c r="T65" s="323">
        <f t="shared" si="41"/>
        <v>0</v>
      </c>
      <c r="U65" s="323">
        <f t="shared" si="42"/>
        <v>0</v>
      </c>
      <c r="V65" s="323">
        <f t="shared" si="9"/>
        <v>0</v>
      </c>
      <c r="W65" s="323">
        <f t="shared" si="10"/>
        <v>0</v>
      </c>
      <c r="X65" s="323">
        <f t="shared" si="11"/>
        <v>0</v>
      </c>
      <c r="Y65" s="323">
        <f t="shared" si="12"/>
        <v>0</v>
      </c>
      <c r="Z65" s="323">
        <f t="shared" si="13"/>
        <v>0</v>
      </c>
      <c r="AA65" s="323">
        <f t="shared" si="14"/>
        <v>0</v>
      </c>
      <c r="AB65" s="323">
        <f t="shared" si="15"/>
        <v>0</v>
      </c>
      <c r="AC65" s="323">
        <f t="shared" si="16"/>
        <v>0</v>
      </c>
      <c r="AD65" s="323">
        <f t="shared" si="17"/>
        <v>0</v>
      </c>
      <c r="AE65" s="323">
        <f t="shared" si="18"/>
        <v>0</v>
      </c>
      <c r="AF65" s="323">
        <f t="shared" si="43"/>
        <v>0</v>
      </c>
      <c r="AG65" s="323">
        <f t="shared" si="44"/>
        <v>0</v>
      </c>
      <c r="AH65" s="323">
        <f t="shared" si="19"/>
        <v>0</v>
      </c>
      <c r="AI65" s="323">
        <f t="shared" si="20"/>
        <v>0</v>
      </c>
      <c r="AJ65" s="323">
        <f t="shared" si="21"/>
        <v>0</v>
      </c>
      <c r="AK65" s="323">
        <f t="shared" si="22"/>
        <v>0</v>
      </c>
      <c r="AL65" s="323">
        <f t="shared" si="23"/>
        <v>0</v>
      </c>
      <c r="AM65" s="323">
        <f t="shared" si="24"/>
        <v>0</v>
      </c>
      <c r="AN65" s="323">
        <f t="shared" si="25"/>
        <v>0</v>
      </c>
      <c r="AO65" s="323">
        <f t="shared" si="26"/>
        <v>0</v>
      </c>
      <c r="AP65" s="323">
        <f t="shared" si="27"/>
        <v>0</v>
      </c>
      <c r="AQ65" s="323">
        <f t="shared" si="28"/>
        <v>0</v>
      </c>
      <c r="AR65" s="323">
        <f t="shared" si="29"/>
        <v>0</v>
      </c>
      <c r="AS65" s="323">
        <f t="shared" si="30"/>
        <v>0</v>
      </c>
      <c r="AT65" s="323">
        <f t="shared" si="31"/>
        <v>0</v>
      </c>
      <c r="AU65" s="323">
        <f t="shared" si="32"/>
        <v>0</v>
      </c>
      <c r="AV65" s="323">
        <f t="shared" si="33"/>
        <v>0</v>
      </c>
      <c r="AW65" s="323">
        <f t="shared" si="34"/>
        <v>0</v>
      </c>
      <c r="AX65" s="323">
        <f t="shared" si="35"/>
        <v>0</v>
      </c>
      <c r="AY65" s="323">
        <f t="shared" si="36"/>
        <v>0</v>
      </c>
      <c r="AZ65" s="323">
        <f t="shared" si="37"/>
        <v>0</v>
      </c>
      <c r="BA65" s="323">
        <f t="shared" si="38"/>
        <v>0</v>
      </c>
    </row>
    <row r="66" spans="1:53" s="320" customFormat="1" ht="15.75" customHeight="1">
      <c r="A66" s="63" t="str">
        <f t="array" ref="A66">IF(C66&lt;&gt;0,SUM(($C$11:C66&lt;&gt;0)*1),"")</f>
        <v/>
      </c>
      <c r="B66" s="321"/>
      <c r="C66" s="321"/>
      <c r="D66" s="321"/>
      <c r="E66" s="443"/>
      <c r="F66" s="377"/>
      <c r="G66" s="379"/>
      <c r="H66" s="379"/>
      <c r="I66" s="63" t="str">
        <f t="shared" si="45"/>
        <v/>
      </c>
      <c r="J66" s="323">
        <f t="shared" si="1"/>
        <v>0</v>
      </c>
      <c r="K66" s="323">
        <f t="shared" si="2"/>
        <v>0</v>
      </c>
      <c r="L66" s="323">
        <f t="shared" si="3"/>
        <v>0</v>
      </c>
      <c r="M66" s="323">
        <f t="shared" si="4"/>
        <v>0</v>
      </c>
      <c r="N66" s="323">
        <f t="shared" si="39"/>
        <v>0</v>
      </c>
      <c r="O66" s="323">
        <f t="shared" si="40"/>
        <v>0</v>
      </c>
      <c r="P66" s="323">
        <f t="shared" si="5"/>
        <v>0</v>
      </c>
      <c r="Q66" s="323">
        <f t="shared" si="6"/>
        <v>0</v>
      </c>
      <c r="R66" s="323">
        <f t="shared" si="7"/>
        <v>0</v>
      </c>
      <c r="S66" s="323">
        <f t="shared" si="8"/>
        <v>0</v>
      </c>
      <c r="T66" s="323">
        <f t="shared" si="41"/>
        <v>0</v>
      </c>
      <c r="U66" s="323">
        <f t="shared" si="42"/>
        <v>0</v>
      </c>
      <c r="V66" s="323">
        <f t="shared" si="9"/>
        <v>0</v>
      </c>
      <c r="W66" s="323">
        <f t="shared" si="10"/>
        <v>0</v>
      </c>
      <c r="X66" s="323">
        <f t="shared" si="11"/>
        <v>0</v>
      </c>
      <c r="Y66" s="323">
        <f t="shared" si="12"/>
        <v>0</v>
      </c>
      <c r="Z66" s="323">
        <f t="shared" si="13"/>
        <v>0</v>
      </c>
      <c r="AA66" s="323">
        <f t="shared" si="14"/>
        <v>0</v>
      </c>
      <c r="AB66" s="323">
        <f t="shared" si="15"/>
        <v>0</v>
      </c>
      <c r="AC66" s="323">
        <f t="shared" si="16"/>
        <v>0</v>
      </c>
      <c r="AD66" s="323">
        <f t="shared" si="17"/>
        <v>0</v>
      </c>
      <c r="AE66" s="323">
        <f t="shared" si="18"/>
        <v>0</v>
      </c>
      <c r="AF66" s="323">
        <f t="shared" si="43"/>
        <v>0</v>
      </c>
      <c r="AG66" s="323">
        <f t="shared" si="44"/>
        <v>0</v>
      </c>
      <c r="AH66" s="323">
        <f t="shared" si="19"/>
        <v>0</v>
      </c>
      <c r="AI66" s="323">
        <f t="shared" si="20"/>
        <v>0</v>
      </c>
      <c r="AJ66" s="323">
        <f t="shared" si="21"/>
        <v>0</v>
      </c>
      <c r="AK66" s="323">
        <f t="shared" si="22"/>
        <v>0</v>
      </c>
      <c r="AL66" s="323">
        <f t="shared" si="23"/>
        <v>0</v>
      </c>
      <c r="AM66" s="323">
        <f t="shared" si="24"/>
        <v>0</v>
      </c>
      <c r="AN66" s="323">
        <f t="shared" si="25"/>
        <v>0</v>
      </c>
      <c r="AO66" s="323">
        <f t="shared" si="26"/>
        <v>0</v>
      </c>
      <c r="AP66" s="323">
        <f t="shared" si="27"/>
        <v>0</v>
      </c>
      <c r="AQ66" s="323">
        <f t="shared" si="28"/>
        <v>0</v>
      </c>
      <c r="AR66" s="323">
        <f t="shared" si="29"/>
        <v>0</v>
      </c>
      <c r="AS66" s="323">
        <f t="shared" si="30"/>
        <v>0</v>
      </c>
      <c r="AT66" s="323">
        <f t="shared" si="31"/>
        <v>0</v>
      </c>
      <c r="AU66" s="323">
        <f t="shared" si="32"/>
        <v>0</v>
      </c>
      <c r="AV66" s="323">
        <f t="shared" si="33"/>
        <v>0</v>
      </c>
      <c r="AW66" s="323">
        <f t="shared" si="34"/>
        <v>0</v>
      </c>
      <c r="AX66" s="323">
        <f t="shared" si="35"/>
        <v>0</v>
      </c>
      <c r="AY66" s="323">
        <f t="shared" si="36"/>
        <v>0</v>
      </c>
      <c r="AZ66" s="323">
        <f t="shared" si="37"/>
        <v>0</v>
      </c>
      <c r="BA66" s="323">
        <f t="shared" si="38"/>
        <v>0</v>
      </c>
    </row>
    <row r="67" spans="1:53" s="320" customFormat="1" ht="15.75" customHeight="1">
      <c r="A67" s="63" t="str">
        <f t="array" ref="A67">IF(C67&lt;&gt;0,SUM(($C$11:C67&lt;&gt;0)*1),"")</f>
        <v/>
      </c>
      <c r="B67" s="321"/>
      <c r="C67" s="321"/>
      <c r="D67" s="321"/>
      <c r="E67" s="443"/>
      <c r="F67" s="377"/>
      <c r="G67" s="379"/>
      <c r="H67" s="379"/>
      <c r="I67" s="63" t="str">
        <f t="shared" si="45"/>
        <v/>
      </c>
      <c r="J67" s="323">
        <f t="shared" si="1"/>
        <v>0</v>
      </c>
      <c r="K67" s="323">
        <f t="shared" si="2"/>
        <v>0</v>
      </c>
      <c r="L67" s="323">
        <f t="shared" si="3"/>
        <v>0</v>
      </c>
      <c r="M67" s="323">
        <f t="shared" si="4"/>
        <v>0</v>
      </c>
      <c r="N67" s="323">
        <f t="shared" si="39"/>
        <v>0</v>
      </c>
      <c r="O67" s="323">
        <f t="shared" si="40"/>
        <v>0</v>
      </c>
      <c r="P67" s="323">
        <f t="shared" si="5"/>
        <v>0</v>
      </c>
      <c r="Q67" s="323">
        <f t="shared" si="6"/>
        <v>0</v>
      </c>
      <c r="R67" s="323">
        <f t="shared" si="7"/>
        <v>0</v>
      </c>
      <c r="S67" s="323">
        <f t="shared" si="8"/>
        <v>0</v>
      </c>
      <c r="T67" s="323">
        <f t="shared" si="41"/>
        <v>0</v>
      </c>
      <c r="U67" s="323">
        <f t="shared" si="42"/>
        <v>0</v>
      </c>
      <c r="V67" s="323">
        <f t="shared" si="9"/>
        <v>0</v>
      </c>
      <c r="W67" s="323">
        <f t="shared" si="10"/>
        <v>0</v>
      </c>
      <c r="X67" s="323">
        <f t="shared" si="11"/>
        <v>0</v>
      </c>
      <c r="Y67" s="323">
        <f t="shared" si="12"/>
        <v>0</v>
      </c>
      <c r="Z67" s="323">
        <f t="shared" si="13"/>
        <v>0</v>
      </c>
      <c r="AA67" s="323">
        <f t="shared" si="14"/>
        <v>0</v>
      </c>
      <c r="AB67" s="323">
        <f t="shared" si="15"/>
        <v>0</v>
      </c>
      <c r="AC67" s="323">
        <f t="shared" si="16"/>
        <v>0</v>
      </c>
      <c r="AD67" s="323">
        <f t="shared" si="17"/>
        <v>0</v>
      </c>
      <c r="AE67" s="323">
        <f t="shared" si="18"/>
        <v>0</v>
      </c>
      <c r="AF67" s="323">
        <f t="shared" si="43"/>
        <v>0</v>
      </c>
      <c r="AG67" s="323">
        <f t="shared" si="44"/>
        <v>0</v>
      </c>
      <c r="AH67" s="323">
        <f t="shared" si="19"/>
        <v>0</v>
      </c>
      <c r="AI67" s="323">
        <f t="shared" si="20"/>
        <v>0</v>
      </c>
      <c r="AJ67" s="323">
        <f t="shared" si="21"/>
        <v>0</v>
      </c>
      <c r="AK67" s="323">
        <f t="shared" si="22"/>
        <v>0</v>
      </c>
      <c r="AL67" s="323">
        <f t="shared" si="23"/>
        <v>0</v>
      </c>
      <c r="AM67" s="323">
        <f t="shared" si="24"/>
        <v>0</v>
      </c>
      <c r="AN67" s="323">
        <f t="shared" si="25"/>
        <v>0</v>
      </c>
      <c r="AO67" s="323">
        <f t="shared" si="26"/>
        <v>0</v>
      </c>
      <c r="AP67" s="323">
        <f t="shared" si="27"/>
        <v>0</v>
      </c>
      <c r="AQ67" s="323">
        <f t="shared" si="28"/>
        <v>0</v>
      </c>
      <c r="AR67" s="323">
        <f t="shared" si="29"/>
        <v>0</v>
      </c>
      <c r="AS67" s="323">
        <f t="shared" si="30"/>
        <v>0</v>
      </c>
      <c r="AT67" s="323">
        <f t="shared" si="31"/>
        <v>0</v>
      </c>
      <c r="AU67" s="323">
        <f t="shared" si="32"/>
        <v>0</v>
      </c>
      <c r="AV67" s="323">
        <f t="shared" si="33"/>
        <v>0</v>
      </c>
      <c r="AW67" s="323">
        <f t="shared" si="34"/>
        <v>0</v>
      </c>
      <c r="AX67" s="323">
        <f t="shared" si="35"/>
        <v>0</v>
      </c>
      <c r="AY67" s="323">
        <f t="shared" si="36"/>
        <v>0</v>
      </c>
      <c r="AZ67" s="323">
        <f t="shared" si="37"/>
        <v>0</v>
      </c>
      <c r="BA67" s="323">
        <f t="shared" si="38"/>
        <v>0</v>
      </c>
    </row>
    <row r="68" spans="1:53" s="320" customFormat="1" ht="15.75" customHeight="1">
      <c r="A68" s="63" t="str">
        <f t="array" ref="A68">IF(C68&lt;&gt;0,SUM(($C$11:C68&lt;&gt;0)*1),"")</f>
        <v/>
      </c>
      <c r="B68" s="321"/>
      <c r="C68" s="321"/>
      <c r="D68" s="321"/>
      <c r="E68" s="443"/>
      <c r="F68" s="377"/>
      <c r="G68" s="379"/>
      <c r="H68" s="379"/>
      <c r="I68" s="63" t="str">
        <f t="shared" si="45"/>
        <v/>
      </c>
      <c r="J68" s="323">
        <f t="shared" si="1"/>
        <v>0</v>
      </c>
      <c r="K68" s="323">
        <f t="shared" si="2"/>
        <v>0</v>
      </c>
      <c r="L68" s="323">
        <f t="shared" si="3"/>
        <v>0</v>
      </c>
      <c r="M68" s="323">
        <f t="shared" si="4"/>
        <v>0</v>
      </c>
      <c r="N68" s="323">
        <f t="shared" si="39"/>
        <v>0</v>
      </c>
      <c r="O68" s="323">
        <f t="shared" si="40"/>
        <v>0</v>
      </c>
      <c r="P68" s="323">
        <f t="shared" si="5"/>
        <v>0</v>
      </c>
      <c r="Q68" s="323">
        <f t="shared" si="6"/>
        <v>0</v>
      </c>
      <c r="R68" s="323">
        <f t="shared" si="7"/>
        <v>0</v>
      </c>
      <c r="S68" s="323">
        <f t="shared" si="8"/>
        <v>0</v>
      </c>
      <c r="T68" s="323">
        <f t="shared" si="41"/>
        <v>0</v>
      </c>
      <c r="U68" s="323">
        <f t="shared" si="42"/>
        <v>0</v>
      </c>
      <c r="V68" s="323">
        <f t="shared" si="9"/>
        <v>0</v>
      </c>
      <c r="W68" s="323">
        <f t="shared" si="10"/>
        <v>0</v>
      </c>
      <c r="X68" s="323">
        <f t="shared" si="11"/>
        <v>0</v>
      </c>
      <c r="Y68" s="323">
        <f t="shared" si="12"/>
        <v>0</v>
      </c>
      <c r="Z68" s="323">
        <f t="shared" si="13"/>
        <v>0</v>
      </c>
      <c r="AA68" s="323">
        <f t="shared" si="14"/>
        <v>0</v>
      </c>
      <c r="AB68" s="323">
        <f t="shared" si="15"/>
        <v>0</v>
      </c>
      <c r="AC68" s="323">
        <f t="shared" si="16"/>
        <v>0</v>
      </c>
      <c r="AD68" s="323">
        <f t="shared" si="17"/>
        <v>0</v>
      </c>
      <c r="AE68" s="323">
        <f t="shared" si="18"/>
        <v>0</v>
      </c>
      <c r="AF68" s="323">
        <f t="shared" si="43"/>
        <v>0</v>
      </c>
      <c r="AG68" s="323">
        <f t="shared" si="44"/>
        <v>0</v>
      </c>
      <c r="AH68" s="323">
        <f t="shared" si="19"/>
        <v>0</v>
      </c>
      <c r="AI68" s="323">
        <f t="shared" si="20"/>
        <v>0</v>
      </c>
      <c r="AJ68" s="323">
        <f t="shared" si="21"/>
        <v>0</v>
      </c>
      <c r="AK68" s="323">
        <f t="shared" si="22"/>
        <v>0</v>
      </c>
      <c r="AL68" s="323">
        <f t="shared" si="23"/>
        <v>0</v>
      </c>
      <c r="AM68" s="323">
        <f t="shared" si="24"/>
        <v>0</v>
      </c>
      <c r="AN68" s="323">
        <f t="shared" si="25"/>
        <v>0</v>
      </c>
      <c r="AO68" s="323">
        <f t="shared" si="26"/>
        <v>0</v>
      </c>
      <c r="AP68" s="323">
        <f t="shared" si="27"/>
        <v>0</v>
      </c>
      <c r="AQ68" s="323">
        <f t="shared" si="28"/>
        <v>0</v>
      </c>
      <c r="AR68" s="323">
        <f t="shared" si="29"/>
        <v>0</v>
      </c>
      <c r="AS68" s="323">
        <f t="shared" si="30"/>
        <v>0</v>
      </c>
      <c r="AT68" s="323">
        <f t="shared" si="31"/>
        <v>0</v>
      </c>
      <c r="AU68" s="323">
        <f t="shared" si="32"/>
        <v>0</v>
      </c>
      <c r="AV68" s="323">
        <f t="shared" si="33"/>
        <v>0</v>
      </c>
      <c r="AW68" s="323">
        <f t="shared" si="34"/>
        <v>0</v>
      </c>
      <c r="AX68" s="323">
        <f t="shared" si="35"/>
        <v>0</v>
      </c>
      <c r="AY68" s="323">
        <f t="shared" si="36"/>
        <v>0</v>
      </c>
      <c r="AZ68" s="323">
        <f t="shared" si="37"/>
        <v>0</v>
      </c>
      <c r="BA68" s="323">
        <f t="shared" si="38"/>
        <v>0</v>
      </c>
    </row>
    <row r="69" spans="1:53" s="320" customFormat="1" ht="15.75" customHeight="1">
      <c r="A69" s="63" t="str">
        <f t="array" ref="A69">IF(C69&lt;&gt;0,SUM(($C$11:C69&lt;&gt;0)*1),"")</f>
        <v/>
      </c>
      <c r="B69" s="321"/>
      <c r="C69" s="321"/>
      <c r="D69" s="321"/>
      <c r="E69" s="443"/>
      <c r="F69" s="377"/>
      <c r="G69" s="379"/>
      <c r="H69" s="379"/>
      <c r="I69" s="63" t="str">
        <f t="shared" si="45"/>
        <v/>
      </c>
      <c r="J69" s="323">
        <f t="shared" si="1"/>
        <v>0</v>
      </c>
      <c r="K69" s="323">
        <f t="shared" si="2"/>
        <v>0</v>
      </c>
      <c r="L69" s="323">
        <f t="shared" si="3"/>
        <v>0</v>
      </c>
      <c r="M69" s="323">
        <f t="shared" si="4"/>
        <v>0</v>
      </c>
      <c r="N69" s="323">
        <f t="shared" si="39"/>
        <v>0</v>
      </c>
      <c r="O69" s="323">
        <f t="shared" si="40"/>
        <v>0</v>
      </c>
      <c r="P69" s="323">
        <f t="shared" si="5"/>
        <v>0</v>
      </c>
      <c r="Q69" s="323">
        <f t="shared" si="6"/>
        <v>0</v>
      </c>
      <c r="R69" s="323">
        <f t="shared" si="7"/>
        <v>0</v>
      </c>
      <c r="S69" s="323">
        <f t="shared" si="8"/>
        <v>0</v>
      </c>
      <c r="T69" s="323">
        <f t="shared" si="41"/>
        <v>0</v>
      </c>
      <c r="U69" s="323">
        <f t="shared" si="42"/>
        <v>0</v>
      </c>
      <c r="V69" s="323">
        <f t="shared" si="9"/>
        <v>0</v>
      </c>
      <c r="W69" s="323">
        <f t="shared" si="10"/>
        <v>0</v>
      </c>
      <c r="X69" s="323">
        <f t="shared" si="11"/>
        <v>0</v>
      </c>
      <c r="Y69" s="323">
        <f t="shared" si="12"/>
        <v>0</v>
      </c>
      <c r="Z69" s="323">
        <f t="shared" si="13"/>
        <v>0</v>
      </c>
      <c r="AA69" s="323">
        <f t="shared" si="14"/>
        <v>0</v>
      </c>
      <c r="AB69" s="323">
        <f t="shared" si="15"/>
        <v>0</v>
      </c>
      <c r="AC69" s="323">
        <f t="shared" si="16"/>
        <v>0</v>
      </c>
      <c r="AD69" s="323">
        <f t="shared" si="17"/>
        <v>0</v>
      </c>
      <c r="AE69" s="323">
        <f t="shared" si="18"/>
        <v>0</v>
      </c>
      <c r="AF69" s="323">
        <f t="shared" si="43"/>
        <v>0</v>
      </c>
      <c r="AG69" s="323">
        <f t="shared" si="44"/>
        <v>0</v>
      </c>
      <c r="AH69" s="323">
        <f t="shared" si="19"/>
        <v>0</v>
      </c>
      <c r="AI69" s="323">
        <f t="shared" si="20"/>
        <v>0</v>
      </c>
      <c r="AJ69" s="323">
        <f t="shared" si="21"/>
        <v>0</v>
      </c>
      <c r="AK69" s="323">
        <f t="shared" si="22"/>
        <v>0</v>
      </c>
      <c r="AL69" s="323">
        <f t="shared" si="23"/>
        <v>0</v>
      </c>
      <c r="AM69" s="323">
        <f t="shared" si="24"/>
        <v>0</v>
      </c>
      <c r="AN69" s="323">
        <f t="shared" si="25"/>
        <v>0</v>
      </c>
      <c r="AO69" s="323">
        <f t="shared" si="26"/>
        <v>0</v>
      </c>
      <c r="AP69" s="323">
        <f t="shared" si="27"/>
        <v>0</v>
      </c>
      <c r="AQ69" s="323">
        <f t="shared" si="28"/>
        <v>0</v>
      </c>
      <c r="AR69" s="323">
        <f t="shared" si="29"/>
        <v>0</v>
      </c>
      <c r="AS69" s="323">
        <f t="shared" si="30"/>
        <v>0</v>
      </c>
      <c r="AT69" s="323">
        <f t="shared" si="31"/>
        <v>0</v>
      </c>
      <c r="AU69" s="323">
        <f t="shared" si="32"/>
        <v>0</v>
      </c>
      <c r="AV69" s="323">
        <f t="shared" si="33"/>
        <v>0</v>
      </c>
      <c r="AW69" s="323">
        <f t="shared" si="34"/>
        <v>0</v>
      </c>
      <c r="AX69" s="323">
        <f t="shared" si="35"/>
        <v>0</v>
      </c>
      <c r="AY69" s="323">
        <f t="shared" si="36"/>
        <v>0</v>
      </c>
      <c r="AZ69" s="323">
        <f t="shared" si="37"/>
        <v>0</v>
      </c>
      <c r="BA69" s="323">
        <f t="shared" si="38"/>
        <v>0</v>
      </c>
    </row>
    <row r="70" spans="1:53" s="320" customFormat="1" ht="15.75" customHeight="1">
      <c r="A70" s="63" t="str">
        <f t="array" ref="A70">IF(C70&lt;&gt;0,SUM(($C$11:C70&lt;&gt;0)*1),"")</f>
        <v/>
      </c>
      <c r="B70" s="321"/>
      <c r="C70" s="321"/>
      <c r="D70" s="321"/>
      <c r="E70" s="443"/>
      <c r="F70" s="377"/>
      <c r="G70" s="379"/>
      <c r="H70" s="379"/>
      <c r="I70" s="63" t="str">
        <f t="shared" si="45"/>
        <v/>
      </c>
      <c r="J70" s="323">
        <f t="shared" si="1"/>
        <v>0</v>
      </c>
      <c r="K70" s="323">
        <f t="shared" si="2"/>
        <v>0</v>
      </c>
      <c r="L70" s="323">
        <f t="shared" si="3"/>
        <v>0</v>
      </c>
      <c r="M70" s="323">
        <f t="shared" si="4"/>
        <v>0</v>
      </c>
      <c r="N70" s="323">
        <f t="shared" si="39"/>
        <v>0</v>
      </c>
      <c r="O70" s="323">
        <f t="shared" si="40"/>
        <v>0</v>
      </c>
      <c r="P70" s="323">
        <f t="shared" si="5"/>
        <v>0</v>
      </c>
      <c r="Q70" s="323">
        <f t="shared" si="6"/>
        <v>0</v>
      </c>
      <c r="R70" s="323">
        <f t="shared" si="7"/>
        <v>0</v>
      </c>
      <c r="S70" s="323">
        <f t="shared" si="8"/>
        <v>0</v>
      </c>
      <c r="T70" s="323">
        <f t="shared" si="41"/>
        <v>0</v>
      </c>
      <c r="U70" s="323">
        <f t="shared" si="42"/>
        <v>0</v>
      </c>
      <c r="V70" s="323">
        <f t="shared" si="9"/>
        <v>0</v>
      </c>
      <c r="W70" s="323">
        <f t="shared" si="10"/>
        <v>0</v>
      </c>
      <c r="X70" s="323">
        <f t="shared" si="11"/>
        <v>0</v>
      </c>
      <c r="Y70" s="323">
        <f t="shared" si="12"/>
        <v>0</v>
      </c>
      <c r="Z70" s="323">
        <f t="shared" si="13"/>
        <v>0</v>
      </c>
      <c r="AA70" s="323">
        <f t="shared" si="14"/>
        <v>0</v>
      </c>
      <c r="AB70" s="323">
        <f t="shared" si="15"/>
        <v>0</v>
      </c>
      <c r="AC70" s="323">
        <f t="shared" si="16"/>
        <v>0</v>
      </c>
      <c r="AD70" s="323">
        <f t="shared" si="17"/>
        <v>0</v>
      </c>
      <c r="AE70" s="323">
        <f t="shared" si="18"/>
        <v>0</v>
      </c>
      <c r="AF70" s="323">
        <f t="shared" si="43"/>
        <v>0</v>
      </c>
      <c r="AG70" s="323">
        <f t="shared" si="44"/>
        <v>0</v>
      </c>
      <c r="AH70" s="323">
        <f t="shared" si="19"/>
        <v>0</v>
      </c>
      <c r="AI70" s="323">
        <f t="shared" si="20"/>
        <v>0</v>
      </c>
      <c r="AJ70" s="323">
        <f t="shared" si="21"/>
        <v>0</v>
      </c>
      <c r="AK70" s="323">
        <f t="shared" si="22"/>
        <v>0</v>
      </c>
      <c r="AL70" s="323">
        <f t="shared" si="23"/>
        <v>0</v>
      </c>
      <c r="AM70" s="323">
        <f t="shared" si="24"/>
        <v>0</v>
      </c>
      <c r="AN70" s="323">
        <f t="shared" si="25"/>
        <v>0</v>
      </c>
      <c r="AO70" s="323">
        <f t="shared" si="26"/>
        <v>0</v>
      </c>
      <c r="AP70" s="323">
        <f t="shared" si="27"/>
        <v>0</v>
      </c>
      <c r="AQ70" s="323">
        <f t="shared" si="28"/>
        <v>0</v>
      </c>
      <c r="AR70" s="323">
        <f t="shared" si="29"/>
        <v>0</v>
      </c>
      <c r="AS70" s="323">
        <f t="shared" si="30"/>
        <v>0</v>
      </c>
      <c r="AT70" s="323">
        <f t="shared" si="31"/>
        <v>0</v>
      </c>
      <c r="AU70" s="323">
        <f t="shared" si="32"/>
        <v>0</v>
      </c>
      <c r="AV70" s="323">
        <f t="shared" si="33"/>
        <v>0</v>
      </c>
      <c r="AW70" s="323">
        <f t="shared" si="34"/>
        <v>0</v>
      </c>
      <c r="AX70" s="323">
        <f t="shared" si="35"/>
        <v>0</v>
      </c>
      <c r="AY70" s="323">
        <f t="shared" si="36"/>
        <v>0</v>
      </c>
      <c r="AZ70" s="323">
        <f t="shared" si="37"/>
        <v>0</v>
      </c>
      <c r="BA70" s="323">
        <f t="shared" si="38"/>
        <v>0</v>
      </c>
    </row>
    <row r="71" spans="1:53" s="320" customFormat="1" ht="15.75" customHeight="1">
      <c r="A71" s="63" t="str">
        <f t="array" ref="A71">IF(C71&lt;&gt;0,SUM(($C$11:C71&lt;&gt;0)*1),"")</f>
        <v/>
      </c>
      <c r="B71" s="321"/>
      <c r="C71" s="321"/>
      <c r="D71" s="321"/>
      <c r="E71" s="443"/>
      <c r="F71" s="377"/>
      <c r="G71" s="379"/>
      <c r="H71" s="379"/>
      <c r="I71" s="63" t="str">
        <f t="shared" si="45"/>
        <v/>
      </c>
      <c r="J71" s="323">
        <f t="shared" si="1"/>
        <v>0</v>
      </c>
      <c r="K71" s="323">
        <f t="shared" si="2"/>
        <v>0</v>
      </c>
      <c r="L71" s="323">
        <f t="shared" si="3"/>
        <v>0</v>
      </c>
      <c r="M71" s="323">
        <f t="shared" si="4"/>
        <v>0</v>
      </c>
      <c r="N71" s="323">
        <f t="shared" si="39"/>
        <v>0</v>
      </c>
      <c r="O71" s="323">
        <f t="shared" si="40"/>
        <v>0</v>
      </c>
      <c r="P71" s="323">
        <f t="shared" si="5"/>
        <v>0</v>
      </c>
      <c r="Q71" s="323">
        <f t="shared" si="6"/>
        <v>0</v>
      </c>
      <c r="R71" s="323">
        <f t="shared" si="7"/>
        <v>0</v>
      </c>
      <c r="S71" s="323">
        <f t="shared" si="8"/>
        <v>0</v>
      </c>
      <c r="T71" s="323">
        <f t="shared" si="41"/>
        <v>0</v>
      </c>
      <c r="U71" s="323">
        <f t="shared" si="42"/>
        <v>0</v>
      </c>
      <c r="V71" s="323">
        <f t="shared" si="9"/>
        <v>0</v>
      </c>
      <c r="W71" s="323">
        <f t="shared" si="10"/>
        <v>0</v>
      </c>
      <c r="X71" s="323">
        <f t="shared" si="11"/>
        <v>0</v>
      </c>
      <c r="Y71" s="323">
        <f t="shared" si="12"/>
        <v>0</v>
      </c>
      <c r="Z71" s="323">
        <f t="shared" si="13"/>
        <v>0</v>
      </c>
      <c r="AA71" s="323">
        <f t="shared" si="14"/>
        <v>0</v>
      </c>
      <c r="AB71" s="323">
        <f t="shared" si="15"/>
        <v>0</v>
      </c>
      <c r="AC71" s="323">
        <f t="shared" si="16"/>
        <v>0</v>
      </c>
      <c r="AD71" s="323">
        <f t="shared" si="17"/>
        <v>0</v>
      </c>
      <c r="AE71" s="323">
        <f t="shared" si="18"/>
        <v>0</v>
      </c>
      <c r="AF71" s="323">
        <f t="shared" si="43"/>
        <v>0</v>
      </c>
      <c r="AG71" s="323">
        <f t="shared" si="44"/>
        <v>0</v>
      </c>
      <c r="AH71" s="323">
        <f t="shared" si="19"/>
        <v>0</v>
      </c>
      <c r="AI71" s="323">
        <f t="shared" si="20"/>
        <v>0</v>
      </c>
      <c r="AJ71" s="323">
        <f t="shared" si="21"/>
        <v>0</v>
      </c>
      <c r="AK71" s="323">
        <f t="shared" si="22"/>
        <v>0</v>
      </c>
      <c r="AL71" s="323">
        <f t="shared" si="23"/>
        <v>0</v>
      </c>
      <c r="AM71" s="323">
        <f t="shared" si="24"/>
        <v>0</v>
      </c>
      <c r="AN71" s="323">
        <f t="shared" si="25"/>
        <v>0</v>
      </c>
      <c r="AO71" s="323">
        <f t="shared" si="26"/>
        <v>0</v>
      </c>
      <c r="AP71" s="323">
        <f t="shared" si="27"/>
        <v>0</v>
      </c>
      <c r="AQ71" s="323">
        <f t="shared" si="28"/>
        <v>0</v>
      </c>
      <c r="AR71" s="323">
        <f t="shared" si="29"/>
        <v>0</v>
      </c>
      <c r="AS71" s="323">
        <f t="shared" si="30"/>
        <v>0</v>
      </c>
      <c r="AT71" s="323">
        <f t="shared" si="31"/>
        <v>0</v>
      </c>
      <c r="AU71" s="323">
        <f t="shared" si="32"/>
        <v>0</v>
      </c>
      <c r="AV71" s="323">
        <f t="shared" si="33"/>
        <v>0</v>
      </c>
      <c r="AW71" s="323">
        <f t="shared" si="34"/>
        <v>0</v>
      </c>
      <c r="AX71" s="323">
        <f t="shared" si="35"/>
        <v>0</v>
      </c>
      <c r="AY71" s="323">
        <f t="shared" si="36"/>
        <v>0</v>
      </c>
      <c r="AZ71" s="323">
        <f t="shared" si="37"/>
        <v>0</v>
      </c>
      <c r="BA71" s="323">
        <f t="shared" si="38"/>
        <v>0</v>
      </c>
    </row>
    <row r="72" spans="1:53" s="320" customFormat="1" ht="15.75" customHeight="1">
      <c r="A72" s="63" t="str">
        <f t="array" ref="A72">IF(C72&lt;&gt;0,SUM(($C$11:C72&lt;&gt;0)*1),"")</f>
        <v/>
      </c>
      <c r="B72" s="321"/>
      <c r="C72" s="321"/>
      <c r="D72" s="321"/>
      <c r="E72" s="443"/>
      <c r="F72" s="377"/>
      <c r="G72" s="379"/>
      <c r="H72" s="379"/>
      <c r="I72" s="63" t="str">
        <f t="shared" si="45"/>
        <v/>
      </c>
      <c r="J72" s="323">
        <f t="shared" si="1"/>
        <v>0</v>
      </c>
      <c r="K72" s="323">
        <f t="shared" si="2"/>
        <v>0</v>
      </c>
      <c r="L72" s="323">
        <f t="shared" si="3"/>
        <v>0</v>
      </c>
      <c r="M72" s="323">
        <f t="shared" si="4"/>
        <v>0</v>
      </c>
      <c r="N72" s="323">
        <f t="shared" si="39"/>
        <v>0</v>
      </c>
      <c r="O72" s="323">
        <f t="shared" si="40"/>
        <v>0</v>
      </c>
      <c r="P72" s="323">
        <f t="shared" si="5"/>
        <v>0</v>
      </c>
      <c r="Q72" s="323">
        <f t="shared" si="6"/>
        <v>0</v>
      </c>
      <c r="R72" s="323">
        <f t="shared" si="7"/>
        <v>0</v>
      </c>
      <c r="S72" s="323">
        <f t="shared" si="8"/>
        <v>0</v>
      </c>
      <c r="T72" s="323">
        <f t="shared" si="41"/>
        <v>0</v>
      </c>
      <c r="U72" s="323">
        <f t="shared" si="42"/>
        <v>0</v>
      </c>
      <c r="V72" s="323">
        <f t="shared" si="9"/>
        <v>0</v>
      </c>
      <c r="W72" s="323">
        <f t="shared" si="10"/>
        <v>0</v>
      </c>
      <c r="X72" s="323">
        <f t="shared" si="11"/>
        <v>0</v>
      </c>
      <c r="Y72" s="323">
        <f t="shared" si="12"/>
        <v>0</v>
      </c>
      <c r="Z72" s="323">
        <f t="shared" si="13"/>
        <v>0</v>
      </c>
      <c r="AA72" s="323">
        <f t="shared" si="14"/>
        <v>0</v>
      </c>
      <c r="AB72" s="323">
        <f t="shared" si="15"/>
        <v>0</v>
      </c>
      <c r="AC72" s="323">
        <f t="shared" si="16"/>
        <v>0</v>
      </c>
      <c r="AD72" s="323">
        <f t="shared" si="17"/>
        <v>0</v>
      </c>
      <c r="AE72" s="323">
        <f t="shared" si="18"/>
        <v>0</v>
      </c>
      <c r="AF72" s="323">
        <f t="shared" si="43"/>
        <v>0</v>
      </c>
      <c r="AG72" s="323">
        <f t="shared" si="44"/>
        <v>0</v>
      </c>
      <c r="AH72" s="323">
        <f t="shared" si="19"/>
        <v>0</v>
      </c>
      <c r="AI72" s="323">
        <f t="shared" si="20"/>
        <v>0</v>
      </c>
      <c r="AJ72" s="323">
        <f t="shared" si="21"/>
        <v>0</v>
      </c>
      <c r="AK72" s="323">
        <f t="shared" si="22"/>
        <v>0</v>
      </c>
      <c r="AL72" s="323">
        <f t="shared" si="23"/>
        <v>0</v>
      </c>
      <c r="AM72" s="323">
        <f t="shared" si="24"/>
        <v>0</v>
      </c>
      <c r="AN72" s="323">
        <f t="shared" si="25"/>
        <v>0</v>
      </c>
      <c r="AO72" s="323">
        <f t="shared" si="26"/>
        <v>0</v>
      </c>
      <c r="AP72" s="323">
        <f t="shared" si="27"/>
        <v>0</v>
      </c>
      <c r="AQ72" s="323">
        <f t="shared" si="28"/>
        <v>0</v>
      </c>
      <c r="AR72" s="323">
        <f t="shared" si="29"/>
        <v>0</v>
      </c>
      <c r="AS72" s="323">
        <f t="shared" si="30"/>
        <v>0</v>
      </c>
      <c r="AT72" s="323">
        <f t="shared" si="31"/>
        <v>0</v>
      </c>
      <c r="AU72" s="323">
        <f t="shared" si="32"/>
        <v>0</v>
      </c>
      <c r="AV72" s="323">
        <f t="shared" si="33"/>
        <v>0</v>
      </c>
      <c r="AW72" s="323">
        <f t="shared" si="34"/>
        <v>0</v>
      </c>
      <c r="AX72" s="323">
        <f t="shared" si="35"/>
        <v>0</v>
      </c>
      <c r="AY72" s="323">
        <f t="shared" si="36"/>
        <v>0</v>
      </c>
      <c r="AZ72" s="323">
        <f t="shared" si="37"/>
        <v>0</v>
      </c>
      <c r="BA72" s="323">
        <f t="shared" si="38"/>
        <v>0</v>
      </c>
    </row>
    <row r="73" spans="1:53" s="320" customFormat="1" ht="15.75" customHeight="1">
      <c r="A73" s="63" t="str">
        <f t="array" ref="A73">IF(C73&lt;&gt;0,SUM(($C$11:C73&lt;&gt;0)*1),"")</f>
        <v/>
      </c>
      <c r="B73" s="321"/>
      <c r="C73" s="321"/>
      <c r="D73" s="321"/>
      <c r="E73" s="443"/>
      <c r="F73" s="377"/>
      <c r="G73" s="379"/>
      <c r="H73" s="379"/>
      <c r="I73" s="63" t="str">
        <f t="shared" si="45"/>
        <v/>
      </c>
      <c r="J73" s="323">
        <f t="shared" si="1"/>
        <v>0</v>
      </c>
      <c r="K73" s="323">
        <f t="shared" si="2"/>
        <v>0</v>
      </c>
      <c r="L73" s="323">
        <f t="shared" si="3"/>
        <v>0</v>
      </c>
      <c r="M73" s="323">
        <f t="shared" si="4"/>
        <v>0</v>
      </c>
      <c r="N73" s="323">
        <f t="shared" si="39"/>
        <v>0</v>
      </c>
      <c r="O73" s="323">
        <f t="shared" si="40"/>
        <v>0</v>
      </c>
      <c r="P73" s="323">
        <f t="shared" si="5"/>
        <v>0</v>
      </c>
      <c r="Q73" s="323">
        <f t="shared" si="6"/>
        <v>0</v>
      </c>
      <c r="R73" s="323">
        <f t="shared" si="7"/>
        <v>0</v>
      </c>
      <c r="S73" s="323">
        <f t="shared" si="8"/>
        <v>0</v>
      </c>
      <c r="T73" s="323">
        <f t="shared" si="41"/>
        <v>0</v>
      </c>
      <c r="U73" s="323">
        <f t="shared" si="42"/>
        <v>0</v>
      </c>
      <c r="V73" s="323">
        <f t="shared" si="9"/>
        <v>0</v>
      </c>
      <c r="W73" s="323">
        <f t="shared" si="10"/>
        <v>0</v>
      </c>
      <c r="X73" s="323">
        <f t="shared" si="11"/>
        <v>0</v>
      </c>
      <c r="Y73" s="323">
        <f t="shared" si="12"/>
        <v>0</v>
      </c>
      <c r="Z73" s="323">
        <f t="shared" si="13"/>
        <v>0</v>
      </c>
      <c r="AA73" s="323">
        <f t="shared" si="14"/>
        <v>0</v>
      </c>
      <c r="AB73" s="323">
        <f t="shared" si="15"/>
        <v>0</v>
      </c>
      <c r="AC73" s="323">
        <f t="shared" si="16"/>
        <v>0</v>
      </c>
      <c r="AD73" s="323">
        <f t="shared" si="17"/>
        <v>0</v>
      </c>
      <c r="AE73" s="323">
        <f t="shared" si="18"/>
        <v>0</v>
      </c>
      <c r="AF73" s="323">
        <f t="shared" si="43"/>
        <v>0</v>
      </c>
      <c r="AG73" s="323">
        <f t="shared" si="44"/>
        <v>0</v>
      </c>
      <c r="AH73" s="323">
        <f t="shared" si="19"/>
        <v>0</v>
      </c>
      <c r="AI73" s="323">
        <f t="shared" si="20"/>
        <v>0</v>
      </c>
      <c r="AJ73" s="323">
        <f t="shared" si="21"/>
        <v>0</v>
      </c>
      <c r="AK73" s="323">
        <f t="shared" si="22"/>
        <v>0</v>
      </c>
      <c r="AL73" s="323">
        <f t="shared" si="23"/>
        <v>0</v>
      </c>
      <c r="AM73" s="323">
        <f t="shared" si="24"/>
        <v>0</v>
      </c>
      <c r="AN73" s="323">
        <f t="shared" si="25"/>
        <v>0</v>
      </c>
      <c r="AO73" s="323">
        <f t="shared" si="26"/>
        <v>0</v>
      </c>
      <c r="AP73" s="323">
        <f t="shared" si="27"/>
        <v>0</v>
      </c>
      <c r="AQ73" s="323">
        <f t="shared" si="28"/>
        <v>0</v>
      </c>
      <c r="AR73" s="323">
        <f t="shared" si="29"/>
        <v>0</v>
      </c>
      <c r="AS73" s="323">
        <f t="shared" si="30"/>
        <v>0</v>
      </c>
      <c r="AT73" s="323">
        <f t="shared" si="31"/>
        <v>0</v>
      </c>
      <c r="AU73" s="323">
        <f t="shared" si="32"/>
        <v>0</v>
      </c>
      <c r="AV73" s="323">
        <f t="shared" si="33"/>
        <v>0</v>
      </c>
      <c r="AW73" s="323">
        <f t="shared" si="34"/>
        <v>0</v>
      </c>
      <c r="AX73" s="323">
        <f t="shared" si="35"/>
        <v>0</v>
      </c>
      <c r="AY73" s="323">
        <f t="shared" si="36"/>
        <v>0</v>
      </c>
      <c r="AZ73" s="323">
        <f t="shared" si="37"/>
        <v>0</v>
      </c>
      <c r="BA73" s="323">
        <f t="shared" si="38"/>
        <v>0</v>
      </c>
    </row>
    <row r="74" spans="1:53" s="320" customFormat="1" ht="15.75" customHeight="1">
      <c r="A74" s="63" t="str">
        <f t="array" ref="A74">IF(C74&lt;&gt;0,SUM(($C$11:C74&lt;&gt;0)*1),"")</f>
        <v/>
      </c>
      <c r="B74" s="321"/>
      <c r="C74" s="321"/>
      <c r="D74" s="321"/>
      <c r="E74" s="443"/>
      <c r="F74" s="377"/>
      <c r="G74" s="379"/>
      <c r="H74" s="379"/>
      <c r="I74" s="63" t="str">
        <f t="shared" si="45"/>
        <v/>
      </c>
      <c r="J74" s="323">
        <f t="shared" si="1"/>
        <v>0</v>
      </c>
      <c r="K74" s="323">
        <f t="shared" si="2"/>
        <v>0</v>
      </c>
      <c r="L74" s="323">
        <f t="shared" si="3"/>
        <v>0</v>
      </c>
      <c r="M74" s="323">
        <f t="shared" si="4"/>
        <v>0</v>
      </c>
      <c r="N74" s="323">
        <f t="shared" si="39"/>
        <v>0</v>
      </c>
      <c r="O74" s="323">
        <f t="shared" si="40"/>
        <v>0</v>
      </c>
      <c r="P74" s="323">
        <f t="shared" si="5"/>
        <v>0</v>
      </c>
      <c r="Q74" s="323">
        <f t="shared" si="6"/>
        <v>0</v>
      </c>
      <c r="R74" s="323">
        <f t="shared" si="7"/>
        <v>0</v>
      </c>
      <c r="S74" s="323">
        <f t="shared" si="8"/>
        <v>0</v>
      </c>
      <c r="T74" s="323">
        <f t="shared" si="41"/>
        <v>0</v>
      </c>
      <c r="U74" s="323">
        <f t="shared" si="42"/>
        <v>0</v>
      </c>
      <c r="V74" s="323">
        <f t="shared" si="9"/>
        <v>0</v>
      </c>
      <c r="W74" s="323">
        <f t="shared" si="10"/>
        <v>0</v>
      </c>
      <c r="X74" s="323">
        <f t="shared" si="11"/>
        <v>0</v>
      </c>
      <c r="Y74" s="323">
        <f t="shared" si="12"/>
        <v>0</v>
      </c>
      <c r="Z74" s="323">
        <f t="shared" si="13"/>
        <v>0</v>
      </c>
      <c r="AA74" s="323">
        <f t="shared" si="14"/>
        <v>0</v>
      </c>
      <c r="AB74" s="323">
        <f t="shared" si="15"/>
        <v>0</v>
      </c>
      <c r="AC74" s="323">
        <f t="shared" si="16"/>
        <v>0</v>
      </c>
      <c r="AD74" s="323">
        <f t="shared" si="17"/>
        <v>0</v>
      </c>
      <c r="AE74" s="323">
        <f t="shared" si="18"/>
        <v>0</v>
      </c>
      <c r="AF74" s="323">
        <f t="shared" si="43"/>
        <v>0</v>
      </c>
      <c r="AG74" s="323">
        <f t="shared" si="44"/>
        <v>0</v>
      </c>
      <c r="AH74" s="323">
        <f t="shared" si="19"/>
        <v>0</v>
      </c>
      <c r="AI74" s="323">
        <f t="shared" si="20"/>
        <v>0</v>
      </c>
      <c r="AJ74" s="323">
        <f t="shared" si="21"/>
        <v>0</v>
      </c>
      <c r="AK74" s="323">
        <f t="shared" si="22"/>
        <v>0</v>
      </c>
      <c r="AL74" s="323">
        <f t="shared" si="23"/>
        <v>0</v>
      </c>
      <c r="AM74" s="323">
        <f t="shared" si="24"/>
        <v>0</v>
      </c>
      <c r="AN74" s="323">
        <f t="shared" si="25"/>
        <v>0</v>
      </c>
      <c r="AO74" s="323">
        <f t="shared" si="26"/>
        <v>0</v>
      </c>
      <c r="AP74" s="323">
        <f t="shared" si="27"/>
        <v>0</v>
      </c>
      <c r="AQ74" s="323">
        <f t="shared" si="28"/>
        <v>0</v>
      </c>
      <c r="AR74" s="323">
        <f t="shared" si="29"/>
        <v>0</v>
      </c>
      <c r="AS74" s="323">
        <f t="shared" si="30"/>
        <v>0</v>
      </c>
      <c r="AT74" s="323">
        <f t="shared" si="31"/>
        <v>0</v>
      </c>
      <c r="AU74" s="323">
        <f t="shared" si="32"/>
        <v>0</v>
      </c>
      <c r="AV74" s="323">
        <f t="shared" si="33"/>
        <v>0</v>
      </c>
      <c r="AW74" s="323">
        <f t="shared" si="34"/>
        <v>0</v>
      </c>
      <c r="AX74" s="323">
        <f t="shared" si="35"/>
        <v>0</v>
      </c>
      <c r="AY74" s="323">
        <f t="shared" si="36"/>
        <v>0</v>
      </c>
      <c r="AZ74" s="323">
        <f t="shared" si="37"/>
        <v>0</v>
      </c>
      <c r="BA74" s="323">
        <f t="shared" si="38"/>
        <v>0</v>
      </c>
    </row>
    <row r="75" spans="1:53" s="320" customFormat="1" ht="15.75" customHeight="1">
      <c r="A75" s="63" t="str">
        <f t="array" ref="A75">IF(C75&lt;&gt;0,SUM(($C$11:C75&lt;&gt;0)*1),"")</f>
        <v/>
      </c>
      <c r="B75" s="321"/>
      <c r="C75" s="321"/>
      <c r="D75" s="321"/>
      <c r="E75" s="443"/>
      <c r="F75" s="377"/>
      <c r="G75" s="379"/>
      <c r="H75" s="379"/>
      <c r="I75" s="63" t="str">
        <f t="shared" si="45"/>
        <v/>
      </c>
      <c r="J75" s="323">
        <f t="shared" ref="J75:J138" si="46">IF($G75="1111",$F75,0)</f>
        <v>0</v>
      </c>
      <c r="K75" s="323">
        <f t="shared" ref="K75:K138" si="47">IF($H75="1111",$F75,0)</f>
        <v>0</v>
      </c>
      <c r="L75" s="323">
        <f t="shared" ref="L75:N138" si="48">IF($G75="1121",$F75,0)</f>
        <v>0</v>
      </c>
      <c r="M75" s="323">
        <f t="shared" ref="M75:O138" si="49">IF($H75="1121",$F75,0)</f>
        <v>0</v>
      </c>
      <c r="N75" s="323">
        <f t="shared" si="39"/>
        <v>0</v>
      </c>
      <c r="O75" s="323">
        <f t="shared" si="40"/>
        <v>0</v>
      </c>
      <c r="P75" s="323">
        <f t="shared" ref="P75:P138" si="50">IF($G75="1331",$F75,0)</f>
        <v>0</v>
      </c>
      <c r="Q75" s="323">
        <f t="shared" ref="Q75:Q138" si="51">IF($H75="1331",$F75,0)</f>
        <v>0</v>
      </c>
      <c r="R75" s="323">
        <f t="shared" ref="R75:R138" si="52">IF($G75="1388",$F75,0)</f>
        <v>0</v>
      </c>
      <c r="S75" s="323">
        <f t="shared" ref="S75:S138" si="53">IF($H75="1388",$F75,0)</f>
        <v>0</v>
      </c>
      <c r="T75" s="323">
        <f t="shared" si="41"/>
        <v>0</v>
      </c>
      <c r="U75" s="323">
        <f t="shared" si="42"/>
        <v>0</v>
      </c>
      <c r="V75" s="323">
        <f t="shared" ref="V75:V138" si="54">IF($G75="331",$F75,0)</f>
        <v>0</v>
      </c>
      <c r="W75" s="323">
        <f t="shared" ref="W75:W138" si="55">IF($H75="331",$F75,0)</f>
        <v>0</v>
      </c>
      <c r="X75" s="323">
        <f t="shared" ref="X75:X138" si="56">IF($G75="3334",$F75,0)</f>
        <v>0</v>
      </c>
      <c r="Y75" s="323">
        <f t="shared" ref="Y75:Y138" si="57">IF($H75="3334",$F75,0)</f>
        <v>0</v>
      </c>
      <c r="Z75" s="323">
        <f t="shared" ref="Z75:Z138" si="58">IF($G75="33382",$F75,0)</f>
        <v>0</v>
      </c>
      <c r="AA75" s="323">
        <f t="shared" ref="AA75:AA138" si="59">IF($H75="33382",$F75,0)</f>
        <v>0</v>
      </c>
      <c r="AB75" s="323">
        <f t="shared" ref="AB75:AB138" si="60">IF($G75="3388",$F75,0)</f>
        <v>0</v>
      </c>
      <c r="AC75" s="323">
        <f t="shared" ref="AC75:AC138" si="61">IF($H75="3388",$F75,0)</f>
        <v>0</v>
      </c>
      <c r="AD75" s="323">
        <f t="shared" ref="AD75:AD138" si="62">IF($G75="3411",$F75,0)</f>
        <v>0</v>
      </c>
      <c r="AE75" s="323">
        <f t="shared" ref="AE75:AE138" si="63">IF($H75="3411",$F75,0)</f>
        <v>0</v>
      </c>
      <c r="AF75" s="323">
        <f t="shared" si="43"/>
        <v>0</v>
      </c>
      <c r="AG75" s="323">
        <f t="shared" si="44"/>
        <v>0</v>
      </c>
      <c r="AH75" s="323">
        <f t="shared" ref="AH75:AH138" si="64">IF($G75="4111",$F75,0)</f>
        <v>0</v>
      </c>
      <c r="AI75" s="323">
        <f t="shared" ref="AI75:AI138" si="65">IF($H75="4111",$F75,0)</f>
        <v>0</v>
      </c>
      <c r="AJ75" s="323">
        <f t="shared" ref="AJ75:AJ138" si="66">IF($G75="4211",$F75,0)</f>
        <v>0</v>
      </c>
      <c r="AK75" s="323">
        <f t="shared" ref="AK75:AK138" si="67">IF($H75="4211",$F75,0)</f>
        <v>0</v>
      </c>
      <c r="AL75" s="323">
        <f t="shared" ref="AL75:AL138" si="68">IF($G75="4212",$F75,0)</f>
        <v>0</v>
      </c>
      <c r="AM75" s="323">
        <f t="shared" ref="AM75:AM138" si="69">IF($H75="4212",$F75,0)</f>
        <v>0</v>
      </c>
      <c r="AN75" s="323">
        <f t="shared" ref="AN75:AN138" si="70">IF($G75="515",$F75,0)</f>
        <v>0</v>
      </c>
      <c r="AO75" s="323">
        <f t="shared" ref="AO75:AO138" si="71">IF($H75="515",$F75,0)</f>
        <v>0</v>
      </c>
      <c r="AP75" s="323">
        <f t="shared" ref="AP75:AP138" si="72">IF($G75="635",$F75,0)</f>
        <v>0</v>
      </c>
      <c r="AQ75" s="323">
        <f t="shared" ref="AQ75:AQ138" si="73">IF($H75="635",$F75,0)</f>
        <v>0</v>
      </c>
      <c r="AR75" s="323">
        <f t="shared" ref="AR75:AR138" si="74">IF($G75="642",$F75,0)</f>
        <v>0</v>
      </c>
      <c r="AS75" s="323">
        <f t="shared" ref="AS75:AS138" si="75">IF($H75="642",$F75,0)</f>
        <v>0</v>
      </c>
      <c r="AT75" s="323">
        <f t="shared" ref="AT75:AT138" si="76">IF($G75="711",$F75,0)</f>
        <v>0</v>
      </c>
      <c r="AU75" s="323">
        <f t="shared" ref="AU75:AU138" si="77">IF($H75="711",$F75,0)</f>
        <v>0</v>
      </c>
      <c r="AV75" s="323">
        <f t="shared" ref="AV75:AV138" si="78">IF($G75="811",$F75,0)</f>
        <v>0</v>
      </c>
      <c r="AW75" s="323">
        <f t="shared" ref="AW75:AW138" si="79">IF($H75="811",$F75,0)</f>
        <v>0</v>
      </c>
      <c r="AX75" s="323">
        <f t="shared" ref="AX75:AX138" si="80">IF($G75="821",$F75,0)</f>
        <v>0</v>
      </c>
      <c r="AY75" s="323">
        <f t="shared" ref="AY75:AY138" si="81">IF($H75="821",$F75,0)</f>
        <v>0</v>
      </c>
      <c r="AZ75" s="323">
        <f t="shared" ref="AZ75:AZ138" si="82">IF($G75="911",$F75,0)</f>
        <v>0</v>
      </c>
      <c r="BA75" s="323">
        <f t="shared" ref="BA75:BA138" si="83">IF($H75="911",$F75,0)</f>
        <v>0</v>
      </c>
    </row>
    <row r="76" spans="1:53" s="320" customFormat="1" ht="15.75" customHeight="1">
      <c r="A76" s="63" t="str">
        <f t="array" ref="A76">IF(C76&lt;&gt;0,SUM(($C$11:C76&lt;&gt;0)*1),"")</f>
        <v/>
      </c>
      <c r="B76" s="321"/>
      <c r="C76" s="321"/>
      <c r="D76" s="321"/>
      <c r="E76" s="443"/>
      <c r="F76" s="377"/>
      <c r="G76" s="379"/>
      <c r="H76" s="379"/>
      <c r="I76" s="63" t="str">
        <f t="shared" si="45"/>
        <v/>
      </c>
      <c r="J76" s="323">
        <f t="shared" si="46"/>
        <v>0</v>
      </c>
      <c r="K76" s="323">
        <f t="shared" si="47"/>
        <v>0</v>
      </c>
      <c r="L76" s="323">
        <f t="shared" si="48"/>
        <v>0</v>
      </c>
      <c r="M76" s="323">
        <f t="shared" si="49"/>
        <v>0</v>
      </c>
      <c r="N76" s="323">
        <f t="shared" ref="N76:N139" si="84">IF($G76="1122",$F76,0)</f>
        <v>0</v>
      </c>
      <c r="O76" s="323">
        <f t="shared" ref="O76:O139" si="85">IF($H76="1122",$F76,0)</f>
        <v>0</v>
      </c>
      <c r="P76" s="323">
        <f t="shared" si="50"/>
        <v>0</v>
      </c>
      <c r="Q76" s="323">
        <f t="shared" si="51"/>
        <v>0</v>
      </c>
      <c r="R76" s="323">
        <f t="shared" si="52"/>
        <v>0</v>
      </c>
      <c r="S76" s="323">
        <f t="shared" si="53"/>
        <v>0</v>
      </c>
      <c r="T76" s="323">
        <f t="shared" ref="T76:T139" si="86">IF($G76="2412",$F76,0)</f>
        <v>0</v>
      </c>
      <c r="U76" s="323">
        <f t="shared" ref="U76:U139" si="87">IF($H76="2412",$F76,0)</f>
        <v>0</v>
      </c>
      <c r="V76" s="323">
        <f t="shared" si="54"/>
        <v>0</v>
      </c>
      <c r="W76" s="323">
        <f t="shared" si="55"/>
        <v>0</v>
      </c>
      <c r="X76" s="323">
        <f t="shared" si="56"/>
        <v>0</v>
      </c>
      <c r="Y76" s="323">
        <f t="shared" si="57"/>
        <v>0</v>
      </c>
      <c r="Z76" s="323">
        <f t="shared" si="58"/>
        <v>0</v>
      </c>
      <c r="AA76" s="323">
        <f t="shared" si="59"/>
        <v>0</v>
      </c>
      <c r="AB76" s="323">
        <f t="shared" si="60"/>
        <v>0</v>
      </c>
      <c r="AC76" s="323">
        <f t="shared" si="61"/>
        <v>0</v>
      </c>
      <c r="AD76" s="323">
        <f t="shared" si="62"/>
        <v>0</v>
      </c>
      <c r="AE76" s="323">
        <f t="shared" si="63"/>
        <v>0</v>
      </c>
      <c r="AF76" s="323">
        <f t="shared" ref="AF76:AF139" si="88">IF($G76="3412",$F76,0)</f>
        <v>0</v>
      </c>
      <c r="AG76" s="323">
        <f t="shared" ref="AG76:AG139" si="89">IF($H76="3412",$F76,0)</f>
        <v>0</v>
      </c>
      <c r="AH76" s="323">
        <f t="shared" si="64"/>
        <v>0</v>
      </c>
      <c r="AI76" s="323">
        <f t="shared" si="65"/>
        <v>0</v>
      </c>
      <c r="AJ76" s="323">
        <f t="shared" si="66"/>
        <v>0</v>
      </c>
      <c r="AK76" s="323">
        <f t="shared" si="67"/>
        <v>0</v>
      </c>
      <c r="AL76" s="323">
        <f t="shared" si="68"/>
        <v>0</v>
      </c>
      <c r="AM76" s="323">
        <f t="shared" si="69"/>
        <v>0</v>
      </c>
      <c r="AN76" s="323">
        <f t="shared" si="70"/>
        <v>0</v>
      </c>
      <c r="AO76" s="323">
        <f t="shared" si="71"/>
        <v>0</v>
      </c>
      <c r="AP76" s="323">
        <f t="shared" si="72"/>
        <v>0</v>
      </c>
      <c r="AQ76" s="323">
        <f t="shared" si="73"/>
        <v>0</v>
      </c>
      <c r="AR76" s="323">
        <f t="shared" si="74"/>
        <v>0</v>
      </c>
      <c r="AS76" s="323">
        <f t="shared" si="75"/>
        <v>0</v>
      </c>
      <c r="AT76" s="323">
        <f t="shared" si="76"/>
        <v>0</v>
      </c>
      <c r="AU76" s="323">
        <f t="shared" si="77"/>
        <v>0</v>
      </c>
      <c r="AV76" s="323">
        <f t="shared" si="78"/>
        <v>0</v>
      </c>
      <c r="AW76" s="323">
        <f t="shared" si="79"/>
        <v>0</v>
      </c>
      <c r="AX76" s="323">
        <f t="shared" si="80"/>
        <v>0</v>
      </c>
      <c r="AY76" s="323">
        <f t="shared" si="81"/>
        <v>0</v>
      </c>
      <c r="AZ76" s="323">
        <f t="shared" si="82"/>
        <v>0</v>
      </c>
      <c r="BA76" s="323">
        <f t="shared" si="83"/>
        <v>0</v>
      </c>
    </row>
    <row r="77" spans="1:53" s="320" customFormat="1" ht="15.75" customHeight="1">
      <c r="A77" s="63" t="str">
        <f t="array" ref="A77">IF(C77&lt;&gt;0,SUM(($C$11:C77&lt;&gt;0)*1),"")</f>
        <v/>
      </c>
      <c r="B77" s="321"/>
      <c r="C77" s="321"/>
      <c r="D77" s="321"/>
      <c r="E77" s="443"/>
      <c r="F77" s="377"/>
      <c r="G77" s="379"/>
      <c r="H77" s="379"/>
      <c r="I77" s="63" t="str">
        <f t="shared" si="45"/>
        <v/>
      </c>
      <c r="J77" s="323">
        <f t="shared" si="46"/>
        <v>0</v>
      </c>
      <c r="K77" s="323">
        <f t="shared" si="47"/>
        <v>0</v>
      </c>
      <c r="L77" s="323">
        <f t="shared" si="48"/>
        <v>0</v>
      </c>
      <c r="M77" s="323">
        <f t="shared" si="49"/>
        <v>0</v>
      </c>
      <c r="N77" s="323">
        <f t="shared" si="84"/>
        <v>0</v>
      </c>
      <c r="O77" s="323">
        <f t="shared" si="85"/>
        <v>0</v>
      </c>
      <c r="P77" s="323">
        <f t="shared" si="50"/>
        <v>0</v>
      </c>
      <c r="Q77" s="323">
        <f t="shared" si="51"/>
        <v>0</v>
      </c>
      <c r="R77" s="323">
        <f t="shared" si="52"/>
        <v>0</v>
      </c>
      <c r="S77" s="323">
        <f t="shared" si="53"/>
        <v>0</v>
      </c>
      <c r="T77" s="323">
        <f t="shared" si="86"/>
        <v>0</v>
      </c>
      <c r="U77" s="323">
        <f t="shared" si="87"/>
        <v>0</v>
      </c>
      <c r="V77" s="323">
        <f t="shared" si="54"/>
        <v>0</v>
      </c>
      <c r="W77" s="323">
        <f t="shared" si="55"/>
        <v>0</v>
      </c>
      <c r="X77" s="323">
        <f t="shared" si="56"/>
        <v>0</v>
      </c>
      <c r="Y77" s="323">
        <f t="shared" si="57"/>
        <v>0</v>
      </c>
      <c r="Z77" s="323">
        <f t="shared" si="58"/>
        <v>0</v>
      </c>
      <c r="AA77" s="323">
        <f t="shared" si="59"/>
        <v>0</v>
      </c>
      <c r="AB77" s="323">
        <f t="shared" si="60"/>
        <v>0</v>
      </c>
      <c r="AC77" s="323">
        <f t="shared" si="61"/>
        <v>0</v>
      </c>
      <c r="AD77" s="323">
        <f t="shared" si="62"/>
        <v>0</v>
      </c>
      <c r="AE77" s="323">
        <f t="shared" si="63"/>
        <v>0</v>
      </c>
      <c r="AF77" s="323">
        <f t="shared" si="88"/>
        <v>0</v>
      </c>
      <c r="AG77" s="323">
        <f t="shared" si="89"/>
        <v>0</v>
      </c>
      <c r="AH77" s="323">
        <f t="shared" si="64"/>
        <v>0</v>
      </c>
      <c r="AI77" s="323">
        <f t="shared" si="65"/>
        <v>0</v>
      </c>
      <c r="AJ77" s="323">
        <f t="shared" si="66"/>
        <v>0</v>
      </c>
      <c r="AK77" s="323">
        <f t="shared" si="67"/>
        <v>0</v>
      </c>
      <c r="AL77" s="323">
        <f t="shared" si="68"/>
        <v>0</v>
      </c>
      <c r="AM77" s="323">
        <f t="shared" si="69"/>
        <v>0</v>
      </c>
      <c r="AN77" s="323">
        <f t="shared" si="70"/>
        <v>0</v>
      </c>
      <c r="AO77" s="323">
        <f t="shared" si="71"/>
        <v>0</v>
      </c>
      <c r="AP77" s="323">
        <f t="shared" si="72"/>
        <v>0</v>
      </c>
      <c r="AQ77" s="323">
        <f t="shared" si="73"/>
        <v>0</v>
      </c>
      <c r="AR77" s="323">
        <f t="shared" si="74"/>
        <v>0</v>
      </c>
      <c r="AS77" s="323">
        <f t="shared" si="75"/>
        <v>0</v>
      </c>
      <c r="AT77" s="323">
        <f t="shared" si="76"/>
        <v>0</v>
      </c>
      <c r="AU77" s="323">
        <f t="shared" si="77"/>
        <v>0</v>
      </c>
      <c r="AV77" s="323">
        <f t="shared" si="78"/>
        <v>0</v>
      </c>
      <c r="AW77" s="323">
        <f t="shared" si="79"/>
        <v>0</v>
      </c>
      <c r="AX77" s="323">
        <f t="shared" si="80"/>
        <v>0</v>
      </c>
      <c r="AY77" s="323">
        <f t="shared" si="81"/>
        <v>0</v>
      </c>
      <c r="AZ77" s="323">
        <f t="shared" si="82"/>
        <v>0</v>
      </c>
      <c r="BA77" s="323">
        <f t="shared" si="83"/>
        <v>0</v>
      </c>
    </row>
    <row r="78" spans="1:53" s="320" customFormat="1" ht="15.75" customHeight="1">
      <c r="A78" s="63" t="str">
        <f t="array" ref="A78">IF(C78&lt;&gt;0,SUM(($C$11:C78&lt;&gt;0)*1),"")</f>
        <v/>
      </c>
      <c r="B78" s="321"/>
      <c r="C78" s="321"/>
      <c r="D78" s="321"/>
      <c r="E78" s="443"/>
      <c r="F78" s="377"/>
      <c r="G78" s="379"/>
      <c r="H78" s="379"/>
      <c r="I78" s="63" t="str">
        <f t="shared" si="45"/>
        <v/>
      </c>
      <c r="J78" s="323">
        <f t="shared" si="46"/>
        <v>0</v>
      </c>
      <c r="K78" s="323">
        <f t="shared" si="47"/>
        <v>0</v>
      </c>
      <c r="L78" s="323">
        <f t="shared" si="48"/>
        <v>0</v>
      </c>
      <c r="M78" s="323">
        <f t="shared" si="49"/>
        <v>0</v>
      </c>
      <c r="N78" s="323">
        <f t="shared" si="84"/>
        <v>0</v>
      </c>
      <c r="O78" s="323">
        <f t="shared" si="85"/>
        <v>0</v>
      </c>
      <c r="P78" s="323">
        <f t="shared" si="50"/>
        <v>0</v>
      </c>
      <c r="Q78" s="323">
        <f t="shared" si="51"/>
        <v>0</v>
      </c>
      <c r="R78" s="323">
        <f t="shared" si="52"/>
        <v>0</v>
      </c>
      <c r="S78" s="323">
        <f t="shared" si="53"/>
        <v>0</v>
      </c>
      <c r="T78" s="323">
        <f t="shared" si="86"/>
        <v>0</v>
      </c>
      <c r="U78" s="323">
        <f t="shared" si="87"/>
        <v>0</v>
      </c>
      <c r="V78" s="323">
        <f t="shared" si="54"/>
        <v>0</v>
      </c>
      <c r="W78" s="323">
        <f t="shared" si="55"/>
        <v>0</v>
      </c>
      <c r="X78" s="323">
        <f t="shared" si="56"/>
        <v>0</v>
      </c>
      <c r="Y78" s="323">
        <f t="shared" si="57"/>
        <v>0</v>
      </c>
      <c r="Z78" s="323">
        <f t="shared" si="58"/>
        <v>0</v>
      </c>
      <c r="AA78" s="323">
        <f t="shared" si="59"/>
        <v>0</v>
      </c>
      <c r="AB78" s="323">
        <f t="shared" si="60"/>
        <v>0</v>
      </c>
      <c r="AC78" s="323">
        <f t="shared" si="61"/>
        <v>0</v>
      </c>
      <c r="AD78" s="323">
        <f t="shared" si="62"/>
        <v>0</v>
      </c>
      <c r="AE78" s="323">
        <f t="shared" si="63"/>
        <v>0</v>
      </c>
      <c r="AF78" s="323">
        <f t="shared" si="88"/>
        <v>0</v>
      </c>
      <c r="AG78" s="323">
        <f t="shared" si="89"/>
        <v>0</v>
      </c>
      <c r="AH78" s="323">
        <f t="shared" si="64"/>
        <v>0</v>
      </c>
      <c r="AI78" s="323">
        <f t="shared" si="65"/>
        <v>0</v>
      </c>
      <c r="AJ78" s="323">
        <f t="shared" si="66"/>
        <v>0</v>
      </c>
      <c r="AK78" s="323">
        <f t="shared" si="67"/>
        <v>0</v>
      </c>
      <c r="AL78" s="323">
        <f t="shared" si="68"/>
        <v>0</v>
      </c>
      <c r="AM78" s="323">
        <f t="shared" si="69"/>
        <v>0</v>
      </c>
      <c r="AN78" s="323">
        <f t="shared" si="70"/>
        <v>0</v>
      </c>
      <c r="AO78" s="323">
        <f t="shared" si="71"/>
        <v>0</v>
      </c>
      <c r="AP78" s="323">
        <f t="shared" si="72"/>
        <v>0</v>
      </c>
      <c r="AQ78" s="323">
        <f t="shared" si="73"/>
        <v>0</v>
      </c>
      <c r="AR78" s="323">
        <f t="shared" si="74"/>
        <v>0</v>
      </c>
      <c r="AS78" s="323">
        <f t="shared" si="75"/>
        <v>0</v>
      </c>
      <c r="AT78" s="323">
        <f t="shared" si="76"/>
        <v>0</v>
      </c>
      <c r="AU78" s="323">
        <f t="shared" si="77"/>
        <v>0</v>
      </c>
      <c r="AV78" s="323">
        <f t="shared" si="78"/>
        <v>0</v>
      </c>
      <c r="AW78" s="323">
        <f t="shared" si="79"/>
        <v>0</v>
      </c>
      <c r="AX78" s="323">
        <f t="shared" si="80"/>
        <v>0</v>
      </c>
      <c r="AY78" s="323">
        <f t="shared" si="81"/>
        <v>0</v>
      </c>
      <c r="AZ78" s="323">
        <f t="shared" si="82"/>
        <v>0</v>
      </c>
      <c r="BA78" s="323">
        <f t="shared" si="83"/>
        <v>0</v>
      </c>
    </row>
    <row r="79" spans="1:53" s="320" customFormat="1" ht="15.75" customHeight="1">
      <c r="A79" s="63" t="str">
        <f t="array" ref="A79">IF(C79&lt;&gt;0,SUM(($C$11:C79&lt;&gt;0)*1),"")</f>
        <v/>
      </c>
      <c r="B79" s="321"/>
      <c r="C79" s="321"/>
      <c r="D79" s="321"/>
      <c r="E79" s="443"/>
      <c r="F79" s="377"/>
      <c r="G79" s="379"/>
      <c r="H79" s="379"/>
      <c r="I79" s="63" t="str">
        <f t="shared" si="45"/>
        <v/>
      </c>
      <c r="J79" s="323">
        <f t="shared" si="46"/>
        <v>0</v>
      </c>
      <c r="K79" s="323">
        <f t="shared" si="47"/>
        <v>0</v>
      </c>
      <c r="L79" s="323">
        <f t="shared" si="48"/>
        <v>0</v>
      </c>
      <c r="M79" s="323">
        <f t="shared" si="49"/>
        <v>0</v>
      </c>
      <c r="N79" s="323">
        <f t="shared" si="84"/>
        <v>0</v>
      </c>
      <c r="O79" s="323">
        <f t="shared" si="85"/>
        <v>0</v>
      </c>
      <c r="P79" s="323">
        <f t="shared" si="50"/>
        <v>0</v>
      </c>
      <c r="Q79" s="323">
        <f t="shared" si="51"/>
        <v>0</v>
      </c>
      <c r="R79" s="323">
        <f t="shared" si="52"/>
        <v>0</v>
      </c>
      <c r="S79" s="323">
        <f t="shared" si="53"/>
        <v>0</v>
      </c>
      <c r="T79" s="323">
        <f t="shared" si="86"/>
        <v>0</v>
      </c>
      <c r="U79" s="323">
        <f t="shared" si="87"/>
        <v>0</v>
      </c>
      <c r="V79" s="323">
        <f t="shared" si="54"/>
        <v>0</v>
      </c>
      <c r="W79" s="323">
        <f t="shared" si="55"/>
        <v>0</v>
      </c>
      <c r="X79" s="323">
        <f t="shared" si="56"/>
        <v>0</v>
      </c>
      <c r="Y79" s="323">
        <f t="shared" si="57"/>
        <v>0</v>
      </c>
      <c r="Z79" s="323">
        <f t="shared" si="58"/>
        <v>0</v>
      </c>
      <c r="AA79" s="323">
        <f t="shared" si="59"/>
        <v>0</v>
      </c>
      <c r="AB79" s="323">
        <f t="shared" si="60"/>
        <v>0</v>
      </c>
      <c r="AC79" s="323">
        <f t="shared" si="61"/>
        <v>0</v>
      </c>
      <c r="AD79" s="323">
        <f t="shared" si="62"/>
        <v>0</v>
      </c>
      <c r="AE79" s="323">
        <f t="shared" si="63"/>
        <v>0</v>
      </c>
      <c r="AF79" s="323">
        <f t="shared" si="88"/>
        <v>0</v>
      </c>
      <c r="AG79" s="323">
        <f t="shared" si="89"/>
        <v>0</v>
      </c>
      <c r="AH79" s="323">
        <f t="shared" si="64"/>
        <v>0</v>
      </c>
      <c r="AI79" s="323">
        <f t="shared" si="65"/>
        <v>0</v>
      </c>
      <c r="AJ79" s="323">
        <f t="shared" si="66"/>
        <v>0</v>
      </c>
      <c r="AK79" s="323">
        <f t="shared" si="67"/>
        <v>0</v>
      </c>
      <c r="AL79" s="323">
        <f t="shared" si="68"/>
        <v>0</v>
      </c>
      <c r="AM79" s="323">
        <f t="shared" si="69"/>
        <v>0</v>
      </c>
      <c r="AN79" s="323">
        <f t="shared" si="70"/>
        <v>0</v>
      </c>
      <c r="AO79" s="323">
        <f t="shared" si="71"/>
        <v>0</v>
      </c>
      <c r="AP79" s="323">
        <f t="shared" si="72"/>
        <v>0</v>
      </c>
      <c r="AQ79" s="323">
        <f t="shared" si="73"/>
        <v>0</v>
      </c>
      <c r="AR79" s="323">
        <f t="shared" si="74"/>
        <v>0</v>
      </c>
      <c r="AS79" s="323">
        <f t="shared" si="75"/>
        <v>0</v>
      </c>
      <c r="AT79" s="323">
        <f t="shared" si="76"/>
        <v>0</v>
      </c>
      <c r="AU79" s="323">
        <f t="shared" si="77"/>
        <v>0</v>
      </c>
      <c r="AV79" s="323">
        <f t="shared" si="78"/>
        <v>0</v>
      </c>
      <c r="AW79" s="323">
        <f t="shared" si="79"/>
        <v>0</v>
      </c>
      <c r="AX79" s="323">
        <f t="shared" si="80"/>
        <v>0</v>
      </c>
      <c r="AY79" s="323">
        <f t="shared" si="81"/>
        <v>0</v>
      </c>
      <c r="AZ79" s="323">
        <f t="shared" si="82"/>
        <v>0</v>
      </c>
      <c r="BA79" s="323">
        <f t="shared" si="83"/>
        <v>0</v>
      </c>
    </row>
    <row r="80" spans="1:53" s="320" customFormat="1" ht="15.75" customHeight="1">
      <c r="A80" s="63" t="str">
        <f t="array" ref="A80">IF(C80&lt;&gt;0,SUM(($C$11:C80&lt;&gt;0)*1),"")</f>
        <v/>
      </c>
      <c r="B80" s="321"/>
      <c r="C80" s="321"/>
      <c r="D80" s="321"/>
      <c r="E80" s="443"/>
      <c r="F80" s="377"/>
      <c r="G80" s="379"/>
      <c r="H80" s="379"/>
      <c r="I80" s="63" t="str">
        <f t="shared" si="45"/>
        <v/>
      </c>
      <c r="J80" s="323">
        <f t="shared" si="46"/>
        <v>0</v>
      </c>
      <c r="K80" s="323">
        <f t="shared" si="47"/>
        <v>0</v>
      </c>
      <c r="L80" s="323">
        <f t="shared" si="48"/>
        <v>0</v>
      </c>
      <c r="M80" s="323">
        <f t="shared" si="49"/>
        <v>0</v>
      </c>
      <c r="N80" s="323">
        <f t="shared" si="84"/>
        <v>0</v>
      </c>
      <c r="O80" s="323">
        <f t="shared" si="85"/>
        <v>0</v>
      </c>
      <c r="P80" s="323">
        <f t="shared" si="50"/>
        <v>0</v>
      </c>
      <c r="Q80" s="323">
        <f t="shared" si="51"/>
        <v>0</v>
      </c>
      <c r="R80" s="323">
        <f t="shared" si="52"/>
        <v>0</v>
      </c>
      <c r="S80" s="323">
        <f t="shared" si="53"/>
        <v>0</v>
      </c>
      <c r="T80" s="323">
        <f t="shared" si="86"/>
        <v>0</v>
      </c>
      <c r="U80" s="323">
        <f t="shared" si="87"/>
        <v>0</v>
      </c>
      <c r="V80" s="323">
        <f t="shared" si="54"/>
        <v>0</v>
      </c>
      <c r="W80" s="323">
        <f t="shared" si="55"/>
        <v>0</v>
      </c>
      <c r="X80" s="323">
        <f t="shared" si="56"/>
        <v>0</v>
      </c>
      <c r="Y80" s="323">
        <f t="shared" si="57"/>
        <v>0</v>
      </c>
      <c r="Z80" s="323">
        <f t="shared" si="58"/>
        <v>0</v>
      </c>
      <c r="AA80" s="323">
        <f t="shared" si="59"/>
        <v>0</v>
      </c>
      <c r="AB80" s="323">
        <f t="shared" si="60"/>
        <v>0</v>
      </c>
      <c r="AC80" s="323">
        <f t="shared" si="61"/>
        <v>0</v>
      </c>
      <c r="AD80" s="323">
        <f t="shared" si="62"/>
        <v>0</v>
      </c>
      <c r="AE80" s="323">
        <f t="shared" si="63"/>
        <v>0</v>
      </c>
      <c r="AF80" s="323">
        <f t="shared" si="88"/>
        <v>0</v>
      </c>
      <c r="AG80" s="323">
        <f t="shared" si="89"/>
        <v>0</v>
      </c>
      <c r="AH80" s="323">
        <f t="shared" si="64"/>
        <v>0</v>
      </c>
      <c r="AI80" s="323">
        <f t="shared" si="65"/>
        <v>0</v>
      </c>
      <c r="AJ80" s="323">
        <f t="shared" si="66"/>
        <v>0</v>
      </c>
      <c r="AK80" s="323">
        <f t="shared" si="67"/>
        <v>0</v>
      </c>
      <c r="AL80" s="323">
        <f t="shared" si="68"/>
        <v>0</v>
      </c>
      <c r="AM80" s="323">
        <f t="shared" si="69"/>
        <v>0</v>
      </c>
      <c r="AN80" s="323">
        <f t="shared" si="70"/>
        <v>0</v>
      </c>
      <c r="AO80" s="323">
        <f t="shared" si="71"/>
        <v>0</v>
      </c>
      <c r="AP80" s="323">
        <f t="shared" si="72"/>
        <v>0</v>
      </c>
      <c r="AQ80" s="323">
        <f t="shared" si="73"/>
        <v>0</v>
      </c>
      <c r="AR80" s="323">
        <f t="shared" si="74"/>
        <v>0</v>
      </c>
      <c r="AS80" s="323">
        <f t="shared" si="75"/>
        <v>0</v>
      </c>
      <c r="AT80" s="323">
        <f t="shared" si="76"/>
        <v>0</v>
      </c>
      <c r="AU80" s="323">
        <f t="shared" si="77"/>
        <v>0</v>
      </c>
      <c r="AV80" s="323">
        <f t="shared" si="78"/>
        <v>0</v>
      </c>
      <c r="AW80" s="323">
        <f t="shared" si="79"/>
        <v>0</v>
      </c>
      <c r="AX80" s="323">
        <f t="shared" si="80"/>
        <v>0</v>
      </c>
      <c r="AY80" s="323">
        <f t="shared" si="81"/>
        <v>0</v>
      </c>
      <c r="AZ80" s="323">
        <f t="shared" si="82"/>
        <v>0</v>
      </c>
      <c r="BA80" s="323">
        <f t="shared" si="83"/>
        <v>0</v>
      </c>
    </row>
    <row r="81" spans="1:53" s="320" customFormat="1" ht="15.75" customHeight="1">
      <c r="A81" s="63" t="str">
        <f t="array" ref="A81">IF(C81&lt;&gt;0,SUM(($C$11:C81&lt;&gt;0)*1),"")</f>
        <v/>
      </c>
      <c r="B81" s="321"/>
      <c r="C81" s="321"/>
      <c r="D81" s="321"/>
      <c r="E81" s="443"/>
      <c r="F81" s="377"/>
      <c r="G81" s="379"/>
      <c r="H81" s="379"/>
      <c r="I81" s="63" t="str">
        <f t="shared" si="45"/>
        <v/>
      </c>
      <c r="J81" s="323">
        <f t="shared" si="46"/>
        <v>0</v>
      </c>
      <c r="K81" s="323">
        <f t="shared" si="47"/>
        <v>0</v>
      </c>
      <c r="L81" s="323">
        <f t="shared" si="48"/>
        <v>0</v>
      </c>
      <c r="M81" s="323">
        <f t="shared" si="49"/>
        <v>0</v>
      </c>
      <c r="N81" s="323">
        <f t="shared" si="84"/>
        <v>0</v>
      </c>
      <c r="O81" s="323">
        <f t="shared" si="85"/>
        <v>0</v>
      </c>
      <c r="P81" s="323">
        <f t="shared" si="50"/>
        <v>0</v>
      </c>
      <c r="Q81" s="323">
        <f t="shared" si="51"/>
        <v>0</v>
      </c>
      <c r="R81" s="323">
        <f t="shared" si="52"/>
        <v>0</v>
      </c>
      <c r="S81" s="323">
        <f t="shared" si="53"/>
        <v>0</v>
      </c>
      <c r="T81" s="323">
        <f t="shared" si="86"/>
        <v>0</v>
      </c>
      <c r="U81" s="323">
        <f t="shared" si="87"/>
        <v>0</v>
      </c>
      <c r="V81" s="323">
        <f t="shared" si="54"/>
        <v>0</v>
      </c>
      <c r="W81" s="323">
        <f t="shared" si="55"/>
        <v>0</v>
      </c>
      <c r="X81" s="323">
        <f t="shared" si="56"/>
        <v>0</v>
      </c>
      <c r="Y81" s="323">
        <f t="shared" si="57"/>
        <v>0</v>
      </c>
      <c r="Z81" s="323">
        <f t="shared" si="58"/>
        <v>0</v>
      </c>
      <c r="AA81" s="323">
        <f t="shared" si="59"/>
        <v>0</v>
      </c>
      <c r="AB81" s="323">
        <f t="shared" si="60"/>
        <v>0</v>
      </c>
      <c r="AC81" s="323">
        <f t="shared" si="61"/>
        <v>0</v>
      </c>
      <c r="AD81" s="323">
        <f t="shared" si="62"/>
        <v>0</v>
      </c>
      <c r="AE81" s="323">
        <f t="shared" si="63"/>
        <v>0</v>
      </c>
      <c r="AF81" s="323">
        <f t="shared" si="88"/>
        <v>0</v>
      </c>
      <c r="AG81" s="323">
        <f t="shared" si="89"/>
        <v>0</v>
      </c>
      <c r="AH81" s="323">
        <f t="shared" si="64"/>
        <v>0</v>
      </c>
      <c r="AI81" s="323">
        <f t="shared" si="65"/>
        <v>0</v>
      </c>
      <c r="AJ81" s="323">
        <f t="shared" si="66"/>
        <v>0</v>
      </c>
      <c r="AK81" s="323">
        <f t="shared" si="67"/>
        <v>0</v>
      </c>
      <c r="AL81" s="323">
        <f t="shared" si="68"/>
        <v>0</v>
      </c>
      <c r="AM81" s="323">
        <f t="shared" si="69"/>
        <v>0</v>
      </c>
      <c r="AN81" s="323">
        <f t="shared" si="70"/>
        <v>0</v>
      </c>
      <c r="AO81" s="323">
        <f t="shared" si="71"/>
        <v>0</v>
      </c>
      <c r="AP81" s="323">
        <f t="shared" si="72"/>
        <v>0</v>
      </c>
      <c r="AQ81" s="323">
        <f t="shared" si="73"/>
        <v>0</v>
      </c>
      <c r="AR81" s="323">
        <f t="shared" si="74"/>
        <v>0</v>
      </c>
      <c r="AS81" s="323">
        <f t="shared" si="75"/>
        <v>0</v>
      </c>
      <c r="AT81" s="323">
        <f t="shared" si="76"/>
        <v>0</v>
      </c>
      <c r="AU81" s="323">
        <f t="shared" si="77"/>
        <v>0</v>
      </c>
      <c r="AV81" s="323">
        <f t="shared" si="78"/>
        <v>0</v>
      </c>
      <c r="AW81" s="323">
        <f t="shared" si="79"/>
        <v>0</v>
      </c>
      <c r="AX81" s="323">
        <f t="shared" si="80"/>
        <v>0</v>
      </c>
      <c r="AY81" s="323">
        <f t="shared" si="81"/>
        <v>0</v>
      </c>
      <c r="AZ81" s="323">
        <f t="shared" si="82"/>
        <v>0</v>
      </c>
      <c r="BA81" s="323">
        <f t="shared" si="83"/>
        <v>0</v>
      </c>
    </row>
    <row r="82" spans="1:53" s="320" customFormat="1" ht="15.75" customHeight="1">
      <c r="A82" s="63" t="str">
        <f t="array" ref="A82">IF(C82&lt;&gt;0,SUM(($C$11:C82&lt;&gt;0)*1),"")</f>
        <v/>
      </c>
      <c r="B82" s="321"/>
      <c r="C82" s="321"/>
      <c r="D82" s="321"/>
      <c r="E82" s="443"/>
      <c r="F82" s="377"/>
      <c r="G82" s="379"/>
      <c r="H82" s="379"/>
      <c r="I82" s="63" t="str">
        <f t="shared" si="45"/>
        <v/>
      </c>
      <c r="J82" s="323">
        <f t="shared" si="46"/>
        <v>0</v>
      </c>
      <c r="K82" s="323">
        <f t="shared" si="47"/>
        <v>0</v>
      </c>
      <c r="L82" s="323">
        <f t="shared" si="48"/>
        <v>0</v>
      </c>
      <c r="M82" s="323">
        <f t="shared" si="49"/>
        <v>0</v>
      </c>
      <c r="N82" s="323">
        <f t="shared" si="84"/>
        <v>0</v>
      </c>
      <c r="O82" s="323">
        <f t="shared" si="85"/>
        <v>0</v>
      </c>
      <c r="P82" s="323">
        <f t="shared" si="50"/>
        <v>0</v>
      </c>
      <c r="Q82" s="323">
        <f t="shared" si="51"/>
        <v>0</v>
      </c>
      <c r="R82" s="323">
        <f t="shared" si="52"/>
        <v>0</v>
      </c>
      <c r="S82" s="323">
        <f t="shared" si="53"/>
        <v>0</v>
      </c>
      <c r="T82" s="323">
        <f t="shared" si="86"/>
        <v>0</v>
      </c>
      <c r="U82" s="323">
        <f t="shared" si="87"/>
        <v>0</v>
      </c>
      <c r="V82" s="323">
        <f t="shared" si="54"/>
        <v>0</v>
      </c>
      <c r="W82" s="323">
        <f t="shared" si="55"/>
        <v>0</v>
      </c>
      <c r="X82" s="323">
        <f t="shared" si="56"/>
        <v>0</v>
      </c>
      <c r="Y82" s="323">
        <f t="shared" si="57"/>
        <v>0</v>
      </c>
      <c r="Z82" s="323">
        <f t="shared" si="58"/>
        <v>0</v>
      </c>
      <c r="AA82" s="323">
        <f t="shared" si="59"/>
        <v>0</v>
      </c>
      <c r="AB82" s="323">
        <f t="shared" si="60"/>
        <v>0</v>
      </c>
      <c r="AC82" s="323">
        <f t="shared" si="61"/>
        <v>0</v>
      </c>
      <c r="AD82" s="323">
        <f t="shared" si="62"/>
        <v>0</v>
      </c>
      <c r="AE82" s="323">
        <f t="shared" si="63"/>
        <v>0</v>
      </c>
      <c r="AF82" s="323">
        <f t="shared" si="88"/>
        <v>0</v>
      </c>
      <c r="AG82" s="323">
        <f t="shared" si="89"/>
        <v>0</v>
      </c>
      <c r="AH82" s="323">
        <f t="shared" si="64"/>
        <v>0</v>
      </c>
      <c r="AI82" s="323">
        <f t="shared" si="65"/>
        <v>0</v>
      </c>
      <c r="AJ82" s="323">
        <f t="shared" si="66"/>
        <v>0</v>
      </c>
      <c r="AK82" s="323">
        <f t="shared" si="67"/>
        <v>0</v>
      </c>
      <c r="AL82" s="323">
        <f t="shared" si="68"/>
        <v>0</v>
      </c>
      <c r="AM82" s="323">
        <f t="shared" si="69"/>
        <v>0</v>
      </c>
      <c r="AN82" s="323">
        <f t="shared" si="70"/>
        <v>0</v>
      </c>
      <c r="AO82" s="323">
        <f t="shared" si="71"/>
        <v>0</v>
      </c>
      <c r="AP82" s="323">
        <f t="shared" si="72"/>
        <v>0</v>
      </c>
      <c r="AQ82" s="323">
        <f t="shared" si="73"/>
        <v>0</v>
      </c>
      <c r="AR82" s="323">
        <f t="shared" si="74"/>
        <v>0</v>
      </c>
      <c r="AS82" s="323">
        <f t="shared" si="75"/>
        <v>0</v>
      </c>
      <c r="AT82" s="323">
        <f t="shared" si="76"/>
        <v>0</v>
      </c>
      <c r="AU82" s="323">
        <f t="shared" si="77"/>
        <v>0</v>
      </c>
      <c r="AV82" s="323">
        <f t="shared" si="78"/>
        <v>0</v>
      </c>
      <c r="AW82" s="323">
        <f t="shared" si="79"/>
        <v>0</v>
      </c>
      <c r="AX82" s="323">
        <f t="shared" si="80"/>
        <v>0</v>
      </c>
      <c r="AY82" s="323">
        <f t="shared" si="81"/>
        <v>0</v>
      </c>
      <c r="AZ82" s="323">
        <f t="shared" si="82"/>
        <v>0</v>
      </c>
      <c r="BA82" s="323">
        <f t="shared" si="83"/>
        <v>0</v>
      </c>
    </row>
    <row r="83" spans="1:53" s="320" customFormat="1" ht="15.75" customHeight="1">
      <c r="A83" s="63" t="str">
        <f t="array" ref="A83">IF(C83&lt;&gt;0,SUM(($C$11:C83&lt;&gt;0)*1),"")</f>
        <v/>
      </c>
      <c r="B83" s="321"/>
      <c r="C83" s="321"/>
      <c r="D83" s="321"/>
      <c r="E83" s="443"/>
      <c r="F83" s="377"/>
      <c r="G83" s="379"/>
      <c r="H83" s="379"/>
      <c r="I83" s="63" t="str">
        <f t="shared" si="45"/>
        <v/>
      </c>
      <c r="J83" s="323">
        <f t="shared" si="46"/>
        <v>0</v>
      </c>
      <c r="K83" s="323">
        <f t="shared" si="47"/>
        <v>0</v>
      </c>
      <c r="L83" s="323">
        <f t="shared" si="48"/>
        <v>0</v>
      </c>
      <c r="M83" s="323">
        <f t="shared" si="49"/>
        <v>0</v>
      </c>
      <c r="N83" s="323">
        <f t="shared" si="84"/>
        <v>0</v>
      </c>
      <c r="O83" s="323">
        <f t="shared" si="85"/>
        <v>0</v>
      </c>
      <c r="P83" s="323">
        <f t="shared" si="50"/>
        <v>0</v>
      </c>
      <c r="Q83" s="323">
        <f t="shared" si="51"/>
        <v>0</v>
      </c>
      <c r="R83" s="323">
        <f t="shared" si="52"/>
        <v>0</v>
      </c>
      <c r="S83" s="323">
        <f t="shared" si="53"/>
        <v>0</v>
      </c>
      <c r="T83" s="323">
        <f t="shared" si="86"/>
        <v>0</v>
      </c>
      <c r="U83" s="323">
        <f t="shared" si="87"/>
        <v>0</v>
      </c>
      <c r="V83" s="323">
        <f t="shared" si="54"/>
        <v>0</v>
      </c>
      <c r="W83" s="323">
        <f t="shared" si="55"/>
        <v>0</v>
      </c>
      <c r="X83" s="323">
        <f t="shared" si="56"/>
        <v>0</v>
      </c>
      <c r="Y83" s="323">
        <f t="shared" si="57"/>
        <v>0</v>
      </c>
      <c r="Z83" s="323">
        <f t="shared" si="58"/>
        <v>0</v>
      </c>
      <c r="AA83" s="323">
        <f t="shared" si="59"/>
        <v>0</v>
      </c>
      <c r="AB83" s="323">
        <f t="shared" si="60"/>
        <v>0</v>
      </c>
      <c r="AC83" s="323">
        <f t="shared" si="61"/>
        <v>0</v>
      </c>
      <c r="AD83" s="323">
        <f t="shared" si="62"/>
        <v>0</v>
      </c>
      <c r="AE83" s="323">
        <f t="shared" si="63"/>
        <v>0</v>
      </c>
      <c r="AF83" s="323">
        <f t="shared" si="88"/>
        <v>0</v>
      </c>
      <c r="AG83" s="323">
        <f t="shared" si="89"/>
        <v>0</v>
      </c>
      <c r="AH83" s="323">
        <f t="shared" si="64"/>
        <v>0</v>
      </c>
      <c r="AI83" s="323">
        <f t="shared" si="65"/>
        <v>0</v>
      </c>
      <c r="AJ83" s="323">
        <f t="shared" si="66"/>
        <v>0</v>
      </c>
      <c r="AK83" s="323">
        <f t="shared" si="67"/>
        <v>0</v>
      </c>
      <c r="AL83" s="323">
        <f t="shared" si="68"/>
        <v>0</v>
      </c>
      <c r="AM83" s="323">
        <f t="shared" si="69"/>
        <v>0</v>
      </c>
      <c r="AN83" s="323">
        <f t="shared" si="70"/>
        <v>0</v>
      </c>
      <c r="AO83" s="323">
        <f t="shared" si="71"/>
        <v>0</v>
      </c>
      <c r="AP83" s="323">
        <f t="shared" si="72"/>
        <v>0</v>
      </c>
      <c r="AQ83" s="323">
        <f t="shared" si="73"/>
        <v>0</v>
      </c>
      <c r="AR83" s="323">
        <f t="shared" si="74"/>
        <v>0</v>
      </c>
      <c r="AS83" s="323">
        <f t="shared" si="75"/>
        <v>0</v>
      </c>
      <c r="AT83" s="323">
        <f t="shared" si="76"/>
        <v>0</v>
      </c>
      <c r="AU83" s="323">
        <f t="shared" si="77"/>
        <v>0</v>
      </c>
      <c r="AV83" s="323">
        <f t="shared" si="78"/>
        <v>0</v>
      </c>
      <c r="AW83" s="323">
        <f t="shared" si="79"/>
        <v>0</v>
      </c>
      <c r="AX83" s="323">
        <f t="shared" si="80"/>
        <v>0</v>
      </c>
      <c r="AY83" s="323">
        <f t="shared" si="81"/>
        <v>0</v>
      </c>
      <c r="AZ83" s="323">
        <f t="shared" si="82"/>
        <v>0</v>
      </c>
      <c r="BA83" s="323">
        <f t="shared" si="83"/>
        <v>0</v>
      </c>
    </row>
    <row r="84" spans="1:53" s="320" customFormat="1" ht="15.75" customHeight="1">
      <c r="A84" s="63" t="str">
        <f t="array" ref="A84">IF(C84&lt;&gt;0,SUM(($C$11:C84&lt;&gt;0)*1),"")</f>
        <v/>
      </c>
      <c r="B84" s="321"/>
      <c r="C84" s="321"/>
      <c r="D84" s="321"/>
      <c r="E84" s="443"/>
      <c r="F84" s="377"/>
      <c r="G84" s="379"/>
      <c r="H84" s="379"/>
      <c r="I84" s="63" t="str">
        <f t="shared" si="45"/>
        <v/>
      </c>
      <c r="J84" s="323">
        <f t="shared" si="46"/>
        <v>0</v>
      </c>
      <c r="K84" s="323">
        <f t="shared" si="47"/>
        <v>0</v>
      </c>
      <c r="L84" s="323">
        <f t="shared" si="48"/>
        <v>0</v>
      </c>
      <c r="M84" s="323">
        <f t="shared" si="49"/>
        <v>0</v>
      </c>
      <c r="N84" s="323">
        <f t="shared" si="84"/>
        <v>0</v>
      </c>
      <c r="O84" s="323">
        <f t="shared" si="85"/>
        <v>0</v>
      </c>
      <c r="P84" s="323">
        <f t="shared" si="50"/>
        <v>0</v>
      </c>
      <c r="Q84" s="323">
        <f t="shared" si="51"/>
        <v>0</v>
      </c>
      <c r="R84" s="323">
        <f t="shared" si="52"/>
        <v>0</v>
      </c>
      <c r="S84" s="323">
        <f t="shared" si="53"/>
        <v>0</v>
      </c>
      <c r="T84" s="323">
        <f t="shared" si="86"/>
        <v>0</v>
      </c>
      <c r="U84" s="323">
        <f t="shared" si="87"/>
        <v>0</v>
      </c>
      <c r="V84" s="323">
        <f t="shared" si="54"/>
        <v>0</v>
      </c>
      <c r="W84" s="323">
        <f t="shared" si="55"/>
        <v>0</v>
      </c>
      <c r="X84" s="323">
        <f t="shared" si="56"/>
        <v>0</v>
      </c>
      <c r="Y84" s="323">
        <f t="shared" si="57"/>
        <v>0</v>
      </c>
      <c r="Z84" s="323">
        <f t="shared" si="58"/>
        <v>0</v>
      </c>
      <c r="AA84" s="323">
        <f t="shared" si="59"/>
        <v>0</v>
      </c>
      <c r="AB84" s="323">
        <f t="shared" si="60"/>
        <v>0</v>
      </c>
      <c r="AC84" s="323">
        <f t="shared" si="61"/>
        <v>0</v>
      </c>
      <c r="AD84" s="323">
        <f t="shared" si="62"/>
        <v>0</v>
      </c>
      <c r="AE84" s="323">
        <f t="shared" si="63"/>
        <v>0</v>
      </c>
      <c r="AF84" s="323">
        <f t="shared" si="88"/>
        <v>0</v>
      </c>
      <c r="AG84" s="323">
        <f t="shared" si="89"/>
        <v>0</v>
      </c>
      <c r="AH84" s="323">
        <f t="shared" si="64"/>
        <v>0</v>
      </c>
      <c r="AI84" s="323">
        <f t="shared" si="65"/>
        <v>0</v>
      </c>
      <c r="AJ84" s="323">
        <f t="shared" si="66"/>
        <v>0</v>
      </c>
      <c r="AK84" s="323">
        <f t="shared" si="67"/>
        <v>0</v>
      </c>
      <c r="AL84" s="323">
        <f t="shared" si="68"/>
        <v>0</v>
      </c>
      <c r="AM84" s="323">
        <f t="shared" si="69"/>
        <v>0</v>
      </c>
      <c r="AN84" s="323">
        <f t="shared" si="70"/>
        <v>0</v>
      </c>
      <c r="AO84" s="323">
        <f t="shared" si="71"/>
        <v>0</v>
      </c>
      <c r="AP84" s="323">
        <f t="shared" si="72"/>
        <v>0</v>
      </c>
      <c r="AQ84" s="323">
        <f t="shared" si="73"/>
        <v>0</v>
      </c>
      <c r="AR84" s="323">
        <f t="shared" si="74"/>
        <v>0</v>
      </c>
      <c r="AS84" s="323">
        <f t="shared" si="75"/>
        <v>0</v>
      </c>
      <c r="AT84" s="323">
        <f t="shared" si="76"/>
        <v>0</v>
      </c>
      <c r="AU84" s="323">
        <f t="shared" si="77"/>
        <v>0</v>
      </c>
      <c r="AV84" s="323">
        <f t="shared" si="78"/>
        <v>0</v>
      </c>
      <c r="AW84" s="323">
        <f t="shared" si="79"/>
        <v>0</v>
      </c>
      <c r="AX84" s="323">
        <f t="shared" si="80"/>
        <v>0</v>
      </c>
      <c r="AY84" s="323">
        <f t="shared" si="81"/>
        <v>0</v>
      </c>
      <c r="AZ84" s="323">
        <f t="shared" si="82"/>
        <v>0</v>
      </c>
      <c r="BA84" s="323">
        <f t="shared" si="83"/>
        <v>0</v>
      </c>
    </row>
    <row r="85" spans="1:53" s="320" customFormat="1" ht="15.75" customHeight="1">
      <c r="A85" s="63" t="str">
        <f t="array" ref="A85">IF(C85&lt;&gt;0,SUM(($C$11:C85&lt;&gt;0)*1),"")</f>
        <v/>
      </c>
      <c r="B85" s="321"/>
      <c r="C85" s="321"/>
      <c r="D85" s="321"/>
      <c r="E85" s="443"/>
      <c r="F85" s="377"/>
      <c r="G85" s="379"/>
      <c r="H85" s="379"/>
      <c r="I85" s="63" t="str">
        <f t="shared" si="45"/>
        <v/>
      </c>
      <c r="J85" s="323">
        <f t="shared" si="46"/>
        <v>0</v>
      </c>
      <c r="K85" s="323">
        <f t="shared" si="47"/>
        <v>0</v>
      </c>
      <c r="L85" s="323">
        <f t="shared" si="48"/>
        <v>0</v>
      </c>
      <c r="M85" s="323">
        <f t="shared" si="49"/>
        <v>0</v>
      </c>
      <c r="N85" s="323">
        <f t="shared" si="84"/>
        <v>0</v>
      </c>
      <c r="O85" s="323">
        <f t="shared" si="85"/>
        <v>0</v>
      </c>
      <c r="P85" s="323">
        <f t="shared" si="50"/>
        <v>0</v>
      </c>
      <c r="Q85" s="323">
        <f t="shared" si="51"/>
        <v>0</v>
      </c>
      <c r="R85" s="323">
        <f t="shared" si="52"/>
        <v>0</v>
      </c>
      <c r="S85" s="323">
        <f t="shared" si="53"/>
        <v>0</v>
      </c>
      <c r="T85" s="323">
        <f t="shared" si="86"/>
        <v>0</v>
      </c>
      <c r="U85" s="323">
        <f t="shared" si="87"/>
        <v>0</v>
      </c>
      <c r="V85" s="323">
        <f t="shared" si="54"/>
        <v>0</v>
      </c>
      <c r="W85" s="323">
        <f t="shared" si="55"/>
        <v>0</v>
      </c>
      <c r="X85" s="323">
        <f t="shared" si="56"/>
        <v>0</v>
      </c>
      <c r="Y85" s="323">
        <f t="shared" si="57"/>
        <v>0</v>
      </c>
      <c r="Z85" s="323">
        <f t="shared" si="58"/>
        <v>0</v>
      </c>
      <c r="AA85" s="323">
        <f t="shared" si="59"/>
        <v>0</v>
      </c>
      <c r="AB85" s="323">
        <f t="shared" si="60"/>
        <v>0</v>
      </c>
      <c r="AC85" s="323">
        <f t="shared" si="61"/>
        <v>0</v>
      </c>
      <c r="AD85" s="323">
        <f t="shared" si="62"/>
        <v>0</v>
      </c>
      <c r="AE85" s="323">
        <f t="shared" si="63"/>
        <v>0</v>
      </c>
      <c r="AF85" s="323">
        <f t="shared" si="88"/>
        <v>0</v>
      </c>
      <c r="AG85" s="323">
        <f t="shared" si="89"/>
        <v>0</v>
      </c>
      <c r="AH85" s="323">
        <f t="shared" si="64"/>
        <v>0</v>
      </c>
      <c r="AI85" s="323">
        <f t="shared" si="65"/>
        <v>0</v>
      </c>
      <c r="AJ85" s="323">
        <f t="shared" si="66"/>
        <v>0</v>
      </c>
      <c r="AK85" s="323">
        <f t="shared" si="67"/>
        <v>0</v>
      </c>
      <c r="AL85" s="323">
        <f t="shared" si="68"/>
        <v>0</v>
      </c>
      <c r="AM85" s="323">
        <f t="shared" si="69"/>
        <v>0</v>
      </c>
      <c r="AN85" s="323">
        <f t="shared" si="70"/>
        <v>0</v>
      </c>
      <c r="AO85" s="323">
        <f t="shared" si="71"/>
        <v>0</v>
      </c>
      <c r="AP85" s="323">
        <f t="shared" si="72"/>
        <v>0</v>
      </c>
      <c r="AQ85" s="323">
        <f t="shared" si="73"/>
        <v>0</v>
      </c>
      <c r="AR85" s="323">
        <f t="shared" si="74"/>
        <v>0</v>
      </c>
      <c r="AS85" s="323">
        <f t="shared" si="75"/>
        <v>0</v>
      </c>
      <c r="AT85" s="323">
        <f t="shared" si="76"/>
        <v>0</v>
      </c>
      <c r="AU85" s="323">
        <f t="shared" si="77"/>
        <v>0</v>
      </c>
      <c r="AV85" s="323">
        <f t="shared" si="78"/>
        <v>0</v>
      </c>
      <c r="AW85" s="323">
        <f t="shared" si="79"/>
        <v>0</v>
      </c>
      <c r="AX85" s="323">
        <f t="shared" si="80"/>
        <v>0</v>
      </c>
      <c r="AY85" s="323">
        <f t="shared" si="81"/>
        <v>0</v>
      </c>
      <c r="AZ85" s="323">
        <f t="shared" si="82"/>
        <v>0</v>
      </c>
      <c r="BA85" s="323">
        <f t="shared" si="83"/>
        <v>0</v>
      </c>
    </row>
    <row r="86" spans="1:53" s="320" customFormat="1" ht="15.75" customHeight="1">
      <c r="A86" s="63" t="str">
        <f t="array" ref="A86">IF(C86&lt;&gt;0,SUM(($C$11:C86&lt;&gt;0)*1),"")</f>
        <v/>
      </c>
      <c r="B86" s="321"/>
      <c r="C86" s="321"/>
      <c r="D86" s="321"/>
      <c r="E86" s="443"/>
      <c r="F86" s="377"/>
      <c r="G86" s="379"/>
      <c r="H86" s="379"/>
      <c r="I86" s="63" t="str">
        <f t="shared" si="45"/>
        <v/>
      </c>
      <c r="J86" s="323">
        <f t="shared" si="46"/>
        <v>0</v>
      </c>
      <c r="K86" s="323">
        <f t="shared" si="47"/>
        <v>0</v>
      </c>
      <c r="L86" s="323">
        <f t="shared" si="48"/>
        <v>0</v>
      </c>
      <c r="M86" s="323">
        <f t="shared" si="49"/>
        <v>0</v>
      </c>
      <c r="N86" s="323">
        <f t="shared" si="84"/>
        <v>0</v>
      </c>
      <c r="O86" s="323">
        <f t="shared" si="85"/>
        <v>0</v>
      </c>
      <c r="P86" s="323">
        <f t="shared" si="50"/>
        <v>0</v>
      </c>
      <c r="Q86" s="323">
        <f t="shared" si="51"/>
        <v>0</v>
      </c>
      <c r="R86" s="323">
        <f t="shared" si="52"/>
        <v>0</v>
      </c>
      <c r="S86" s="323">
        <f t="shared" si="53"/>
        <v>0</v>
      </c>
      <c r="T86" s="323">
        <f t="shared" si="86"/>
        <v>0</v>
      </c>
      <c r="U86" s="323">
        <f t="shared" si="87"/>
        <v>0</v>
      </c>
      <c r="V86" s="323">
        <f t="shared" si="54"/>
        <v>0</v>
      </c>
      <c r="W86" s="323">
        <f t="shared" si="55"/>
        <v>0</v>
      </c>
      <c r="X86" s="323">
        <f t="shared" si="56"/>
        <v>0</v>
      </c>
      <c r="Y86" s="323">
        <f t="shared" si="57"/>
        <v>0</v>
      </c>
      <c r="Z86" s="323">
        <f t="shared" si="58"/>
        <v>0</v>
      </c>
      <c r="AA86" s="323">
        <f t="shared" si="59"/>
        <v>0</v>
      </c>
      <c r="AB86" s="323">
        <f t="shared" si="60"/>
        <v>0</v>
      </c>
      <c r="AC86" s="323">
        <f t="shared" si="61"/>
        <v>0</v>
      </c>
      <c r="AD86" s="323">
        <f t="shared" si="62"/>
        <v>0</v>
      </c>
      <c r="AE86" s="323">
        <f t="shared" si="63"/>
        <v>0</v>
      </c>
      <c r="AF86" s="323">
        <f t="shared" si="88"/>
        <v>0</v>
      </c>
      <c r="AG86" s="323">
        <f t="shared" si="89"/>
        <v>0</v>
      </c>
      <c r="AH86" s="323">
        <f t="shared" si="64"/>
        <v>0</v>
      </c>
      <c r="AI86" s="323">
        <f t="shared" si="65"/>
        <v>0</v>
      </c>
      <c r="AJ86" s="323">
        <f t="shared" si="66"/>
        <v>0</v>
      </c>
      <c r="AK86" s="323">
        <f t="shared" si="67"/>
        <v>0</v>
      </c>
      <c r="AL86" s="323">
        <f t="shared" si="68"/>
        <v>0</v>
      </c>
      <c r="AM86" s="323">
        <f t="shared" si="69"/>
        <v>0</v>
      </c>
      <c r="AN86" s="323">
        <f t="shared" si="70"/>
        <v>0</v>
      </c>
      <c r="AO86" s="323">
        <f t="shared" si="71"/>
        <v>0</v>
      </c>
      <c r="AP86" s="323">
        <f t="shared" si="72"/>
        <v>0</v>
      </c>
      <c r="AQ86" s="323">
        <f t="shared" si="73"/>
        <v>0</v>
      </c>
      <c r="AR86" s="323">
        <f t="shared" si="74"/>
        <v>0</v>
      </c>
      <c r="AS86" s="323">
        <f t="shared" si="75"/>
        <v>0</v>
      </c>
      <c r="AT86" s="323">
        <f t="shared" si="76"/>
        <v>0</v>
      </c>
      <c r="AU86" s="323">
        <f t="shared" si="77"/>
        <v>0</v>
      </c>
      <c r="AV86" s="323">
        <f t="shared" si="78"/>
        <v>0</v>
      </c>
      <c r="AW86" s="323">
        <f t="shared" si="79"/>
        <v>0</v>
      </c>
      <c r="AX86" s="323">
        <f t="shared" si="80"/>
        <v>0</v>
      </c>
      <c r="AY86" s="323">
        <f t="shared" si="81"/>
        <v>0</v>
      </c>
      <c r="AZ86" s="323">
        <f t="shared" si="82"/>
        <v>0</v>
      </c>
      <c r="BA86" s="323">
        <f t="shared" si="83"/>
        <v>0</v>
      </c>
    </row>
    <row r="87" spans="1:53" s="320" customFormat="1" ht="15.75" customHeight="1">
      <c r="A87" s="63" t="str">
        <f t="array" ref="A87">IF(C87&lt;&gt;0,SUM(($C$11:C87&lt;&gt;0)*1),"")</f>
        <v/>
      </c>
      <c r="B87" s="321"/>
      <c r="C87" s="321"/>
      <c r="D87" s="321"/>
      <c r="E87" s="443"/>
      <c r="F87" s="377"/>
      <c r="G87" s="379"/>
      <c r="H87" s="379"/>
      <c r="I87" s="63" t="str">
        <f t="shared" si="45"/>
        <v/>
      </c>
      <c r="J87" s="323">
        <f t="shared" si="46"/>
        <v>0</v>
      </c>
      <c r="K87" s="323">
        <f t="shared" si="47"/>
        <v>0</v>
      </c>
      <c r="L87" s="323">
        <f t="shared" si="48"/>
        <v>0</v>
      </c>
      <c r="M87" s="323">
        <f t="shared" si="49"/>
        <v>0</v>
      </c>
      <c r="N87" s="323">
        <f t="shared" si="84"/>
        <v>0</v>
      </c>
      <c r="O87" s="323">
        <f t="shared" si="85"/>
        <v>0</v>
      </c>
      <c r="P87" s="323">
        <f t="shared" si="50"/>
        <v>0</v>
      </c>
      <c r="Q87" s="323">
        <f t="shared" si="51"/>
        <v>0</v>
      </c>
      <c r="R87" s="323">
        <f t="shared" si="52"/>
        <v>0</v>
      </c>
      <c r="S87" s="323">
        <f t="shared" si="53"/>
        <v>0</v>
      </c>
      <c r="T87" s="323">
        <f t="shared" si="86"/>
        <v>0</v>
      </c>
      <c r="U87" s="323">
        <f t="shared" si="87"/>
        <v>0</v>
      </c>
      <c r="V87" s="323">
        <f t="shared" si="54"/>
        <v>0</v>
      </c>
      <c r="W87" s="323">
        <f t="shared" si="55"/>
        <v>0</v>
      </c>
      <c r="X87" s="323">
        <f t="shared" si="56"/>
        <v>0</v>
      </c>
      <c r="Y87" s="323">
        <f t="shared" si="57"/>
        <v>0</v>
      </c>
      <c r="Z87" s="323">
        <f t="shared" si="58"/>
        <v>0</v>
      </c>
      <c r="AA87" s="323">
        <f t="shared" si="59"/>
        <v>0</v>
      </c>
      <c r="AB87" s="323">
        <f t="shared" si="60"/>
        <v>0</v>
      </c>
      <c r="AC87" s="323">
        <f t="shared" si="61"/>
        <v>0</v>
      </c>
      <c r="AD87" s="323">
        <f t="shared" si="62"/>
        <v>0</v>
      </c>
      <c r="AE87" s="323">
        <f t="shared" si="63"/>
        <v>0</v>
      </c>
      <c r="AF87" s="323">
        <f t="shared" si="88"/>
        <v>0</v>
      </c>
      <c r="AG87" s="323">
        <f t="shared" si="89"/>
        <v>0</v>
      </c>
      <c r="AH87" s="323">
        <f t="shared" si="64"/>
        <v>0</v>
      </c>
      <c r="AI87" s="323">
        <f t="shared" si="65"/>
        <v>0</v>
      </c>
      <c r="AJ87" s="323">
        <f t="shared" si="66"/>
        <v>0</v>
      </c>
      <c r="AK87" s="323">
        <f t="shared" si="67"/>
        <v>0</v>
      </c>
      <c r="AL87" s="323">
        <f t="shared" si="68"/>
        <v>0</v>
      </c>
      <c r="AM87" s="323">
        <f t="shared" si="69"/>
        <v>0</v>
      </c>
      <c r="AN87" s="323">
        <f t="shared" si="70"/>
        <v>0</v>
      </c>
      <c r="AO87" s="323">
        <f t="shared" si="71"/>
        <v>0</v>
      </c>
      <c r="AP87" s="323">
        <f t="shared" si="72"/>
        <v>0</v>
      </c>
      <c r="AQ87" s="323">
        <f t="shared" si="73"/>
        <v>0</v>
      </c>
      <c r="AR87" s="323">
        <f t="shared" si="74"/>
        <v>0</v>
      </c>
      <c r="AS87" s="323">
        <f t="shared" si="75"/>
        <v>0</v>
      </c>
      <c r="AT87" s="323">
        <f t="shared" si="76"/>
        <v>0</v>
      </c>
      <c r="AU87" s="323">
        <f t="shared" si="77"/>
        <v>0</v>
      </c>
      <c r="AV87" s="323">
        <f t="shared" si="78"/>
        <v>0</v>
      </c>
      <c r="AW87" s="323">
        <f t="shared" si="79"/>
        <v>0</v>
      </c>
      <c r="AX87" s="323">
        <f t="shared" si="80"/>
        <v>0</v>
      </c>
      <c r="AY87" s="323">
        <f t="shared" si="81"/>
        <v>0</v>
      </c>
      <c r="AZ87" s="323">
        <f t="shared" si="82"/>
        <v>0</v>
      </c>
      <c r="BA87" s="323">
        <f t="shared" si="83"/>
        <v>0</v>
      </c>
    </row>
    <row r="88" spans="1:53" s="320" customFormat="1" ht="15.75" customHeight="1">
      <c r="A88" s="63" t="str">
        <f t="array" ref="A88">IF(C88&lt;&gt;0,SUM(($C$11:C88&lt;&gt;0)*1),"")</f>
        <v/>
      </c>
      <c r="B88" s="321"/>
      <c r="C88" s="321"/>
      <c r="D88" s="321"/>
      <c r="E88" s="443"/>
      <c r="F88" s="377"/>
      <c r="G88" s="379"/>
      <c r="H88" s="379"/>
      <c r="I88" s="63" t="str">
        <f t="shared" si="45"/>
        <v/>
      </c>
      <c r="J88" s="323">
        <f t="shared" si="46"/>
        <v>0</v>
      </c>
      <c r="K88" s="323">
        <f t="shared" si="47"/>
        <v>0</v>
      </c>
      <c r="L88" s="323">
        <f t="shared" si="48"/>
        <v>0</v>
      </c>
      <c r="M88" s="323">
        <f t="shared" si="49"/>
        <v>0</v>
      </c>
      <c r="N88" s="323">
        <f t="shared" si="84"/>
        <v>0</v>
      </c>
      <c r="O88" s="323">
        <f t="shared" si="85"/>
        <v>0</v>
      </c>
      <c r="P88" s="323">
        <f t="shared" si="50"/>
        <v>0</v>
      </c>
      <c r="Q88" s="323">
        <f t="shared" si="51"/>
        <v>0</v>
      </c>
      <c r="R88" s="323">
        <f t="shared" si="52"/>
        <v>0</v>
      </c>
      <c r="S88" s="323">
        <f t="shared" si="53"/>
        <v>0</v>
      </c>
      <c r="T88" s="323">
        <f t="shared" si="86"/>
        <v>0</v>
      </c>
      <c r="U88" s="323">
        <f t="shared" si="87"/>
        <v>0</v>
      </c>
      <c r="V88" s="323">
        <f t="shared" si="54"/>
        <v>0</v>
      </c>
      <c r="W88" s="323">
        <f t="shared" si="55"/>
        <v>0</v>
      </c>
      <c r="X88" s="323">
        <f t="shared" si="56"/>
        <v>0</v>
      </c>
      <c r="Y88" s="323">
        <f t="shared" si="57"/>
        <v>0</v>
      </c>
      <c r="Z88" s="323">
        <f t="shared" si="58"/>
        <v>0</v>
      </c>
      <c r="AA88" s="323">
        <f t="shared" si="59"/>
        <v>0</v>
      </c>
      <c r="AB88" s="323">
        <f t="shared" si="60"/>
        <v>0</v>
      </c>
      <c r="AC88" s="323">
        <f t="shared" si="61"/>
        <v>0</v>
      </c>
      <c r="AD88" s="323">
        <f t="shared" si="62"/>
        <v>0</v>
      </c>
      <c r="AE88" s="323">
        <f t="shared" si="63"/>
        <v>0</v>
      </c>
      <c r="AF88" s="323">
        <f t="shared" si="88"/>
        <v>0</v>
      </c>
      <c r="AG88" s="323">
        <f t="shared" si="89"/>
        <v>0</v>
      </c>
      <c r="AH88" s="323">
        <f t="shared" si="64"/>
        <v>0</v>
      </c>
      <c r="AI88" s="323">
        <f t="shared" si="65"/>
        <v>0</v>
      </c>
      <c r="AJ88" s="323">
        <f t="shared" si="66"/>
        <v>0</v>
      </c>
      <c r="AK88" s="323">
        <f t="shared" si="67"/>
        <v>0</v>
      </c>
      <c r="AL88" s="323">
        <f t="shared" si="68"/>
        <v>0</v>
      </c>
      <c r="AM88" s="323">
        <f t="shared" si="69"/>
        <v>0</v>
      </c>
      <c r="AN88" s="323">
        <f t="shared" si="70"/>
        <v>0</v>
      </c>
      <c r="AO88" s="323">
        <f t="shared" si="71"/>
        <v>0</v>
      </c>
      <c r="AP88" s="323">
        <f t="shared" si="72"/>
        <v>0</v>
      </c>
      <c r="AQ88" s="323">
        <f t="shared" si="73"/>
        <v>0</v>
      </c>
      <c r="AR88" s="323">
        <f t="shared" si="74"/>
        <v>0</v>
      </c>
      <c r="AS88" s="323">
        <f t="shared" si="75"/>
        <v>0</v>
      </c>
      <c r="AT88" s="323">
        <f t="shared" si="76"/>
        <v>0</v>
      </c>
      <c r="AU88" s="323">
        <f t="shared" si="77"/>
        <v>0</v>
      </c>
      <c r="AV88" s="323">
        <f t="shared" si="78"/>
        <v>0</v>
      </c>
      <c r="AW88" s="323">
        <f t="shared" si="79"/>
        <v>0</v>
      </c>
      <c r="AX88" s="323">
        <f t="shared" si="80"/>
        <v>0</v>
      </c>
      <c r="AY88" s="323">
        <f t="shared" si="81"/>
        <v>0</v>
      </c>
      <c r="AZ88" s="323">
        <f t="shared" si="82"/>
        <v>0</v>
      </c>
      <c r="BA88" s="323">
        <f t="shared" si="83"/>
        <v>0</v>
      </c>
    </row>
    <row r="89" spans="1:53" s="320" customFormat="1" ht="15.75" customHeight="1">
      <c r="A89" s="63" t="str">
        <f t="array" ref="A89">IF(C89&lt;&gt;0,SUM(($C$11:C89&lt;&gt;0)*1),"")</f>
        <v/>
      </c>
      <c r="B89" s="321"/>
      <c r="C89" s="321"/>
      <c r="D89" s="321"/>
      <c r="E89" s="443"/>
      <c r="F89" s="377"/>
      <c r="G89" s="379"/>
      <c r="H89" s="379"/>
      <c r="I89" s="63" t="str">
        <f t="shared" si="45"/>
        <v/>
      </c>
      <c r="J89" s="323">
        <f t="shared" si="46"/>
        <v>0</v>
      </c>
      <c r="K89" s="323">
        <f t="shared" si="47"/>
        <v>0</v>
      </c>
      <c r="L89" s="323">
        <f t="shared" si="48"/>
        <v>0</v>
      </c>
      <c r="M89" s="323">
        <f t="shared" si="49"/>
        <v>0</v>
      </c>
      <c r="N89" s="323">
        <f t="shared" si="84"/>
        <v>0</v>
      </c>
      <c r="O89" s="323">
        <f t="shared" si="85"/>
        <v>0</v>
      </c>
      <c r="P89" s="323">
        <f t="shared" si="50"/>
        <v>0</v>
      </c>
      <c r="Q89" s="323">
        <f t="shared" si="51"/>
        <v>0</v>
      </c>
      <c r="R89" s="323">
        <f t="shared" si="52"/>
        <v>0</v>
      </c>
      <c r="S89" s="323">
        <f t="shared" si="53"/>
        <v>0</v>
      </c>
      <c r="T89" s="323">
        <f t="shared" si="86"/>
        <v>0</v>
      </c>
      <c r="U89" s="323">
        <f t="shared" si="87"/>
        <v>0</v>
      </c>
      <c r="V89" s="323">
        <f t="shared" si="54"/>
        <v>0</v>
      </c>
      <c r="W89" s="323">
        <f t="shared" si="55"/>
        <v>0</v>
      </c>
      <c r="X89" s="323">
        <f t="shared" si="56"/>
        <v>0</v>
      </c>
      <c r="Y89" s="323">
        <f t="shared" si="57"/>
        <v>0</v>
      </c>
      <c r="Z89" s="323">
        <f t="shared" si="58"/>
        <v>0</v>
      </c>
      <c r="AA89" s="323">
        <f t="shared" si="59"/>
        <v>0</v>
      </c>
      <c r="AB89" s="323">
        <f t="shared" si="60"/>
        <v>0</v>
      </c>
      <c r="AC89" s="323">
        <f t="shared" si="61"/>
        <v>0</v>
      </c>
      <c r="AD89" s="323">
        <f t="shared" si="62"/>
        <v>0</v>
      </c>
      <c r="AE89" s="323">
        <f t="shared" si="63"/>
        <v>0</v>
      </c>
      <c r="AF89" s="323">
        <f t="shared" si="88"/>
        <v>0</v>
      </c>
      <c r="AG89" s="323">
        <f t="shared" si="89"/>
        <v>0</v>
      </c>
      <c r="AH89" s="323">
        <f t="shared" si="64"/>
        <v>0</v>
      </c>
      <c r="AI89" s="323">
        <f t="shared" si="65"/>
        <v>0</v>
      </c>
      <c r="AJ89" s="323">
        <f t="shared" si="66"/>
        <v>0</v>
      </c>
      <c r="AK89" s="323">
        <f t="shared" si="67"/>
        <v>0</v>
      </c>
      <c r="AL89" s="323">
        <f t="shared" si="68"/>
        <v>0</v>
      </c>
      <c r="AM89" s="323">
        <f t="shared" si="69"/>
        <v>0</v>
      </c>
      <c r="AN89" s="323">
        <f t="shared" si="70"/>
        <v>0</v>
      </c>
      <c r="AO89" s="323">
        <f t="shared" si="71"/>
        <v>0</v>
      </c>
      <c r="AP89" s="323">
        <f t="shared" si="72"/>
        <v>0</v>
      </c>
      <c r="AQ89" s="323">
        <f t="shared" si="73"/>
        <v>0</v>
      </c>
      <c r="AR89" s="323">
        <f t="shared" si="74"/>
        <v>0</v>
      </c>
      <c r="AS89" s="323">
        <f t="shared" si="75"/>
        <v>0</v>
      </c>
      <c r="AT89" s="323">
        <f t="shared" si="76"/>
        <v>0</v>
      </c>
      <c r="AU89" s="323">
        <f t="shared" si="77"/>
        <v>0</v>
      </c>
      <c r="AV89" s="323">
        <f t="shared" si="78"/>
        <v>0</v>
      </c>
      <c r="AW89" s="323">
        <f t="shared" si="79"/>
        <v>0</v>
      </c>
      <c r="AX89" s="323">
        <f t="shared" si="80"/>
        <v>0</v>
      </c>
      <c r="AY89" s="323">
        <f t="shared" si="81"/>
        <v>0</v>
      </c>
      <c r="AZ89" s="323">
        <f t="shared" si="82"/>
        <v>0</v>
      </c>
      <c r="BA89" s="323">
        <f t="shared" si="83"/>
        <v>0</v>
      </c>
    </row>
    <row r="90" spans="1:53" s="320" customFormat="1" ht="15.75" customHeight="1">
      <c r="A90" s="63" t="str">
        <f t="array" ref="A90">IF(C90&lt;&gt;0,SUM(($C$11:C90&lt;&gt;0)*1),"")</f>
        <v/>
      </c>
      <c r="B90" s="321"/>
      <c r="C90" s="321"/>
      <c r="D90" s="321"/>
      <c r="E90" s="443"/>
      <c r="F90" s="377"/>
      <c r="G90" s="379"/>
      <c r="H90" s="379"/>
      <c r="I90" s="63" t="str">
        <f t="shared" si="45"/>
        <v/>
      </c>
      <c r="J90" s="323">
        <f t="shared" si="46"/>
        <v>0</v>
      </c>
      <c r="K90" s="323">
        <f t="shared" si="47"/>
        <v>0</v>
      </c>
      <c r="L90" s="323">
        <f t="shared" si="48"/>
        <v>0</v>
      </c>
      <c r="M90" s="323">
        <f t="shared" si="49"/>
        <v>0</v>
      </c>
      <c r="N90" s="323">
        <f t="shared" si="84"/>
        <v>0</v>
      </c>
      <c r="O90" s="323">
        <f t="shared" si="85"/>
        <v>0</v>
      </c>
      <c r="P90" s="323">
        <f t="shared" si="50"/>
        <v>0</v>
      </c>
      <c r="Q90" s="323">
        <f t="shared" si="51"/>
        <v>0</v>
      </c>
      <c r="R90" s="323">
        <f t="shared" si="52"/>
        <v>0</v>
      </c>
      <c r="S90" s="323">
        <f t="shared" si="53"/>
        <v>0</v>
      </c>
      <c r="T90" s="323">
        <f t="shared" si="86"/>
        <v>0</v>
      </c>
      <c r="U90" s="323">
        <f t="shared" si="87"/>
        <v>0</v>
      </c>
      <c r="V90" s="323">
        <f t="shared" si="54"/>
        <v>0</v>
      </c>
      <c r="W90" s="323">
        <f t="shared" si="55"/>
        <v>0</v>
      </c>
      <c r="X90" s="323">
        <f t="shared" si="56"/>
        <v>0</v>
      </c>
      <c r="Y90" s="323">
        <f t="shared" si="57"/>
        <v>0</v>
      </c>
      <c r="Z90" s="323">
        <f t="shared" si="58"/>
        <v>0</v>
      </c>
      <c r="AA90" s="323">
        <f t="shared" si="59"/>
        <v>0</v>
      </c>
      <c r="AB90" s="323">
        <f t="shared" si="60"/>
        <v>0</v>
      </c>
      <c r="AC90" s="323">
        <f t="shared" si="61"/>
        <v>0</v>
      </c>
      <c r="AD90" s="323">
        <f t="shared" si="62"/>
        <v>0</v>
      </c>
      <c r="AE90" s="323">
        <f t="shared" si="63"/>
        <v>0</v>
      </c>
      <c r="AF90" s="323">
        <f t="shared" si="88"/>
        <v>0</v>
      </c>
      <c r="AG90" s="323">
        <f t="shared" si="89"/>
        <v>0</v>
      </c>
      <c r="AH90" s="323">
        <f t="shared" si="64"/>
        <v>0</v>
      </c>
      <c r="AI90" s="323">
        <f t="shared" si="65"/>
        <v>0</v>
      </c>
      <c r="AJ90" s="323">
        <f t="shared" si="66"/>
        <v>0</v>
      </c>
      <c r="AK90" s="323">
        <f t="shared" si="67"/>
        <v>0</v>
      </c>
      <c r="AL90" s="323">
        <f t="shared" si="68"/>
        <v>0</v>
      </c>
      <c r="AM90" s="323">
        <f t="shared" si="69"/>
        <v>0</v>
      </c>
      <c r="AN90" s="323">
        <f t="shared" si="70"/>
        <v>0</v>
      </c>
      <c r="AO90" s="323">
        <f t="shared" si="71"/>
        <v>0</v>
      </c>
      <c r="AP90" s="323">
        <f t="shared" si="72"/>
        <v>0</v>
      </c>
      <c r="AQ90" s="323">
        <f t="shared" si="73"/>
        <v>0</v>
      </c>
      <c r="AR90" s="323">
        <f t="shared" si="74"/>
        <v>0</v>
      </c>
      <c r="AS90" s="323">
        <f t="shared" si="75"/>
        <v>0</v>
      </c>
      <c r="AT90" s="323">
        <f t="shared" si="76"/>
        <v>0</v>
      </c>
      <c r="AU90" s="323">
        <f t="shared" si="77"/>
        <v>0</v>
      </c>
      <c r="AV90" s="323">
        <f t="shared" si="78"/>
        <v>0</v>
      </c>
      <c r="AW90" s="323">
        <f t="shared" si="79"/>
        <v>0</v>
      </c>
      <c r="AX90" s="323">
        <f t="shared" si="80"/>
        <v>0</v>
      </c>
      <c r="AY90" s="323">
        <f t="shared" si="81"/>
        <v>0</v>
      </c>
      <c r="AZ90" s="323">
        <f t="shared" si="82"/>
        <v>0</v>
      </c>
      <c r="BA90" s="323">
        <f t="shared" si="83"/>
        <v>0</v>
      </c>
    </row>
    <row r="91" spans="1:53" s="320" customFormat="1" ht="15.75" customHeight="1">
      <c r="A91" s="63" t="str">
        <f t="array" ref="A91">IF(C91&lt;&gt;0,SUM(($C$11:C91&lt;&gt;0)*1),"")</f>
        <v/>
      </c>
      <c r="B91" s="321"/>
      <c r="C91" s="321"/>
      <c r="D91" s="321"/>
      <c r="E91" s="443"/>
      <c r="F91" s="377"/>
      <c r="G91" s="379"/>
      <c r="H91" s="379"/>
      <c r="I91" s="63" t="str">
        <f t="shared" si="45"/>
        <v/>
      </c>
      <c r="J91" s="323">
        <f t="shared" si="46"/>
        <v>0</v>
      </c>
      <c r="K91" s="323">
        <f t="shared" si="47"/>
        <v>0</v>
      </c>
      <c r="L91" s="323">
        <f t="shared" si="48"/>
        <v>0</v>
      </c>
      <c r="M91" s="323">
        <f t="shared" si="49"/>
        <v>0</v>
      </c>
      <c r="N91" s="323">
        <f t="shared" si="84"/>
        <v>0</v>
      </c>
      <c r="O91" s="323">
        <f t="shared" si="85"/>
        <v>0</v>
      </c>
      <c r="P91" s="323">
        <f t="shared" si="50"/>
        <v>0</v>
      </c>
      <c r="Q91" s="323">
        <f t="shared" si="51"/>
        <v>0</v>
      </c>
      <c r="R91" s="323">
        <f t="shared" si="52"/>
        <v>0</v>
      </c>
      <c r="S91" s="323">
        <f t="shared" si="53"/>
        <v>0</v>
      </c>
      <c r="T91" s="323">
        <f t="shared" si="86"/>
        <v>0</v>
      </c>
      <c r="U91" s="323">
        <f t="shared" si="87"/>
        <v>0</v>
      </c>
      <c r="V91" s="323">
        <f t="shared" si="54"/>
        <v>0</v>
      </c>
      <c r="W91" s="323">
        <f t="shared" si="55"/>
        <v>0</v>
      </c>
      <c r="X91" s="323">
        <f t="shared" si="56"/>
        <v>0</v>
      </c>
      <c r="Y91" s="323">
        <f t="shared" si="57"/>
        <v>0</v>
      </c>
      <c r="Z91" s="323">
        <f t="shared" si="58"/>
        <v>0</v>
      </c>
      <c r="AA91" s="323">
        <f t="shared" si="59"/>
        <v>0</v>
      </c>
      <c r="AB91" s="323">
        <f t="shared" si="60"/>
        <v>0</v>
      </c>
      <c r="AC91" s="323">
        <f t="shared" si="61"/>
        <v>0</v>
      </c>
      <c r="AD91" s="323">
        <f t="shared" si="62"/>
        <v>0</v>
      </c>
      <c r="AE91" s="323">
        <f t="shared" si="63"/>
        <v>0</v>
      </c>
      <c r="AF91" s="323">
        <f t="shared" si="88"/>
        <v>0</v>
      </c>
      <c r="AG91" s="323">
        <f t="shared" si="89"/>
        <v>0</v>
      </c>
      <c r="AH91" s="323">
        <f t="shared" si="64"/>
        <v>0</v>
      </c>
      <c r="AI91" s="323">
        <f t="shared" si="65"/>
        <v>0</v>
      </c>
      <c r="AJ91" s="323">
        <f t="shared" si="66"/>
        <v>0</v>
      </c>
      <c r="AK91" s="323">
        <f t="shared" si="67"/>
        <v>0</v>
      </c>
      <c r="AL91" s="323">
        <f t="shared" si="68"/>
        <v>0</v>
      </c>
      <c r="AM91" s="323">
        <f t="shared" si="69"/>
        <v>0</v>
      </c>
      <c r="AN91" s="323">
        <f t="shared" si="70"/>
        <v>0</v>
      </c>
      <c r="AO91" s="323">
        <f t="shared" si="71"/>
        <v>0</v>
      </c>
      <c r="AP91" s="323">
        <f t="shared" si="72"/>
        <v>0</v>
      </c>
      <c r="AQ91" s="323">
        <f t="shared" si="73"/>
        <v>0</v>
      </c>
      <c r="AR91" s="323">
        <f t="shared" si="74"/>
        <v>0</v>
      </c>
      <c r="AS91" s="323">
        <f t="shared" si="75"/>
        <v>0</v>
      </c>
      <c r="AT91" s="323">
        <f t="shared" si="76"/>
        <v>0</v>
      </c>
      <c r="AU91" s="323">
        <f t="shared" si="77"/>
        <v>0</v>
      </c>
      <c r="AV91" s="323">
        <f t="shared" si="78"/>
        <v>0</v>
      </c>
      <c r="AW91" s="323">
        <f t="shared" si="79"/>
        <v>0</v>
      </c>
      <c r="AX91" s="323">
        <f t="shared" si="80"/>
        <v>0</v>
      </c>
      <c r="AY91" s="323">
        <f t="shared" si="81"/>
        <v>0</v>
      </c>
      <c r="AZ91" s="323">
        <f t="shared" si="82"/>
        <v>0</v>
      </c>
      <c r="BA91" s="323">
        <f t="shared" si="83"/>
        <v>0</v>
      </c>
    </row>
    <row r="92" spans="1:53" s="320" customFormat="1" ht="15.75" customHeight="1">
      <c r="A92" s="63" t="str">
        <f t="array" ref="A92">IF(C92&lt;&gt;0,SUM(($C$11:C92&lt;&gt;0)*1),"")</f>
        <v/>
      </c>
      <c r="B92" s="321"/>
      <c r="C92" s="321"/>
      <c r="D92" s="321"/>
      <c r="E92" s="443"/>
      <c r="F92" s="377"/>
      <c r="G92" s="379"/>
      <c r="H92" s="379"/>
      <c r="I92" s="63" t="str">
        <f t="shared" ref="I92:I104" si="90">A92</f>
        <v/>
      </c>
      <c r="J92" s="323">
        <f t="shared" si="46"/>
        <v>0</v>
      </c>
      <c r="K92" s="323">
        <f t="shared" si="47"/>
        <v>0</v>
      </c>
      <c r="L92" s="323">
        <f t="shared" si="48"/>
        <v>0</v>
      </c>
      <c r="M92" s="323">
        <f t="shared" si="49"/>
        <v>0</v>
      </c>
      <c r="N92" s="323">
        <f t="shared" si="84"/>
        <v>0</v>
      </c>
      <c r="O92" s="323">
        <f t="shared" si="85"/>
        <v>0</v>
      </c>
      <c r="P92" s="323">
        <f t="shared" si="50"/>
        <v>0</v>
      </c>
      <c r="Q92" s="323">
        <f t="shared" si="51"/>
        <v>0</v>
      </c>
      <c r="R92" s="323">
        <f t="shared" si="52"/>
        <v>0</v>
      </c>
      <c r="S92" s="323">
        <f t="shared" si="53"/>
        <v>0</v>
      </c>
      <c r="T92" s="323">
        <f t="shared" si="86"/>
        <v>0</v>
      </c>
      <c r="U92" s="323">
        <f t="shared" si="87"/>
        <v>0</v>
      </c>
      <c r="V92" s="323">
        <f t="shared" si="54"/>
        <v>0</v>
      </c>
      <c r="W92" s="323">
        <f t="shared" si="55"/>
        <v>0</v>
      </c>
      <c r="X92" s="323">
        <f t="shared" si="56"/>
        <v>0</v>
      </c>
      <c r="Y92" s="323">
        <f t="shared" si="57"/>
        <v>0</v>
      </c>
      <c r="Z92" s="323">
        <f t="shared" si="58"/>
        <v>0</v>
      </c>
      <c r="AA92" s="323">
        <f t="shared" si="59"/>
        <v>0</v>
      </c>
      <c r="AB92" s="323">
        <f t="shared" si="60"/>
        <v>0</v>
      </c>
      <c r="AC92" s="323">
        <f t="shared" si="61"/>
        <v>0</v>
      </c>
      <c r="AD92" s="323">
        <f t="shared" si="62"/>
        <v>0</v>
      </c>
      <c r="AE92" s="323">
        <f t="shared" si="63"/>
        <v>0</v>
      </c>
      <c r="AF92" s="323">
        <f t="shared" si="88"/>
        <v>0</v>
      </c>
      <c r="AG92" s="323">
        <f t="shared" si="89"/>
        <v>0</v>
      </c>
      <c r="AH92" s="323">
        <f t="shared" si="64"/>
        <v>0</v>
      </c>
      <c r="AI92" s="323">
        <f t="shared" si="65"/>
        <v>0</v>
      </c>
      <c r="AJ92" s="323">
        <f t="shared" si="66"/>
        <v>0</v>
      </c>
      <c r="AK92" s="323">
        <f t="shared" si="67"/>
        <v>0</v>
      </c>
      <c r="AL92" s="323">
        <f t="shared" si="68"/>
        <v>0</v>
      </c>
      <c r="AM92" s="323">
        <f t="shared" si="69"/>
        <v>0</v>
      </c>
      <c r="AN92" s="323">
        <f t="shared" si="70"/>
        <v>0</v>
      </c>
      <c r="AO92" s="323">
        <f t="shared" si="71"/>
        <v>0</v>
      </c>
      <c r="AP92" s="323">
        <f t="shared" si="72"/>
        <v>0</v>
      </c>
      <c r="AQ92" s="323">
        <f t="shared" si="73"/>
        <v>0</v>
      </c>
      <c r="AR92" s="323">
        <f t="shared" si="74"/>
        <v>0</v>
      </c>
      <c r="AS92" s="323">
        <f t="shared" si="75"/>
        <v>0</v>
      </c>
      <c r="AT92" s="323">
        <f t="shared" si="76"/>
        <v>0</v>
      </c>
      <c r="AU92" s="323">
        <f t="shared" si="77"/>
        <v>0</v>
      </c>
      <c r="AV92" s="323">
        <f t="shared" si="78"/>
        <v>0</v>
      </c>
      <c r="AW92" s="323">
        <f t="shared" si="79"/>
        <v>0</v>
      </c>
      <c r="AX92" s="323">
        <f t="shared" si="80"/>
        <v>0</v>
      </c>
      <c r="AY92" s="323">
        <f t="shared" si="81"/>
        <v>0</v>
      </c>
      <c r="AZ92" s="323">
        <f t="shared" si="82"/>
        <v>0</v>
      </c>
      <c r="BA92" s="323">
        <f t="shared" si="83"/>
        <v>0</v>
      </c>
    </row>
    <row r="93" spans="1:53" s="320" customFormat="1" ht="15.75" customHeight="1">
      <c r="A93" s="63" t="str">
        <f t="array" ref="A93">IF(C93&lt;&gt;0,SUM(($C$11:C93&lt;&gt;0)*1),"")</f>
        <v/>
      </c>
      <c r="B93" s="321"/>
      <c r="C93" s="321"/>
      <c r="D93" s="321"/>
      <c r="E93" s="443"/>
      <c r="F93" s="377"/>
      <c r="G93" s="379"/>
      <c r="H93" s="379"/>
      <c r="I93" s="63" t="str">
        <f t="shared" si="90"/>
        <v/>
      </c>
      <c r="J93" s="323">
        <f t="shared" si="46"/>
        <v>0</v>
      </c>
      <c r="K93" s="323">
        <f t="shared" si="47"/>
        <v>0</v>
      </c>
      <c r="L93" s="323">
        <f t="shared" si="48"/>
        <v>0</v>
      </c>
      <c r="M93" s="323">
        <f t="shared" si="49"/>
        <v>0</v>
      </c>
      <c r="N93" s="323">
        <f t="shared" si="84"/>
        <v>0</v>
      </c>
      <c r="O93" s="323">
        <f t="shared" si="85"/>
        <v>0</v>
      </c>
      <c r="P93" s="323">
        <f t="shared" si="50"/>
        <v>0</v>
      </c>
      <c r="Q93" s="323">
        <f t="shared" si="51"/>
        <v>0</v>
      </c>
      <c r="R93" s="323">
        <f t="shared" si="52"/>
        <v>0</v>
      </c>
      <c r="S93" s="323">
        <f t="shared" si="53"/>
        <v>0</v>
      </c>
      <c r="T93" s="323">
        <f t="shared" si="86"/>
        <v>0</v>
      </c>
      <c r="U93" s="323">
        <f t="shared" si="87"/>
        <v>0</v>
      </c>
      <c r="V93" s="323">
        <f t="shared" si="54"/>
        <v>0</v>
      </c>
      <c r="W93" s="323">
        <f t="shared" si="55"/>
        <v>0</v>
      </c>
      <c r="X93" s="323">
        <f t="shared" si="56"/>
        <v>0</v>
      </c>
      <c r="Y93" s="323">
        <f t="shared" si="57"/>
        <v>0</v>
      </c>
      <c r="Z93" s="323">
        <f t="shared" si="58"/>
        <v>0</v>
      </c>
      <c r="AA93" s="323">
        <f t="shared" si="59"/>
        <v>0</v>
      </c>
      <c r="AB93" s="323">
        <f t="shared" si="60"/>
        <v>0</v>
      </c>
      <c r="AC93" s="323">
        <f t="shared" si="61"/>
        <v>0</v>
      </c>
      <c r="AD93" s="323">
        <f t="shared" si="62"/>
        <v>0</v>
      </c>
      <c r="AE93" s="323">
        <f t="shared" si="63"/>
        <v>0</v>
      </c>
      <c r="AF93" s="323">
        <f t="shared" si="88"/>
        <v>0</v>
      </c>
      <c r="AG93" s="323">
        <f t="shared" si="89"/>
        <v>0</v>
      </c>
      <c r="AH93" s="323">
        <f t="shared" si="64"/>
        <v>0</v>
      </c>
      <c r="AI93" s="323">
        <f t="shared" si="65"/>
        <v>0</v>
      </c>
      <c r="AJ93" s="323">
        <f t="shared" si="66"/>
        <v>0</v>
      </c>
      <c r="AK93" s="323">
        <f t="shared" si="67"/>
        <v>0</v>
      </c>
      <c r="AL93" s="323">
        <f t="shared" si="68"/>
        <v>0</v>
      </c>
      <c r="AM93" s="323">
        <f t="shared" si="69"/>
        <v>0</v>
      </c>
      <c r="AN93" s="323">
        <f t="shared" si="70"/>
        <v>0</v>
      </c>
      <c r="AO93" s="323">
        <f t="shared" si="71"/>
        <v>0</v>
      </c>
      <c r="AP93" s="323">
        <f t="shared" si="72"/>
        <v>0</v>
      </c>
      <c r="AQ93" s="323">
        <f t="shared" si="73"/>
        <v>0</v>
      </c>
      <c r="AR93" s="323">
        <f t="shared" si="74"/>
        <v>0</v>
      </c>
      <c r="AS93" s="323">
        <f t="shared" si="75"/>
        <v>0</v>
      </c>
      <c r="AT93" s="323">
        <f t="shared" si="76"/>
        <v>0</v>
      </c>
      <c r="AU93" s="323">
        <f t="shared" si="77"/>
        <v>0</v>
      </c>
      <c r="AV93" s="323">
        <f t="shared" si="78"/>
        <v>0</v>
      </c>
      <c r="AW93" s="323">
        <f t="shared" si="79"/>
        <v>0</v>
      </c>
      <c r="AX93" s="323">
        <f t="shared" si="80"/>
        <v>0</v>
      </c>
      <c r="AY93" s="323">
        <f t="shared" si="81"/>
        <v>0</v>
      </c>
      <c r="AZ93" s="323">
        <f t="shared" si="82"/>
        <v>0</v>
      </c>
      <c r="BA93" s="323">
        <f t="shared" si="83"/>
        <v>0</v>
      </c>
    </row>
    <row r="94" spans="1:53" s="320" customFormat="1" ht="15.75" customHeight="1">
      <c r="A94" s="63" t="str">
        <f t="array" ref="A94">IF(C94&lt;&gt;0,SUM(($C$11:C94&lt;&gt;0)*1),"")</f>
        <v/>
      </c>
      <c r="B94" s="321"/>
      <c r="C94" s="321"/>
      <c r="D94" s="321"/>
      <c r="E94" s="443"/>
      <c r="F94" s="377"/>
      <c r="G94" s="379"/>
      <c r="H94" s="379"/>
      <c r="I94" s="63" t="str">
        <f t="shared" si="90"/>
        <v/>
      </c>
      <c r="J94" s="323">
        <f t="shared" si="46"/>
        <v>0</v>
      </c>
      <c r="K94" s="323">
        <f t="shared" si="47"/>
        <v>0</v>
      </c>
      <c r="L94" s="323">
        <f t="shared" si="48"/>
        <v>0</v>
      </c>
      <c r="M94" s="323">
        <f t="shared" si="49"/>
        <v>0</v>
      </c>
      <c r="N94" s="323">
        <f t="shared" si="84"/>
        <v>0</v>
      </c>
      <c r="O94" s="323">
        <f t="shared" si="85"/>
        <v>0</v>
      </c>
      <c r="P94" s="323">
        <f t="shared" si="50"/>
        <v>0</v>
      </c>
      <c r="Q94" s="323">
        <f t="shared" si="51"/>
        <v>0</v>
      </c>
      <c r="R94" s="323">
        <f t="shared" si="52"/>
        <v>0</v>
      </c>
      <c r="S94" s="323">
        <f t="shared" si="53"/>
        <v>0</v>
      </c>
      <c r="T94" s="323">
        <f t="shared" si="86"/>
        <v>0</v>
      </c>
      <c r="U94" s="323">
        <f t="shared" si="87"/>
        <v>0</v>
      </c>
      <c r="V94" s="323">
        <f t="shared" si="54"/>
        <v>0</v>
      </c>
      <c r="W94" s="323">
        <f t="shared" si="55"/>
        <v>0</v>
      </c>
      <c r="X94" s="323">
        <f t="shared" si="56"/>
        <v>0</v>
      </c>
      <c r="Y94" s="323">
        <f t="shared" si="57"/>
        <v>0</v>
      </c>
      <c r="Z94" s="323">
        <f t="shared" si="58"/>
        <v>0</v>
      </c>
      <c r="AA94" s="323">
        <f t="shared" si="59"/>
        <v>0</v>
      </c>
      <c r="AB94" s="323">
        <f t="shared" si="60"/>
        <v>0</v>
      </c>
      <c r="AC94" s="323">
        <f t="shared" si="61"/>
        <v>0</v>
      </c>
      <c r="AD94" s="323">
        <f t="shared" si="62"/>
        <v>0</v>
      </c>
      <c r="AE94" s="323">
        <f t="shared" si="63"/>
        <v>0</v>
      </c>
      <c r="AF94" s="323">
        <f t="shared" si="88"/>
        <v>0</v>
      </c>
      <c r="AG94" s="323">
        <f t="shared" si="89"/>
        <v>0</v>
      </c>
      <c r="AH94" s="323">
        <f t="shared" si="64"/>
        <v>0</v>
      </c>
      <c r="AI94" s="323">
        <f t="shared" si="65"/>
        <v>0</v>
      </c>
      <c r="AJ94" s="323">
        <f t="shared" si="66"/>
        <v>0</v>
      </c>
      <c r="AK94" s="323">
        <f t="shared" si="67"/>
        <v>0</v>
      </c>
      <c r="AL94" s="323">
        <f t="shared" si="68"/>
        <v>0</v>
      </c>
      <c r="AM94" s="323">
        <f t="shared" si="69"/>
        <v>0</v>
      </c>
      <c r="AN94" s="323">
        <f t="shared" si="70"/>
        <v>0</v>
      </c>
      <c r="AO94" s="323">
        <f t="shared" si="71"/>
        <v>0</v>
      </c>
      <c r="AP94" s="323">
        <f t="shared" si="72"/>
        <v>0</v>
      </c>
      <c r="AQ94" s="323">
        <f t="shared" si="73"/>
        <v>0</v>
      </c>
      <c r="AR94" s="323">
        <f t="shared" si="74"/>
        <v>0</v>
      </c>
      <c r="AS94" s="323">
        <f t="shared" si="75"/>
        <v>0</v>
      </c>
      <c r="AT94" s="323">
        <f t="shared" si="76"/>
        <v>0</v>
      </c>
      <c r="AU94" s="323">
        <f t="shared" si="77"/>
        <v>0</v>
      </c>
      <c r="AV94" s="323">
        <f t="shared" si="78"/>
        <v>0</v>
      </c>
      <c r="AW94" s="323">
        <f t="shared" si="79"/>
        <v>0</v>
      </c>
      <c r="AX94" s="323">
        <f t="shared" si="80"/>
        <v>0</v>
      </c>
      <c r="AY94" s="323">
        <f t="shared" si="81"/>
        <v>0</v>
      </c>
      <c r="AZ94" s="323">
        <f t="shared" si="82"/>
        <v>0</v>
      </c>
      <c r="BA94" s="323">
        <f t="shared" si="83"/>
        <v>0</v>
      </c>
    </row>
    <row r="95" spans="1:53" s="320" customFormat="1" ht="15.75" customHeight="1">
      <c r="A95" s="63" t="str">
        <f t="array" ref="A95">IF(C95&lt;&gt;0,SUM(($C$11:C95&lt;&gt;0)*1),"")</f>
        <v/>
      </c>
      <c r="B95" s="321"/>
      <c r="C95" s="321"/>
      <c r="D95" s="321"/>
      <c r="E95" s="443"/>
      <c r="F95" s="377"/>
      <c r="G95" s="379"/>
      <c r="H95" s="379"/>
      <c r="I95" s="63" t="str">
        <f t="shared" si="90"/>
        <v/>
      </c>
      <c r="J95" s="323">
        <f t="shared" si="46"/>
        <v>0</v>
      </c>
      <c r="K95" s="323">
        <f t="shared" si="47"/>
        <v>0</v>
      </c>
      <c r="L95" s="323">
        <f t="shared" si="48"/>
        <v>0</v>
      </c>
      <c r="M95" s="323">
        <f t="shared" si="49"/>
        <v>0</v>
      </c>
      <c r="N95" s="323">
        <f t="shared" si="84"/>
        <v>0</v>
      </c>
      <c r="O95" s="323">
        <f t="shared" si="85"/>
        <v>0</v>
      </c>
      <c r="P95" s="323">
        <f t="shared" si="50"/>
        <v>0</v>
      </c>
      <c r="Q95" s="323">
        <f t="shared" si="51"/>
        <v>0</v>
      </c>
      <c r="R95" s="323">
        <f t="shared" si="52"/>
        <v>0</v>
      </c>
      <c r="S95" s="323">
        <f t="shared" si="53"/>
        <v>0</v>
      </c>
      <c r="T95" s="323">
        <f t="shared" si="86"/>
        <v>0</v>
      </c>
      <c r="U95" s="323">
        <f t="shared" si="87"/>
        <v>0</v>
      </c>
      <c r="V95" s="323">
        <f t="shared" si="54"/>
        <v>0</v>
      </c>
      <c r="W95" s="323">
        <f t="shared" si="55"/>
        <v>0</v>
      </c>
      <c r="X95" s="323">
        <f t="shared" si="56"/>
        <v>0</v>
      </c>
      <c r="Y95" s="323">
        <f t="shared" si="57"/>
        <v>0</v>
      </c>
      <c r="Z95" s="323">
        <f t="shared" si="58"/>
        <v>0</v>
      </c>
      <c r="AA95" s="323">
        <f t="shared" si="59"/>
        <v>0</v>
      </c>
      <c r="AB95" s="323">
        <f t="shared" si="60"/>
        <v>0</v>
      </c>
      <c r="AC95" s="323">
        <f t="shared" si="61"/>
        <v>0</v>
      </c>
      <c r="AD95" s="323">
        <f t="shared" si="62"/>
        <v>0</v>
      </c>
      <c r="AE95" s="323">
        <f t="shared" si="63"/>
        <v>0</v>
      </c>
      <c r="AF95" s="323">
        <f t="shared" si="88"/>
        <v>0</v>
      </c>
      <c r="AG95" s="323">
        <f t="shared" si="89"/>
        <v>0</v>
      </c>
      <c r="AH95" s="323">
        <f t="shared" si="64"/>
        <v>0</v>
      </c>
      <c r="AI95" s="323">
        <f t="shared" si="65"/>
        <v>0</v>
      </c>
      <c r="AJ95" s="323">
        <f t="shared" si="66"/>
        <v>0</v>
      </c>
      <c r="AK95" s="323">
        <f t="shared" si="67"/>
        <v>0</v>
      </c>
      <c r="AL95" s="323">
        <f t="shared" si="68"/>
        <v>0</v>
      </c>
      <c r="AM95" s="323">
        <f t="shared" si="69"/>
        <v>0</v>
      </c>
      <c r="AN95" s="323">
        <f t="shared" si="70"/>
        <v>0</v>
      </c>
      <c r="AO95" s="323">
        <f t="shared" si="71"/>
        <v>0</v>
      </c>
      <c r="AP95" s="323">
        <f t="shared" si="72"/>
        <v>0</v>
      </c>
      <c r="AQ95" s="323">
        <f t="shared" si="73"/>
        <v>0</v>
      </c>
      <c r="AR95" s="323">
        <f t="shared" si="74"/>
        <v>0</v>
      </c>
      <c r="AS95" s="323">
        <f t="shared" si="75"/>
        <v>0</v>
      </c>
      <c r="AT95" s="323">
        <f t="shared" si="76"/>
        <v>0</v>
      </c>
      <c r="AU95" s="323">
        <f t="shared" si="77"/>
        <v>0</v>
      </c>
      <c r="AV95" s="323">
        <f t="shared" si="78"/>
        <v>0</v>
      </c>
      <c r="AW95" s="323">
        <f t="shared" si="79"/>
        <v>0</v>
      </c>
      <c r="AX95" s="323">
        <f t="shared" si="80"/>
        <v>0</v>
      </c>
      <c r="AY95" s="323">
        <f t="shared" si="81"/>
        <v>0</v>
      </c>
      <c r="AZ95" s="323">
        <f t="shared" si="82"/>
        <v>0</v>
      </c>
      <c r="BA95" s="323">
        <f t="shared" si="83"/>
        <v>0</v>
      </c>
    </row>
    <row r="96" spans="1:53" s="320" customFormat="1" ht="15.75" customHeight="1">
      <c r="A96" s="63" t="str">
        <f t="array" ref="A96">IF(C96&lt;&gt;0,SUM(($C$11:C96&lt;&gt;0)*1),"")</f>
        <v/>
      </c>
      <c r="B96" s="321"/>
      <c r="C96" s="321"/>
      <c r="D96" s="321"/>
      <c r="E96" s="443"/>
      <c r="F96" s="377"/>
      <c r="G96" s="379"/>
      <c r="H96" s="379"/>
      <c r="I96" s="63" t="str">
        <f t="shared" si="90"/>
        <v/>
      </c>
      <c r="J96" s="323">
        <f t="shared" si="46"/>
        <v>0</v>
      </c>
      <c r="K96" s="323">
        <f t="shared" si="47"/>
        <v>0</v>
      </c>
      <c r="L96" s="323">
        <f t="shared" si="48"/>
        <v>0</v>
      </c>
      <c r="M96" s="323">
        <f t="shared" si="49"/>
        <v>0</v>
      </c>
      <c r="N96" s="323">
        <f t="shared" si="84"/>
        <v>0</v>
      </c>
      <c r="O96" s="323">
        <f t="shared" si="85"/>
        <v>0</v>
      </c>
      <c r="P96" s="323">
        <f t="shared" si="50"/>
        <v>0</v>
      </c>
      <c r="Q96" s="323">
        <f t="shared" si="51"/>
        <v>0</v>
      </c>
      <c r="R96" s="323">
        <f t="shared" si="52"/>
        <v>0</v>
      </c>
      <c r="S96" s="323">
        <f t="shared" si="53"/>
        <v>0</v>
      </c>
      <c r="T96" s="323">
        <f t="shared" si="86"/>
        <v>0</v>
      </c>
      <c r="U96" s="323">
        <f t="shared" si="87"/>
        <v>0</v>
      </c>
      <c r="V96" s="323">
        <f t="shared" si="54"/>
        <v>0</v>
      </c>
      <c r="W96" s="323">
        <f t="shared" si="55"/>
        <v>0</v>
      </c>
      <c r="X96" s="323">
        <f t="shared" si="56"/>
        <v>0</v>
      </c>
      <c r="Y96" s="323">
        <f t="shared" si="57"/>
        <v>0</v>
      </c>
      <c r="Z96" s="323">
        <f t="shared" si="58"/>
        <v>0</v>
      </c>
      <c r="AA96" s="323">
        <f t="shared" si="59"/>
        <v>0</v>
      </c>
      <c r="AB96" s="323">
        <f t="shared" si="60"/>
        <v>0</v>
      </c>
      <c r="AC96" s="323">
        <f t="shared" si="61"/>
        <v>0</v>
      </c>
      <c r="AD96" s="323">
        <f t="shared" si="62"/>
        <v>0</v>
      </c>
      <c r="AE96" s="323">
        <f t="shared" si="63"/>
        <v>0</v>
      </c>
      <c r="AF96" s="323">
        <f t="shared" si="88"/>
        <v>0</v>
      </c>
      <c r="AG96" s="323">
        <f t="shared" si="89"/>
        <v>0</v>
      </c>
      <c r="AH96" s="323">
        <f t="shared" si="64"/>
        <v>0</v>
      </c>
      <c r="AI96" s="323">
        <f t="shared" si="65"/>
        <v>0</v>
      </c>
      <c r="AJ96" s="323">
        <f t="shared" si="66"/>
        <v>0</v>
      </c>
      <c r="AK96" s="323">
        <f t="shared" si="67"/>
        <v>0</v>
      </c>
      <c r="AL96" s="323">
        <f t="shared" si="68"/>
        <v>0</v>
      </c>
      <c r="AM96" s="323">
        <f t="shared" si="69"/>
        <v>0</v>
      </c>
      <c r="AN96" s="323">
        <f t="shared" si="70"/>
        <v>0</v>
      </c>
      <c r="AO96" s="323">
        <f t="shared" si="71"/>
        <v>0</v>
      </c>
      <c r="AP96" s="323">
        <f t="shared" si="72"/>
        <v>0</v>
      </c>
      <c r="AQ96" s="323">
        <f t="shared" si="73"/>
        <v>0</v>
      </c>
      <c r="AR96" s="323">
        <f t="shared" si="74"/>
        <v>0</v>
      </c>
      <c r="AS96" s="323">
        <f t="shared" si="75"/>
        <v>0</v>
      </c>
      <c r="AT96" s="323">
        <f t="shared" si="76"/>
        <v>0</v>
      </c>
      <c r="AU96" s="323">
        <f t="shared" si="77"/>
        <v>0</v>
      </c>
      <c r="AV96" s="323">
        <f t="shared" si="78"/>
        <v>0</v>
      </c>
      <c r="AW96" s="323">
        <f t="shared" si="79"/>
        <v>0</v>
      </c>
      <c r="AX96" s="323">
        <f t="shared" si="80"/>
        <v>0</v>
      </c>
      <c r="AY96" s="323">
        <f t="shared" si="81"/>
        <v>0</v>
      </c>
      <c r="AZ96" s="323">
        <f t="shared" si="82"/>
        <v>0</v>
      </c>
      <c r="BA96" s="323">
        <f t="shared" si="83"/>
        <v>0</v>
      </c>
    </row>
    <row r="97" spans="1:53" s="320" customFormat="1" ht="15.75" customHeight="1">
      <c r="A97" s="63" t="str">
        <f t="array" ref="A97">IF(C97&lt;&gt;0,SUM(($C$11:C97&lt;&gt;0)*1),"")</f>
        <v/>
      </c>
      <c r="B97" s="321"/>
      <c r="C97" s="321"/>
      <c r="D97" s="321"/>
      <c r="E97" s="443"/>
      <c r="F97" s="377"/>
      <c r="G97" s="379"/>
      <c r="H97" s="379"/>
      <c r="I97" s="63" t="str">
        <f t="shared" si="90"/>
        <v/>
      </c>
      <c r="J97" s="323">
        <f t="shared" si="46"/>
        <v>0</v>
      </c>
      <c r="K97" s="323">
        <f t="shared" si="47"/>
        <v>0</v>
      </c>
      <c r="L97" s="323">
        <f t="shared" si="48"/>
        <v>0</v>
      </c>
      <c r="M97" s="323">
        <f t="shared" si="49"/>
        <v>0</v>
      </c>
      <c r="N97" s="323">
        <f t="shared" si="84"/>
        <v>0</v>
      </c>
      <c r="O97" s="323">
        <f t="shared" si="85"/>
        <v>0</v>
      </c>
      <c r="P97" s="323">
        <f t="shared" si="50"/>
        <v>0</v>
      </c>
      <c r="Q97" s="323">
        <f t="shared" si="51"/>
        <v>0</v>
      </c>
      <c r="R97" s="323">
        <f t="shared" si="52"/>
        <v>0</v>
      </c>
      <c r="S97" s="323">
        <f t="shared" si="53"/>
        <v>0</v>
      </c>
      <c r="T97" s="323">
        <f t="shared" si="86"/>
        <v>0</v>
      </c>
      <c r="U97" s="323">
        <f t="shared" si="87"/>
        <v>0</v>
      </c>
      <c r="V97" s="323">
        <f t="shared" si="54"/>
        <v>0</v>
      </c>
      <c r="W97" s="323">
        <f t="shared" si="55"/>
        <v>0</v>
      </c>
      <c r="X97" s="323">
        <f t="shared" si="56"/>
        <v>0</v>
      </c>
      <c r="Y97" s="323">
        <f t="shared" si="57"/>
        <v>0</v>
      </c>
      <c r="Z97" s="323">
        <f t="shared" si="58"/>
        <v>0</v>
      </c>
      <c r="AA97" s="323">
        <f t="shared" si="59"/>
        <v>0</v>
      </c>
      <c r="AB97" s="323">
        <f t="shared" si="60"/>
        <v>0</v>
      </c>
      <c r="AC97" s="323">
        <f t="shared" si="61"/>
        <v>0</v>
      </c>
      <c r="AD97" s="323">
        <f t="shared" si="62"/>
        <v>0</v>
      </c>
      <c r="AE97" s="323">
        <f t="shared" si="63"/>
        <v>0</v>
      </c>
      <c r="AF97" s="323">
        <f t="shared" si="88"/>
        <v>0</v>
      </c>
      <c r="AG97" s="323">
        <f t="shared" si="89"/>
        <v>0</v>
      </c>
      <c r="AH97" s="323">
        <f t="shared" si="64"/>
        <v>0</v>
      </c>
      <c r="AI97" s="323">
        <f t="shared" si="65"/>
        <v>0</v>
      </c>
      <c r="AJ97" s="323">
        <f t="shared" si="66"/>
        <v>0</v>
      </c>
      <c r="AK97" s="323">
        <f t="shared" si="67"/>
        <v>0</v>
      </c>
      <c r="AL97" s="323">
        <f t="shared" si="68"/>
        <v>0</v>
      </c>
      <c r="AM97" s="323">
        <f t="shared" si="69"/>
        <v>0</v>
      </c>
      <c r="AN97" s="323">
        <f t="shared" si="70"/>
        <v>0</v>
      </c>
      <c r="AO97" s="323">
        <f t="shared" si="71"/>
        <v>0</v>
      </c>
      <c r="AP97" s="323">
        <f t="shared" si="72"/>
        <v>0</v>
      </c>
      <c r="AQ97" s="323">
        <f t="shared" si="73"/>
        <v>0</v>
      </c>
      <c r="AR97" s="323">
        <f t="shared" si="74"/>
        <v>0</v>
      </c>
      <c r="AS97" s="323">
        <f t="shared" si="75"/>
        <v>0</v>
      </c>
      <c r="AT97" s="323">
        <f t="shared" si="76"/>
        <v>0</v>
      </c>
      <c r="AU97" s="323">
        <f t="shared" si="77"/>
        <v>0</v>
      </c>
      <c r="AV97" s="323">
        <f t="shared" si="78"/>
        <v>0</v>
      </c>
      <c r="AW97" s="323">
        <f t="shared" si="79"/>
        <v>0</v>
      </c>
      <c r="AX97" s="323">
        <f t="shared" si="80"/>
        <v>0</v>
      </c>
      <c r="AY97" s="323">
        <f t="shared" si="81"/>
        <v>0</v>
      </c>
      <c r="AZ97" s="323">
        <f t="shared" si="82"/>
        <v>0</v>
      </c>
      <c r="BA97" s="323">
        <f t="shared" si="83"/>
        <v>0</v>
      </c>
    </row>
    <row r="98" spans="1:53" s="320" customFormat="1" ht="15.75" customHeight="1">
      <c r="A98" s="63" t="str">
        <f t="array" ref="A98">IF(C98&lt;&gt;0,SUM(($C$11:C98&lt;&gt;0)*1),"")</f>
        <v/>
      </c>
      <c r="B98" s="321"/>
      <c r="C98" s="321"/>
      <c r="D98" s="321"/>
      <c r="E98" s="443"/>
      <c r="F98" s="377"/>
      <c r="G98" s="379"/>
      <c r="H98" s="379"/>
      <c r="I98" s="63" t="str">
        <f t="shared" si="90"/>
        <v/>
      </c>
      <c r="J98" s="323">
        <f t="shared" si="46"/>
        <v>0</v>
      </c>
      <c r="K98" s="323">
        <f t="shared" si="47"/>
        <v>0</v>
      </c>
      <c r="L98" s="323">
        <f t="shared" si="48"/>
        <v>0</v>
      </c>
      <c r="M98" s="323">
        <f t="shared" si="49"/>
        <v>0</v>
      </c>
      <c r="N98" s="323">
        <f t="shared" si="84"/>
        <v>0</v>
      </c>
      <c r="O98" s="323">
        <f t="shared" si="85"/>
        <v>0</v>
      </c>
      <c r="P98" s="323">
        <f t="shared" si="50"/>
        <v>0</v>
      </c>
      <c r="Q98" s="323">
        <f t="shared" si="51"/>
        <v>0</v>
      </c>
      <c r="R98" s="323">
        <f t="shared" si="52"/>
        <v>0</v>
      </c>
      <c r="S98" s="323">
        <f t="shared" si="53"/>
        <v>0</v>
      </c>
      <c r="T98" s="323">
        <f t="shared" si="86"/>
        <v>0</v>
      </c>
      <c r="U98" s="323">
        <f t="shared" si="87"/>
        <v>0</v>
      </c>
      <c r="V98" s="323">
        <f t="shared" si="54"/>
        <v>0</v>
      </c>
      <c r="W98" s="323">
        <f t="shared" si="55"/>
        <v>0</v>
      </c>
      <c r="X98" s="323">
        <f t="shared" si="56"/>
        <v>0</v>
      </c>
      <c r="Y98" s="323">
        <f t="shared" si="57"/>
        <v>0</v>
      </c>
      <c r="Z98" s="323">
        <f t="shared" si="58"/>
        <v>0</v>
      </c>
      <c r="AA98" s="323">
        <f t="shared" si="59"/>
        <v>0</v>
      </c>
      <c r="AB98" s="323">
        <f t="shared" si="60"/>
        <v>0</v>
      </c>
      <c r="AC98" s="323">
        <f t="shared" si="61"/>
        <v>0</v>
      </c>
      <c r="AD98" s="323">
        <f t="shared" si="62"/>
        <v>0</v>
      </c>
      <c r="AE98" s="323">
        <f t="shared" si="63"/>
        <v>0</v>
      </c>
      <c r="AF98" s="323">
        <f t="shared" si="88"/>
        <v>0</v>
      </c>
      <c r="AG98" s="323">
        <f t="shared" si="89"/>
        <v>0</v>
      </c>
      <c r="AH98" s="323">
        <f t="shared" si="64"/>
        <v>0</v>
      </c>
      <c r="AI98" s="323">
        <f t="shared" si="65"/>
        <v>0</v>
      </c>
      <c r="AJ98" s="323">
        <f t="shared" si="66"/>
        <v>0</v>
      </c>
      <c r="AK98" s="323">
        <f t="shared" si="67"/>
        <v>0</v>
      </c>
      <c r="AL98" s="323">
        <f t="shared" si="68"/>
        <v>0</v>
      </c>
      <c r="AM98" s="323">
        <f t="shared" si="69"/>
        <v>0</v>
      </c>
      <c r="AN98" s="323">
        <f t="shared" si="70"/>
        <v>0</v>
      </c>
      <c r="AO98" s="323">
        <f t="shared" si="71"/>
        <v>0</v>
      </c>
      <c r="AP98" s="323">
        <f t="shared" si="72"/>
        <v>0</v>
      </c>
      <c r="AQ98" s="323">
        <f t="shared" si="73"/>
        <v>0</v>
      </c>
      <c r="AR98" s="323">
        <f t="shared" si="74"/>
        <v>0</v>
      </c>
      <c r="AS98" s="323">
        <f t="shared" si="75"/>
        <v>0</v>
      </c>
      <c r="AT98" s="323">
        <f t="shared" si="76"/>
        <v>0</v>
      </c>
      <c r="AU98" s="323">
        <f t="shared" si="77"/>
        <v>0</v>
      </c>
      <c r="AV98" s="323">
        <f t="shared" si="78"/>
        <v>0</v>
      </c>
      <c r="AW98" s="323">
        <f t="shared" si="79"/>
        <v>0</v>
      </c>
      <c r="AX98" s="323">
        <f t="shared" si="80"/>
        <v>0</v>
      </c>
      <c r="AY98" s="323">
        <f t="shared" si="81"/>
        <v>0</v>
      </c>
      <c r="AZ98" s="323">
        <f t="shared" si="82"/>
        <v>0</v>
      </c>
      <c r="BA98" s="323">
        <f t="shared" si="83"/>
        <v>0</v>
      </c>
    </row>
    <row r="99" spans="1:53" s="320" customFormat="1" ht="15.75" customHeight="1">
      <c r="A99" s="63" t="str">
        <f t="array" ref="A99">IF(C99&lt;&gt;0,SUM(($C$11:C99&lt;&gt;0)*1),"")</f>
        <v/>
      </c>
      <c r="B99" s="321"/>
      <c r="C99" s="321"/>
      <c r="D99" s="321"/>
      <c r="E99" s="443"/>
      <c r="F99" s="377"/>
      <c r="G99" s="379"/>
      <c r="H99" s="379"/>
      <c r="I99" s="63" t="str">
        <f t="shared" si="90"/>
        <v/>
      </c>
      <c r="J99" s="323">
        <f t="shared" si="46"/>
        <v>0</v>
      </c>
      <c r="K99" s="323">
        <f t="shared" si="47"/>
        <v>0</v>
      </c>
      <c r="L99" s="323">
        <f t="shared" si="48"/>
        <v>0</v>
      </c>
      <c r="M99" s="323">
        <f t="shared" si="49"/>
        <v>0</v>
      </c>
      <c r="N99" s="323">
        <f t="shared" si="84"/>
        <v>0</v>
      </c>
      <c r="O99" s="323">
        <f t="shared" si="85"/>
        <v>0</v>
      </c>
      <c r="P99" s="323">
        <f t="shared" si="50"/>
        <v>0</v>
      </c>
      <c r="Q99" s="323">
        <f t="shared" si="51"/>
        <v>0</v>
      </c>
      <c r="R99" s="323">
        <f t="shared" si="52"/>
        <v>0</v>
      </c>
      <c r="S99" s="323">
        <f t="shared" si="53"/>
        <v>0</v>
      </c>
      <c r="T99" s="323">
        <f t="shared" si="86"/>
        <v>0</v>
      </c>
      <c r="U99" s="323">
        <f t="shared" si="87"/>
        <v>0</v>
      </c>
      <c r="V99" s="323">
        <f t="shared" si="54"/>
        <v>0</v>
      </c>
      <c r="W99" s="323">
        <f t="shared" si="55"/>
        <v>0</v>
      </c>
      <c r="X99" s="323">
        <f t="shared" si="56"/>
        <v>0</v>
      </c>
      <c r="Y99" s="323">
        <f t="shared" si="57"/>
        <v>0</v>
      </c>
      <c r="Z99" s="323">
        <f t="shared" si="58"/>
        <v>0</v>
      </c>
      <c r="AA99" s="323">
        <f t="shared" si="59"/>
        <v>0</v>
      </c>
      <c r="AB99" s="323">
        <f t="shared" si="60"/>
        <v>0</v>
      </c>
      <c r="AC99" s="323">
        <f t="shared" si="61"/>
        <v>0</v>
      </c>
      <c r="AD99" s="323">
        <f t="shared" si="62"/>
        <v>0</v>
      </c>
      <c r="AE99" s="323">
        <f t="shared" si="63"/>
        <v>0</v>
      </c>
      <c r="AF99" s="323">
        <f t="shared" si="88"/>
        <v>0</v>
      </c>
      <c r="AG99" s="323">
        <f t="shared" si="89"/>
        <v>0</v>
      </c>
      <c r="AH99" s="323">
        <f t="shared" si="64"/>
        <v>0</v>
      </c>
      <c r="AI99" s="323">
        <f t="shared" si="65"/>
        <v>0</v>
      </c>
      <c r="AJ99" s="323">
        <f t="shared" si="66"/>
        <v>0</v>
      </c>
      <c r="AK99" s="323">
        <f t="shared" si="67"/>
        <v>0</v>
      </c>
      <c r="AL99" s="323">
        <f t="shared" si="68"/>
        <v>0</v>
      </c>
      <c r="AM99" s="323">
        <f t="shared" si="69"/>
        <v>0</v>
      </c>
      <c r="AN99" s="323">
        <f t="shared" si="70"/>
        <v>0</v>
      </c>
      <c r="AO99" s="323">
        <f t="shared" si="71"/>
        <v>0</v>
      </c>
      <c r="AP99" s="323">
        <f t="shared" si="72"/>
        <v>0</v>
      </c>
      <c r="AQ99" s="323">
        <f t="shared" si="73"/>
        <v>0</v>
      </c>
      <c r="AR99" s="323">
        <f t="shared" si="74"/>
        <v>0</v>
      </c>
      <c r="AS99" s="323">
        <f t="shared" si="75"/>
        <v>0</v>
      </c>
      <c r="AT99" s="323">
        <f t="shared" si="76"/>
        <v>0</v>
      </c>
      <c r="AU99" s="323">
        <f t="shared" si="77"/>
        <v>0</v>
      </c>
      <c r="AV99" s="323">
        <f t="shared" si="78"/>
        <v>0</v>
      </c>
      <c r="AW99" s="323">
        <f t="shared" si="79"/>
        <v>0</v>
      </c>
      <c r="AX99" s="323">
        <f t="shared" si="80"/>
        <v>0</v>
      </c>
      <c r="AY99" s="323">
        <f t="shared" si="81"/>
        <v>0</v>
      </c>
      <c r="AZ99" s="323">
        <f t="shared" si="82"/>
        <v>0</v>
      </c>
      <c r="BA99" s="323">
        <f t="shared" si="83"/>
        <v>0</v>
      </c>
    </row>
    <row r="100" spans="1:53" s="320" customFormat="1" ht="15.75" customHeight="1">
      <c r="A100" s="63" t="str">
        <f t="array" ref="A100">IF(C100&lt;&gt;0,SUM(($C$11:C100&lt;&gt;0)*1),"")</f>
        <v/>
      </c>
      <c r="B100" s="321"/>
      <c r="C100" s="321"/>
      <c r="D100" s="321"/>
      <c r="E100" s="443"/>
      <c r="F100" s="377"/>
      <c r="G100" s="379"/>
      <c r="H100" s="379"/>
      <c r="I100" s="63" t="str">
        <f t="shared" si="90"/>
        <v/>
      </c>
      <c r="J100" s="323">
        <f t="shared" si="46"/>
        <v>0</v>
      </c>
      <c r="K100" s="323">
        <f t="shared" si="47"/>
        <v>0</v>
      </c>
      <c r="L100" s="323">
        <f t="shared" si="48"/>
        <v>0</v>
      </c>
      <c r="M100" s="323">
        <f t="shared" si="49"/>
        <v>0</v>
      </c>
      <c r="N100" s="323">
        <f t="shared" si="84"/>
        <v>0</v>
      </c>
      <c r="O100" s="323">
        <f t="shared" si="85"/>
        <v>0</v>
      </c>
      <c r="P100" s="323">
        <f t="shared" si="50"/>
        <v>0</v>
      </c>
      <c r="Q100" s="323">
        <f t="shared" si="51"/>
        <v>0</v>
      </c>
      <c r="R100" s="323">
        <f t="shared" si="52"/>
        <v>0</v>
      </c>
      <c r="S100" s="323">
        <f t="shared" si="53"/>
        <v>0</v>
      </c>
      <c r="T100" s="323">
        <f t="shared" si="86"/>
        <v>0</v>
      </c>
      <c r="U100" s="323">
        <f t="shared" si="87"/>
        <v>0</v>
      </c>
      <c r="V100" s="323">
        <f t="shared" si="54"/>
        <v>0</v>
      </c>
      <c r="W100" s="323">
        <f t="shared" si="55"/>
        <v>0</v>
      </c>
      <c r="X100" s="323">
        <f t="shared" si="56"/>
        <v>0</v>
      </c>
      <c r="Y100" s="323">
        <f t="shared" si="57"/>
        <v>0</v>
      </c>
      <c r="Z100" s="323">
        <f t="shared" si="58"/>
        <v>0</v>
      </c>
      <c r="AA100" s="323">
        <f t="shared" si="59"/>
        <v>0</v>
      </c>
      <c r="AB100" s="323">
        <f t="shared" si="60"/>
        <v>0</v>
      </c>
      <c r="AC100" s="323">
        <f t="shared" si="61"/>
        <v>0</v>
      </c>
      <c r="AD100" s="323">
        <f t="shared" si="62"/>
        <v>0</v>
      </c>
      <c r="AE100" s="323">
        <f t="shared" si="63"/>
        <v>0</v>
      </c>
      <c r="AF100" s="323">
        <f t="shared" si="88"/>
        <v>0</v>
      </c>
      <c r="AG100" s="323">
        <f t="shared" si="89"/>
        <v>0</v>
      </c>
      <c r="AH100" s="323">
        <f t="shared" si="64"/>
        <v>0</v>
      </c>
      <c r="AI100" s="323">
        <f t="shared" si="65"/>
        <v>0</v>
      </c>
      <c r="AJ100" s="323">
        <f t="shared" si="66"/>
        <v>0</v>
      </c>
      <c r="AK100" s="323">
        <f t="shared" si="67"/>
        <v>0</v>
      </c>
      <c r="AL100" s="323">
        <f t="shared" si="68"/>
        <v>0</v>
      </c>
      <c r="AM100" s="323">
        <f t="shared" si="69"/>
        <v>0</v>
      </c>
      <c r="AN100" s="323">
        <f t="shared" si="70"/>
        <v>0</v>
      </c>
      <c r="AO100" s="323">
        <f t="shared" si="71"/>
        <v>0</v>
      </c>
      <c r="AP100" s="323">
        <f t="shared" si="72"/>
        <v>0</v>
      </c>
      <c r="AQ100" s="323">
        <f t="shared" si="73"/>
        <v>0</v>
      </c>
      <c r="AR100" s="323">
        <f t="shared" si="74"/>
        <v>0</v>
      </c>
      <c r="AS100" s="323">
        <f t="shared" si="75"/>
        <v>0</v>
      </c>
      <c r="AT100" s="323">
        <f t="shared" si="76"/>
        <v>0</v>
      </c>
      <c r="AU100" s="323">
        <f t="shared" si="77"/>
        <v>0</v>
      </c>
      <c r="AV100" s="323">
        <f t="shared" si="78"/>
        <v>0</v>
      </c>
      <c r="AW100" s="323">
        <f t="shared" si="79"/>
        <v>0</v>
      </c>
      <c r="AX100" s="323">
        <f t="shared" si="80"/>
        <v>0</v>
      </c>
      <c r="AY100" s="323">
        <f t="shared" si="81"/>
        <v>0</v>
      </c>
      <c r="AZ100" s="323">
        <f t="shared" si="82"/>
        <v>0</v>
      </c>
      <c r="BA100" s="323">
        <f t="shared" si="83"/>
        <v>0</v>
      </c>
    </row>
    <row r="101" spans="1:53" s="320" customFormat="1" ht="15.75" customHeight="1">
      <c r="A101" s="63" t="str">
        <f t="array" ref="A101">IF(C101&lt;&gt;0,SUM(($C$11:C101&lt;&gt;0)*1),"")</f>
        <v/>
      </c>
      <c r="B101" s="321"/>
      <c r="C101" s="321"/>
      <c r="D101" s="321"/>
      <c r="E101" s="443"/>
      <c r="F101" s="377"/>
      <c r="G101" s="379"/>
      <c r="H101" s="379"/>
      <c r="I101" s="63" t="str">
        <f t="shared" si="90"/>
        <v/>
      </c>
      <c r="J101" s="323">
        <f t="shared" si="46"/>
        <v>0</v>
      </c>
      <c r="K101" s="323">
        <f t="shared" si="47"/>
        <v>0</v>
      </c>
      <c r="L101" s="323">
        <f t="shared" si="48"/>
        <v>0</v>
      </c>
      <c r="M101" s="323">
        <f t="shared" si="49"/>
        <v>0</v>
      </c>
      <c r="N101" s="323">
        <f t="shared" si="84"/>
        <v>0</v>
      </c>
      <c r="O101" s="323">
        <f t="shared" si="85"/>
        <v>0</v>
      </c>
      <c r="P101" s="323">
        <f t="shared" si="50"/>
        <v>0</v>
      </c>
      <c r="Q101" s="323">
        <f t="shared" si="51"/>
        <v>0</v>
      </c>
      <c r="R101" s="323">
        <f t="shared" si="52"/>
        <v>0</v>
      </c>
      <c r="S101" s="323">
        <f t="shared" si="53"/>
        <v>0</v>
      </c>
      <c r="T101" s="323">
        <f t="shared" si="86"/>
        <v>0</v>
      </c>
      <c r="U101" s="323">
        <f t="shared" si="87"/>
        <v>0</v>
      </c>
      <c r="V101" s="323">
        <f t="shared" si="54"/>
        <v>0</v>
      </c>
      <c r="W101" s="323">
        <f t="shared" si="55"/>
        <v>0</v>
      </c>
      <c r="X101" s="323">
        <f t="shared" si="56"/>
        <v>0</v>
      </c>
      <c r="Y101" s="323">
        <f t="shared" si="57"/>
        <v>0</v>
      </c>
      <c r="Z101" s="323">
        <f t="shared" si="58"/>
        <v>0</v>
      </c>
      <c r="AA101" s="323">
        <f t="shared" si="59"/>
        <v>0</v>
      </c>
      <c r="AB101" s="323">
        <f t="shared" si="60"/>
        <v>0</v>
      </c>
      <c r="AC101" s="323">
        <f t="shared" si="61"/>
        <v>0</v>
      </c>
      <c r="AD101" s="323">
        <f t="shared" si="62"/>
        <v>0</v>
      </c>
      <c r="AE101" s="323">
        <f t="shared" si="63"/>
        <v>0</v>
      </c>
      <c r="AF101" s="323">
        <f t="shared" si="88"/>
        <v>0</v>
      </c>
      <c r="AG101" s="323">
        <f t="shared" si="89"/>
        <v>0</v>
      </c>
      <c r="AH101" s="323">
        <f t="shared" si="64"/>
        <v>0</v>
      </c>
      <c r="AI101" s="323">
        <f t="shared" si="65"/>
        <v>0</v>
      </c>
      <c r="AJ101" s="323">
        <f t="shared" si="66"/>
        <v>0</v>
      </c>
      <c r="AK101" s="323">
        <f t="shared" si="67"/>
        <v>0</v>
      </c>
      <c r="AL101" s="323">
        <f t="shared" si="68"/>
        <v>0</v>
      </c>
      <c r="AM101" s="323">
        <f t="shared" si="69"/>
        <v>0</v>
      </c>
      <c r="AN101" s="323">
        <f t="shared" si="70"/>
        <v>0</v>
      </c>
      <c r="AO101" s="323">
        <f t="shared" si="71"/>
        <v>0</v>
      </c>
      <c r="AP101" s="323">
        <f t="shared" si="72"/>
        <v>0</v>
      </c>
      <c r="AQ101" s="323">
        <f t="shared" si="73"/>
        <v>0</v>
      </c>
      <c r="AR101" s="323">
        <f t="shared" si="74"/>
        <v>0</v>
      </c>
      <c r="AS101" s="323">
        <f t="shared" si="75"/>
        <v>0</v>
      </c>
      <c r="AT101" s="323">
        <f t="shared" si="76"/>
        <v>0</v>
      </c>
      <c r="AU101" s="323">
        <f t="shared" si="77"/>
        <v>0</v>
      </c>
      <c r="AV101" s="323">
        <f t="shared" si="78"/>
        <v>0</v>
      </c>
      <c r="AW101" s="323">
        <f t="shared" si="79"/>
        <v>0</v>
      </c>
      <c r="AX101" s="323">
        <f t="shared" si="80"/>
        <v>0</v>
      </c>
      <c r="AY101" s="323">
        <f t="shared" si="81"/>
        <v>0</v>
      </c>
      <c r="AZ101" s="323">
        <f t="shared" si="82"/>
        <v>0</v>
      </c>
      <c r="BA101" s="323">
        <f t="shared" si="83"/>
        <v>0</v>
      </c>
    </row>
    <row r="102" spans="1:53" s="320" customFormat="1" ht="15.75" customHeight="1">
      <c r="A102" s="63" t="str">
        <f t="array" ref="A102">IF(C102&lt;&gt;0,SUM(($C$11:C102&lt;&gt;0)*1),"")</f>
        <v/>
      </c>
      <c r="B102" s="321"/>
      <c r="C102" s="321"/>
      <c r="D102" s="321"/>
      <c r="E102" s="443"/>
      <c r="F102" s="377"/>
      <c r="G102" s="379"/>
      <c r="H102" s="379"/>
      <c r="I102" s="63" t="str">
        <f t="shared" si="90"/>
        <v/>
      </c>
      <c r="J102" s="323">
        <f t="shared" si="46"/>
        <v>0</v>
      </c>
      <c r="K102" s="323">
        <f t="shared" si="47"/>
        <v>0</v>
      </c>
      <c r="L102" s="323">
        <f t="shared" si="48"/>
        <v>0</v>
      </c>
      <c r="M102" s="323">
        <f t="shared" si="49"/>
        <v>0</v>
      </c>
      <c r="N102" s="323">
        <f t="shared" si="84"/>
        <v>0</v>
      </c>
      <c r="O102" s="323">
        <f t="shared" si="85"/>
        <v>0</v>
      </c>
      <c r="P102" s="323">
        <f t="shared" si="50"/>
        <v>0</v>
      </c>
      <c r="Q102" s="323">
        <f t="shared" si="51"/>
        <v>0</v>
      </c>
      <c r="R102" s="323">
        <f t="shared" si="52"/>
        <v>0</v>
      </c>
      <c r="S102" s="323">
        <f t="shared" si="53"/>
        <v>0</v>
      </c>
      <c r="T102" s="323">
        <f t="shared" si="86"/>
        <v>0</v>
      </c>
      <c r="U102" s="323">
        <f t="shared" si="87"/>
        <v>0</v>
      </c>
      <c r="V102" s="323">
        <f t="shared" si="54"/>
        <v>0</v>
      </c>
      <c r="W102" s="323">
        <f t="shared" si="55"/>
        <v>0</v>
      </c>
      <c r="X102" s="323">
        <f t="shared" si="56"/>
        <v>0</v>
      </c>
      <c r="Y102" s="323">
        <f t="shared" si="57"/>
        <v>0</v>
      </c>
      <c r="Z102" s="323">
        <f t="shared" si="58"/>
        <v>0</v>
      </c>
      <c r="AA102" s="323">
        <f t="shared" si="59"/>
        <v>0</v>
      </c>
      <c r="AB102" s="323">
        <f t="shared" si="60"/>
        <v>0</v>
      </c>
      <c r="AC102" s="323">
        <f t="shared" si="61"/>
        <v>0</v>
      </c>
      <c r="AD102" s="323">
        <f t="shared" si="62"/>
        <v>0</v>
      </c>
      <c r="AE102" s="323">
        <f t="shared" si="63"/>
        <v>0</v>
      </c>
      <c r="AF102" s="323">
        <f t="shared" si="88"/>
        <v>0</v>
      </c>
      <c r="AG102" s="323">
        <f t="shared" si="89"/>
        <v>0</v>
      </c>
      <c r="AH102" s="323">
        <f t="shared" si="64"/>
        <v>0</v>
      </c>
      <c r="AI102" s="323">
        <f t="shared" si="65"/>
        <v>0</v>
      </c>
      <c r="AJ102" s="323">
        <f t="shared" si="66"/>
        <v>0</v>
      </c>
      <c r="AK102" s="323">
        <f t="shared" si="67"/>
        <v>0</v>
      </c>
      <c r="AL102" s="323">
        <f t="shared" si="68"/>
        <v>0</v>
      </c>
      <c r="AM102" s="323">
        <f t="shared" si="69"/>
        <v>0</v>
      </c>
      <c r="AN102" s="323">
        <f t="shared" si="70"/>
        <v>0</v>
      </c>
      <c r="AO102" s="323">
        <f t="shared" si="71"/>
        <v>0</v>
      </c>
      <c r="AP102" s="323">
        <f t="shared" si="72"/>
        <v>0</v>
      </c>
      <c r="AQ102" s="323">
        <f t="shared" si="73"/>
        <v>0</v>
      </c>
      <c r="AR102" s="323">
        <f t="shared" si="74"/>
        <v>0</v>
      </c>
      <c r="AS102" s="323">
        <f t="shared" si="75"/>
        <v>0</v>
      </c>
      <c r="AT102" s="323">
        <f t="shared" si="76"/>
        <v>0</v>
      </c>
      <c r="AU102" s="323">
        <f t="shared" si="77"/>
        <v>0</v>
      </c>
      <c r="AV102" s="323">
        <f t="shared" si="78"/>
        <v>0</v>
      </c>
      <c r="AW102" s="323">
        <f t="shared" si="79"/>
        <v>0</v>
      </c>
      <c r="AX102" s="323">
        <f t="shared" si="80"/>
        <v>0</v>
      </c>
      <c r="AY102" s="323">
        <f t="shared" si="81"/>
        <v>0</v>
      </c>
      <c r="AZ102" s="323">
        <f t="shared" si="82"/>
        <v>0</v>
      </c>
      <c r="BA102" s="323">
        <f t="shared" si="83"/>
        <v>0</v>
      </c>
    </row>
    <row r="103" spans="1:53" s="320" customFormat="1" ht="15.75" customHeight="1">
      <c r="A103" s="63" t="str">
        <f t="array" ref="A103">IF(C103&lt;&gt;0,SUM(($C$11:C103&lt;&gt;0)*1),"")</f>
        <v/>
      </c>
      <c r="B103" s="321"/>
      <c r="C103" s="321"/>
      <c r="D103" s="321"/>
      <c r="E103" s="443"/>
      <c r="F103" s="377"/>
      <c r="G103" s="379"/>
      <c r="H103" s="379"/>
      <c r="I103" s="63" t="str">
        <f t="shared" si="90"/>
        <v/>
      </c>
      <c r="J103" s="323">
        <f t="shared" si="46"/>
        <v>0</v>
      </c>
      <c r="K103" s="323">
        <f t="shared" si="47"/>
        <v>0</v>
      </c>
      <c r="L103" s="323">
        <f t="shared" si="48"/>
        <v>0</v>
      </c>
      <c r="M103" s="323">
        <f t="shared" si="49"/>
        <v>0</v>
      </c>
      <c r="N103" s="323">
        <f t="shared" si="84"/>
        <v>0</v>
      </c>
      <c r="O103" s="323">
        <f t="shared" si="85"/>
        <v>0</v>
      </c>
      <c r="P103" s="323">
        <f t="shared" si="50"/>
        <v>0</v>
      </c>
      <c r="Q103" s="323">
        <f t="shared" si="51"/>
        <v>0</v>
      </c>
      <c r="R103" s="323">
        <f t="shared" si="52"/>
        <v>0</v>
      </c>
      <c r="S103" s="323">
        <f t="shared" si="53"/>
        <v>0</v>
      </c>
      <c r="T103" s="323">
        <f t="shared" si="86"/>
        <v>0</v>
      </c>
      <c r="U103" s="323">
        <f t="shared" si="87"/>
        <v>0</v>
      </c>
      <c r="V103" s="323">
        <f t="shared" si="54"/>
        <v>0</v>
      </c>
      <c r="W103" s="323">
        <f t="shared" si="55"/>
        <v>0</v>
      </c>
      <c r="X103" s="323">
        <f t="shared" si="56"/>
        <v>0</v>
      </c>
      <c r="Y103" s="323">
        <f t="shared" si="57"/>
        <v>0</v>
      </c>
      <c r="Z103" s="323">
        <f t="shared" si="58"/>
        <v>0</v>
      </c>
      <c r="AA103" s="323">
        <f t="shared" si="59"/>
        <v>0</v>
      </c>
      <c r="AB103" s="323">
        <f t="shared" si="60"/>
        <v>0</v>
      </c>
      <c r="AC103" s="323">
        <f t="shared" si="61"/>
        <v>0</v>
      </c>
      <c r="AD103" s="323">
        <f t="shared" si="62"/>
        <v>0</v>
      </c>
      <c r="AE103" s="323">
        <f t="shared" si="63"/>
        <v>0</v>
      </c>
      <c r="AF103" s="323">
        <f t="shared" si="88"/>
        <v>0</v>
      </c>
      <c r="AG103" s="323">
        <f t="shared" si="89"/>
        <v>0</v>
      </c>
      <c r="AH103" s="323">
        <f t="shared" si="64"/>
        <v>0</v>
      </c>
      <c r="AI103" s="323">
        <f t="shared" si="65"/>
        <v>0</v>
      </c>
      <c r="AJ103" s="323">
        <f t="shared" si="66"/>
        <v>0</v>
      </c>
      <c r="AK103" s="323">
        <f t="shared" si="67"/>
        <v>0</v>
      </c>
      <c r="AL103" s="323">
        <f t="shared" si="68"/>
        <v>0</v>
      </c>
      <c r="AM103" s="323">
        <f t="shared" si="69"/>
        <v>0</v>
      </c>
      <c r="AN103" s="323">
        <f t="shared" si="70"/>
        <v>0</v>
      </c>
      <c r="AO103" s="323">
        <f t="shared" si="71"/>
        <v>0</v>
      </c>
      <c r="AP103" s="323">
        <f t="shared" si="72"/>
        <v>0</v>
      </c>
      <c r="AQ103" s="323">
        <f t="shared" si="73"/>
        <v>0</v>
      </c>
      <c r="AR103" s="323">
        <f t="shared" si="74"/>
        <v>0</v>
      </c>
      <c r="AS103" s="323">
        <f t="shared" si="75"/>
        <v>0</v>
      </c>
      <c r="AT103" s="323">
        <f t="shared" si="76"/>
        <v>0</v>
      </c>
      <c r="AU103" s="323">
        <f t="shared" si="77"/>
        <v>0</v>
      </c>
      <c r="AV103" s="323">
        <f t="shared" si="78"/>
        <v>0</v>
      </c>
      <c r="AW103" s="323">
        <f t="shared" si="79"/>
        <v>0</v>
      </c>
      <c r="AX103" s="323">
        <f t="shared" si="80"/>
        <v>0</v>
      </c>
      <c r="AY103" s="323">
        <f t="shared" si="81"/>
        <v>0</v>
      </c>
      <c r="AZ103" s="323">
        <f t="shared" si="82"/>
        <v>0</v>
      </c>
      <c r="BA103" s="323">
        <f t="shared" si="83"/>
        <v>0</v>
      </c>
    </row>
    <row r="104" spans="1:53" s="320" customFormat="1" ht="15.75" customHeight="1">
      <c r="A104" s="63" t="str">
        <f t="array" ref="A104">IF(C104&lt;&gt;0,SUM(($C$11:C104&lt;&gt;0)*1),"")</f>
        <v/>
      </c>
      <c r="B104" s="321"/>
      <c r="C104" s="321"/>
      <c r="D104" s="321"/>
      <c r="E104" s="443"/>
      <c r="F104" s="377"/>
      <c r="G104" s="379"/>
      <c r="H104" s="379"/>
      <c r="I104" s="63" t="str">
        <f t="shared" si="90"/>
        <v/>
      </c>
      <c r="J104" s="323">
        <f t="shared" si="46"/>
        <v>0</v>
      </c>
      <c r="K104" s="323">
        <f t="shared" si="47"/>
        <v>0</v>
      </c>
      <c r="L104" s="323">
        <f t="shared" si="48"/>
        <v>0</v>
      </c>
      <c r="M104" s="323">
        <f t="shared" si="49"/>
        <v>0</v>
      </c>
      <c r="N104" s="323">
        <f t="shared" si="84"/>
        <v>0</v>
      </c>
      <c r="O104" s="323">
        <f t="shared" si="85"/>
        <v>0</v>
      </c>
      <c r="P104" s="323">
        <f t="shared" si="50"/>
        <v>0</v>
      </c>
      <c r="Q104" s="323">
        <f t="shared" si="51"/>
        <v>0</v>
      </c>
      <c r="R104" s="323">
        <f t="shared" si="52"/>
        <v>0</v>
      </c>
      <c r="S104" s="323">
        <f t="shared" si="53"/>
        <v>0</v>
      </c>
      <c r="T104" s="323">
        <f t="shared" si="86"/>
        <v>0</v>
      </c>
      <c r="U104" s="323">
        <f t="shared" si="87"/>
        <v>0</v>
      </c>
      <c r="V104" s="323">
        <f t="shared" si="54"/>
        <v>0</v>
      </c>
      <c r="W104" s="323">
        <f t="shared" si="55"/>
        <v>0</v>
      </c>
      <c r="X104" s="323">
        <f t="shared" si="56"/>
        <v>0</v>
      </c>
      <c r="Y104" s="323">
        <f t="shared" si="57"/>
        <v>0</v>
      </c>
      <c r="Z104" s="323">
        <f t="shared" si="58"/>
        <v>0</v>
      </c>
      <c r="AA104" s="323">
        <f t="shared" si="59"/>
        <v>0</v>
      </c>
      <c r="AB104" s="323">
        <f t="shared" si="60"/>
        <v>0</v>
      </c>
      <c r="AC104" s="323">
        <f t="shared" si="61"/>
        <v>0</v>
      </c>
      <c r="AD104" s="323">
        <f t="shared" si="62"/>
        <v>0</v>
      </c>
      <c r="AE104" s="323">
        <f t="shared" si="63"/>
        <v>0</v>
      </c>
      <c r="AF104" s="323">
        <f t="shared" si="88"/>
        <v>0</v>
      </c>
      <c r="AG104" s="323">
        <f t="shared" si="89"/>
        <v>0</v>
      </c>
      <c r="AH104" s="323">
        <f t="shared" si="64"/>
        <v>0</v>
      </c>
      <c r="AI104" s="323">
        <f t="shared" si="65"/>
        <v>0</v>
      </c>
      <c r="AJ104" s="323">
        <f t="shared" si="66"/>
        <v>0</v>
      </c>
      <c r="AK104" s="323">
        <f t="shared" si="67"/>
        <v>0</v>
      </c>
      <c r="AL104" s="323">
        <f t="shared" si="68"/>
        <v>0</v>
      </c>
      <c r="AM104" s="323">
        <f t="shared" si="69"/>
        <v>0</v>
      </c>
      <c r="AN104" s="323">
        <f t="shared" si="70"/>
        <v>0</v>
      </c>
      <c r="AO104" s="323">
        <f t="shared" si="71"/>
        <v>0</v>
      </c>
      <c r="AP104" s="323">
        <f t="shared" si="72"/>
        <v>0</v>
      </c>
      <c r="AQ104" s="323">
        <f t="shared" si="73"/>
        <v>0</v>
      </c>
      <c r="AR104" s="323">
        <f t="shared" si="74"/>
        <v>0</v>
      </c>
      <c r="AS104" s="323">
        <f t="shared" si="75"/>
        <v>0</v>
      </c>
      <c r="AT104" s="323">
        <f t="shared" si="76"/>
        <v>0</v>
      </c>
      <c r="AU104" s="323">
        <f t="shared" si="77"/>
        <v>0</v>
      </c>
      <c r="AV104" s="323">
        <f t="shared" si="78"/>
        <v>0</v>
      </c>
      <c r="AW104" s="323">
        <f t="shared" si="79"/>
        <v>0</v>
      </c>
      <c r="AX104" s="323">
        <f t="shared" si="80"/>
        <v>0</v>
      </c>
      <c r="AY104" s="323">
        <f t="shared" si="81"/>
        <v>0</v>
      </c>
      <c r="AZ104" s="323">
        <f t="shared" si="82"/>
        <v>0</v>
      </c>
      <c r="BA104" s="323">
        <f t="shared" si="83"/>
        <v>0</v>
      </c>
    </row>
    <row r="105" spans="1:53" s="320" customFormat="1" ht="15.75" customHeight="1">
      <c r="A105" s="63" t="str">
        <f t="array" ref="A105">IF(C105&lt;&gt;0,SUM(($C$11:C105&lt;&gt;0)*1),"")</f>
        <v/>
      </c>
      <c r="B105" s="321"/>
      <c r="C105" s="321"/>
      <c r="D105" s="321"/>
      <c r="E105" s="443"/>
      <c r="F105" s="377"/>
      <c r="G105" s="379"/>
      <c r="H105" s="379"/>
      <c r="I105" s="63" t="str">
        <f>A105</f>
        <v/>
      </c>
      <c r="J105" s="323">
        <f t="shared" si="46"/>
        <v>0</v>
      </c>
      <c r="K105" s="323">
        <f t="shared" si="47"/>
        <v>0</v>
      </c>
      <c r="L105" s="323">
        <f t="shared" si="48"/>
        <v>0</v>
      </c>
      <c r="M105" s="323">
        <f t="shared" si="49"/>
        <v>0</v>
      </c>
      <c r="N105" s="323">
        <f t="shared" si="84"/>
        <v>0</v>
      </c>
      <c r="O105" s="323">
        <f t="shared" si="85"/>
        <v>0</v>
      </c>
      <c r="P105" s="323">
        <f t="shared" si="50"/>
        <v>0</v>
      </c>
      <c r="Q105" s="323">
        <f t="shared" si="51"/>
        <v>0</v>
      </c>
      <c r="R105" s="323">
        <f t="shared" si="52"/>
        <v>0</v>
      </c>
      <c r="S105" s="323">
        <f t="shared" si="53"/>
        <v>0</v>
      </c>
      <c r="T105" s="323">
        <f t="shared" si="86"/>
        <v>0</v>
      </c>
      <c r="U105" s="323">
        <f t="shared" si="87"/>
        <v>0</v>
      </c>
      <c r="V105" s="323">
        <f t="shared" si="54"/>
        <v>0</v>
      </c>
      <c r="W105" s="323">
        <f t="shared" si="55"/>
        <v>0</v>
      </c>
      <c r="X105" s="323">
        <f t="shared" si="56"/>
        <v>0</v>
      </c>
      <c r="Y105" s="323">
        <f t="shared" si="57"/>
        <v>0</v>
      </c>
      <c r="Z105" s="323">
        <f t="shared" si="58"/>
        <v>0</v>
      </c>
      <c r="AA105" s="323">
        <f t="shared" si="59"/>
        <v>0</v>
      </c>
      <c r="AB105" s="323">
        <f t="shared" si="60"/>
        <v>0</v>
      </c>
      <c r="AC105" s="323">
        <f t="shared" si="61"/>
        <v>0</v>
      </c>
      <c r="AD105" s="323">
        <f t="shared" si="62"/>
        <v>0</v>
      </c>
      <c r="AE105" s="323">
        <f t="shared" si="63"/>
        <v>0</v>
      </c>
      <c r="AF105" s="323">
        <f t="shared" si="88"/>
        <v>0</v>
      </c>
      <c r="AG105" s="323">
        <f t="shared" si="89"/>
        <v>0</v>
      </c>
      <c r="AH105" s="323">
        <f t="shared" si="64"/>
        <v>0</v>
      </c>
      <c r="AI105" s="323">
        <f t="shared" si="65"/>
        <v>0</v>
      </c>
      <c r="AJ105" s="323">
        <f t="shared" si="66"/>
        <v>0</v>
      </c>
      <c r="AK105" s="323">
        <f t="shared" si="67"/>
        <v>0</v>
      </c>
      <c r="AL105" s="323">
        <f t="shared" si="68"/>
        <v>0</v>
      </c>
      <c r="AM105" s="323">
        <f t="shared" si="69"/>
        <v>0</v>
      </c>
      <c r="AN105" s="323">
        <f t="shared" si="70"/>
        <v>0</v>
      </c>
      <c r="AO105" s="323">
        <f t="shared" si="71"/>
        <v>0</v>
      </c>
      <c r="AP105" s="323">
        <f t="shared" si="72"/>
        <v>0</v>
      </c>
      <c r="AQ105" s="323">
        <f t="shared" si="73"/>
        <v>0</v>
      </c>
      <c r="AR105" s="323">
        <f t="shared" si="74"/>
        <v>0</v>
      </c>
      <c r="AS105" s="323">
        <f t="shared" si="75"/>
        <v>0</v>
      </c>
      <c r="AT105" s="323">
        <f t="shared" si="76"/>
        <v>0</v>
      </c>
      <c r="AU105" s="323">
        <f t="shared" si="77"/>
        <v>0</v>
      </c>
      <c r="AV105" s="323">
        <f t="shared" si="78"/>
        <v>0</v>
      </c>
      <c r="AW105" s="323">
        <f t="shared" si="79"/>
        <v>0</v>
      </c>
      <c r="AX105" s="323">
        <f t="shared" si="80"/>
        <v>0</v>
      </c>
      <c r="AY105" s="323">
        <f t="shared" si="81"/>
        <v>0</v>
      </c>
      <c r="AZ105" s="323">
        <f t="shared" si="82"/>
        <v>0</v>
      </c>
      <c r="BA105" s="323">
        <f t="shared" si="83"/>
        <v>0</v>
      </c>
    </row>
    <row r="106" spans="1:53" s="320" customFormat="1" ht="15.75" customHeight="1">
      <c r="A106" s="63" t="str">
        <f t="array" ref="A106">IF(C106&lt;&gt;0,SUM(($C$11:C106&lt;&gt;0)*1),"")</f>
        <v/>
      </c>
      <c r="B106" s="321"/>
      <c r="C106" s="321"/>
      <c r="D106" s="321"/>
      <c r="E106" s="443"/>
      <c r="F106" s="377"/>
      <c r="G106" s="379"/>
      <c r="H106" s="379"/>
      <c r="I106" s="63" t="str">
        <f t="shared" ref="I106:I159" si="91">A106</f>
        <v/>
      </c>
      <c r="J106" s="323">
        <f t="shared" si="46"/>
        <v>0</v>
      </c>
      <c r="K106" s="323">
        <f t="shared" si="47"/>
        <v>0</v>
      </c>
      <c r="L106" s="323">
        <f t="shared" si="48"/>
        <v>0</v>
      </c>
      <c r="M106" s="323">
        <f t="shared" si="49"/>
        <v>0</v>
      </c>
      <c r="N106" s="323">
        <f t="shared" si="84"/>
        <v>0</v>
      </c>
      <c r="O106" s="323">
        <f t="shared" si="85"/>
        <v>0</v>
      </c>
      <c r="P106" s="323">
        <f t="shared" si="50"/>
        <v>0</v>
      </c>
      <c r="Q106" s="323">
        <f t="shared" si="51"/>
        <v>0</v>
      </c>
      <c r="R106" s="323">
        <f t="shared" si="52"/>
        <v>0</v>
      </c>
      <c r="S106" s="323">
        <f t="shared" si="53"/>
        <v>0</v>
      </c>
      <c r="T106" s="323">
        <f t="shared" si="86"/>
        <v>0</v>
      </c>
      <c r="U106" s="323">
        <f t="shared" si="87"/>
        <v>0</v>
      </c>
      <c r="V106" s="323">
        <f t="shared" si="54"/>
        <v>0</v>
      </c>
      <c r="W106" s="323">
        <f t="shared" si="55"/>
        <v>0</v>
      </c>
      <c r="X106" s="323">
        <f t="shared" si="56"/>
        <v>0</v>
      </c>
      <c r="Y106" s="323">
        <f t="shared" si="57"/>
        <v>0</v>
      </c>
      <c r="Z106" s="323">
        <f t="shared" si="58"/>
        <v>0</v>
      </c>
      <c r="AA106" s="323">
        <f t="shared" si="59"/>
        <v>0</v>
      </c>
      <c r="AB106" s="323">
        <f t="shared" si="60"/>
        <v>0</v>
      </c>
      <c r="AC106" s="323">
        <f t="shared" si="61"/>
        <v>0</v>
      </c>
      <c r="AD106" s="323">
        <f t="shared" si="62"/>
        <v>0</v>
      </c>
      <c r="AE106" s="323">
        <f t="shared" si="63"/>
        <v>0</v>
      </c>
      <c r="AF106" s="323">
        <f t="shared" si="88"/>
        <v>0</v>
      </c>
      <c r="AG106" s="323">
        <f t="shared" si="89"/>
        <v>0</v>
      </c>
      <c r="AH106" s="323">
        <f t="shared" si="64"/>
        <v>0</v>
      </c>
      <c r="AI106" s="323">
        <f t="shared" si="65"/>
        <v>0</v>
      </c>
      <c r="AJ106" s="323">
        <f t="shared" si="66"/>
        <v>0</v>
      </c>
      <c r="AK106" s="323">
        <f t="shared" si="67"/>
        <v>0</v>
      </c>
      <c r="AL106" s="323">
        <f t="shared" si="68"/>
        <v>0</v>
      </c>
      <c r="AM106" s="323">
        <f t="shared" si="69"/>
        <v>0</v>
      </c>
      <c r="AN106" s="323">
        <f t="shared" si="70"/>
        <v>0</v>
      </c>
      <c r="AO106" s="323">
        <f t="shared" si="71"/>
        <v>0</v>
      </c>
      <c r="AP106" s="323">
        <f t="shared" si="72"/>
        <v>0</v>
      </c>
      <c r="AQ106" s="323">
        <f t="shared" si="73"/>
        <v>0</v>
      </c>
      <c r="AR106" s="323">
        <f t="shared" si="74"/>
        <v>0</v>
      </c>
      <c r="AS106" s="323">
        <f t="shared" si="75"/>
        <v>0</v>
      </c>
      <c r="AT106" s="323">
        <f t="shared" si="76"/>
        <v>0</v>
      </c>
      <c r="AU106" s="323">
        <f t="shared" si="77"/>
        <v>0</v>
      </c>
      <c r="AV106" s="323">
        <f t="shared" si="78"/>
        <v>0</v>
      </c>
      <c r="AW106" s="323">
        <f t="shared" si="79"/>
        <v>0</v>
      </c>
      <c r="AX106" s="323">
        <f t="shared" si="80"/>
        <v>0</v>
      </c>
      <c r="AY106" s="323">
        <f t="shared" si="81"/>
        <v>0</v>
      </c>
      <c r="AZ106" s="323">
        <f t="shared" si="82"/>
        <v>0</v>
      </c>
      <c r="BA106" s="323">
        <f t="shared" si="83"/>
        <v>0</v>
      </c>
    </row>
    <row r="107" spans="1:53" s="320" customFormat="1" ht="15.75" customHeight="1">
      <c r="A107" s="63" t="str">
        <f t="array" ref="A107">IF(C107&lt;&gt;0,SUM(($C$11:C107&lt;&gt;0)*1),"")</f>
        <v/>
      </c>
      <c r="B107" s="321"/>
      <c r="C107" s="321"/>
      <c r="D107" s="321"/>
      <c r="E107" s="443"/>
      <c r="F107" s="377"/>
      <c r="G107" s="379"/>
      <c r="H107" s="379"/>
      <c r="I107" s="63" t="str">
        <f t="shared" si="91"/>
        <v/>
      </c>
      <c r="J107" s="323">
        <f t="shared" si="46"/>
        <v>0</v>
      </c>
      <c r="K107" s="323">
        <f t="shared" si="47"/>
        <v>0</v>
      </c>
      <c r="L107" s="323">
        <f t="shared" si="48"/>
        <v>0</v>
      </c>
      <c r="M107" s="323">
        <f t="shared" si="49"/>
        <v>0</v>
      </c>
      <c r="N107" s="323">
        <f t="shared" si="84"/>
        <v>0</v>
      </c>
      <c r="O107" s="323">
        <f t="shared" si="85"/>
        <v>0</v>
      </c>
      <c r="P107" s="323">
        <f t="shared" si="50"/>
        <v>0</v>
      </c>
      <c r="Q107" s="323">
        <f t="shared" si="51"/>
        <v>0</v>
      </c>
      <c r="R107" s="323">
        <f t="shared" si="52"/>
        <v>0</v>
      </c>
      <c r="S107" s="323">
        <f t="shared" si="53"/>
        <v>0</v>
      </c>
      <c r="T107" s="323">
        <f t="shared" si="86"/>
        <v>0</v>
      </c>
      <c r="U107" s="323">
        <f t="shared" si="87"/>
        <v>0</v>
      </c>
      <c r="V107" s="323">
        <f t="shared" si="54"/>
        <v>0</v>
      </c>
      <c r="W107" s="323">
        <f t="shared" si="55"/>
        <v>0</v>
      </c>
      <c r="X107" s="323">
        <f t="shared" si="56"/>
        <v>0</v>
      </c>
      <c r="Y107" s="323">
        <f t="shared" si="57"/>
        <v>0</v>
      </c>
      <c r="Z107" s="323">
        <f t="shared" si="58"/>
        <v>0</v>
      </c>
      <c r="AA107" s="323">
        <f t="shared" si="59"/>
        <v>0</v>
      </c>
      <c r="AB107" s="323">
        <f t="shared" si="60"/>
        <v>0</v>
      </c>
      <c r="AC107" s="323">
        <f t="shared" si="61"/>
        <v>0</v>
      </c>
      <c r="AD107" s="323">
        <f t="shared" si="62"/>
        <v>0</v>
      </c>
      <c r="AE107" s="323">
        <f t="shared" si="63"/>
        <v>0</v>
      </c>
      <c r="AF107" s="323">
        <f t="shared" si="88"/>
        <v>0</v>
      </c>
      <c r="AG107" s="323">
        <f t="shared" si="89"/>
        <v>0</v>
      </c>
      <c r="AH107" s="323">
        <f t="shared" si="64"/>
        <v>0</v>
      </c>
      <c r="AI107" s="323">
        <f t="shared" si="65"/>
        <v>0</v>
      </c>
      <c r="AJ107" s="323">
        <f t="shared" si="66"/>
        <v>0</v>
      </c>
      <c r="AK107" s="323">
        <f t="shared" si="67"/>
        <v>0</v>
      </c>
      <c r="AL107" s="323">
        <f t="shared" si="68"/>
        <v>0</v>
      </c>
      <c r="AM107" s="323">
        <f t="shared" si="69"/>
        <v>0</v>
      </c>
      <c r="AN107" s="323">
        <f t="shared" si="70"/>
        <v>0</v>
      </c>
      <c r="AO107" s="323">
        <f t="shared" si="71"/>
        <v>0</v>
      </c>
      <c r="AP107" s="323">
        <f t="shared" si="72"/>
        <v>0</v>
      </c>
      <c r="AQ107" s="323">
        <f t="shared" si="73"/>
        <v>0</v>
      </c>
      <c r="AR107" s="323">
        <f t="shared" si="74"/>
        <v>0</v>
      </c>
      <c r="AS107" s="323">
        <f t="shared" si="75"/>
        <v>0</v>
      </c>
      <c r="AT107" s="323">
        <f t="shared" si="76"/>
        <v>0</v>
      </c>
      <c r="AU107" s="323">
        <f t="shared" si="77"/>
        <v>0</v>
      </c>
      <c r="AV107" s="323">
        <f t="shared" si="78"/>
        <v>0</v>
      </c>
      <c r="AW107" s="323">
        <f t="shared" si="79"/>
        <v>0</v>
      </c>
      <c r="AX107" s="323">
        <f t="shared" si="80"/>
        <v>0</v>
      </c>
      <c r="AY107" s="323">
        <f t="shared" si="81"/>
        <v>0</v>
      </c>
      <c r="AZ107" s="323">
        <f t="shared" si="82"/>
        <v>0</v>
      </c>
      <c r="BA107" s="323">
        <f t="shared" si="83"/>
        <v>0</v>
      </c>
    </row>
    <row r="108" spans="1:53" s="320" customFormat="1" ht="15.75" customHeight="1">
      <c r="A108" s="63" t="str">
        <f t="array" ref="A108">IF(C108&lt;&gt;0,SUM(($C$11:C108&lt;&gt;0)*1),"")</f>
        <v/>
      </c>
      <c r="B108" s="321"/>
      <c r="C108" s="321"/>
      <c r="D108" s="321"/>
      <c r="E108" s="443"/>
      <c r="F108" s="377"/>
      <c r="G108" s="379"/>
      <c r="H108" s="379"/>
      <c r="I108" s="63" t="str">
        <f t="shared" si="91"/>
        <v/>
      </c>
      <c r="J108" s="323">
        <f t="shared" si="46"/>
        <v>0</v>
      </c>
      <c r="K108" s="323">
        <f t="shared" si="47"/>
        <v>0</v>
      </c>
      <c r="L108" s="323">
        <f t="shared" si="48"/>
        <v>0</v>
      </c>
      <c r="M108" s="323">
        <f t="shared" si="49"/>
        <v>0</v>
      </c>
      <c r="N108" s="323">
        <f t="shared" si="84"/>
        <v>0</v>
      </c>
      <c r="O108" s="323">
        <f t="shared" si="85"/>
        <v>0</v>
      </c>
      <c r="P108" s="323">
        <f t="shared" si="50"/>
        <v>0</v>
      </c>
      <c r="Q108" s="323">
        <f t="shared" si="51"/>
        <v>0</v>
      </c>
      <c r="R108" s="323">
        <f t="shared" si="52"/>
        <v>0</v>
      </c>
      <c r="S108" s="323">
        <f t="shared" si="53"/>
        <v>0</v>
      </c>
      <c r="T108" s="323">
        <f t="shared" si="86"/>
        <v>0</v>
      </c>
      <c r="U108" s="323">
        <f t="shared" si="87"/>
        <v>0</v>
      </c>
      <c r="V108" s="323">
        <f t="shared" si="54"/>
        <v>0</v>
      </c>
      <c r="W108" s="323">
        <f t="shared" si="55"/>
        <v>0</v>
      </c>
      <c r="X108" s="323">
        <f t="shared" si="56"/>
        <v>0</v>
      </c>
      <c r="Y108" s="323">
        <f t="shared" si="57"/>
        <v>0</v>
      </c>
      <c r="Z108" s="323">
        <f t="shared" si="58"/>
        <v>0</v>
      </c>
      <c r="AA108" s="323">
        <f t="shared" si="59"/>
        <v>0</v>
      </c>
      <c r="AB108" s="323">
        <f t="shared" si="60"/>
        <v>0</v>
      </c>
      <c r="AC108" s="323">
        <f t="shared" si="61"/>
        <v>0</v>
      </c>
      <c r="AD108" s="323">
        <f t="shared" si="62"/>
        <v>0</v>
      </c>
      <c r="AE108" s="323">
        <f t="shared" si="63"/>
        <v>0</v>
      </c>
      <c r="AF108" s="323">
        <f t="shared" si="88"/>
        <v>0</v>
      </c>
      <c r="AG108" s="323">
        <f t="shared" si="89"/>
        <v>0</v>
      </c>
      <c r="AH108" s="323">
        <f t="shared" si="64"/>
        <v>0</v>
      </c>
      <c r="AI108" s="323">
        <f t="shared" si="65"/>
        <v>0</v>
      </c>
      <c r="AJ108" s="323">
        <f t="shared" si="66"/>
        <v>0</v>
      </c>
      <c r="AK108" s="323">
        <f t="shared" si="67"/>
        <v>0</v>
      </c>
      <c r="AL108" s="323">
        <f t="shared" si="68"/>
        <v>0</v>
      </c>
      <c r="AM108" s="323">
        <f t="shared" si="69"/>
        <v>0</v>
      </c>
      <c r="AN108" s="323">
        <f t="shared" si="70"/>
        <v>0</v>
      </c>
      <c r="AO108" s="323">
        <f t="shared" si="71"/>
        <v>0</v>
      </c>
      <c r="AP108" s="323">
        <f t="shared" si="72"/>
        <v>0</v>
      </c>
      <c r="AQ108" s="323">
        <f t="shared" si="73"/>
        <v>0</v>
      </c>
      <c r="AR108" s="323">
        <f t="shared" si="74"/>
        <v>0</v>
      </c>
      <c r="AS108" s="323">
        <f t="shared" si="75"/>
        <v>0</v>
      </c>
      <c r="AT108" s="323">
        <f t="shared" si="76"/>
        <v>0</v>
      </c>
      <c r="AU108" s="323">
        <f t="shared" si="77"/>
        <v>0</v>
      </c>
      <c r="AV108" s="323">
        <f t="shared" si="78"/>
        <v>0</v>
      </c>
      <c r="AW108" s="323">
        <f t="shared" si="79"/>
        <v>0</v>
      </c>
      <c r="AX108" s="323">
        <f t="shared" si="80"/>
        <v>0</v>
      </c>
      <c r="AY108" s="323">
        <f t="shared" si="81"/>
        <v>0</v>
      </c>
      <c r="AZ108" s="323">
        <f t="shared" si="82"/>
        <v>0</v>
      </c>
      <c r="BA108" s="323">
        <f t="shared" si="83"/>
        <v>0</v>
      </c>
    </row>
    <row r="109" spans="1:53" s="320" customFormat="1" ht="15.75" customHeight="1">
      <c r="A109" s="63" t="str">
        <f t="array" ref="A109">IF(C109&lt;&gt;0,SUM(($C$11:C109&lt;&gt;0)*1),"")</f>
        <v/>
      </c>
      <c r="B109" s="321"/>
      <c r="C109" s="321"/>
      <c r="D109" s="321"/>
      <c r="E109" s="443"/>
      <c r="F109" s="377"/>
      <c r="G109" s="379"/>
      <c r="H109" s="379"/>
      <c r="I109" s="63" t="str">
        <f t="shared" si="91"/>
        <v/>
      </c>
      <c r="J109" s="323">
        <f t="shared" si="46"/>
        <v>0</v>
      </c>
      <c r="K109" s="323">
        <f t="shared" si="47"/>
        <v>0</v>
      </c>
      <c r="L109" s="323">
        <f t="shared" si="48"/>
        <v>0</v>
      </c>
      <c r="M109" s="323">
        <f t="shared" si="49"/>
        <v>0</v>
      </c>
      <c r="N109" s="323">
        <f t="shared" si="84"/>
        <v>0</v>
      </c>
      <c r="O109" s="323">
        <f t="shared" si="85"/>
        <v>0</v>
      </c>
      <c r="P109" s="323">
        <f t="shared" si="50"/>
        <v>0</v>
      </c>
      <c r="Q109" s="323">
        <f t="shared" si="51"/>
        <v>0</v>
      </c>
      <c r="R109" s="323">
        <f t="shared" si="52"/>
        <v>0</v>
      </c>
      <c r="S109" s="323">
        <f t="shared" si="53"/>
        <v>0</v>
      </c>
      <c r="T109" s="323">
        <f t="shared" si="86"/>
        <v>0</v>
      </c>
      <c r="U109" s="323">
        <f t="shared" si="87"/>
        <v>0</v>
      </c>
      <c r="V109" s="323">
        <f t="shared" si="54"/>
        <v>0</v>
      </c>
      <c r="W109" s="323">
        <f t="shared" si="55"/>
        <v>0</v>
      </c>
      <c r="X109" s="323">
        <f t="shared" si="56"/>
        <v>0</v>
      </c>
      <c r="Y109" s="323">
        <f t="shared" si="57"/>
        <v>0</v>
      </c>
      <c r="Z109" s="323">
        <f t="shared" si="58"/>
        <v>0</v>
      </c>
      <c r="AA109" s="323">
        <f t="shared" si="59"/>
        <v>0</v>
      </c>
      <c r="AB109" s="323">
        <f t="shared" si="60"/>
        <v>0</v>
      </c>
      <c r="AC109" s="323">
        <f t="shared" si="61"/>
        <v>0</v>
      </c>
      <c r="AD109" s="323">
        <f t="shared" si="62"/>
        <v>0</v>
      </c>
      <c r="AE109" s="323">
        <f t="shared" si="63"/>
        <v>0</v>
      </c>
      <c r="AF109" s="323">
        <f t="shared" si="88"/>
        <v>0</v>
      </c>
      <c r="AG109" s="323">
        <f t="shared" si="89"/>
        <v>0</v>
      </c>
      <c r="AH109" s="323">
        <f t="shared" si="64"/>
        <v>0</v>
      </c>
      <c r="AI109" s="323">
        <f t="shared" si="65"/>
        <v>0</v>
      </c>
      <c r="AJ109" s="323">
        <f t="shared" si="66"/>
        <v>0</v>
      </c>
      <c r="AK109" s="323">
        <f t="shared" si="67"/>
        <v>0</v>
      </c>
      <c r="AL109" s="323">
        <f t="shared" si="68"/>
        <v>0</v>
      </c>
      <c r="AM109" s="323">
        <f t="shared" si="69"/>
        <v>0</v>
      </c>
      <c r="AN109" s="323">
        <f t="shared" si="70"/>
        <v>0</v>
      </c>
      <c r="AO109" s="323">
        <f t="shared" si="71"/>
        <v>0</v>
      </c>
      <c r="AP109" s="323">
        <f t="shared" si="72"/>
        <v>0</v>
      </c>
      <c r="AQ109" s="323">
        <f t="shared" si="73"/>
        <v>0</v>
      </c>
      <c r="AR109" s="323">
        <f t="shared" si="74"/>
        <v>0</v>
      </c>
      <c r="AS109" s="323">
        <f t="shared" si="75"/>
        <v>0</v>
      </c>
      <c r="AT109" s="323">
        <f t="shared" si="76"/>
        <v>0</v>
      </c>
      <c r="AU109" s="323">
        <f t="shared" si="77"/>
        <v>0</v>
      </c>
      <c r="AV109" s="323">
        <f t="shared" si="78"/>
        <v>0</v>
      </c>
      <c r="AW109" s="323">
        <f t="shared" si="79"/>
        <v>0</v>
      </c>
      <c r="AX109" s="323">
        <f t="shared" si="80"/>
        <v>0</v>
      </c>
      <c r="AY109" s="323">
        <f t="shared" si="81"/>
        <v>0</v>
      </c>
      <c r="AZ109" s="323">
        <f t="shared" si="82"/>
        <v>0</v>
      </c>
      <c r="BA109" s="323">
        <f t="shared" si="83"/>
        <v>0</v>
      </c>
    </row>
    <row r="110" spans="1:53" s="320" customFormat="1" ht="15.75" customHeight="1">
      <c r="A110" s="63" t="str">
        <f t="array" ref="A110">IF(C110&lt;&gt;0,SUM(($C$11:C110&lt;&gt;0)*1),"")</f>
        <v/>
      </c>
      <c r="B110" s="321"/>
      <c r="C110" s="321"/>
      <c r="D110" s="321"/>
      <c r="E110" s="443"/>
      <c r="F110" s="377"/>
      <c r="G110" s="379"/>
      <c r="H110" s="379"/>
      <c r="I110" s="63" t="str">
        <f t="shared" si="91"/>
        <v/>
      </c>
      <c r="J110" s="323">
        <f t="shared" si="46"/>
        <v>0</v>
      </c>
      <c r="K110" s="323">
        <f t="shared" si="47"/>
        <v>0</v>
      </c>
      <c r="L110" s="323">
        <f t="shared" si="48"/>
        <v>0</v>
      </c>
      <c r="M110" s="323">
        <f t="shared" si="49"/>
        <v>0</v>
      </c>
      <c r="N110" s="323">
        <f t="shared" si="84"/>
        <v>0</v>
      </c>
      <c r="O110" s="323">
        <f t="shared" si="85"/>
        <v>0</v>
      </c>
      <c r="P110" s="323">
        <f t="shared" si="50"/>
        <v>0</v>
      </c>
      <c r="Q110" s="323">
        <f t="shared" si="51"/>
        <v>0</v>
      </c>
      <c r="R110" s="323">
        <f t="shared" si="52"/>
        <v>0</v>
      </c>
      <c r="S110" s="323">
        <f t="shared" si="53"/>
        <v>0</v>
      </c>
      <c r="T110" s="323">
        <f t="shared" si="86"/>
        <v>0</v>
      </c>
      <c r="U110" s="323">
        <f t="shared" si="87"/>
        <v>0</v>
      </c>
      <c r="V110" s="323">
        <f t="shared" si="54"/>
        <v>0</v>
      </c>
      <c r="W110" s="323">
        <f t="shared" si="55"/>
        <v>0</v>
      </c>
      <c r="X110" s="323">
        <f t="shared" si="56"/>
        <v>0</v>
      </c>
      <c r="Y110" s="323">
        <f t="shared" si="57"/>
        <v>0</v>
      </c>
      <c r="Z110" s="323">
        <f t="shared" si="58"/>
        <v>0</v>
      </c>
      <c r="AA110" s="323">
        <f t="shared" si="59"/>
        <v>0</v>
      </c>
      <c r="AB110" s="323">
        <f t="shared" si="60"/>
        <v>0</v>
      </c>
      <c r="AC110" s="323">
        <f t="shared" si="61"/>
        <v>0</v>
      </c>
      <c r="AD110" s="323">
        <f t="shared" si="62"/>
        <v>0</v>
      </c>
      <c r="AE110" s="323">
        <f t="shared" si="63"/>
        <v>0</v>
      </c>
      <c r="AF110" s="323">
        <f t="shared" si="88"/>
        <v>0</v>
      </c>
      <c r="AG110" s="323">
        <f t="shared" si="89"/>
        <v>0</v>
      </c>
      <c r="AH110" s="323">
        <f t="shared" si="64"/>
        <v>0</v>
      </c>
      <c r="AI110" s="323">
        <f t="shared" si="65"/>
        <v>0</v>
      </c>
      <c r="AJ110" s="323">
        <f t="shared" si="66"/>
        <v>0</v>
      </c>
      <c r="AK110" s="323">
        <f t="shared" si="67"/>
        <v>0</v>
      </c>
      <c r="AL110" s="323">
        <f t="shared" si="68"/>
        <v>0</v>
      </c>
      <c r="AM110" s="323">
        <f t="shared" si="69"/>
        <v>0</v>
      </c>
      <c r="AN110" s="323">
        <f t="shared" si="70"/>
        <v>0</v>
      </c>
      <c r="AO110" s="323">
        <f t="shared" si="71"/>
        <v>0</v>
      </c>
      <c r="AP110" s="323">
        <f t="shared" si="72"/>
        <v>0</v>
      </c>
      <c r="AQ110" s="323">
        <f t="shared" si="73"/>
        <v>0</v>
      </c>
      <c r="AR110" s="323">
        <f t="shared" si="74"/>
        <v>0</v>
      </c>
      <c r="AS110" s="323">
        <f t="shared" si="75"/>
        <v>0</v>
      </c>
      <c r="AT110" s="323">
        <f t="shared" si="76"/>
        <v>0</v>
      </c>
      <c r="AU110" s="323">
        <f t="shared" si="77"/>
        <v>0</v>
      </c>
      <c r="AV110" s="323">
        <f t="shared" si="78"/>
        <v>0</v>
      </c>
      <c r="AW110" s="323">
        <f t="shared" si="79"/>
        <v>0</v>
      </c>
      <c r="AX110" s="323">
        <f t="shared" si="80"/>
        <v>0</v>
      </c>
      <c r="AY110" s="323">
        <f t="shared" si="81"/>
        <v>0</v>
      </c>
      <c r="AZ110" s="323">
        <f t="shared" si="82"/>
        <v>0</v>
      </c>
      <c r="BA110" s="323">
        <f t="shared" si="83"/>
        <v>0</v>
      </c>
    </row>
    <row r="111" spans="1:53" s="320" customFormat="1" ht="15.75" customHeight="1">
      <c r="A111" s="63" t="str">
        <f t="array" ref="A111">IF(C111&lt;&gt;0,SUM(($C$11:C111&lt;&gt;0)*1),"")</f>
        <v/>
      </c>
      <c r="B111" s="321"/>
      <c r="C111" s="321"/>
      <c r="D111" s="321"/>
      <c r="E111" s="443"/>
      <c r="F111" s="377"/>
      <c r="G111" s="379"/>
      <c r="H111" s="379"/>
      <c r="I111" s="63" t="str">
        <f t="shared" si="91"/>
        <v/>
      </c>
      <c r="J111" s="323">
        <f t="shared" si="46"/>
        <v>0</v>
      </c>
      <c r="K111" s="323">
        <f t="shared" si="47"/>
        <v>0</v>
      </c>
      <c r="L111" s="323">
        <f t="shared" si="48"/>
        <v>0</v>
      </c>
      <c r="M111" s="323">
        <f t="shared" si="49"/>
        <v>0</v>
      </c>
      <c r="N111" s="323">
        <f t="shared" si="84"/>
        <v>0</v>
      </c>
      <c r="O111" s="323">
        <f t="shared" si="85"/>
        <v>0</v>
      </c>
      <c r="P111" s="323">
        <f t="shared" si="50"/>
        <v>0</v>
      </c>
      <c r="Q111" s="323">
        <f t="shared" si="51"/>
        <v>0</v>
      </c>
      <c r="R111" s="323">
        <f t="shared" si="52"/>
        <v>0</v>
      </c>
      <c r="S111" s="323">
        <f t="shared" si="53"/>
        <v>0</v>
      </c>
      <c r="T111" s="323">
        <f t="shared" si="86"/>
        <v>0</v>
      </c>
      <c r="U111" s="323">
        <f t="shared" si="87"/>
        <v>0</v>
      </c>
      <c r="V111" s="323">
        <f t="shared" si="54"/>
        <v>0</v>
      </c>
      <c r="W111" s="323">
        <f t="shared" si="55"/>
        <v>0</v>
      </c>
      <c r="X111" s="323">
        <f t="shared" si="56"/>
        <v>0</v>
      </c>
      <c r="Y111" s="323">
        <f t="shared" si="57"/>
        <v>0</v>
      </c>
      <c r="Z111" s="323">
        <f t="shared" si="58"/>
        <v>0</v>
      </c>
      <c r="AA111" s="323">
        <f t="shared" si="59"/>
        <v>0</v>
      </c>
      <c r="AB111" s="323">
        <f t="shared" si="60"/>
        <v>0</v>
      </c>
      <c r="AC111" s="323">
        <f t="shared" si="61"/>
        <v>0</v>
      </c>
      <c r="AD111" s="323">
        <f t="shared" si="62"/>
        <v>0</v>
      </c>
      <c r="AE111" s="323">
        <f t="shared" si="63"/>
        <v>0</v>
      </c>
      <c r="AF111" s="323">
        <f t="shared" si="88"/>
        <v>0</v>
      </c>
      <c r="AG111" s="323">
        <f t="shared" si="89"/>
        <v>0</v>
      </c>
      <c r="AH111" s="323">
        <f t="shared" si="64"/>
        <v>0</v>
      </c>
      <c r="AI111" s="323">
        <f t="shared" si="65"/>
        <v>0</v>
      </c>
      <c r="AJ111" s="323">
        <f t="shared" si="66"/>
        <v>0</v>
      </c>
      <c r="AK111" s="323">
        <f t="shared" si="67"/>
        <v>0</v>
      </c>
      <c r="AL111" s="323">
        <f t="shared" si="68"/>
        <v>0</v>
      </c>
      <c r="AM111" s="323">
        <f t="shared" si="69"/>
        <v>0</v>
      </c>
      <c r="AN111" s="323">
        <f t="shared" si="70"/>
        <v>0</v>
      </c>
      <c r="AO111" s="323">
        <f t="shared" si="71"/>
        <v>0</v>
      </c>
      <c r="AP111" s="323">
        <f t="shared" si="72"/>
        <v>0</v>
      </c>
      <c r="AQ111" s="323">
        <f t="shared" si="73"/>
        <v>0</v>
      </c>
      <c r="AR111" s="323">
        <f t="shared" si="74"/>
        <v>0</v>
      </c>
      <c r="AS111" s="323">
        <f t="shared" si="75"/>
        <v>0</v>
      </c>
      <c r="AT111" s="323">
        <f t="shared" si="76"/>
        <v>0</v>
      </c>
      <c r="AU111" s="323">
        <f t="shared" si="77"/>
        <v>0</v>
      </c>
      <c r="AV111" s="323">
        <f t="shared" si="78"/>
        <v>0</v>
      </c>
      <c r="AW111" s="323">
        <f t="shared" si="79"/>
        <v>0</v>
      </c>
      <c r="AX111" s="323">
        <f t="shared" si="80"/>
        <v>0</v>
      </c>
      <c r="AY111" s="323">
        <f t="shared" si="81"/>
        <v>0</v>
      </c>
      <c r="AZ111" s="323">
        <f t="shared" si="82"/>
        <v>0</v>
      </c>
      <c r="BA111" s="323">
        <f t="shared" si="83"/>
        <v>0</v>
      </c>
    </row>
    <row r="112" spans="1:53" s="320" customFormat="1" ht="15.75" customHeight="1">
      <c r="A112" s="63" t="str">
        <f t="array" ref="A112">IF(C112&lt;&gt;0,SUM(($C$11:C112&lt;&gt;0)*1),"")</f>
        <v/>
      </c>
      <c r="B112" s="321"/>
      <c r="C112" s="321"/>
      <c r="D112" s="321"/>
      <c r="E112" s="443"/>
      <c r="F112" s="377"/>
      <c r="G112" s="379"/>
      <c r="H112" s="379"/>
      <c r="I112" s="63" t="str">
        <f t="shared" si="91"/>
        <v/>
      </c>
      <c r="J112" s="323">
        <f t="shared" si="46"/>
        <v>0</v>
      </c>
      <c r="K112" s="323">
        <f t="shared" si="47"/>
        <v>0</v>
      </c>
      <c r="L112" s="323">
        <f t="shared" si="48"/>
        <v>0</v>
      </c>
      <c r="M112" s="323">
        <f t="shared" si="49"/>
        <v>0</v>
      </c>
      <c r="N112" s="323">
        <f t="shared" si="84"/>
        <v>0</v>
      </c>
      <c r="O112" s="323">
        <f t="shared" si="85"/>
        <v>0</v>
      </c>
      <c r="P112" s="323">
        <f t="shared" si="50"/>
        <v>0</v>
      </c>
      <c r="Q112" s="323">
        <f t="shared" si="51"/>
        <v>0</v>
      </c>
      <c r="R112" s="323">
        <f t="shared" si="52"/>
        <v>0</v>
      </c>
      <c r="S112" s="323">
        <f t="shared" si="53"/>
        <v>0</v>
      </c>
      <c r="T112" s="323">
        <f t="shared" si="86"/>
        <v>0</v>
      </c>
      <c r="U112" s="323">
        <f t="shared" si="87"/>
        <v>0</v>
      </c>
      <c r="V112" s="323">
        <f t="shared" si="54"/>
        <v>0</v>
      </c>
      <c r="W112" s="323">
        <f t="shared" si="55"/>
        <v>0</v>
      </c>
      <c r="X112" s="323">
        <f t="shared" si="56"/>
        <v>0</v>
      </c>
      <c r="Y112" s="323">
        <f t="shared" si="57"/>
        <v>0</v>
      </c>
      <c r="Z112" s="323">
        <f t="shared" si="58"/>
        <v>0</v>
      </c>
      <c r="AA112" s="323">
        <f t="shared" si="59"/>
        <v>0</v>
      </c>
      <c r="AB112" s="323">
        <f t="shared" si="60"/>
        <v>0</v>
      </c>
      <c r="AC112" s="323">
        <f t="shared" si="61"/>
        <v>0</v>
      </c>
      <c r="AD112" s="323">
        <f t="shared" si="62"/>
        <v>0</v>
      </c>
      <c r="AE112" s="323">
        <f t="shared" si="63"/>
        <v>0</v>
      </c>
      <c r="AF112" s="323">
        <f t="shared" si="88"/>
        <v>0</v>
      </c>
      <c r="AG112" s="323">
        <f t="shared" si="89"/>
        <v>0</v>
      </c>
      <c r="AH112" s="323">
        <f t="shared" si="64"/>
        <v>0</v>
      </c>
      <c r="AI112" s="323">
        <f t="shared" si="65"/>
        <v>0</v>
      </c>
      <c r="AJ112" s="323">
        <f t="shared" si="66"/>
        <v>0</v>
      </c>
      <c r="AK112" s="323">
        <f t="shared" si="67"/>
        <v>0</v>
      </c>
      <c r="AL112" s="323">
        <f t="shared" si="68"/>
        <v>0</v>
      </c>
      <c r="AM112" s="323">
        <f t="shared" si="69"/>
        <v>0</v>
      </c>
      <c r="AN112" s="323">
        <f t="shared" si="70"/>
        <v>0</v>
      </c>
      <c r="AO112" s="323">
        <f t="shared" si="71"/>
        <v>0</v>
      </c>
      <c r="AP112" s="323">
        <f t="shared" si="72"/>
        <v>0</v>
      </c>
      <c r="AQ112" s="323">
        <f t="shared" si="73"/>
        <v>0</v>
      </c>
      <c r="AR112" s="323">
        <f t="shared" si="74"/>
        <v>0</v>
      </c>
      <c r="AS112" s="323">
        <f t="shared" si="75"/>
        <v>0</v>
      </c>
      <c r="AT112" s="323">
        <f t="shared" si="76"/>
        <v>0</v>
      </c>
      <c r="AU112" s="323">
        <f t="shared" si="77"/>
        <v>0</v>
      </c>
      <c r="AV112" s="323">
        <f t="shared" si="78"/>
        <v>0</v>
      </c>
      <c r="AW112" s="323">
        <f t="shared" si="79"/>
        <v>0</v>
      </c>
      <c r="AX112" s="323">
        <f t="shared" si="80"/>
        <v>0</v>
      </c>
      <c r="AY112" s="323">
        <f t="shared" si="81"/>
        <v>0</v>
      </c>
      <c r="AZ112" s="323">
        <f t="shared" si="82"/>
        <v>0</v>
      </c>
      <c r="BA112" s="323">
        <f t="shared" si="83"/>
        <v>0</v>
      </c>
    </row>
    <row r="113" spans="1:53" s="320" customFormat="1" ht="15.75" customHeight="1">
      <c r="A113" s="63" t="str">
        <f t="array" ref="A113">IF(C113&lt;&gt;0,SUM(($C$11:C113&lt;&gt;0)*1),"")</f>
        <v/>
      </c>
      <c r="B113" s="321"/>
      <c r="C113" s="321"/>
      <c r="D113" s="321"/>
      <c r="E113" s="443"/>
      <c r="F113" s="377"/>
      <c r="G113" s="379"/>
      <c r="H113" s="379"/>
      <c r="I113" s="63" t="str">
        <f t="shared" si="91"/>
        <v/>
      </c>
      <c r="J113" s="323">
        <f t="shared" si="46"/>
        <v>0</v>
      </c>
      <c r="K113" s="323">
        <f t="shared" si="47"/>
        <v>0</v>
      </c>
      <c r="L113" s="323">
        <f t="shared" si="48"/>
        <v>0</v>
      </c>
      <c r="M113" s="323">
        <f t="shared" si="49"/>
        <v>0</v>
      </c>
      <c r="N113" s="323">
        <f t="shared" si="84"/>
        <v>0</v>
      </c>
      <c r="O113" s="323">
        <f t="shared" si="85"/>
        <v>0</v>
      </c>
      <c r="P113" s="323">
        <f t="shared" si="50"/>
        <v>0</v>
      </c>
      <c r="Q113" s="323">
        <f t="shared" si="51"/>
        <v>0</v>
      </c>
      <c r="R113" s="323">
        <f t="shared" si="52"/>
        <v>0</v>
      </c>
      <c r="S113" s="323">
        <f t="shared" si="53"/>
        <v>0</v>
      </c>
      <c r="T113" s="323">
        <f t="shared" si="86"/>
        <v>0</v>
      </c>
      <c r="U113" s="323">
        <f t="shared" si="87"/>
        <v>0</v>
      </c>
      <c r="V113" s="323">
        <f t="shared" si="54"/>
        <v>0</v>
      </c>
      <c r="W113" s="323">
        <f t="shared" si="55"/>
        <v>0</v>
      </c>
      <c r="X113" s="323">
        <f t="shared" si="56"/>
        <v>0</v>
      </c>
      <c r="Y113" s="323">
        <f t="shared" si="57"/>
        <v>0</v>
      </c>
      <c r="Z113" s="323">
        <f t="shared" si="58"/>
        <v>0</v>
      </c>
      <c r="AA113" s="323">
        <f t="shared" si="59"/>
        <v>0</v>
      </c>
      <c r="AB113" s="323">
        <f t="shared" si="60"/>
        <v>0</v>
      </c>
      <c r="AC113" s="323">
        <f t="shared" si="61"/>
        <v>0</v>
      </c>
      <c r="AD113" s="323">
        <f t="shared" si="62"/>
        <v>0</v>
      </c>
      <c r="AE113" s="323">
        <f t="shared" si="63"/>
        <v>0</v>
      </c>
      <c r="AF113" s="323">
        <f t="shared" si="88"/>
        <v>0</v>
      </c>
      <c r="AG113" s="323">
        <f t="shared" si="89"/>
        <v>0</v>
      </c>
      <c r="AH113" s="323">
        <f t="shared" si="64"/>
        <v>0</v>
      </c>
      <c r="AI113" s="323">
        <f t="shared" si="65"/>
        <v>0</v>
      </c>
      <c r="AJ113" s="323">
        <f t="shared" si="66"/>
        <v>0</v>
      </c>
      <c r="AK113" s="323">
        <f t="shared" si="67"/>
        <v>0</v>
      </c>
      <c r="AL113" s="323">
        <f t="shared" si="68"/>
        <v>0</v>
      </c>
      <c r="AM113" s="323">
        <f t="shared" si="69"/>
        <v>0</v>
      </c>
      <c r="AN113" s="323">
        <f t="shared" si="70"/>
        <v>0</v>
      </c>
      <c r="AO113" s="323">
        <f t="shared" si="71"/>
        <v>0</v>
      </c>
      <c r="AP113" s="323">
        <f t="shared" si="72"/>
        <v>0</v>
      </c>
      <c r="AQ113" s="323">
        <f t="shared" si="73"/>
        <v>0</v>
      </c>
      <c r="AR113" s="323">
        <f t="shared" si="74"/>
        <v>0</v>
      </c>
      <c r="AS113" s="323">
        <f t="shared" si="75"/>
        <v>0</v>
      </c>
      <c r="AT113" s="323">
        <f t="shared" si="76"/>
        <v>0</v>
      </c>
      <c r="AU113" s="323">
        <f t="shared" si="77"/>
        <v>0</v>
      </c>
      <c r="AV113" s="323">
        <f t="shared" si="78"/>
        <v>0</v>
      </c>
      <c r="AW113" s="323">
        <f t="shared" si="79"/>
        <v>0</v>
      </c>
      <c r="AX113" s="323">
        <f t="shared" si="80"/>
        <v>0</v>
      </c>
      <c r="AY113" s="323">
        <f t="shared" si="81"/>
        <v>0</v>
      </c>
      <c r="AZ113" s="323">
        <f t="shared" si="82"/>
        <v>0</v>
      </c>
      <c r="BA113" s="323">
        <f t="shared" si="83"/>
        <v>0</v>
      </c>
    </row>
    <row r="114" spans="1:53" s="320" customFormat="1" ht="15.75" customHeight="1">
      <c r="A114" s="63" t="str">
        <f t="array" ref="A114">IF(C114&lt;&gt;0,SUM(($C$11:C114&lt;&gt;0)*1),"")</f>
        <v/>
      </c>
      <c r="B114" s="321"/>
      <c r="C114" s="321"/>
      <c r="D114" s="321"/>
      <c r="E114" s="443"/>
      <c r="F114" s="377"/>
      <c r="G114" s="379"/>
      <c r="H114" s="379"/>
      <c r="I114" s="63" t="str">
        <f t="shared" si="91"/>
        <v/>
      </c>
      <c r="J114" s="323">
        <f t="shared" si="46"/>
        <v>0</v>
      </c>
      <c r="K114" s="323">
        <f t="shared" si="47"/>
        <v>0</v>
      </c>
      <c r="L114" s="323">
        <f t="shared" si="48"/>
        <v>0</v>
      </c>
      <c r="M114" s="323">
        <f t="shared" si="49"/>
        <v>0</v>
      </c>
      <c r="N114" s="323">
        <f t="shared" si="84"/>
        <v>0</v>
      </c>
      <c r="O114" s="323">
        <f t="shared" si="85"/>
        <v>0</v>
      </c>
      <c r="P114" s="323">
        <f t="shared" si="50"/>
        <v>0</v>
      </c>
      <c r="Q114" s="323">
        <f t="shared" si="51"/>
        <v>0</v>
      </c>
      <c r="R114" s="323">
        <f t="shared" si="52"/>
        <v>0</v>
      </c>
      <c r="S114" s="323">
        <f t="shared" si="53"/>
        <v>0</v>
      </c>
      <c r="T114" s="323">
        <f t="shared" si="86"/>
        <v>0</v>
      </c>
      <c r="U114" s="323">
        <f t="shared" si="87"/>
        <v>0</v>
      </c>
      <c r="V114" s="323">
        <f t="shared" si="54"/>
        <v>0</v>
      </c>
      <c r="W114" s="323">
        <f t="shared" si="55"/>
        <v>0</v>
      </c>
      <c r="X114" s="323">
        <f t="shared" si="56"/>
        <v>0</v>
      </c>
      <c r="Y114" s="323">
        <f t="shared" si="57"/>
        <v>0</v>
      </c>
      <c r="Z114" s="323">
        <f t="shared" si="58"/>
        <v>0</v>
      </c>
      <c r="AA114" s="323">
        <f t="shared" si="59"/>
        <v>0</v>
      </c>
      <c r="AB114" s="323">
        <f t="shared" si="60"/>
        <v>0</v>
      </c>
      <c r="AC114" s="323">
        <f t="shared" si="61"/>
        <v>0</v>
      </c>
      <c r="AD114" s="323">
        <f t="shared" si="62"/>
        <v>0</v>
      </c>
      <c r="AE114" s="323">
        <f t="shared" si="63"/>
        <v>0</v>
      </c>
      <c r="AF114" s="323">
        <f t="shared" si="88"/>
        <v>0</v>
      </c>
      <c r="AG114" s="323">
        <f t="shared" si="89"/>
        <v>0</v>
      </c>
      <c r="AH114" s="323">
        <f t="shared" si="64"/>
        <v>0</v>
      </c>
      <c r="AI114" s="323">
        <f t="shared" si="65"/>
        <v>0</v>
      </c>
      <c r="AJ114" s="323">
        <f t="shared" si="66"/>
        <v>0</v>
      </c>
      <c r="AK114" s="323">
        <f t="shared" si="67"/>
        <v>0</v>
      </c>
      <c r="AL114" s="323">
        <f t="shared" si="68"/>
        <v>0</v>
      </c>
      <c r="AM114" s="323">
        <f t="shared" si="69"/>
        <v>0</v>
      </c>
      <c r="AN114" s="323">
        <f t="shared" si="70"/>
        <v>0</v>
      </c>
      <c r="AO114" s="323">
        <f t="shared" si="71"/>
        <v>0</v>
      </c>
      <c r="AP114" s="323">
        <f t="shared" si="72"/>
        <v>0</v>
      </c>
      <c r="AQ114" s="323">
        <f t="shared" si="73"/>
        <v>0</v>
      </c>
      <c r="AR114" s="323">
        <f t="shared" si="74"/>
        <v>0</v>
      </c>
      <c r="AS114" s="323">
        <f t="shared" si="75"/>
        <v>0</v>
      </c>
      <c r="AT114" s="323">
        <f t="shared" si="76"/>
        <v>0</v>
      </c>
      <c r="AU114" s="323">
        <f t="shared" si="77"/>
        <v>0</v>
      </c>
      <c r="AV114" s="323">
        <f t="shared" si="78"/>
        <v>0</v>
      </c>
      <c r="AW114" s="323">
        <f t="shared" si="79"/>
        <v>0</v>
      </c>
      <c r="AX114" s="323">
        <f t="shared" si="80"/>
        <v>0</v>
      </c>
      <c r="AY114" s="323">
        <f t="shared" si="81"/>
        <v>0</v>
      </c>
      <c r="AZ114" s="323">
        <f t="shared" si="82"/>
        <v>0</v>
      </c>
      <c r="BA114" s="323">
        <f t="shared" si="83"/>
        <v>0</v>
      </c>
    </row>
    <row r="115" spans="1:53" s="320" customFormat="1" ht="15.75" customHeight="1">
      <c r="A115" s="63" t="str">
        <f t="array" ref="A115">IF(C115&lt;&gt;0,SUM(($C$11:C115&lt;&gt;0)*1),"")</f>
        <v/>
      </c>
      <c r="B115" s="321"/>
      <c r="C115" s="321"/>
      <c r="D115" s="321"/>
      <c r="E115" s="443"/>
      <c r="F115" s="377"/>
      <c r="G115" s="379"/>
      <c r="H115" s="379"/>
      <c r="I115" s="63" t="str">
        <f t="shared" si="91"/>
        <v/>
      </c>
      <c r="J115" s="323">
        <f t="shared" si="46"/>
        <v>0</v>
      </c>
      <c r="K115" s="323">
        <f t="shared" si="47"/>
        <v>0</v>
      </c>
      <c r="L115" s="323">
        <f t="shared" si="48"/>
        <v>0</v>
      </c>
      <c r="M115" s="323">
        <f t="shared" si="49"/>
        <v>0</v>
      </c>
      <c r="N115" s="323">
        <f t="shared" si="84"/>
        <v>0</v>
      </c>
      <c r="O115" s="323">
        <f t="shared" si="85"/>
        <v>0</v>
      </c>
      <c r="P115" s="323">
        <f t="shared" si="50"/>
        <v>0</v>
      </c>
      <c r="Q115" s="323">
        <f t="shared" si="51"/>
        <v>0</v>
      </c>
      <c r="R115" s="323">
        <f t="shared" si="52"/>
        <v>0</v>
      </c>
      <c r="S115" s="323">
        <f t="shared" si="53"/>
        <v>0</v>
      </c>
      <c r="T115" s="323">
        <f t="shared" si="86"/>
        <v>0</v>
      </c>
      <c r="U115" s="323">
        <f t="shared" si="87"/>
        <v>0</v>
      </c>
      <c r="V115" s="323">
        <f t="shared" si="54"/>
        <v>0</v>
      </c>
      <c r="W115" s="323">
        <f t="shared" si="55"/>
        <v>0</v>
      </c>
      <c r="X115" s="323">
        <f t="shared" si="56"/>
        <v>0</v>
      </c>
      <c r="Y115" s="323">
        <f t="shared" si="57"/>
        <v>0</v>
      </c>
      <c r="Z115" s="323">
        <f t="shared" si="58"/>
        <v>0</v>
      </c>
      <c r="AA115" s="323">
        <f t="shared" si="59"/>
        <v>0</v>
      </c>
      <c r="AB115" s="323">
        <f t="shared" si="60"/>
        <v>0</v>
      </c>
      <c r="AC115" s="323">
        <f t="shared" si="61"/>
        <v>0</v>
      </c>
      <c r="AD115" s="323">
        <f t="shared" si="62"/>
        <v>0</v>
      </c>
      <c r="AE115" s="323">
        <f t="shared" si="63"/>
        <v>0</v>
      </c>
      <c r="AF115" s="323">
        <f t="shared" si="88"/>
        <v>0</v>
      </c>
      <c r="AG115" s="323">
        <f t="shared" si="89"/>
        <v>0</v>
      </c>
      <c r="AH115" s="323">
        <f t="shared" si="64"/>
        <v>0</v>
      </c>
      <c r="AI115" s="323">
        <f t="shared" si="65"/>
        <v>0</v>
      </c>
      <c r="AJ115" s="323">
        <f t="shared" si="66"/>
        <v>0</v>
      </c>
      <c r="AK115" s="323">
        <f t="shared" si="67"/>
        <v>0</v>
      </c>
      <c r="AL115" s="323">
        <f t="shared" si="68"/>
        <v>0</v>
      </c>
      <c r="AM115" s="323">
        <f t="shared" si="69"/>
        <v>0</v>
      </c>
      <c r="AN115" s="323">
        <f t="shared" si="70"/>
        <v>0</v>
      </c>
      <c r="AO115" s="323">
        <f t="shared" si="71"/>
        <v>0</v>
      </c>
      <c r="AP115" s="323">
        <f t="shared" si="72"/>
        <v>0</v>
      </c>
      <c r="AQ115" s="323">
        <f t="shared" si="73"/>
        <v>0</v>
      </c>
      <c r="AR115" s="323">
        <f t="shared" si="74"/>
        <v>0</v>
      </c>
      <c r="AS115" s="323">
        <f t="shared" si="75"/>
        <v>0</v>
      </c>
      <c r="AT115" s="323">
        <f t="shared" si="76"/>
        <v>0</v>
      </c>
      <c r="AU115" s="323">
        <f t="shared" si="77"/>
        <v>0</v>
      </c>
      <c r="AV115" s="323">
        <f t="shared" si="78"/>
        <v>0</v>
      </c>
      <c r="AW115" s="323">
        <f t="shared" si="79"/>
        <v>0</v>
      </c>
      <c r="AX115" s="323">
        <f t="shared" si="80"/>
        <v>0</v>
      </c>
      <c r="AY115" s="323">
        <f t="shared" si="81"/>
        <v>0</v>
      </c>
      <c r="AZ115" s="323">
        <f t="shared" si="82"/>
        <v>0</v>
      </c>
      <c r="BA115" s="323">
        <f t="shared" si="83"/>
        <v>0</v>
      </c>
    </row>
    <row r="116" spans="1:53" s="320" customFormat="1" ht="15.75" customHeight="1">
      <c r="A116" s="63" t="str">
        <f t="array" ref="A116">IF(C116&lt;&gt;0,SUM(($C$11:C116&lt;&gt;0)*1),"")</f>
        <v/>
      </c>
      <c r="B116" s="321"/>
      <c r="C116" s="321"/>
      <c r="D116" s="321"/>
      <c r="E116" s="443"/>
      <c r="F116" s="377"/>
      <c r="G116" s="379"/>
      <c r="H116" s="379"/>
      <c r="I116" s="63" t="str">
        <f t="shared" si="91"/>
        <v/>
      </c>
      <c r="J116" s="323">
        <f t="shared" si="46"/>
        <v>0</v>
      </c>
      <c r="K116" s="323">
        <f t="shared" si="47"/>
        <v>0</v>
      </c>
      <c r="L116" s="323">
        <f t="shared" si="48"/>
        <v>0</v>
      </c>
      <c r="M116" s="323">
        <f t="shared" si="49"/>
        <v>0</v>
      </c>
      <c r="N116" s="323">
        <f t="shared" si="84"/>
        <v>0</v>
      </c>
      <c r="O116" s="323">
        <f t="shared" si="85"/>
        <v>0</v>
      </c>
      <c r="P116" s="323">
        <f t="shared" si="50"/>
        <v>0</v>
      </c>
      <c r="Q116" s="323">
        <f t="shared" si="51"/>
        <v>0</v>
      </c>
      <c r="R116" s="323">
        <f t="shared" si="52"/>
        <v>0</v>
      </c>
      <c r="S116" s="323">
        <f t="shared" si="53"/>
        <v>0</v>
      </c>
      <c r="T116" s="323">
        <f t="shared" si="86"/>
        <v>0</v>
      </c>
      <c r="U116" s="323">
        <f t="shared" si="87"/>
        <v>0</v>
      </c>
      <c r="V116" s="323">
        <f t="shared" si="54"/>
        <v>0</v>
      </c>
      <c r="W116" s="323">
        <f t="shared" si="55"/>
        <v>0</v>
      </c>
      <c r="X116" s="323">
        <f t="shared" si="56"/>
        <v>0</v>
      </c>
      <c r="Y116" s="323">
        <f t="shared" si="57"/>
        <v>0</v>
      </c>
      <c r="Z116" s="323">
        <f t="shared" si="58"/>
        <v>0</v>
      </c>
      <c r="AA116" s="323">
        <f t="shared" si="59"/>
        <v>0</v>
      </c>
      <c r="AB116" s="323">
        <f t="shared" si="60"/>
        <v>0</v>
      </c>
      <c r="AC116" s="323">
        <f t="shared" si="61"/>
        <v>0</v>
      </c>
      <c r="AD116" s="323">
        <f t="shared" si="62"/>
        <v>0</v>
      </c>
      <c r="AE116" s="323">
        <f t="shared" si="63"/>
        <v>0</v>
      </c>
      <c r="AF116" s="323">
        <f t="shared" si="88"/>
        <v>0</v>
      </c>
      <c r="AG116" s="323">
        <f t="shared" si="89"/>
        <v>0</v>
      </c>
      <c r="AH116" s="323">
        <f t="shared" si="64"/>
        <v>0</v>
      </c>
      <c r="AI116" s="323">
        <f t="shared" si="65"/>
        <v>0</v>
      </c>
      <c r="AJ116" s="323">
        <f t="shared" si="66"/>
        <v>0</v>
      </c>
      <c r="AK116" s="323">
        <f t="shared" si="67"/>
        <v>0</v>
      </c>
      <c r="AL116" s="323">
        <f t="shared" si="68"/>
        <v>0</v>
      </c>
      <c r="AM116" s="323">
        <f t="shared" si="69"/>
        <v>0</v>
      </c>
      <c r="AN116" s="323">
        <f t="shared" si="70"/>
        <v>0</v>
      </c>
      <c r="AO116" s="323">
        <f t="shared" si="71"/>
        <v>0</v>
      </c>
      <c r="AP116" s="323">
        <f t="shared" si="72"/>
        <v>0</v>
      </c>
      <c r="AQ116" s="323">
        <f t="shared" si="73"/>
        <v>0</v>
      </c>
      <c r="AR116" s="323">
        <f t="shared" si="74"/>
        <v>0</v>
      </c>
      <c r="AS116" s="323">
        <f t="shared" si="75"/>
        <v>0</v>
      </c>
      <c r="AT116" s="323">
        <f t="shared" si="76"/>
        <v>0</v>
      </c>
      <c r="AU116" s="323">
        <f t="shared" si="77"/>
        <v>0</v>
      </c>
      <c r="AV116" s="323">
        <f t="shared" si="78"/>
        <v>0</v>
      </c>
      <c r="AW116" s="323">
        <f t="shared" si="79"/>
        <v>0</v>
      </c>
      <c r="AX116" s="323">
        <f t="shared" si="80"/>
        <v>0</v>
      </c>
      <c r="AY116" s="323">
        <f t="shared" si="81"/>
        <v>0</v>
      </c>
      <c r="AZ116" s="323">
        <f t="shared" si="82"/>
        <v>0</v>
      </c>
      <c r="BA116" s="323">
        <f t="shared" si="83"/>
        <v>0</v>
      </c>
    </row>
    <row r="117" spans="1:53" s="320" customFormat="1" ht="15.75" customHeight="1">
      <c r="A117" s="63" t="str">
        <f t="array" ref="A117">IF(C117&lt;&gt;0,SUM(($C$11:C117&lt;&gt;0)*1),"")</f>
        <v/>
      </c>
      <c r="B117" s="321"/>
      <c r="C117" s="321"/>
      <c r="D117" s="321"/>
      <c r="E117" s="443"/>
      <c r="F117" s="377"/>
      <c r="G117" s="379"/>
      <c r="H117" s="379"/>
      <c r="I117" s="63" t="str">
        <f t="shared" si="91"/>
        <v/>
      </c>
      <c r="J117" s="323">
        <f t="shared" si="46"/>
        <v>0</v>
      </c>
      <c r="K117" s="323">
        <f t="shared" si="47"/>
        <v>0</v>
      </c>
      <c r="L117" s="323">
        <f t="shared" si="48"/>
        <v>0</v>
      </c>
      <c r="M117" s="323">
        <f t="shared" si="49"/>
        <v>0</v>
      </c>
      <c r="N117" s="323">
        <f t="shared" si="84"/>
        <v>0</v>
      </c>
      <c r="O117" s="323">
        <f t="shared" si="85"/>
        <v>0</v>
      </c>
      <c r="P117" s="323">
        <f t="shared" si="50"/>
        <v>0</v>
      </c>
      <c r="Q117" s="323">
        <f t="shared" si="51"/>
        <v>0</v>
      </c>
      <c r="R117" s="323">
        <f t="shared" si="52"/>
        <v>0</v>
      </c>
      <c r="S117" s="323">
        <f t="shared" si="53"/>
        <v>0</v>
      </c>
      <c r="T117" s="323">
        <f t="shared" si="86"/>
        <v>0</v>
      </c>
      <c r="U117" s="323">
        <f t="shared" si="87"/>
        <v>0</v>
      </c>
      <c r="V117" s="323">
        <f t="shared" si="54"/>
        <v>0</v>
      </c>
      <c r="W117" s="323">
        <f t="shared" si="55"/>
        <v>0</v>
      </c>
      <c r="X117" s="323">
        <f t="shared" si="56"/>
        <v>0</v>
      </c>
      <c r="Y117" s="323">
        <f t="shared" si="57"/>
        <v>0</v>
      </c>
      <c r="Z117" s="323">
        <f t="shared" si="58"/>
        <v>0</v>
      </c>
      <c r="AA117" s="323">
        <f t="shared" si="59"/>
        <v>0</v>
      </c>
      <c r="AB117" s="323">
        <f t="shared" si="60"/>
        <v>0</v>
      </c>
      <c r="AC117" s="323">
        <f t="shared" si="61"/>
        <v>0</v>
      </c>
      <c r="AD117" s="323">
        <f t="shared" si="62"/>
        <v>0</v>
      </c>
      <c r="AE117" s="323">
        <f t="shared" si="63"/>
        <v>0</v>
      </c>
      <c r="AF117" s="323">
        <f t="shared" si="88"/>
        <v>0</v>
      </c>
      <c r="AG117" s="323">
        <f t="shared" si="89"/>
        <v>0</v>
      </c>
      <c r="AH117" s="323">
        <f t="shared" si="64"/>
        <v>0</v>
      </c>
      <c r="AI117" s="323">
        <f t="shared" si="65"/>
        <v>0</v>
      </c>
      <c r="AJ117" s="323">
        <f t="shared" si="66"/>
        <v>0</v>
      </c>
      <c r="AK117" s="323">
        <f t="shared" si="67"/>
        <v>0</v>
      </c>
      <c r="AL117" s="323">
        <f t="shared" si="68"/>
        <v>0</v>
      </c>
      <c r="AM117" s="323">
        <f t="shared" si="69"/>
        <v>0</v>
      </c>
      <c r="AN117" s="323">
        <f t="shared" si="70"/>
        <v>0</v>
      </c>
      <c r="AO117" s="323">
        <f t="shared" si="71"/>
        <v>0</v>
      </c>
      <c r="AP117" s="323">
        <f t="shared" si="72"/>
        <v>0</v>
      </c>
      <c r="AQ117" s="323">
        <f t="shared" si="73"/>
        <v>0</v>
      </c>
      <c r="AR117" s="323">
        <f t="shared" si="74"/>
        <v>0</v>
      </c>
      <c r="AS117" s="323">
        <f t="shared" si="75"/>
        <v>0</v>
      </c>
      <c r="AT117" s="323">
        <f t="shared" si="76"/>
        <v>0</v>
      </c>
      <c r="AU117" s="323">
        <f t="shared" si="77"/>
        <v>0</v>
      </c>
      <c r="AV117" s="323">
        <f t="shared" si="78"/>
        <v>0</v>
      </c>
      <c r="AW117" s="323">
        <f t="shared" si="79"/>
        <v>0</v>
      </c>
      <c r="AX117" s="323">
        <f t="shared" si="80"/>
        <v>0</v>
      </c>
      <c r="AY117" s="323">
        <f t="shared" si="81"/>
        <v>0</v>
      </c>
      <c r="AZ117" s="323">
        <f t="shared" si="82"/>
        <v>0</v>
      </c>
      <c r="BA117" s="323">
        <f t="shared" si="83"/>
        <v>0</v>
      </c>
    </row>
    <row r="118" spans="1:53" s="320" customFormat="1" ht="15.75" customHeight="1">
      <c r="A118" s="63" t="str">
        <f t="array" ref="A118">IF(C118&lt;&gt;0,SUM(($C$11:C118&lt;&gt;0)*1),"")</f>
        <v/>
      </c>
      <c r="B118" s="321"/>
      <c r="C118" s="321"/>
      <c r="D118" s="321"/>
      <c r="E118" s="443"/>
      <c r="F118" s="377"/>
      <c r="G118" s="379"/>
      <c r="H118" s="379"/>
      <c r="I118" s="63" t="str">
        <f t="shared" si="91"/>
        <v/>
      </c>
      <c r="J118" s="323">
        <f t="shared" si="46"/>
        <v>0</v>
      </c>
      <c r="K118" s="323">
        <f t="shared" si="47"/>
        <v>0</v>
      </c>
      <c r="L118" s="323">
        <f t="shared" si="48"/>
        <v>0</v>
      </c>
      <c r="M118" s="323">
        <f t="shared" si="49"/>
        <v>0</v>
      </c>
      <c r="N118" s="323">
        <f t="shared" si="84"/>
        <v>0</v>
      </c>
      <c r="O118" s="323">
        <f t="shared" si="85"/>
        <v>0</v>
      </c>
      <c r="P118" s="323">
        <f t="shared" si="50"/>
        <v>0</v>
      </c>
      <c r="Q118" s="323">
        <f t="shared" si="51"/>
        <v>0</v>
      </c>
      <c r="R118" s="323">
        <f t="shared" si="52"/>
        <v>0</v>
      </c>
      <c r="S118" s="323">
        <f t="shared" si="53"/>
        <v>0</v>
      </c>
      <c r="T118" s="323">
        <f t="shared" si="86"/>
        <v>0</v>
      </c>
      <c r="U118" s="323">
        <f t="shared" si="87"/>
        <v>0</v>
      </c>
      <c r="V118" s="323">
        <f t="shared" si="54"/>
        <v>0</v>
      </c>
      <c r="W118" s="323">
        <f t="shared" si="55"/>
        <v>0</v>
      </c>
      <c r="X118" s="323">
        <f t="shared" si="56"/>
        <v>0</v>
      </c>
      <c r="Y118" s="323">
        <f t="shared" si="57"/>
        <v>0</v>
      </c>
      <c r="Z118" s="323">
        <f t="shared" si="58"/>
        <v>0</v>
      </c>
      <c r="AA118" s="323">
        <f t="shared" si="59"/>
        <v>0</v>
      </c>
      <c r="AB118" s="323">
        <f t="shared" si="60"/>
        <v>0</v>
      </c>
      <c r="AC118" s="323">
        <f t="shared" si="61"/>
        <v>0</v>
      </c>
      <c r="AD118" s="323">
        <f t="shared" si="62"/>
        <v>0</v>
      </c>
      <c r="AE118" s="323">
        <f t="shared" si="63"/>
        <v>0</v>
      </c>
      <c r="AF118" s="323">
        <f t="shared" si="88"/>
        <v>0</v>
      </c>
      <c r="AG118" s="323">
        <f t="shared" si="89"/>
        <v>0</v>
      </c>
      <c r="AH118" s="323">
        <f t="shared" si="64"/>
        <v>0</v>
      </c>
      <c r="AI118" s="323">
        <f t="shared" si="65"/>
        <v>0</v>
      </c>
      <c r="AJ118" s="323">
        <f t="shared" si="66"/>
        <v>0</v>
      </c>
      <c r="AK118" s="323">
        <f t="shared" si="67"/>
        <v>0</v>
      </c>
      <c r="AL118" s="323">
        <f t="shared" si="68"/>
        <v>0</v>
      </c>
      <c r="AM118" s="323">
        <f t="shared" si="69"/>
        <v>0</v>
      </c>
      <c r="AN118" s="323">
        <f t="shared" si="70"/>
        <v>0</v>
      </c>
      <c r="AO118" s="323">
        <f t="shared" si="71"/>
        <v>0</v>
      </c>
      <c r="AP118" s="323">
        <f t="shared" si="72"/>
        <v>0</v>
      </c>
      <c r="AQ118" s="323">
        <f t="shared" si="73"/>
        <v>0</v>
      </c>
      <c r="AR118" s="323">
        <f t="shared" si="74"/>
        <v>0</v>
      </c>
      <c r="AS118" s="323">
        <f t="shared" si="75"/>
        <v>0</v>
      </c>
      <c r="AT118" s="323">
        <f t="shared" si="76"/>
        <v>0</v>
      </c>
      <c r="AU118" s="323">
        <f t="shared" si="77"/>
        <v>0</v>
      </c>
      <c r="AV118" s="323">
        <f t="shared" si="78"/>
        <v>0</v>
      </c>
      <c r="AW118" s="323">
        <f t="shared" si="79"/>
        <v>0</v>
      </c>
      <c r="AX118" s="323">
        <f t="shared" si="80"/>
        <v>0</v>
      </c>
      <c r="AY118" s="323">
        <f t="shared" si="81"/>
        <v>0</v>
      </c>
      <c r="AZ118" s="323">
        <f t="shared" si="82"/>
        <v>0</v>
      </c>
      <c r="BA118" s="323">
        <f t="shared" si="83"/>
        <v>0</v>
      </c>
    </row>
    <row r="119" spans="1:53" s="320" customFormat="1" ht="15.75" customHeight="1">
      <c r="A119" s="63" t="str">
        <f t="array" ref="A119">IF(C119&lt;&gt;0,SUM(($C$11:C119&lt;&gt;0)*1),"")</f>
        <v/>
      </c>
      <c r="B119" s="321"/>
      <c r="C119" s="321"/>
      <c r="D119" s="321"/>
      <c r="E119" s="443"/>
      <c r="F119" s="377"/>
      <c r="G119" s="379"/>
      <c r="H119" s="379"/>
      <c r="I119" s="63" t="str">
        <f t="shared" si="91"/>
        <v/>
      </c>
      <c r="J119" s="323">
        <f t="shared" si="46"/>
        <v>0</v>
      </c>
      <c r="K119" s="323">
        <f t="shared" si="47"/>
        <v>0</v>
      </c>
      <c r="L119" s="323">
        <f t="shared" si="48"/>
        <v>0</v>
      </c>
      <c r="M119" s="323">
        <f t="shared" si="49"/>
        <v>0</v>
      </c>
      <c r="N119" s="323">
        <f t="shared" si="84"/>
        <v>0</v>
      </c>
      <c r="O119" s="323">
        <f t="shared" si="85"/>
        <v>0</v>
      </c>
      <c r="P119" s="323">
        <f t="shared" si="50"/>
        <v>0</v>
      </c>
      <c r="Q119" s="323">
        <f t="shared" si="51"/>
        <v>0</v>
      </c>
      <c r="R119" s="323">
        <f t="shared" si="52"/>
        <v>0</v>
      </c>
      <c r="S119" s="323">
        <f t="shared" si="53"/>
        <v>0</v>
      </c>
      <c r="T119" s="323">
        <f t="shared" si="86"/>
        <v>0</v>
      </c>
      <c r="U119" s="323">
        <f t="shared" si="87"/>
        <v>0</v>
      </c>
      <c r="V119" s="323">
        <f t="shared" si="54"/>
        <v>0</v>
      </c>
      <c r="W119" s="323">
        <f t="shared" si="55"/>
        <v>0</v>
      </c>
      <c r="X119" s="323">
        <f t="shared" si="56"/>
        <v>0</v>
      </c>
      <c r="Y119" s="323">
        <f t="shared" si="57"/>
        <v>0</v>
      </c>
      <c r="Z119" s="323">
        <f t="shared" si="58"/>
        <v>0</v>
      </c>
      <c r="AA119" s="323">
        <f t="shared" si="59"/>
        <v>0</v>
      </c>
      <c r="AB119" s="323">
        <f t="shared" si="60"/>
        <v>0</v>
      </c>
      <c r="AC119" s="323">
        <f t="shared" si="61"/>
        <v>0</v>
      </c>
      <c r="AD119" s="323">
        <f t="shared" si="62"/>
        <v>0</v>
      </c>
      <c r="AE119" s="323">
        <f t="shared" si="63"/>
        <v>0</v>
      </c>
      <c r="AF119" s="323">
        <f t="shared" si="88"/>
        <v>0</v>
      </c>
      <c r="AG119" s="323">
        <f t="shared" si="89"/>
        <v>0</v>
      </c>
      <c r="AH119" s="323">
        <f t="shared" si="64"/>
        <v>0</v>
      </c>
      <c r="AI119" s="323">
        <f t="shared" si="65"/>
        <v>0</v>
      </c>
      <c r="AJ119" s="323">
        <f t="shared" si="66"/>
        <v>0</v>
      </c>
      <c r="AK119" s="323">
        <f t="shared" si="67"/>
        <v>0</v>
      </c>
      <c r="AL119" s="323">
        <f t="shared" si="68"/>
        <v>0</v>
      </c>
      <c r="AM119" s="323">
        <f t="shared" si="69"/>
        <v>0</v>
      </c>
      <c r="AN119" s="323">
        <f t="shared" si="70"/>
        <v>0</v>
      </c>
      <c r="AO119" s="323">
        <f t="shared" si="71"/>
        <v>0</v>
      </c>
      <c r="AP119" s="323">
        <f t="shared" si="72"/>
        <v>0</v>
      </c>
      <c r="AQ119" s="323">
        <f t="shared" si="73"/>
        <v>0</v>
      </c>
      <c r="AR119" s="323">
        <f t="shared" si="74"/>
        <v>0</v>
      </c>
      <c r="AS119" s="323">
        <f t="shared" si="75"/>
        <v>0</v>
      </c>
      <c r="AT119" s="323">
        <f t="shared" si="76"/>
        <v>0</v>
      </c>
      <c r="AU119" s="323">
        <f t="shared" si="77"/>
        <v>0</v>
      </c>
      <c r="AV119" s="323">
        <f t="shared" si="78"/>
        <v>0</v>
      </c>
      <c r="AW119" s="323">
        <f t="shared" si="79"/>
        <v>0</v>
      </c>
      <c r="AX119" s="323">
        <f t="shared" si="80"/>
        <v>0</v>
      </c>
      <c r="AY119" s="323">
        <f t="shared" si="81"/>
        <v>0</v>
      </c>
      <c r="AZ119" s="323">
        <f t="shared" si="82"/>
        <v>0</v>
      </c>
      <c r="BA119" s="323">
        <f t="shared" si="83"/>
        <v>0</v>
      </c>
    </row>
    <row r="120" spans="1:53" s="320" customFormat="1" ht="15.75" customHeight="1">
      <c r="A120" s="63" t="str">
        <f t="array" ref="A120">IF(C120&lt;&gt;0,SUM(($C$11:C120&lt;&gt;0)*1),"")</f>
        <v/>
      </c>
      <c r="B120" s="321"/>
      <c r="C120" s="321"/>
      <c r="D120" s="321"/>
      <c r="E120" s="443"/>
      <c r="F120" s="377"/>
      <c r="G120" s="379"/>
      <c r="H120" s="379"/>
      <c r="I120" s="63" t="str">
        <f t="shared" si="91"/>
        <v/>
      </c>
      <c r="J120" s="323">
        <f t="shared" si="46"/>
        <v>0</v>
      </c>
      <c r="K120" s="323">
        <f t="shared" si="47"/>
        <v>0</v>
      </c>
      <c r="L120" s="323">
        <f t="shared" si="48"/>
        <v>0</v>
      </c>
      <c r="M120" s="323">
        <f t="shared" si="49"/>
        <v>0</v>
      </c>
      <c r="N120" s="323">
        <f t="shared" si="84"/>
        <v>0</v>
      </c>
      <c r="O120" s="323">
        <f t="shared" si="85"/>
        <v>0</v>
      </c>
      <c r="P120" s="323">
        <f t="shared" si="50"/>
        <v>0</v>
      </c>
      <c r="Q120" s="323">
        <f t="shared" si="51"/>
        <v>0</v>
      </c>
      <c r="R120" s="323">
        <f t="shared" si="52"/>
        <v>0</v>
      </c>
      <c r="S120" s="323">
        <f t="shared" si="53"/>
        <v>0</v>
      </c>
      <c r="T120" s="323">
        <f t="shared" si="86"/>
        <v>0</v>
      </c>
      <c r="U120" s="323">
        <f t="shared" si="87"/>
        <v>0</v>
      </c>
      <c r="V120" s="323">
        <f t="shared" si="54"/>
        <v>0</v>
      </c>
      <c r="W120" s="323">
        <f t="shared" si="55"/>
        <v>0</v>
      </c>
      <c r="X120" s="323">
        <f t="shared" si="56"/>
        <v>0</v>
      </c>
      <c r="Y120" s="323">
        <f t="shared" si="57"/>
        <v>0</v>
      </c>
      <c r="Z120" s="323">
        <f t="shared" si="58"/>
        <v>0</v>
      </c>
      <c r="AA120" s="323">
        <f t="shared" si="59"/>
        <v>0</v>
      </c>
      <c r="AB120" s="323">
        <f t="shared" si="60"/>
        <v>0</v>
      </c>
      <c r="AC120" s="323">
        <f t="shared" si="61"/>
        <v>0</v>
      </c>
      <c r="AD120" s="323">
        <f t="shared" si="62"/>
        <v>0</v>
      </c>
      <c r="AE120" s="323">
        <f t="shared" si="63"/>
        <v>0</v>
      </c>
      <c r="AF120" s="323">
        <f t="shared" si="88"/>
        <v>0</v>
      </c>
      <c r="AG120" s="323">
        <f t="shared" si="89"/>
        <v>0</v>
      </c>
      <c r="AH120" s="323">
        <f t="shared" si="64"/>
        <v>0</v>
      </c>
      <c r="AI120" s="323">
        <f t="shared" si="65"/>
        <v>0</v>
      </c>
      <c r="AJ120" s="323">
        <f t="shared" si="66"/>
        <v>0</v>
      </c>
      <c r="AK120" s="323">
        <f t="shared" si="67"/>
        <v>0</v>
      </c>
      <c r="AL120" s="323">
        <f t="shared" si="68"/>
        <v>0</v>
      </c>
      <c r="AM120" s="323">
        <f t="shared" si="69"/>
        <v>0</v>
      </c>
      <c r="AN120" s="323">
        <f t="shared" si="70"/>
        <v>0</v>
      </c>
      <c r="AO120" s="323">
        <f t="shared" si="71"/>
        <v>0</v>
      </c>
      <c r="AP120" s="323">
        <f t="shared" si="72"/>
        <v>0</v>
      </c>
      <c r="AQ120" s="323">
        <f t="shared" si="73"/>
        <v>0</v>
      </c>
      <c r="AR120" s="323">
        <f t="shared" si="74"/>
        <v>0</v>
      </c>
      <c r="AS120" s="323">
        <f t="shared" si="75"/>
        <v>0</v>
      </c>
      <c r="AT120" s="323">
        <f t="shared" si="76"/>
        <v>0</v>
      </c>
      <c r="AU120" s="323">
        <f t="shared" si="77"/>
        <v>0</v>
      </c>
      <c r="AV120" s="323">
        <f t="shared" si="78"/>
        <v>0</v>
      </c>
      <c r="AW120" s="323">
        <f t="shared" si="79"/>
        <v>0</v>
      </c>
      <c r="AX120" s="323">
        <f t="shared" si="80"/>
        <v>0</v>
      </c>
      <c r="AY120" s="323">
        <f t="shared" si="81"/>
        <v>0</v>
      </c>
      <c r="AZ120" s="323">
        <f t="shared" si="82"/>
        <v>0</v>
      </c>
      <c r="BA120" s="323">
        <f t="shared" si="83"/>
        <v>0</v>
      </c>
    </row>
    <row r="121" spans="1:53" s="320" customFormat="1" ht="15.75" customHeight="1">
      <c r="A121" s="63" t="str">
        <f t="array" ref="A121">IF(C121&lt;&gt;0,SUM(($C$11:C121&lt;&gt;0)*1),"")</f>
        <v/>
      </c>
      <c r="B121" s="321"/>
      <c r="C121" s="321"/>
      <c r="D121" s="321"/>
      <c r="E121" s="443"/>
      <c r="F121" s="377"/>
      <c r="G121" s="379"/>
      <c r="H121" s="379"/>
      <c r="I121" s="63" t="str">
        <f t="shared" si="91"/>
        <v/>
      </c>
      <c r="J121" s="323">
        <f t="shared" si="46"/>
        <v>0</v>
      </c>
      <c r="K121" s="323">
        <f t="shared" si="47"/>
        <v>0</v>
      </c>
      <c r="L121" s="323">
        <f t="shared" si="48"/>
        <v>0</v>
      </c>
      <c r="M121" s="323">
        <f t="shared" si="49"/>
        <v>0</v>
      </c>
      <c r="N121" s="323">
        <f t="shared" si="84"/>
        <v>0</v>
      </c>
      <c r="O121" s="323">
        <f t="shared" si="85"/>
        <v>0</v>
      </c>
      <c r="P121" s="323">
        <f t="shared" si="50"/>
        <v>0</v>
      </c>
      <c r="Q121" s="323">
        <f t="shared" si="51"/>
        <v>0</v>
      </c>
      <c r="R121" s="323">
        <f t="shared" si="52"/>
        <v>0</v>
      </c>
      <c r="S121" s="323">
        <f t="shared" si="53"/>
        <v>0</v>
      </c>
      <c r="T121" s="323">
        <f t="shared" si="86"/>
        <v>0</v>
      </c>
      <c r="U121" s="323">
        <f t="shared" si="87"/>
        <v>0</v>
      </c>
      <c r="V121" s="323">
        <f t="shared" si="54"/>
        <v>0</v>
      </c>
      <c r="W121" s="323">
        <f t="shared" si="55"/>
        <v>0</v>
      </c>
      <c r="X121" s="323">
        <f t="shared" si="56"/>
        <v>0</v>
      </c>
      <c r="Y121" s="323">
        <f t="shared" si="57"/>
        <v>0</v>
      </c>
      <c r="Z121" s="323">
        <f t="shared" si="58"/>
        <v>0</v>
      </c>
      <c r="AA121" s="323">
        <f t="shared" si="59"/>
        <v>0</v>
      </c>
      <c r="AB121" s="323">
        <f t="shared" si="60"/>
        <v>0</v>
      </c>
      <c r="AC121" s="323">
        <f t="shared" si="61"/>
        <v>0</v>
      </c>
      <c r="AD121" s="323">
        <f t="shared" si="62"/>
        <v>0</v>
      </c>
      <c r="AE121" s="323">
        <f t="shared" si="63"/>
        <v>0</v>
      </c>
      <c r="AF121" s="323">
        <f t="shared" si="88"/>
        <v>0</v>
      </c>
      <c r="AG121" s="323">
        <f t="shared" si="89"/>
        <v>0</v>
      </c>
      <c r="AH121" s="323">
        <f t="shared" si="64"/>
        <v>0</v>
      </c>
      <c r="AI121" s="323">
        <f t="shared" si="65"/>
        <v>0</v>
      </c>
      <c r="AJ121" s="323">
        <f t="shared" si="66"/>
        <v>0</v>
      </c>
      <c r="AK121" s="323">
        <f t="shared" si="67"/>
        <v>0</v>
      </c>
      <c r="AL121" s="323">
        <f t="shared" si="68"/>
        <v>0</v>
      </c>
      <c r="AM121" s="323">
        <f t="shared" si="69"/>
        <v>0</v>
      </c>
      <c r="AN121" s="323">
        <f t="shared" si="70"/>
        <v>0</v>
      </c>
      <c r="AO121" s="323">
        <f t="shared" si="71"/>
        <v>0</v>
      </c>
      <c r="AP121" s="323">
        <f t="shared" si="72"/>
        <v>0</v>
      </c>
      <c r="AQ121" s="323">
        <f t="shared" si="73"/>
        <v>0</v>
      </c>
      <c r="AR121" s="323">
        <f t="shared" si="74"/>
        <v>0</v>
      </c>
      <c r="AS121" s="323">
        <f t="shared" si="75"/>
        <v>0</v>
      </c>
      <c r="AT121" s="323">
        <f t="shared" si="76"/>
        <v>0</v>
      </c>
      <c r="AU121" s="323">
        <f t="shared" si="77"/>
        <v>0</v>
      </c>
      <c r="AV121" s="323">
        <f t="shared" si="78"/>
        <v>0</v>
      </c>
      <c r="AW121" s="323">
        <f t="shared" si="79"/>
        <v>0</v>
      </c>
      <c r="AX121" s="323">
        <f t="shared" si="80"/>
        <v>0</v>
      </c>
      <c r="AY121" s="323">
        <f t="shared" si="81"/>
        <v>0</v>
      </c>
      <c r="AZ121" s="323">
        <f t="shared" si="82"/>
        <v>0</v>
      </c>
      <c r="BA121" s="323">
        <f t="shared" si="83"/>
        <v>0</v>
      </c>
    </row>
    <row r="122" spans="1:53" s="320" customFormat="1" ht="15.75" customHeight="1">
      <c r="A122" s="63" t="str">
        <f t="array" ref="A122">IF(C122&lt;&gt;0,SUM(($C$11:C122&lt;&gt;0)*1),"")</f>
        <v/>
      </c>
      <c r="B122" s="321"/>
      <c r="C122" s="321"/>
      <c r="D122" s="321"/>
      <c r="E122" s="443"/>
      <c r="F122" s="377"/>
      <c r="G122" s="379"/>
      <c r="H122" s="379"/>
      <c r="I122" s="63" t="str">
        <f t="shared" si="91"/>
        <v/>
      </c>
      <c r="J122" s="323">
        <f t="shared" si="46"/>
        <v>0</v>
      </c>
      <c r="K122" s="323">
        <f t="shared" si="47"/>
        <v>0</v>
      </c>
      <c r="L122" s="323">
        <f t="shared" si="48"/>
        <v>0</v>
      </c>
      <c r="M122" s="323">
        <f t="shared" si="49"/>
        <v>0</v>
      </c>
      <c r="N122" s="323">
        <f t="shared" si="84"/>
        <v>0</v>
      </c>
      <c r="O122" s="323">
        <f t="shared" si="85"/>
        <v>0</v>
      </c>
      <c r="P122" s="323">
        <f t="shared" si="50"/>
        <v>0</v>
      </c>
      <c r="Q122" s="323">
        <f t="shared" si="51"/>
        <v>0</v>
      </c>
      <c r="R122" s="323">
        <f t="shared" si="52"/>
        <v>0</v>
      </c>
      <c r="S122" s="323">
        <f t="shared" si="53"/>
        <v>0</v>
      </c>
      <c r="T122" s="323">
        <f t="shared" si="86"/>
        <v>0</v>
      </c>
      <c r="U122" s="323">
        <f t="shared" si="87"/>
        <v>0</v>
      </c>
      <c r="V122" s="323">
        <f t="shared" si="54"/>
        <v>0</v>
      </c>
      <c r="W122" s="323">
        <f t="shared" si="55"/>
        <v>0</v>
      </c>
      <c r="X122" s="323">
        <f t="shared" si="56"/>
        <v>0</v>
      </c>
      <c r="Y122" s="323">
        <f t="shared" si="57"/>
        <v>0</v>
      </c>
      <c r="Z122" s="323">
        <f t="shared" si="58"/>
        <v>0</v>
      </c>
      <c r="AA122" s="323">
        <f t="shared" si="59"/>
        <v>0</v>
      </c>
      <c r="AB122" s="323">
        <f t="shared" si="60"/>
        <v>0</v>
      </c>
      <c r="AC122" s="323">
        <f t="shared" si="61"/>
        <v>0</v>
      </c>
      <c r="AD122" s="323">
        <f t="shared" si="62"/>
        <v>0</v>
      </c>
      <c r="AE122" s="323">
        <f t="shared" si="63"/>
        <v>0</v>
      </c>
      <c r="AF122" s="323">
        <f t="shared" si="88"/>
        <v>0</v>
      </c>
      <c r="AG122" s="323">
        <f t="shared" si="89"/>
        <v>0</v>
      </c>
      <c r="AH122" s="323">
        <f t="shared" si="64"/>
        <v>0</v>
      </c>
      <c r="AI122" s="323">
        <f t="shared" si="65"/>
        <v>0</v>
      </c>
      <c r="AJ122" s="323">
        <f t="shared" si="66"/>
        <v>0</v>
      </c>
      <c r="AK122" s="323">
        <f t="shared" si="67"/>
        <v>0</v>
      </c>
      <c r="AL122" s="323">
        <f t="shared" si="68"/>
        <v>0</v>
      </c>
      <c r="AM122" s="323">
        <f t="shared" si="69"/>
        <v>0</v>
      </c>
      <c r="AN122" s="323">
        <f t="shared" si="70"/>
        <v>0</v>
      </c>
      <c r="AO122" s="323">
        <f t="shared" si="71"/>
        <v>0</v>
      </c>
      <c r="AP122" s="323">
        <f t="shared" si="72"/>
        <v>0</v>
      </c>
      <c r="AQ122" s="323">
        <f t="shared" si="73"/>
        <v>0</v>
      </c>
      <c r="AR122" s="323">
        <f t="shared" si="74"/>
        <v>0</v>
      </c>
      <c r="AS122" s="323">
        <f t="shared" si="75"/>
        <v>0</v>
      </c>
      <c r="AT122" s="323">
        <f t="shared" si="76"/>
        <v>0</v>
      </c>
      <c r="AU122" s="323">
        <f t="shared" si="77"/>
        <v>0</v>
      </c>
      <c r="AV122" s="323">
        <f t="shared" si="78"/>
        <v>0</v>
      </c>
      <c r="AW122" s="323">
        <f t="shared" si="79"/>
        <v>0</v>
      </c>
      <c r="AX122" s="323">
        <f t="shared" si="80"/>
        <v>0</v>
      </c>
      <c r="AY122" s="323">
        <f t="shared" si="81"/>
        <v>0</v>
      </c>
      <c r="AZ122" s="323">
        <f t="shared" si="82"/>
        <v>0</v>
      </c>
      <c r="BA122" s="323">
        <f t="shared" si="83"/>
        <v>0</v>
      </c>
    </row>
    <row r="123" spans="1:53" s="320" customFormat="1" ht="15.75" customHeight="1">
      <c r="A123" s="63" t="str">
        <f t="array" ref="A123">IF(C123&lt;&gt;0,SUM(($C$11:C123&lt;&gt;0)*1),"")</f>
        <v/>
      </c>
      <c r="B123" s="321"/>
      <c r="C123" s="321"/>
      <c r="D123" s="321"/>
      <c r="E123" s="443"/>
      <c r="F123" s="377"/>
      <c r="G123" s="379"/>
      <c r="H123" s="379"/>
      <c r="I123" s="63" t="str">
        <f t="shared" si="91"/>
        <v/>
      </c>
      <c r="J123" s="323">
        <f t="shared" si="46"/>
        <v>0</v>
      </c>
      <c r="K123" s="323">
        <f t="shared" si="47"/>
        <v>0</v>
      </c>
      <c r="L123" s="323">
        <f t="shared" si="48"/>
        <v>0</v>
      </c>
      <c r="M123" s="323">
        <f t="shared" si="49"/>
        <v>0</v>
      </c>
      <c r="N123" s="323">
        <f t="shared" si="84"/>
        <v>0</v>
      </c>
      <c r="O123" s="323">
        <f t="shared" si="85"/>
        <v>0</v>
      </c>
      <c r="P123" s="323">
        <f t="shared" si="50"/>
        <v>0</v>
      </c>
      <c r="Q123" s="323">
        <f t="shared" si="51"/>
        <v>0</v>
      </c>
      <c r="R123" s="323">
        <f t="shared" si="52"/>
        <v>0</v>
      </c>
      <c r="S123" s="323">
        <f t="shared" si="53"/>
        <v>0</v>
      </c>
      <c r="T123" s="323">
        <f t="shared" si="86"/>
        <v>0</v>
      </c>
      <c r="U123" s="323">
        <f t="shared" si="87"/>
        <v>0</v>
      </c>
      <c r="V123" s="323">
        <f t="shared" si="54"/>
        <v>0</v>
      </c>
      <c r="W123" s="323">
        <f t="shared" si="55"/>
        <v>0</v>
      </c>
      <c r="X123" s="323">
        <f t="shared" si="56"/>
        <v>0</v>
      </c>
      <c r="Y123" s="323">
        <f t="shared" si="57"/>
        <v>0</v>
      </c>
      <c r="Z123" s="323">
        <f t="shared" si="58"/>
        <v>0</v>
      </c>
      <c r="AA123" s="323">
        <f t="shared" si="59"/>
        <v>0</v>
      </c>
      <c r="AB123" s="323">
        <f t="shared" si="60"/>
        <v>0</v>
      </c>
      <c r="AC123" s="323">
        <f t="shared" si="61"/>
        <v>0</v>
      </c>
      <c r="AD123" s="323">
        <f t="shared" si="62"/>
        <v>0</v>
      </c>
      <c r="AE123" s="323">
        <f t="shared" si="63"/>
        <v>0</v>
      </c>
      <c r="AF123" s="323">
        <f t="shared" si="88"/>
        <v>0</v>
      </c>
      <c r="AG123" s="323">
        <f t="shared" si="89"/>
        <v>0</v>
      </c>
      <c r="AH123" s="323">
        <f t="shared" si="64"/>
        <v>0</v>
      </c>
      <c r="AI123" s="323">
        <f t="shared" si="65"/>
        <v>0</v>
      </c>
      <c r="AJ123" s="323">
        <f t="shared" si="66"/>
        <v>0</v>
      </c>
      <c r="AK123" s="323">
        <f t="shared" si="67"/>
        <v>0</v>
      </c>
      <c r="AL123" s="323">
        <f t="shared" si="68"/>
        <v>0</v>
      </c>
      <c r="AM123" s="323">
        <f t="shared" si="69"/>
        <v>0</v>
      </c>
      <c r="AN123" s="323">
        <f t="shared" si="70"/>
        <v>0</v>
      </c>
      <c r="AO123" s="323">
        <f t="shared" si="71"/>
        <v>0</v>
      </c>
      <c r="AP123" s="323">
        <f t="shared" si="72"/>
        <v>0</v>
      </c>
      <c r="AQ123" s="323">
        <f t="shared" si="73"/>
        <v>0</v>
      </c>
      <c r="AR123" s="323">
        <f t="shared" si="74"/>
        <v>0</v>
      </c>
      <c r="AS123" s="323">
        <f t="shared" si="75"/>
        <v>0</v>
      </c>
      <c r="AT123" s="323">
        <f t="shared" si="76"/>
        <v>0</v>
      </c>
      <c r="AU123" s="323">
        <f t="shared" si="77"/>
        <v>0</v>
      </c>
      <c r="AV123" s="323">
        <f t="shared" si="78"/>
        <v>0</v>
      </c>
      <c r="AW123" s="323">
        <f t="shared" si="79"/>
        <v>0</v>
      </c>
      <c r="AX123" s="323">
        <f t="shared" si="80"/>
        <v>0</v>
      </c>
      <c r="AY123" s="323">
        <f t="shared" si="81"/>
        <v>0</v>
      </c>
      <c r="AZ123" s="323">
        <f t="shared" si="82"/>
        <v>0</v>
      </c>
      <c r="BA123" s="323">
        <f t="shared" si="83"/>
        <v>0</v>
      </c>
    </row>
    <row r="124" spans="1:53" s="320" customFormat="1" ht="15.75" customHeight="1">
      <c r="A124" s="63" t="str">
        <f t="array" ref="A124">IF(C124&lt;&gt;0,SUM(($C$11:C124&lt;&gt;0)*1),"")</f>
        <v/>
      </c>
      <c r="B124" s="321"/>
      <c r="C124" s="321"/>
      <c r="D124" s="321"/>
      <c r="E124" s="443"/>
      <c r="F124" s="377"/>
      <c r="G124" s="379"/>
      <c r="H124" s="379"/>
      <c r="I124" s="63" t="str">
        <f t="shared" si="91"/>
        <v/>
      </c>
      <c r="J124" s="323">
        <f t="shared" si="46"/>
        <v>0</v>
      </c>
      <c r="K124" s="323">
        <f t="shared" si="47"/>
        <v>0</v>
      </c>
      <c r="L124" s="323">
        <f t="shared" si="48"/>
        <v>0</v>
      </c>
      <c r="M124" s="323">
        <f t="shared" si="49"/>
        <v>0</v>
      </c>
      <c r="N124" s="323">
        <f t="shared" si="84"/>
        <v>0</v>
      </c>
      <c r="O124" s="323">
        <f t="shared" si="85"/>
        <v>0</v>
      </c>
      <c r="P124" s="323">
        <f t="shared" si="50"/>
        <v>0</v>
      </c>
      <c r="Q124" s="323">
        <f t="shared" si="51"/>
        <v>0</v>
      </c>
      <c r="R124" s="323">
        <f t="shared" si="52"/>
        <v>0</v>
      </c>
      <c r="S124" s="323">
        <f t="shared" si="53"/>
        <v>0</v>
      </c>
      <c r="T124" s="323">
        <f t="shared" si="86"/>
        <v>0</v>
      </c>
      <c r="U124" s="323">
        <f t="shared" si="87"/>
        <v>0</v>
      </c>
      <c r="V124" s="323">
        <f t="shared" si="54"/>
        <v>0</v>
      </c>
      <c r="W124" s="323">
        <f t="shared" si="55"/>
        <v>0</v>
      </c>
      <c r="X124" s="323">
        <f t="shared" si="56"/>
        <v>0</v>
      </c>
      <c r="Y124" s="323">
        <f t="shared" si="57"/>
        <v>0</v>
      </c>
      <c r="Z124" s="323">
        <f t="shared" si="58"/>
        <v>0</v>
      </c>
      <c r="AA124" s="323">
        <f t="shared" si="59"/>
        <v>0</v>
      </c>
      <c r="AB124" s="323">
        <f t="shared" si="60"/>
        <v>0</v>
      </c>
      <c r="AC124" s="323">
        <f t="shared" si="61"/>
        <v>0</v>
      </c>
      <c r="AD124" s="323">
        <f t="shared" si="62"/>
        <v>0</v>
      </c>
      <c r="AE124" s="323">
        <f t="shared" si="63"/>
        <v>0</v>
      </c>
      <c r="AF124" s="323">
        <f t="shared" si="88"/>
        <v>0</v>
      </c>
      <c r="AG124" s="323">
        <f t="shared" si="89"/>
        <v>0</v>
      </c>
      <c r="AH124" s="323">
        <f t="shared" si="64"/>
        <v>0</v>
      </c>
      <c r="AI124" s="323">
        <f t="shared" si="65"/>
        <v>0</v>
      </c>
      <c r="AJ124" s="323">
        <f t="shared" si="66"/>
        <v>0</v>
      </c>
      <c r="AK124" s="323">
        <f t="shared" si="67"/>
        <v>0</v>
      </c>
      <c r="AL124" s="323">
        <f t="shared" si="68"/>
        <v>0</v>
      </c>
      <c r="AM124" s="323">
        <f t="shared" si="69"/>
        <v>0</v>
      </c>
      <c r="AN124" s="323">
        <f t="shared" si="70"/>
        <v>0</v>
      </c>
      <c r="AO124" s="323">
        <f t="shared" si="71"/>
        <v>0</v>
      </c>
      <c r="AP124" s="323">
        <f t="shared" si="72"/>
        <v>0</v>
      </c>
      <c r="AQ124" s="323">
        <f t="shared" si="73"/>
        <v>0</v>
      </c>
      <c r="AR124" s="323">
        <f t="shared" si="74"/>
        <v>0</v>
      </c>
      <c r="AS124" s="323">
        <f t="shared" si="75"/>
        <v>0</v>
      </c>
      <c r="AT124" s="323">
        <f t="shared" si="76"/>
        <v>0</v>
      </c>
      <c r="AU124" s="323">
        <f t="shared" si="77"/>
        <v>0</v>
      </c>
      <c r="AV124" s="323">
        <f t="shared" si="78"/>
        <v>0</v>
      </c>
      <c r="AW124" s="323">
        <f t="shared" si="79"/>
        <v>0</v>
      </c>
      <c r="AX124" s="323">
        <f t="shared" si="80"/>
        <v>0</v>
      </c>
      <c r="AY124" s="323">
        <f t="shared" si="81"/>
        <v>0</v>
      </c>
      <c r="AZ124" s="323">
        <f t="shared" si="82"/>
        <v>0</v>
      </c>
      <c r="BA124" s="323">
        <f t="shared" si="83"/>
        <v>0</v>
      </c>
    </row>
    <row r="125" spans="1:53" s="320" customFormat="1" ht="15.75" customHeight="1">
      <c r="A125" s="63" t="str">
        <f t="array" ref="A125">IF(C125&lt;&gt;0,SUM(($C$11:C125&lt;&gt;0)*1),"")</f>
        <v/>
      </c>
      <c r="B125" s="321"/>
      <c r="C125" s="321"/>
      <c r="D125" s="321"/>
      <c r="E125" s="443"/>
      <c r="F125" s="377"/>
      <c r="G125" s="379"/>
      <c r="H125" s="379"/>
      <c r="I125" s="63" t="str">
        <f t="shared" si="91"/>
        <v/>
      </c>
      <c r="J125" s="323">
        <f t="shared" si="46"/>
        <v>0</v>
      </c>
      <c r="K125" s="323">
        <f t="shared" si="47"/>
        <v>0</v>
      </c>
      <c r="L125" s="323">
        <f t="shared" si="48"/>
        <v>0</v>
      </c>
      <c r="M125" s="323">
        <f t="shared" si="49"/>
        <v>0</v>
      </c>
      <c r="N125" s="323">
        <f t="shared" si="84"/>
        <v>0</v>
      </c>
      <c r="O125" s="323">
        <f t="shared" si="85"/>
        <v>0</v>
      </c>
      <c r="P125" s="323">
        <f t="shared" si="50"/>
        <v>0</v>
      </c>
      <c r="Q125" s="323">
        <f t="shared" si="51"/>
        <v>0</v>
      </c>
      <c r="R125" s="323">
        <f t="shared" si="52"/>
        <v>0</v>
      </c>
      <c r="S125" s="323">
        <f t="shared" si="53"/>
        <v>0</v>
      </c>
      <c r="T125" s="323">
        <f t="shared" si="86"/>
        <v>0</v>
      </c>
      <c r="U125" s="323">
        <f t="shared" si="87"/>
        <v>0</v>
      </c>
      <c r="V125" s="323">
        <f t="shared" si="54"/>
        <v>0</v>
      </c>
      <c r="W125" s="323">
        <f t="shared" si="55"/>
        <v>0</v>
      </c>
      <c r="X125" s="323">
        <f t="shared" si="56"/>
        <v>0</v>
      </c>
      <c r="Y125" s="323">
        <f t="shared" si="57"/>
        <v>0</v>
      </c>
      <c r="Z125" s="323">
        <f t="shared" si="58"/>
        <v>0</v>
      </c>
      <c r="AA125" s="323">
        <f t="shared" si="59"/>
        <v>0</v>
      </c>
      <c r="AB125" s="323">
        <f t="shared" si="60"/>
        <v>0</v>
      </c>
      <c r="AC125" s="323">
        <f t="shared" si="61"/>
        <v>0</v>
      </c>
      <c r="AD125" s="323">
        <f t="shared" si="62"/>
        <v>0</v>
      </c>
      <c r="AE125" s="323">
        <f t="shared" si="63"/>
        <v>0</v>
      </c>
      <c r="AF125" s="323">
        <f t="shared" si="88"/>
        <v>0</v>
      </c>
      <c r="AG125" s="323">
        <f t="shared" si="89"/>
        <v>0</v>
      </c>
      <c r="AH125" s="323">
        <f t="shared" si="64"/>
        <v>0</v>
      </c>
      <c r="AI125" s="323">
        <f t="shared" si="65"/>
        <v>0</v>
      </c>
      <c r="AJ125" s="323">
        <f t="shared" si="66"/>
        <v>0</v>
      </c>
      <c r="AK125" s="323">
        <f t="shared" si="67"/>
        <v>0</v>
      </c>
      <c r="AL125" s="323">
        <f t="shared" si="68"/>
        <v>0</v>
      </c>
      <c r="AM125" s="323">
        <f t="shared" si="69"/>
        <v>0</v>
      </c>
      <c r="AN125" s="323">
        <f t="shared" si="70"/>
        <v>0</v>
      </c>
      <c r="AO125" s="323">
        <f t="shared" si="71"/>
        <v>0</v>
      </c>
      <c r="AP125" s="323">
        <f t="shared" si="72"/>
        <v>0</v>
      </c>
      <c r="AQ125" s="323">
        <f t="shared" si="73"/>
        <v>0</v>
      </c>
      <c r="AR125" s="323">
        <f t="shared" si="74"/>
        <v>0</v>
      </c>
      <c r="AS125" s="323">
        <f t="shared" si="75"/>
        <v>0</v>
      </c>
      <c r="AT125" s="323">
        <f t="shared" si="76"/>
        <v>0</v>
      </c>
      <c r="AU125" s="323">
        <f t="shared" si="77"/>
        <v>0</v>
      </c>
      <c r="AV125" s="323">
        <f t="shared" si="78"/>
        <v>0</v>
      </c>
      <c r="AW125" s="323">
        <f t="shared" si="79"/>
        <v>0</v>
      </c>
      <c r="AX125" s="323">
        <f t="shared" si="80"/>
        <v>0</v>
      </c>
      <c r="AY125" s="323">
        <f t="shared" si="81"/>
        <v>0</v>
      </c>
      <c r="AZ125" s="323">
        <f t="shared" si="82"/>
        <v>0</v>
      </c>
      <c r="BA125" s="323">
        <f t="shared" si="83"/>
        <v>0</v>
      </c>
    </row>
    <row r="126" spans="1:53" s="320" customFormat="1" ht="15.75" customHeight="1">
      <c r="A126" s="63" t="str">
        <f t="array" ref="A126">IF(C126&lt;&gt;0,SUM(($C$11:C126&lt;&gt;0)*1),"")</f>
        <v/>
      </c>
      <c r="B126" s="321"/>
      <c r="C126" s="321"/>
      <c r="D126" s="321"/>
      <c r="E126" s="443"/>
      <c r="F126" s="377"/>
      <c r="G126" s="379"/>
      <c r="H126" s="379"/>
      <c r="I126" s="63" t="str">
        <f t="shared" si="91"/>
        <v/>
      </c>
      <c r="J126" s="323">
        <f t="shared" si="46"/>
        <v>0</v>
      </c>
      <c r="K126" s="323">
        <f t="shared" si="47"/>
        <v>0</v>
      </c>
      <c r="L126" s="323">
        <f t="shared" si="48"/>
        <v>0</v>
      </c>
      <c r="M126" s="323">
        <f t="shared" si="49"/>
        <v>0</v>
      </c>
      <c r="N126" s="323">
        <f t="shared" si="84"/>
        <v>0</v>
      </c>
      <c r="O126" s="323">
        <f t="shared" si="85"/>
        <v>0</v>
      </c>
      <c r="P126" s="323">
        <f t="shared" si="50"/>
        <v>0</v>
      </c>
      <c r="Q126" s="323">
        <f t="shared" si="51"/>
        <v>0</v>
      </c>
      <c r="R126" s="323">
        <f t="shared" si="52"/>
        <v>0</v>
      </c>
      <c r="S126" s="323">
        <f t="shared" si="53"/>
        <v>0</v>
      </c>
      <c r="T126" s="323">
        <f t="shared" si="86"/>
        <v>0</v>
      </c>
      <c r="U126" s="323">
        <f t="shared" si="87"/>
        <v>0</v>
      </c>
      <c r="V126" s="323">
        <f t="shared" si="54"/>
        <v>0</v>
      </c>
      <c r="W126" s="323">
        <f t="shared" si="55"/>
        <v>0</v>
      </c>
      <c r="X126" s="323">
        <f t="shared" si="56"/>
        <v>0</v>
      </c>
      <c r="Y126" s="323">
        <f t="shared" si="57"/>
        <v>0</v>
      </c>
      <c r="Z126" s="323">
        <f t="shared" si="58"/>
        <v>0</v>
      </c>
      <c r="AA126" s="323">
        <f t="shared" si="59"/>
        <v>0</v>
      </c>
      <c r="AB126" s="323">
        <f t="shared" si="60"/>
        <v>0</v>
      </c>
      <c r="AC126" s="323">
        <f t="shared" si="61"/>
        <v>0</v>
      </c>
      <c r="AD126" s="323">
        <f t="shared" si="62"/>
        <v>0</v>
      </c>
      <c r="AE126" s="323">
        <f t="shared" si="63"/>
        <v>0</v>
      </c>
      <c r="AF126" s="323">
        <f t="shared" si="88"/>
        <v>0</v>
      </c>
      <c r="AG126" s="323">
        <f t="shared" si="89"/>
        <v>0</v>
      </c>
      <c r="AH126" s="323">
        <f t="shared" si="64"/>
        <v>0</v>
      </c>
      <c r="AI126" s="323">
        <f t="shared" si="65"/>
        <v>0</v>
      </c>
      <c r="AJ126" s="323">
        <f t="shared" si="66"/>
        <v>0</v>
      </c>
      <c r="AK126" s="323">
        <f t="shared" si="67"/>
        <v>0</v>
      </c>
      <c r="AL126" s="323">
        <f t="shared" si="68"/>
        <v>0</v>
      </c>
      <c r="AM126" s="323">
        <f t="shared" si="69"/>
        <v>0</v>
      </c>
      <c r="AN126" s="323">
        <f t="shared" si="70"/>
        <v>0</v>
      </c>
      <c r="AO126" s="323">
        <f t="shared" si="71"/>
        <v>0</v>
      </c>
      <c r="AP126" s="323">
        <f t="shared" si="72"/>
        <v>0</v>
      </c>
      <c r="AQ126" s="323">
        <f t="shared" si="73"/>
        <v>0</v>
      </c>
      <c r="AR126" s="323">
        <f t="shared" si="74"/>
        <v>0</v>
      </c>
      <c r="AS126" s="323">
        <f t="shared" si="75"/>
        <v>0</v>
      </c>
      <c r="AT126" s="323">
        <f t="shared" si="76"/>
        <v>0</v>
      </c>
      <c r="AU126" s="323">
        <f t="shared" si="77"/>
        <v>0</v>
      </c>
      <c r="AV126" s="323">
        <f t="shared" si="78"/>
        <v>0</v>
      </c>
      <c r="AW126" s="323">
        <f t="shared" si="79"/>
        <v>0</v>
      </c>
      <c r="AX126" s="323">
        <f t="shared" si="80"/>
        <v>0</v>
      </c>
      <c r="AY126" s="323">
        <f t="shared" si="81"/>
        <v>0</v>
      </c>
      <c r="AZ126" s="323">
        <f t="shared" si="82"/>
        <v>0</v>
      </c>
      <c r="BA126" s="323">
        <f t="shared" si="83"/>
        <v>0</v>
      </c>
    </row>
    <row r="127" spans="1:53" s="320" customFormat="1" ht="15.75" customHeight="1">
      <c r="A127" s="63" t="str">
        <f t="array" ref="A127">IF(C127&lt;&gt;0,SUM(($C$11:C127&lt;&gt;0)*1),"")</f>
        <v/>
      </c>
      <c r="B127" s="321"/>
      <c r="C127" s="321"/>
      <c r="D127" s="321"/>
      <c r="E127" s="443"/>
      <c r="F127" s="377"/>
      <c r="G127" s="379"/>
      <c r="H127" s="379"/>
      <c r="I127" s="63" t="str">
        <f t="shared" si="91"/>
        <v/>
      </c>
      <c r="J127" s="323">
        <f t="shared" si="46"/>
        <v>0</v>
      </c>
      <c r="K127" s="323">
        <f t="shared" si="47"/>
        <v>0</v>
      </c>
      <c r="L127" s="323">
        <f t="shared" si="48"/>
        <v>0</v>
      </c>
      <c r="M127" s="323">
        <f t="shared" si="49"/>
        <v>0</v>
      </c>
      <c r="N127" s="323">
        <f t="shared" si="84"/>
        <v>0</v>
      </c>
      <c r="O127" s="323">
        <f t="shared" si="85"/>
        <v>0</v>
      </c>
      <c r="P127" s="323">
        <f t="shared" si="50"/>
        <v>0</v>
      </c>
      <c r="Q127" s="323">
        <f t="shared" si="51"/>
        <v>0</v>
      </c>
      <c r="R127" s="323">
        <f t="shared" si="52"/>
        <v>0</v>
      </c>
      <c r="S127" s="323">
        <f t="shared" si="53"/>
        <v>0</v>
      </c>
      <c r="T127" s="323">
        <f t="shared" si="86"/>
        <v>0</v>
      </c>
      <c r="U127" s="323">
        <f t="shared" si="87"/>
        <v>0</v>
      </c>
      <c r="V127" s="323">
        <f t="shared" si="54"/>
        <v>0</v>
      </c>
      <c r="W127" s="323">
        <f t="shared" si="55"/>
        <v>0</v>
      </c>
      <c r="X127" s="323">
        <f t="shared" si="56"/>
        <v>0</v>
      </c>
      <c r="Y127" s="323">
        <f t="shared" si="57"/>
        <v>0</v>
      </c>
      <c r="Z127" s="323">
        <f t="shared" si="58"/>
        <v>0</v>
      </c>
      <c r="AA127" s="323">
        <f t="shared" si="59"/>
        <v>0</v>
      </c>
      <c r="AB127" s="323">
        <f t="shared" si="60"/>
        <v>0</v>
      </c>
      <c r="AC127" s="323">
        <f t="shared" si="61"/>
        <v>0</v>
      </c>
      <c r="AD127" s="323">
        <f t="shared" si="62"/>
        <v>0</v>
      </c>
      <c r="AE127" s="323">
        <f t="shared" si="63"/>
        <v>0</v>
      </c>
      <c r="AF127" s="323">
        <f t="shared" si="88"/>
        <v>0</v>
      </c>
      <c r="AG127" s="323">
        <f t="shared" si="89"/>
        <v>0</v>
      </c>
      <c r="AH127" s="323">
        <f t="shared" si="64"/>
        <v>0</v>
      </c>
      <c r="AI127" s="323">
        <f t="shared" si="65"/>
        <v>0</v>
      </c>
      <c r="AJ127" s="323">
        <f t="shared" si="66"/>
        <v>0</v>
      </c>
      <c r="AK127" s="323">
        <f t="shared" si="67"/>
        <v>0</v>
      </c>
      <c r="AL127" s="323">
        <f t="shared" si="68"/>
        <v>0</v>
      </c>
      <c r="AM127" s="323">
        <f t="shared" si="69"/>
        <v>0</v>
      </c>
      <c r="AN127" s="323">
        <f t="shared" si="70"/>
        <v>0</v>
      </c>
      <c r="AO127" s="323">
        <f t="shared" si="71"/>
        <v>0</v>
      </c>
      <c r="AP127" s="323">
        <f t="shared" si="72"/>
        <v>0</v>
      </c>
      <c r="AQ127" s="323">
        <f t="shared" si="73"/>
        <v>0</v>
      </c>
      <c r="AR127" s="323">
        <f t="shared" si="74"/>
        <v>0</v>
      </c>
      <c r="AS127" s="323">
        <f t="shared" si="75"/>
        <v>0</v>
      </c>
      <c r="AT127" s="323">
        <f t="shared" si="76"/>
        <v>0</v>
      </c>
      <c r="AU127" s="323">
        <f t="shared" si="77"/>
        <v>0</v>
      </c>
      <c r="AV127" s="323">
        <f t="shared" si="78"/>
        <v>0</v>
      </c>
      <c r="AW127" s="323">
        <f t="shared" si="79"/>
        <v>0</v>
      </c>
      <c r="AX127" s="323">
        <f t="shared" si="80"/>
        <v>0</v>
      </c>
      <c r="AY127" s="323">
        <f t="shared" si="81"/>
        <v>0</v>
      </c>
      <c r="AZ127" s="323">
        <f t="shared" si="82"/>
        <v>0</v>
      </c>
      <c r="BA127" s="323">
        <f t="shared" si="83"/>
        <v>0</v>
      </c>
    </row>
    <row r="128" spans="1:53" s="320" customFormat="1" ht="15.75" customHeight="1">
      <c r="A128" s="63" t="str">
        <f t="array" ref="A128">IF(C128&lt;&gt;0,SUM(($C$11:C128&lt;&gt;0)*1),"")</f>
        <v/>
      </c>
      <c r="B128" s="321"/>
      <c r="C128" s="321"/>
      <c r="D128" s="321"/>
      <c r="E128" s="443"/>
      <c r="F128" s="377"/>
      <c r="G128" s="379"/>
      <c r="H128" s="379"/>
      <c r="I128" s="63" t="str">
        <f t="shared" si="91"/>
        <v/>
      </c>
      <c r="J128" s="323">
        <f t="shared" si="46"/>
        <v>0</v>
      </c>
      <c r="K128" s="323">
        <f t="shared" si="47"/>
        <v>0</v>
      </c>
      <c r="L128" s="323">
        <f t="shared" si="48"/>
        <v>0</v>
      </c>
      <c r="M128" s="323">
        <f t="shared" si="49"/>
        <v>0</v>
      </c>
      <c r="N128" s="323">
        <f t="shared" si="84"/>
        <v>0</v>
      </c>
      <c r="O128" s="323">
        <f t="shared" si="85"/>
        <v>0</v>
      </c>
      <c r="P128" s="323">
        <f t="shared" si="50"/>
        <v>0</v>
      </c>
      <c r="Q128" s="323">
        <f t="shared" si="51"/>
        <v>0</v>
      </c>
      <c r="R128" s="323">
        <f t="shared" si="52"/>
        <v>0</v>
      </c>
      <c r="S128" s="323">
        <f t="shared" si="53"/>
        <v>0</v>
      </c>
      <c r="T128" s="323">
        <f t="shared" si="86"/>
        <v>0</v>
      </c>
      <c r="U128" s="323">
        <f t="shared" si="87"/>
        <v>0</v>
      </c>
      <c r="V128" s="323">
        <f t="shared" si="54"/>
        <v>0</v>
      </c>
      <c r="W128" s="323">
        <f t="shared" si="55"/>
        <v>0</v>
      </c>
      <c r="X128" s="323">
        <f t="shared" si="56"/>
        <v>0</v>
      </c>
      <c r="Y128" s="323">
        <f t="shared" si="57"/>
        <v>0</v>
      </c>
      <c r="Z128" s="323">
        <f t="shared" si="58"/>
        <v>0</v>
      </c>
      <c r="AA128" s="323">
        <f t="shared" si="59"/>
        <v>0</v>
      </c>
      <c r="AB128" s="323">
        <f t="shared" si="60"/>
        <v>0</v>
      </c>
      <c r="AC128" s="323">
        <f t="shared" si="61"/>
        <v>0</v>
      </c>
      <c r="AD128" s="323">
        <f t="shared" si="62"/>
        <v>0</v>
      </c>
      <c r="AE128" s="323">
        <f t="shared" si="63"/>
        <v>0</v>
      </c>
      <c r="AF128" s="323">
        <f t="shared" si="88"/>
        <v>0</v>
      </c>
      <c r="AG128" s="323">
        <f t="shared" si="89"/>
        <v>0</v>
      </c>
      <c r="AH128" s="323">
        <f t="shared" si="64"/>
        <v>0</v>
      </c>
      <c r="AI128" s="323">
        <f t="shared" si="65"/>
        <v>0</v>
      </c>
      <c r="AJ128" s="323">
        <f t="shared" si="66"/>
        <v>0</v>
      </c>
      <c r="AK128" s="323">
        <f t="shared" si="67"/>
        <v>0</v>
      </c>
      <c r="AL128" s="323">
        <f t="shared" si="68"/>
        <v>0</v>
      </c>
      <c r="AM128" s="323">
        <f t="shared" si="69"/>
        <v>0</v>
      </c>
      <c r="AN128" s="323">
        <f t="shared" si="70"/>
        <v>0</v>
      </c>
      <c r="AO128" s="323">
        <f t="shared" si="71"/>
        <v>0</v>
      </c>
      <c r="AP128" s="323">
        <f t="shared" si="72"/>
        <v>0</v>
      </c>
      <c r="AQ128" s="323">
        <f t="shared" si="73"/>
        <v>0</v>
      </c>
      <c r="AR128" s="323">
        <f t="shared" si="74"/>
        <v>0</v>
      </c>
      <c r="AS128" s="323">
        <f t="shared" si="75"/>
        <v>0</v>
      </c>
      <c r="AT128" s="323">
        <f t="shared" si="76"/>
        <v>0</v>
      </c>
      <c r="AU128" s="323">
        <f t="shared" si="77"/>
        <v>0</v>
      </c>
      <c r="AV128" s="323">
        <f t="shared" si="78"/>
        <v>0</v>
      </c>
      <c r="AW128" s="323">
        <f t="shared" si="79"/>
        <v>0</v>
      </c>
      <c r="AX128" s="323">
        <f t="shared" si="80"/>
        <v>0</v>
      </c>
      <c r="AY128" s="323">
        <f t="shared" si="81"/>
        <v>0</v>
      </c>
      <c r="AZ128" s="323">
        <f t="shared" si="82"/>
        <v>0</v>
      </c>
      <c r="BA128" s="323">
        <f t="shared" si="83"/>
        <v>0</v>
      </c>
    </row>
    <row r="129" spans="1:53" s="320" customFormat="1" ht="15.75" customHeight="1">
      <c r="A129" s="63" t="str">
        <f t="array" ref="A129">IF(C129&lt;&gt;0,SUM(($C$11:C129&lt;&gt;0)*1),"")</f>
        <v/>
      </c>
      <c r="B129" s="321"/>
      <c r="C129" s="321"/>
      <c r="D129" s="321"/>
      <c r="E129" s="443"/>
      <c r="F129" s="377"/>
      <c r="G129" s="379"/>
      <c r="H129" s="379"/>
      <c r="I129" s="63" t="str">
        <f t="shared" si="91"/>
        <v/>
      </c>
      <c r="J129" s="323">
        <f t="shared" si="46"/>
        <v>0</v>
      </c>
      <c r="K129" s="323">
        <f t="shared" si="47"/>
        <v>0</v>
      </c>
      <c r="L129" s="323">
        <f t="shared" si="48"/>
        <v>0</v>
      </c>
      <c r="M129" s="323">
        <f t="shared" si="49"/>
        <v>0</v>
      </c>
      <c r="N129" s="323">
        <f t="shared" si="84"/>
        <v>0</v>
      </c>
      <c r="O129" s="323">
        <f t="shared" si="85"/>
        <v>0</v>
      </c>
      <c r="P129" s="323">
        <f t="shared" si="50"/>
        <v>0</v>
      </c>
      <c r="Q129" s="323">
        <f t="shared" si="51"/>
        <v>0</v>
      </c>
      <c r="R129" s="323">
        <f t="shared" si="52"/>
        <v>0</v>
      </c>
      <c r="S129" s="323">
        <f t="shared" si="53"/>
        <v>0</v>
      </c>
      <c r="T129" s="323">
        <f t="shared" si="86"/>
        <v>0</v>
      </c>
      <c r="U129" s="323">
        <f t="shared" si="87"/>
        <v>0</v>
      </c>
      <c r="V129" s="323">
        <f t="shared" si="54"/>
        <v>0</v>
      </c>
      <c r="W129" s="323">
        <f t="shared" si="55"/>
        <v>0</v>
      </c>
      <c r="X129" s="323">
        <f t="shared" si="56"/>
        <v>0</v>
      </c>
      <c r="Y129" s="323">
        <f t="shared" si="57"/>
        <v>0</v>
      </c>
      <c r="Z129" s="323">
        <f t="shared" si="58"/>
        <v>0</v>
      </c>
      <c r="AA129" s="323">
        <f t="shared" si="59"/>
        <v>0</v>
      </c>
      <c r="AB129" s="323">
        <f t="shared" si="60"/>
        <v>0</v>
      </c>
      <c r="AC129" s="323">
        <f t="shared" si="61"/>
        <v>0</v>
      </c>
      <c r="AD129" s="323">
        <f t="shared" si="62"/>
        <v>0</v>
      </c>
      <c r="AE129" s="323">
        <f t="shared" si="63"/>
        <v>0</v>
      </c>
      <c r="AF129" s="323">
        <f t="shared" si="88"/>
        <v>0</v>
      </c>
      <c r="AG129" s="323">
        <f t="shared" si="89"/>
        <v>0</v>
      </c>
      <c r="AH129" s="323">
        <f t="shared" si="64"/>
        <v>0</v>
      </c>
      <c r="AI129" s="323">
        <f t="shared" si="65"/>
        <v>0</v>
      </c>
      <c r="AJ129" s="323">
        <f t="shared" si="66"/>
        <v>0</v>
      </c>
      <c r="AK129" s="323">
        <f t="shared" si="67"/>
        <v>0</v>
      </c>
      <c r="AL129" s="323">
        <f t="shared" si="68"/>
        <v>0</v>
      </c>
      <c r="AM129" s="323">
        <f t="shared" si="69"/>
        <v>0</v>
      </c>
      <c r="AN129" s="323">
        <f t="shared" si="70"/>
        <v>0</v>
      </c>
      <c r="AO129" s="323">
        <f t="shared" si="71"/>
        <v>0</v>
      </c>
      <c r="AP129" s="323">
        <f t="shared" si="72"/>
        <v>0</v>
      </c>
      <c r="AQ129" s="323">
        <f t="shared" si="73"/>
        <v>0</v>
      </c>
      <c r="AR129" s="323">
        <f t="shared" si="74"/>
        <v>0</v>
      </c>
      <c r="AS129" s="323">
        <f t="shared" si="75"/>
        <v>0</v>
      </c>
      <c r="AT129" s="323">
        <f t="shared" si="76"/>
        <v>0</v>
      </c>
      <c r="AU129" s="323">
        <f t="shared" si="77"/>
        <v>0</v>
      </c>
      <c r="AV129" s="323">
        <f t="shared" si="78"/>
        <v>0</v>
      </c>
      <c r="AW129" s="323">
        <f t="shared" si="79"/>
        <v>0</v>
      </c>
      <c r="AX129" s="323">
        <f t="shared" si="80"/>
        <v>0</v>
      </c>
      <c r="AY129" s="323">
        <f t="shared" si="81"/>
        <v>0</v>
      </c>
      <c r="AZ129" s="323">
        <f t="shared" si="82"/>
        <v>0</v>
      </c>
      <c r="BA129" s="323">
        <f t="shared" si="83"/>
        <v>0</v>
      </c>
    </row>
    <row r="130" spans="1:53" s="320" customFormat="1" ht="15.75" customHeight="1">
      <c r="A130" s="63" t="str">
        <f t="array" ref="A130">IF(C130&lt;&gt;0,SUM(($C$11:C130&lt;&gt;0)*1),"")</f>
        <v/>
      </c>
      <c r="B130" s="321"/>
      <c r="C130" s="321"/>
      <c r="D130" s="321"/>
      <c r="E130" s="443"/>
      <c r="F130" s="377"/>
      <c r="G130" s="379"/>
      <c r="H130" s="379"/>
      <c r="I130" s="63" t="str">
        <f t="shared" si="91"/>
        <v/>
      </c>
      <c r="J130" s="323">
        <f t="shared" si="46"/>
        <v>0</v>
      </c>
      <c r="K130" s="323">
        <f t="shared" si="47"/>
        <v>0</v>
      </c>
      <c r="L130" s="323">
        <f t="shared" si="48"/>
        <v>0</v>
      </c>
      <c r="M130" s="323">
        <f t="shared" si="49"/>
        <v>0</v>
      </c>
      <c r="N130" s="323">
        <f t="shared" si="84"/>
        <v>0</v>
      </c>
      <c r="O130" s="323">
        <f t="shared" si="85"/>
        <v>0</v>
      </c>
      <c r="P130" s="323">
        <f t="shared" si="50"/>
        <v>0</v>
      </c>
      <c r="Q130" s="323">
        <f t="shared" si="51"/>
        <v>0</v>
      </c>
      <c r="R130" s="323">
        <f t="shared" si="52"/>
        <v>0</v>
      </c>
      <c r="S130" s="323">
        <f t="shared" si="53"/>
        <v>0</v>
      </c>
      <c r="T130" s="323">
        <f t="shared" si="86"/>
        <v>0</v>
      </c>
      <c r="U130" s="323">
        <f t="shared" si="87"/>
        <v>0</v>
      </c>
      <c r="V130" s="323">
        <f t="shared" si="54"/>
        <v>0</v>
      </c>
      <c r="W130" s="323">
        <f t="shared" si="55"/>
        <v>0</v>
      </c>
      <c r="X130" s="323">
        <f t="shared" si="56"/>
        <v>0</v>
      </c>
      <c r="Y130" s="323">
        <f t="shared" si="57"/>
        <v>0</v>
      </c>
      <c r="Z130" s="323">
        <f t="shared" si="58"/>
        <v>0</v>
      </c>
      <c r="AA130" s="323">
        <f t="shared" si="59"/>
        <v>0</v>
      </c>
      <c r="AB130" s="323">
        <f t="shared" si="60"/>
        <v>0</v>
      </c>
      <c r="AC130" s="323">
        <f t="shared" si="61"/>
        <v>0</v>
      </c>
      <c r="AD130" s="323">
        <f t="shared" si="62"/>
        <v>0</v>
      </c>
      <c r="AE130" s="323">
        <f t="shared" si="63"/>
        <v>0</v>
      </c>
      <c r="AF130" s="323">
        <f t="shared" si="88"/>
        <v>0</v>
      </c>
      <c r="AG130" s="323">
        <f t="shared" si="89"/>
        <v>0</v>
      </c>
      <c r="AH130" s="323">
        <f t="shared" si="64"/>
        <v>0</v>
      </c>
      <c r="AI130" s="323">
        <f t="shared" si="65"/>
        <v>0</v>
      </c>
      <c r="AJ130" s="323">
        <f t="shared" si="66"/>
        <v>0</v>
      </c>
      <c r="AK130" s="323">
        <f t="shared" si="67"/>
        <v>0</v>
      </c>
      <c r="AL130" s="323">
        <f t="shared" si="68"/>
        <v>0</v>
      </c>
      <c r="AM130" s="323">
        <f t="shared" si="69"/>
        <v>0</v>
      </c>
      <c r="AN130" s="323">
        <f t="shared" si="70"/>
        <v>0</v>
      </c>
      <c r="AO130" s="323">
        <f t="shared" si="71"/>
        <v>0</v>
      </c>
      <c r="AP130" s="323">
        <f t="shared" si="72"/>
        <v>0</v>
      </c>
      <c r="AQ130" s="323">
        <f t="shared" si="73"/>
        <v>0</v>
      </c>
      <c r="AR130" s="323">
        <f t="shared" si="74"/>
        <v>0</v>
      </c>
      <c r="AS130" s="323">
        <f t="shared" si="75"/>
        <v>0</v>
      </c>
      <c r="AT130" s="323">
        <f t="shared" si="76"/>
        <v>0</v>
      </c>
      <c r="AU130" s="323">
        <f t="shared" si="77"/>
        <v>0</v>
      </c>
      <c r="AV130" s="323">
        <f t="shared" si="78"/>
        <v>0</v>
      </c>
      <c r="AW130" s="323">
        <f t="shared" si="79"/>
        <v>0</v>
      </c>
      <c r="AX130" s="323">
        <f t="shared" si="80"/>
        <v>0</v>
      </c>
      <c r="AY130" s="323">
        <f t="shared" si="81"/>
        <v>0</v>
      </c>
      <c r="AZ130" s="323">
        <f t="shared" si="82"/>
        <v>0</v>
      </c>
      <c r="BA130" s="323">
        <f t="shared" si="83"/>
        <v>0</v>
      </c>
    </row>
    <row r="131" spans="1:53" s="320" customFormat="1" ht="15.75" customHeight="1">
      <c r="A131" s="63" t="str">
        <f t="array" ref="A131">IF(C131&lt;&gt;0,SUM(($C$11:C131&lt;&gt;0)*1),"")</f>
        <v/>
      </c>
      <c r="B131" s="321"/>
      <c r="C131" s="321"/>
      <c r="D131" s="321"/>
      <c r="E131" s="443"/>
      <c r="F131" s="377"/>
      <c r="G131" s="379"/>
      <c r="H131" s="379"/>
      <c r="I131" s="63" t="str">
        <f t="shared" si="91"/>
        <v/>
      </c>
      <c r="J131" s="323">
        <f t="shared" si="46"/>
        <v>0</v>
      </c>
      <c r="K131" s="323">
        <f t="shared" si="47"/>
        <v>0</v>
      </c>
      <c r="L131" s="323">
        <f t="shared" si="48"/>
        <v>0</v>
      </c>
      <c r="M131" s="323">
        <f t="shared" si="49"/>
        <v>0</v>
      </c>
      <c r="N131" s="323">
        <f t="shared" si="84"/>
        <v>0</v>
      </c>
      <c r="O131" s="323">
        <f t="shared" si="85"/>
        <v>0</v>
      </c>
      <c r="P131" s="323">
        <f t="shared" si="50"/>
        <v>0</v>
      </c>
      <c r="Q131" s="323">
        <f t="shared" si="51"/>
        <v>0</v>
      </c>
      <c r="R131" s="323">
        <f t="shared" si="52"/>
        <v>0</v>
      </c>
      <c r="S131" s="323">
        <f t="shared" si="53"/>
        <v>0</v>
      </c>
      <c r="T131" s="323">
        <f t="shared" si="86"/>
        <v>0</v>
      </c>
      <c r="U131" s="323">
        <f t="shared" si="87"/>
        <v>0</v>
      </c>
      <c r="V131" s="323">
        <f t="shared" si="54"/>
        <v>0</v>
      </c>
      <c r="W131" s="323">
        <f t="shared" si="55"/>
        <v>0</v>
      </c>
      <c r="X131" s="323">
        <f t="shared" si="56"/>
        <v>0</v>
      </c>
      <c r="Y131" s="323">
        <f t="shared" si="57"/>
        <v>0</v>
      </c>
      <c r="Z131" s="323">
        <f t="shared" si="58"/>
        <v>0</v>
      </c>
      <c r="AA131" s="323">
        <f t="shared" si="59"/>
        <v>0</v>
      </c>
      <c r="AB131" s="323">
        <f t="shared" si="60"/>
        <v>0</v>
      </c>
      <c r="AC131" s="323">
        <f t="shared" si="61"/>
        <v>0</v>
      </c>
      <c r="AD131" s="323">
        <f t="shared" si="62"/>
        <v>0</v>
      </c>
      <c r="AE131" s="323">
        <f t="shared" si="63"/>
        <v>0</v>
      </c>
      <c r="AF131" s="323">
        <f t="shared" si="88"/>
        <v>0</v>
      </c>
      <c r="AG131" s="323">
        <f t="shared" si="89"/>
        <v>0</v>
      </c>
      <c r="AH131" s="323">
        <f t="shared" si="64"/>
        <v>0</v>
      </c>
      <c r="AI131" s="323">
        <f t="shared" si="65"/>
        <v>0</v>
      </c>
      <c r="AJ131" s="323">
        <f t="shared" si="66"/>
        <v>0</v>
      </c>
      <c r="AK131" s="323">
        <f t="shared" si="67"/>
        <v>0</v>
      </c>
      <c r="AL131" s="323">
        <f t="shared" si="68"/>
        <v>0</v>
      </c>
      <c r="AM131" s="323">
        <f t="shared" si="69"/>
        <v>0</v>
      </c>
      <c r="AN131" s="323">
        <f t="shared" si="70"/>
        <v>0</v>
      </c>
      <c r="AO131" s="323">
        <f t="shared" si="71"/>
        <v>0</v>
      </c>
      <c r="AP131" s="323">
        <f t="shared" si="72"/>
        <v>0</v>
      </c>
      <c r="AQ131" s="323">
        <f t="shared" si="73"/>
        <v>0</v>
      </c>
      <c r="AR131" s="323">
        <f t="shared" si="74"/>
        <v>0</v>
      </c>
      <c r="AS131" s="323">
        <f t="shared" si="75"/>
        <v>0</v>
      </c>
      <c r="AT131" s="323">
        <f t="shared" si="76"/>
        <v>0</v>
      </c>
      <c r="AU131" s="323">
        <f t="shared" si="77"/>
        <v>0</v>
      </c>
      <c r="AV131" s="323">
        <f t="shared" si="78"/>
        <v>0</v>
      </c>
      <c r="AW131" s="323">
        <f t="shared" si="79"/>
        <v>0</v>
      </c>
      <c r="AX131" s="323">
        <f t="shared" si="80"/>
        <v>0</v>
      </c>
      <c r="AY131" s="323">
        <f t="shared" si="81"/>
        <v>0</v>
      </c>
      <c r="AZ131" s="323">
        <f t="shared" si="82"/>
        <v>0</v>
      </c>
      <c r="BA131" s="323">
        <f t="shared" si="83"/>
        <v>0</v>
      </c>
    </row>
    <row r="132" spans="1:53" s="320" customFormat="1" ht="15.75" customHeight="1">
      <c r="A132" s="63" t="str">
        <f t="array" ref="A132">IF(C132&lt;&gt;0,SUM(($C$11:C132&lt;&gt;0)*1),"")</f>
        <v/>
      </c>
      <c r="B132" s="321"/>
      <c r="C132" s="321"/>
      <c r="D132" s="321"/>
      <c r="E132" s="443"/>
      <c r="F132" s="377"/>
      <c r="G132" s="379"/>
      <c r="H132" s="379"/>
      <c r="I132" s="63" t="str">
        <f t="shared" si="91"/>
        <v/>
      </c>
      <c r="J132" s="323">
        <f t="shared" si="46"/>
        <v>0</v>
      </c>
      <c r="K132" s="323">
        <f t="shared" si="47"/>
        <v>0</v>
      </c>
      <c r="L132" s="323">
        <f t="shared" si="48"/>
        <v>0</v>
      </c>
      <c r="M132" s="323">
        <f t="shared" si="49"/>
        <v>0</v>
      </c>
      <c r="N132" s="323">
        <f t="shared" si="84"/>
        <v>0</v>
      </c>
      <c r="O132" s="323">
        <f t="shared" si="85"/>
        <v>0</v>
      </c>
      <c r="P132" s="323">
        <f t="shared" si="50"/>
        <v>0</v>
      </c>
      <c r="Q132" s="323">
        <f t="shared" si="51"/>
        <v>0</v>
      </c>
      <c r="R132" s="323">
        <f t="shared" si="52"/>
        <v>0</v>
      </c>
      <c r="S132" s="323">
        <f t="shared" si="53"/>
        <v>0</v>
      </c>
      <c r="T132" s="323">
        <f t="shared" si="86"/>
        <v>0</v>
      </c>
      <c r="U132" s="323">
        <f t="shared" si="87"/>
        <v>0</v>
      </c>
      <c r="V132" s="323">
        <f t="shared" si="54"/>
        <v>0</v>
      </c>
      <c r="W132" s="323">
        <f t="shared" si="55"/>
        <v>0</v>
      </c>
      <c r="X132" s="323">
        <f t="shared" si="56"/>
        <v>0</v>
      </c>
      <c r="Y132" s="323">
        <f t="shared" si="57"/>
        <v>0</v>
      </c>
      <c r="Z132" s="323">
        <f t="shared" si="58"/>
        <v>0</v>
      </c>
      <c r="AA132" s="323">
        <f t="shared" si="59"/>
        <v>0</v>
      </c>
      <c r="AB132" s="323">
        <f t="shared" si="60"/>
        <v>0</v>
      </c>
      <c r="AC132" s="323">
        <f t="shared" si="61"/>
        <v>0</v>
      </c>
      <c r="AD132" s="323">
        <f t="shared" si="62"/>
        <v>0</v>
      </c>
      <c r="AE132" s="323">
        <f t="shared" si="63"/>
        <v>0</v>
      </c>
      <c r="AF132" s="323">
        <f t="shared" si="88"/>
        <v>0</v>
      </c>
      <c r="AG132" s="323">
        <f t="shared" si="89"/>
        <v>0</v>
      </c>
      <c r="AH132" s="323">
        <f t="shared" si="64"/>
        <v>0</v>
      </c>
      <c r="AI132" s="323">
        <f t="shared" si="65"/>
        <v>0</v>
      </c>
      <c r="AJ132" s="323">
        <f t="shared" si="66"/>
        <v>0</v>
      </c>
      <c r="AK132" s="323">
        <f t="shared" si="67"/>
        <v>0</v>
      </c>
      <c r="AL132" s="323">
        <f t="shared" si="68"/>
        <v>0</v>
      </c>
      <c r="AM132" s="323">
        <f t="shared" si="69"/>
        <v>0</v>
      </c>
      <c r="AN132" s="323">
        <f t="shared" si="70"/>
        <v>0</v>
      </c>
      <c r="AO132" s="323">
        <f t="shared" si="71"/>
        <v>0</v>
      </c>
      <c r="AP132" s="323">
        <f t="shared" si="72"/>
        <v>0</v>
      </c>
      <c r="AQ132" s="323">
        <f t="shared" si="73"/>
        <v>0</v>
      </c>
      <c r="AR132" s="323">
        <f t="shared" si="74"/>
        <v>0</v>
      </c>
      <c r="AS132" s="323">
        <f t="shared" si="75"/>
        <v>0</v>
      </c>
      <c r="AT132" s="323">
        <f t="shared" si="76"/>
        <v>0</v>
      </c>
      <c r="AU132" s="323">
        <f t="shared" si="77"/>
        <v>0</v>
      </c>
      <c r="AV132" s="323">
        <f t="shared" si="78"/>
        <v>0</v>
      </c>
      <c r="AW132" s="323">
        <f t="shared" si="79"/>
        <v>0</v>
      </c>
      <c r="AX132" s="323">
        <f t="shared" si="80"/>
        <v>0</v>
      </c>
      <c r="AY132" s="323">
        <f t="shared" si="81"/>
        <v>0</v>
      </c>
      <c r="AZ132" s="323">
        <f t="shared" si="82"/>
        <v>0</v>
      </c>
      <c r="BA132" s="323">
        <f t="shared" si="83"/>
        <v>0</v>
      </c>
    </row>
    <row r="133" spans="1:53" s="320" customFormat="1" ht="15.75" customHeight="1">
      <c r="A133" s="63" t="str">
        <f t="array" ref="A133">IF(C133&lt;&gt;0,SUM(($C$11:C133&lt;&gt;0)*1),"")</f>
        <v/>
      </c>
      <c r="B133" s="321"/>
      <c r="C133" s="321"/>
      <c r="D133" s="321"/>
      <c r="E133" s="443"/>
      <c r="F133" s="377"/>
      <c r="G133" s="379"/>
      <c r="H133" s="379"/>
      <c r="I133" s="63" t="str">
        <f t="shared" si="91"/>
        <v/>
      </c>
      <c r="J133" s="323">
        <f t="shared" si="46"/>
        <v>0</v>
      </c>
      <c r="K133" s="323">
        <f t="shared" si="47"/>
        <v>0</v>
      </c>
      <c r="L133" s="323">
        <f t="shared" si="48"/>
        <v>0</v>
      </c>
      <c r="M133" s="323">
        <f t="shared" si="49"/>
        <v>0</v>
      </c>
      <c r="N133" s="323">
        <f t="shared" si="84"/>
        <v>0</v>
      </c>
      <c r="O133" s="323">
        <f t="shared" si="85"/>
        <v>0</v>
      </c>
      <c r="P133" s="323">
        <f t="shared" si="50"/>
        <v>0</v>
      </c>
      <c r="Q133" s="323">
        <f t="shared" si="51"/>
        <v>0</v>
      </c>
      <c r="R133" s="323">
        <f t="shared" si="52"/>
        <v>0</v>
      </c>
      <c r="S133" s="323">
        <f t="shared" si="53"/>
        <v>0</v>
      </c>
      <c r="T133" s="323">
        <f t="shared" si="86"/>
        <v>0</v>
      </c>
      <c r="U133" s="323">
        <f t="shared" si="87"/>
        <v>0</v>
      </c>
      <c r="V133" s="323">
        <f t="shared" si="54"/>
        <v>0</v>
      </c>
      <c r="W133" s="323">
        <f t="shared" si="55"/>
        <v>0</v>
      </c>
      <c r="X133" s="323">
        <f t="shared" si="56"/>
        <v>0</v>
      </c>
      <c r="Y133" s="323">
        <f t="shared" si="57"/>
        <v>0</v>
      </c>
      <c r="Z133" s="323">
        <f t="shared" si="58"/>
        <v>0</v>
      </c>
      <c r="AA133" s="323">
        <f t="shared" si="59"/>
        <v>0</v>
      </c>
      <c r="AB133" s="323">
        <f t="shared" si="60"/>
        <v>0</v>
      </c>
      <c r="AC133" s="323">
        <f t="shared" si="61"/>
        <v>0</v>
      </c>
      <c r="AD133" s="323">
        <f t="shared" si="62"/>
        <v>0</v>
      </c>
      <c r="AE133" s="323">
        <f t="shared" si="63"/>
        <v>0</v>
      </c>
      <c r="AF133" s="323">
        <f t="shared" si="88"/>
        <v>0</v>
      </c>
      <c r="AG133" s="323">
        <f t="shared" si="89"/>
        <v>0</v>
      </c>
      <c r="AH133" s="323">
        <f t="shared" si="64"/>
        <v>0</v>
      </c>
      <c r="AI133" s="323">
        <f t="shared" si="65"/>
        <v>0</v>
      </c>
      <c r="AJ133" s="323">
        <f t="shared" si="66"/>
        <v>0</v>
      </c>
      <c r="AK133" s="323">
        <f t="shared" si="67"/>
        <v>0</v>
      </c>
      <c r="AL133" s="323">
        <f t="shared" si="68"/>
        <v>0</v>
      </c>
      <c r="AM133" s="323">
        <f t="shared" si="69"/>
        <v>0</v>
      </c>
      <c r="AN133" s="323">
        <f t="shared" si="70"/>
        <v>0</v>
      </c>
      <c r="AO133" s="323">
        <f t="shared" si="71"/>
        <v>0</v>
      </c>
      <c r="AP133" s="323">
        <f t="shared" si="72"/>
        <v>0</v>
      </c>
      <c r="AQ133" s="323">
        <f t="shared" si="73"/>
        <v>0</v>
      </c>
      <c r="AR133" s="323">
        <f t="shared" si="74"/>
        <v>0</v>
      </c>
      <c r="AS133" s="323">
        <f t="shared" si="75"/>
        <v>0</v>
      </c>
      <c r="AT133" s="323">
        <f t="shared" si="76"/>
        <v>0</v>
      </c>
      <c r="AU133" s="323">
        <f t="shared" si="77"/>
        <v>0</v>
      </c>
      <c r="AV133" s="323">
        <f t="shared" si="78"/>
        <v>0</v>
      </c>
      <c r="AW133" s="323">
        <f t="shared" si="79"/>
        <v>0</v>
      </c>
      <c r="AX133" s="323">
        <f t="shared" si="80"/>
        <v>0</v>
      </c>
      <c r="AY133" s="323">
        <f t="shared" si="81"/>
        <v>0</v>
      </c>
      <c r="AZ133" s="323">
        <f t="shared" si="82"/>
        <v>0</v>
      </c>
      <c r="BA133" s="323">
        <f t="shared" si="83"/>
        <v>0</v>
      </c>
    </row>
    <row r="134" spans="1:53" s="320" customFormat="1" ht="15.75" customHeight="1">
      <c r="A134" s="63" t="str">
        <f t="array" ref="A134">IF(C134&lt;&gt;0,SUM(($C$11:C134&lt;&gt;0)*1),"")</f>
        <v/>
      </c>
      <c r="B134" s="321"/>
      <c r="C134" s="321"/>
      <c r="D134" s="321"/>
      <c r="E134" s="443"/>
      <c r="F134" s="377"/>
      <c r="G134" s="379"/>
      <c r="H134" s="379"/>
      <c r="I134" s="63" t="str">
        <f t="shared" si="91"/>
        <v/>
      </c>
      <c r="J134" s="323">
        <f t="shared" si="46"/>
        <v>0</v>
      </c>
      <c r="K134" s="323">
        <f t="shared" si="47"/>
        <v>0</v>
      </c>
      <c r="L134" s="323">
        <f t="shared" si="48"/>
        <v>0</v>
      </c>
      <c r="M134" s="323">
        <f t="shared" si="49"/>
        <v>0</v>
      </c>
      <c r="N134" s="323">
        <f t="shared" si="84"/>
        <v>0</v>
      </c>
      <c r="O134" s="323">
        <f t="shared" si="85"/>
        <v>0</v>
      </c>
      <c r="P134" s="323">
        <f t="shared" si="50"/>
        <v>0</v>
      </c>
      <c r="Q134" s="323">
        <f t="shared" si="51"/>
        <v>0</v>
      </c>
      <c r="R134" s="323">
        <f t="shared" si="52"/>
        <v>0</v>
      </c>
      <c r="S134" s="323">
        <f t="shared" si="53"/>
        <v>0</v>
      </c>
      <c r="T134" s="323">
        <f t="shared" si="86"/>
        <v>0</v>
      </c>
      <c r="U134" s="323">
        <f t="shared" si="87"/>
        <v>0</v>
      </c>
      <c r="V134" s="323">
        <f t="shared" si="54"/>
        <v>0</v>
      </c>
      <c r="W134" s="323">
        <f t="shared" si="55"/>
        <v>0</v>
      </c>
      <c r="X134" s="323">
        <f t="shared" si="56"/>
        <v>0</v>
      </c>
      <c r="Y134" s="323">
        <f t="shared" si="57"/>
        <v>0</v>
      </c>
      <c r="Z134" s="323">
        <f t="shared" si="58"/>
        <v>0</v>
      </c>
      <c r="AA134" s="323">
        <f t="shared" si="59"/>
        <v>0</v>
      </c>
      <c r="AB134" s="323">
        <f t="shared" si="60"/>
        <v>0</v>
      </c>
      <c r="AC134" s="323">
        <f t="shared" si="61"/>
        <v>0</v>
      </c>
      <c r="AD134" s="323">
        <f t="shared" si="62"/>
        <v>0</v>
      </c>
      <c r="AE134" s="323">
        <f t="shared" si="63"/>
        <v>0</v>
      </c>
      <c r="AF134" s="323">
        <f t="shared" si="88"/>
        <v>0</v>
      </c>
      <c r="AG134" s="323">
        <f t="shared" si="89"/>
        <v>0</v>
      </c>
      <c r="AH134" s="323">
        <f t="shared" si="64"/>
        <v>0</v>
      </c>
      <c r="AI134" s="323">
        <f t="shared" si="65"/>
        <v>0</v>
      </c>
      <c r="AJ134" s="323">
        <f t="shared" si="66"/>
        <v>0</v>
      </c>
      <c r="AK134" s="323">
        <f t="shared" si="67"/>
        <v>0</v>
      </c>
      <c r="AL134" s="323">
        <f t="shared" si="68"/>
        <v>0</v>
      </c>
      <c r="AM134" s="323">
        <f t="shared" si="69"/>
        <v>0</v>
      </c>
      <c r="AN134" s="323">
        <f t="shared" si="70"/>
        <v>0</v>
      </c>
      <c r="AO134" s="323">
        <f t="shared" si="71"/>
        <v>0</v>
      </c>
      <c r="AP134" s="323">
        <f t="shared" si="72"/>
        <v>0</v>
      </c>
      <c r="AQ134" s="323">
        <f t="shared" si="73"/>
        <v>0</v>
      </c>
      <c r="AR134" s="323">
        <f t="shared" si="74"/>
        <v>0</v>
      </c>
      <c r="AS134" s="323">
        <f t="shared" si="75"/>
        <v>0</v>
      </c>
      <c r="AT134" s="323">
        <f t="shared" si="76"/>
        <v>0</v>
      </c>
      <c r="AU134" s="323">
        <f t="shared" si="77"/>
        <v>0</v>
      </c>
      <c r="AV134" s="323">
        <f t="shared" si="78"/>
        <v>0</v>
      </c>
      <c r="AW134" s="323">
        <f t="shared" si="79"/>
        <v>0</v>
      </c>
      <c r="AX134" s="323">
        <f t="shared" si="80"/>
        <v>0</v>
      </c>
      <c r="AY134" s="323">
        <f t="shared" si="81"/>
        <v>0</v>
      </c>
      <c r="AZ134" s="323">
        <f t="shared" si="82"/>
        <v>0</v>
      </c>
      <c r="BA134" s="323">
        <f t="shared" si="83"/>
        <v>0</v>
      </c>
    </row>
    <row r="135" spans="1:53" s="320" customFormat="1" ht="15.75" customHeight="1">
      <c r="A135" s="63" t="str">
        <f t="array" ref="A135">IF(C135&lt;&gt;0,SUM(($C$11:C135&lt;&gt;0)*1),"")</f>
        <v/>
      </c>
      <c r="B135" s="321"/>
      <c r="C135" s="321"/>
      <c r="D135" s="321"/>
      <c r="E135" s="443"/>
      <c r="F135" s="377"/>
      <c r="G135" s="379"/>
      <c r="H135" s="379"/>
      <c r="I135" s="63" t="str">
        <f t="shared" si="91"/>
        <v/>
      </c>
      <c r="J135" s="323">
        <f t="shared" si="46"/>
        <v>0</v>
      </c>
      <c r="K135" s="323">
        <f t="shared" si="47"/>
        <v>0</v>
      </c>
      <c r="L135" s="323">
        <f t="shared" si="48"/>
        <v>0</v>
      </c>
      <c r="M135" s="323">
        <f t="shared" si="49"/>
        <v>0</v>
      </c>
      <c r="N135" s="323">
        <f t="shared" si="84"/>
        <v>0</v>
      </c>
      <c r="O135" s="323">
        <f t="shared" si="85"/>
        <v>0</v>
      </c>
      <c r="P135" s="323">
        <f t="shared" si="50"/>
        <v>0</v>
      </c>
      <c r="Q135" s="323">
        <f t="shared" si="51"/>
        <v>0</v>
      </c>
      <c r="R135" s="323">
        <f t="shared" si="52"/>
        <v>0</v>
      </c>
      <c r="S135" s="323">
        <f t="shared" si="53"/>
        <v>0</v>
      </c>
      <c r="T135" s="323">
        <f t="shared" si="86"/>
        <v>0</v>
      </c>
      <c r="U135" s="323">
        <f t="shared" si="87"/>
        <v>0</v>
      </c>
      <c r="V135" s="323">
        <f t="shared" si="54"/>
        <v>0</v>
      </c>
      <c r="W135" s="323">
        <f t="shared" si="55"/>
        <v>0</v>
      </c>
      <c r="X135" s="323">
        <f t="shared" si="56"/>
        <v>0</v>
      </c>
      <c r="Y135" s="323">
        <f t="shared" si="57"/>
        <v>0</v>
      </c>
      <c r="Z135" s="323">
        <f t="shared" si="58"/>
        <v>0</v>
      </c>
      <c r="AA135" s="323">
        <f t="shared" si="59"/>
        <v>0</v>
      </c>
      <c r="AB135" s="323">
        <f t="shared" si="60"/>
        <v>0</v>
      </c>
      <c r="AC135" s="323">
        <f t="shared" si="61"/>
        <v>0</v>
      </c>
      <c r="AD135" s="323">
        <f t="shared" si="62"/>
        <v>0</v>
      </c>
      <c r="AE135" s="323">
        <f t="shared" si="63"/>
        <v>0</v>
      </c>
      <c r="AF135" s="323">
        <f t="shared" si="88"/>
        <v>0</v>
      </c>
      <c r="AG135" s="323">
        <f t="shared" si="89"/>
        <v>0</v>
      </c>
      <c r="AH135" s="323">
        <f t="shared" si="64"/>
        <v>0</v>
      </c>
      <c r="AI135" s="323">
        <f t="shared" si="65"/>
        <v>0</v>
      </c>
      <c r="AJ135" s="323">
        <f t="shared" si="66"/>
        <v>0</v>
      </c>
      <c r="AK135" s="323">
        <f t="shared" si="67"/>
        <v>0</v>
      </c>
      <c r="AL135" s="323">
        <f t="shared" si="68"/>
        <v>0</v>
      </c>
      <c r="AM135" s="323">
        <f t="shared" si="69"/>
        <v>0</v>
      </c>
      <c r="AN135" s="323">
        <f t="shared" si="70"/>
        <v>0</v>
      </c>
      <c r="AO135" s="323">
        <f t="shared" si="71"/>
        <v>0</v>
      </c>
      <c r="AP135" s="323">
        <f t="shared" si="72"/>
        <v>0</v>
      </c>
      <c r="AQ135" s="323">
        <f t="shared" si="73"/>
        <v>0</v>
      </c>
      <c r="AR135" s="323">
        <f t="shared" si="74"/>
        <v>0</v>
      </c>
      <c r="AS135" s="323">
        <f t="shared" si="75"/>
        <v>0</v>
      </c>
      <c r="AT135" s="323">
        <f t="shared" si="76"/>
        <v>0</v>
      </c>
      <c r="AU135" s="323">
        <f t="shared" si="77"/>
        <v>0</v>
      </c>
      <c r="AV135" s="323">
        <f t="shared" si="78"/>
        <v>0</v>
      </c>
      <c r="AW135" s="323">
        <f t="shared" si="79"/>
        <v>0</v>
      </c>
      <c r="AX135" s="323">
        <f t="shared" si="80"/>
        <v>0</v>
      </c>
      <c r="AY135" s="323">
        <f t="shared" si="81"/>
        <v>0</v>
      </c>
      <c r="AZ135" s="323">
        <f t="shared" si="82"/>
        <v>0</v>
      </c>
      <c r="BA135" s="323">
        <f t="shared" si="83"/>
        <v>0</v>
      </c>
    </row>
    <row r="136" spans="1:53" s="320" customFormat="1" ht="15.75" customHeight="1">
      <c r="A136" s="63" t="str">
        <f t="array" ref="A136">IF(C136&lt;&gt;0,SUM(($C$11:C136&lt;&gt;0)*1),"")</f>
        <v/>
      </c>
      <c r="B136" s="321"/>
      <c r="C136" s="321"/>
      <c r="D136" s="321"/>
      <c r="E136" s="443"/>
      <c r="F136" s="377"/>
      <c r="G136" s="379"/>
      <c r="H136" s="379"/>
      <c r="I136" s="63" t="str">
        <f t="shared" si="91"/>
        <v/>
      </c>
      <c r="J136" s="323">
        <f t="shared" si="46"/>
        <v>0</v>
      </c>
      <c r="K136" s="323">
        <f t="shared" si="47"/>
        <v>0</v>
      </c>
      <c r="L136" s="323">
        <f t="shared" si="48"/>
        <v>0</v>
      </c>
      <c r="M136" s="323">
        <f t="shared" si="49"/>
        <v>0</v>
      </c>
      <c r="N136" s="323">
        <f t="shared" si="84"/>
        <v>0</v>
      </c>
      <c r="O136" s="323">
        <f t="shared" si="85"/>
        <v>0</v>
      </c>
      <c r="P136" s="323">
        <f t="shared" si="50"/>
        <v>0</v>
      </c>
      <c r="Q136" s="323">
        <f t="shared" si="51"/>
        <v>0</v>
      </c>
      <c r="R136" s="323">
        <f t="shared" si="52"/>
        <v>0</v>
      </c>
      <c r="S136" s="323">
        <f t="shared" si="53"/>
        <v>0</v>
      </c>
      <c r="T136" s="323">
        <f t="shared" si="86"/>
        <v>0</v>
      </c>
      <c r="U136" s="323">
        <f t="shared" si="87"/>
        <v>0</v>
      </c>
      <c r="V136" s="323">
        <f t="shared" si="54"/>
        <v>0</v>
      </c>
      <c r="W136" s="323">
        <f t="shared" si="55"/>
        <v>0</v>
      </c>
      <c r="X136" s="323">
        <f t="shared" si="56"/>
        <v>0</v>
      </c>
      <c r="Y136" s="323">
        <f t="shared" si="57"/>
        <v>0</v>
      </c>
      <c r="Z136" s="323">
        <f t="shared" si="58"/>
        <v>0</v>
      </c>
      <c r="AA136" s="323">
        <f t="shared" si="59"/>
        <v>0</v>
      </c>
      <c r="AB136" s="323">
        <f t="shared" si="60"/>
        <v>0</v>
      </c>
      <c r="AC136" s="323">
        <f t="shared" si="61"/>
        <v>0</v>
      </c>
      <c r="AD136" s="323">
        <f t="shared" si="62"/>
        <v>0</v>
      </c>
      <c r="AE136" s="323">
        <f t="shared" si="63"/>
        <v>0</v>
      </c>
      <c r="AF136" s="323">
        <f t="shared" si="88"/>
        <v>0</v>
      </c>
      <c r="AG136" s="323">
        <f t="shared" si="89"/>
        <v>0</v>
      </c>
      <c r="AH136" s="323">
        <f t="shared" si="64"/>
        <v>0</v>
      </c>
      <c r="AI136" s="323">
        <f t="shared" si="65"/>
        <v>0</v>
      </c>
      <c r="AJ136" s="323">
        <f t="shared" si="66"/>
        <v>0</v>
      </c>
      <c r="AK136" s="323">
        <f t="shared" si="67"/>
        <v>0</v>
      </c>
      <c r="AL136" s="323">
        <f t="shared" si="68"/>
        <v>0</v>
      </c>
      <c r="AM136" s="323">
        <f t="shared" si="69"/>
        <v>0</v>
      </c>
      <c r="AN136" s="323">
        <f t="shared" si="70"/>
        <v>0</v>
      </c>
      <c r="AO136" s="323">
        <f t="shared" si="71"/>
        <v>0</v>
      </c>
      <c r="AP136" s="323">
        <f t="shared" si="72"/>
        <v>0</v>
      </c>
      <c r="AQ136" s="323">
        <f t="shared" si="73"/>
        <v>0</v>
      </c>
      <c r="AR136" s="323">
        <f t="shared" si="74"/>
        <v>0</v>
      </c>
      <c r="AS136" s="323">
        <f t="shared" si="75"/>
        <v>0</v>
      </c>
      <c r="AT136" s="323">
        <f t="shared" si="76"/>
        <v>0</v>
      </c>
      <c r="AU136" s="323">
        <f t="shared" si="77"/>
        <v>0</v>
      </c>
      <c r="AV136" s="323">
        <f t="shared" si="78"/>
        <v>0</v>
      </c>
      <c r="AW136" s="323">
        <f t="shared" si="79"/>
        <v>0</v>
      </c>
      <c r="AX136" s="323">
        <f t="shared" si="80"/>
        <v>0</v>
      </c>
      <c r="AY136" s="323">
        <f t="shared" si="81"/>
        <v>0</v>
      </c>
      <c r="AZ136" s="323">
        <f t="shared" si="82"/>
        <v>0</v>
      </c>
      <c r="BA136" s="323">
        <f t="shared" si="83"/>
        <v>0</v>
      </c>
    </row>
    <row r="137" spans="1:53" s="320" customFormat="1" ht="15.75" customHeight="1">
      <c r="A137" s="63" t="str">
        <f t="array" ref="A137">IF(C137&lt;&gt;0,SUM(($C$11:C137&lt;&gt;0)*1),"")</f>
        <v/>
      </c>
      <c r="B137" s="321"/>
      <c r="C137" s="321"/>
      <c r="D137" s="321"/>
      <c r="E137" s="443"/>
      <c r="F137" s="377"/>
      <c r="G137" s="379"/>
      <c r="H137" s="379"/>
      <c r="I137" s="63" t="str">
        <f t="shared" si="91"/>
        <v/>
      </c>
      <c r="J137" s="323">
        <f t="shared" si="46"/>
        <v>0</v>
      </c>
      <c r="K137" s="323">
        <f t="shared" si="47"/>
        <v>0</v>
      </c>
      <c r="L137" s="323">
        <f t="shared" si="48"/>
        <v>0</v>
      </c>
      <c r="M137" s="323">
        <f t="shared" si="49"/>
        <v>0</v>
      </c>
      <c r="N137" s="323">
        <f t="shared" si="84"/>
        <v>0</v>
      </c>
      <c r="O137" s="323">
        <f t="shared" si="85"/>
        <v>0</v>
      </c>
      <c r="P137" s="323">
        <f t="shared" si="50"/>
        <v>0</v>
      </c>
      <c r="Q137" s="323">
        <f t="shared" si="51"/>
        <v>0</v>
      </c>
      <c r="R137" s="323">
        <f t="shared" si="52"/>
        <v>0</v>
      </c>
      <c r="S137" s="323">
        <f t="shared" si="53"/>
        <v>0</v>
      </c>
      <c r="T137" s="323">
        <f t="shared" si="86"/>
        <v>0</v>
      </c>
      <c r="U137" s="323">
        <f t="shared" si="87"/>
        <v>0</v>
      </c>
      <c r="V137" s="323">
        <f t="shared" si="54"/>
        <v>0</v>
      </c>
      <c r="W137" s="323">
        <f t="shared" si="55"/>
        <v>0</v>
      </c>
      <c r="X137" s="323">
        <f t="shared" si="56"/>
        <v>0</v>
      </c>
      <c r="Y137" s="323">
        <f t="shared" si="57"/>
        <v>0</v>
      </c>
      <c r="Z137" s="323">
        <f t="shared" si="58"/>
        <v>0</v>
      </c>
      <c r="AA137" s="323">
        <f t="shared" si="59"/>
        <v>0</v>
      </c>
      <c r="AB137" s="323">
        <f t="shared" si="60"/>
        <v>0</v>
      </c>
      <c r="AC137" s="323">
        <f t="shared" si="61"/>
        <v>0</v>
      </c>
      <c r="AD137" s="323">
        <f t="shared" si="62"/>
        <v>0</v>
      </c>
      <c r="AE137" s="323">
        <f t="shared" si="63"/>
        <v>0</v>
      </c>
      <c r="AF137" s="323">
        <f t="shared" si="88"/>
        <v>0</v>
      </c>
      <c r="AG137" s="323">
        <f t="shared" si="89"/>
        <v>0</v>
      </c>
      <c r="AH137" s="323">
        <f t="shared" si="64"/>
        <v>0</v>
      </c>
      <c r="AI137" s="323">
        <f t="shared" si="65"/>
        <v>0</v>
      </c>
      <c r="AJ137" s="323">
        <f t="shared" si="66"/>
        <v>0</v>
      </c>
      <c r="AK137" s="323">
        <f t="shared" si="67"/>
        <v>0</v>
      </c>
      <c r="AL137" s="323">
        <f t="shared" si="68"/>
        <v>0</v>
      </c>
      <c r="AM137" s="323">
        <f t="shared" si="69"/>
        <v>0</v>
      </c>
      <c r="AN137" s="323">
        <f t="shared" si="70"/>
        <v>0</v>
      </c>
      <c r="AO137" s="323">
        <f t="shared" si="71"/>
        <v>0</v>
      </c>
      <c r="AP137" s="323">
        <f t="shared" si="72"/>
        <v>0</v>
      </c>
      <c r="AQ137" s="323">
        <f t="shared" si="73"/>
        <v>0</v>
      </c>
      <c r="AR137" s="323">
        <f t="shared" si="74"/>
        <v>0</v>
      </c>
      <c r="AS137" s="323">
        <f t="shared" si="75"/>
        <v>0</v>
      </c>
      <c r="AT137" s="323">
        <f t="shared" si="76"/>
        <v>0</v>
      </c>
      <c r="AU137" s="323">
        <f t="shared" si="77"/>
        <v>0</v>
      </c>
      <c r="AV137" s="323">
        <f t="shared" si="78"/>
        <v>0</v>
      </c>
      <c r="AW137" s="323">
        <f t="shared" si="79"/>
        <v>0</v>
      </c>
      <c r="AX137" s="323">
        <f t="shared" si="80"/>
        <v>0</v>
      </c>
      <c r="AY137" s="323">
        <f t="shared" si="81"/>
        <v>0</v>
      </c>
      <c r="AZ137" s="323">
        <f t="shared" si="82"/>
        <v>0</v>
      </c>
      <c r="BA137" s="323">
        <f t="shared" si="83"/>
        <v>0</v>
      </c>
    </row>
    <row r="138" spans="1:53" s="320" customFormat="1" ht="15.75" customHeight="1">
      <c r="A138" s="63" t="str">
        <f t="array" ref="A138">IF(C138&lt;&gt;0,SUM(($C$11:C138&lt;&gt;0)*1),"")</f>
        <v/>
      </c>
      <c r="B138" s="321"/>
      <c r="C138" s="321"/>
      <c r="D138" s="321"/>
      <c r="E138" s="443"/>
      <c r="F138" s="377"/>
      <c r="G138" s="379"/>
      <c r="H138" s="379"/>
      <c r="I138" s="63" t="str">
        <f t="shared" si="91"/>
        <v/>
      </c>
      <c r="J138" s="323">
        <f t="shared" si="46"/>
        <v>0</v>
      </c>
      <c r="K138" s="323">
        <f t="shared" si="47"/>
        <v>0</v>
      </c>
      <c r="L138" s="323">
        <f t="shared" si="48"/>
        <v>0</v>
      </c>
      <c r="M138" s="323">
        <f t="shared" si="49"/>
        <v>0</v>
      </c>
      <c r="N138" s="323">
        <f t="shared" si="84"/>
        <v>0</v>
      </c>
      <c r="O138" s="323">
        <f t="shared" si="85"/>
        <v>0</v>
      </c>
      <c r="P138" s="323">
        <f t="shared" si="50"/>
        <v>0</v>
      </c>
      <c r="Q138" s="323">
        <f t="shared" si="51"/>
        <v>0</v>
      </c>
      <c r="R138" s="323">
        <f t="shared" si="52"/>
        <v>0</v>
      </c>
      <c r="S138" s="323">
        <f t="shared" si="53"/>
        <v>0</v>
      </c>
      <c r="T138" s="323">
        <f t="shared" si="86"/>
        <v>0</v>
      </c>
      <c r="U138" s="323">
        <f t="shared" si="87"/>
        <v>0</v>
      </c>
      <c r="V138" s="323">
        <f t="shared" si="54"/>
        <v>0</v>
      </c>
      <c r="W138" s="323">
        <f t="shared" si="55"/>
        <v>0</v>
      </c>
      <c r="X138" s="323">
        <f t="shared" si="56"/>
        <v>0</v>
      </c>
      <c r="Y138" s="323">
        <f t="shared" si="57"/>
        <v>0</v>
      </c>
      <c r="Z138" s="323">
        <f t="shared" si="58"/>
        <v>0</v>
      </c>
      <c r="AA138" s="323">
        <f t="shared" si="59"/>
        <v>0</v>
      </c>
      <c r="AB138" s="323">
        <f t="shared" si="60"/>
        <v>0</v>
      </c>
      <c r="AC138" s="323">
        <f t="shared" si="61"/>
        <v>0</v>
      </c>
      <c r="AD138" s="323">
        <f t="shared" si="62"/>
        <v>0</v>
      </c>
      <c r="AE138" s="323">
        <f t="shared" si="63"/>
        <v>0</v>
      </c>
      <c r="AF138" s="323">
        <f t="shared" si="88"/>
        <v>0</v>
      </c>
      <c r="AG138" s="323">
        <f t="shared" si="89"/>
        <v>0</v>
      </c>
      <c r="AH138" s="323">
        <f t="shared" si="64"/>
        <v>0</v>
      </c>
      <c r="AI138" s="323">
        <f t="shared" si="65"/>
        <v>0</v>
      </c>
      <c r="AJ138" s="323">
        <f t="shared" si="66"/>
        <v>0</v>
      </c>
      <c r="AK138" s="323">
        <f t="shared" si="67"/>
        <v>0</v>
      </c>
      <c r="AL138" s="323">
        <f t="shared" si="68"/>
        <v>0</v>
      </c>
      <c r="AM138" s="323">
        <f t="shared" si="69"/>
        <v>0</v>
      </c>
      <c r="AN138" s="323">
        <f t="shared" si="70"/>
        <v>0</v>
      </c>
      <c r="AO138" s="323">
        <f t="shared" si="71"/>
        <v>0</v>
      </c>
      <c r="AP138" s="323">
        <f t="shared" si="72"/>
        <v>0</v>
      </c>
      <c r="AQ138" s="323">
        <f t="shared" si="73"/>
        <v>0</v>
      </c>
      <c r="AR138" s="323">
        <f t="shared" si="74"/>
        <v>0</v>
      </c>
      <c r="AS138" s="323">
        <f t="shared" si="75"/>
        <v>0</v>
      </c>
      <c r="AT138" s="323">
        <f t="shared" si="76"/>
        <v>0</v>
      </c>
      <c r="AU138" s="323">
        <f t="shared" si="77"/>
        <v>0</v>
      </c>
      <c r="AV138" s="323">
        <f t="shared" si="78"/>
        <v>0</v>
      </c>
      <c r="AW138" s="323">
        <f t="shared" si="79"/>
        <v>0</v>
      </c>
      <c r="AX138" s="323">
        <f t="shared" si="80"/>
        <v>0</v>
      </c>
      <c r="AY138" s="323">
        <f t="shared" si="81"/>
        <v>0</v>
      </c>
      <c r="AZ138" s="323">
        <f t="shared" si="82"/>
        <v>0</v>
      </c>
      <c r="BA138" s="323">
        <f t="shared" si="83"/>
        <v>0</v>
      </c>
    </row>
    <row r="139" spans="1:53" s="320" customFormat="1" ht="15.75" customHeight="1">
      <c r="A139" s="63" t="str">
        <f t="array" ref="A139">IF(C139&lt;&gt;0,SUM(($C$11:C139&lt;&gt;0)*1),"")</f>
        <v/>
      </c>
      <c r="B139" s="321"/>
      <c r="C139" s="321"/>
      <c r="D139" s="321"/>
      <c r="E139" s="443"/>
      <c r="F139" s="377"/>
      <c r="G139" s="379"/>
      <c r="H139" s="379"/>
      <c r="I139" s="63" t="str">
        <f t="shared" si="91"/>
        <v/>
      </c>
      <c r="J139" s="323">
        <f t="shared" ref="J139:J202" si="92">IF($G139="1111",$F139,0)</f>
        <v>0</v>
      </c>
      <c r="K139" s="323">
        <f t="shared" ref="K139:K202" si="93">IF($H139="1111",$F139,0)</f>
        <v>0</v>
      </c>
      <c r="L139" s="323">
        <f t="shared" ref="L139:N202" si="94">IF($G139="1121",$F139,0)</f>
        <v>0</v>
      </c>
      <c r="M139" s="323">
        <f t="shared" ref="M139:O202" si="95">IF($H139="1121",$F139,0)</f>
        <v>0</v>
      </c>
      <c r="N139" s="323">
        <f t="shared" si="84"/>
        <v>0</v>
      </c>
      <c r="O139" s="323">
        <f t="shared" si="85"/>
        <v>0</v>
      </c>
      <c r="P139" s="323">
        <f t="shared" ref="P139:P202" si="96">IF($G139="1331",$F139,0)</f>
        <v>0</v>
      </c>
      <c r="Q139" s="323">
        <f t="shared" ref="Q139:Q202" si="97">IF($H139="1331",$F139,0)</f>
        <v>0</v>
      </c>
      <c r="R139" s="323">
        <f t="shared" ref="R139:R202" si="98">IF($G139="1388",$F139,0)</f>
        <v>0</v>
      </c>
      <c r="S139" s="323">
        <f t="shared" ref="S139:S202" si="99">IF($H139="1388",$F139,0)</f>
        <v>0</v>
      </c>
      <c r="T139" s="323">
        <f t="shared" si="86"/>
        <v>0</v>
      </c>
      <c r="U139" s="323">
        <f t="shared" si="87"/>
        <v>0</v>
      </c>
      <c r="V139" s="323">
        <f t="shared" ref="V139:V202" si="100">IF($G139="331",$F139,0)</f>
        <v>0</v>
      </c>
      <c r="W139" s="323">
        <f t="shared" ref="W139:W202" si="101">IF($H139="331",$F139,0)</f>
        <v>0</v>
      </c>
      <c r="X139" s="323">
        <f t="shared" ref="X139:X202" si="102">IF($G139="3334",$F139,0)</f>
        <v>0</v>
      </c>
      <c r="Y139" s="323">
        <f t="shared" ref="Y139:Y202" si="103">IF($H139="3334",$F139,0)</f>
        <v>0</v>
      </c>
      <c r="Z139" s="323">
        <f t="shared" ref="Z139:Z202" si="104">IF($G139="33382",$F139,0)</f>
        <v>0</v>
      </c>
      <c r="AA139" s="323">
        <f t="shared" ref="AA139:AA202" si="105">IF($H139="33382",$F139,0)</f>
        <v>0</v>
      </c>
      <c r="AB139" s="323">
        <f t="shared" ref="AB139:AB202" si="106">IF($G139="3388",$F139,0)</f>
        <v>0</v>
      </c>
      <c r="AC139" s="323">
        <f t="shared" ref="AC139:AC202" si="107">IF($H139="3388",$F139,0)</f>
        <v>0</v>
      </c>
      <c r="AD139" s="323">
        <f t="shared" ref="AD139:AD202" si="108">IF($G139="3411",$F139,0)</f>
        <v>0</v>
      </c>
      <c r="AE139" s="323">
        <f t="shared" ref="AE139:AE202" si="109">IF($H139="3411",$F139,0)</f>
        <v>0</v>
      </c>
      <c r="AF139" s="323">
        <f t="shared" si="88"/>
        <v>0</v>
      </c>
      <c r="AG139" s="323">
        <f t="shared" si="89"/>
        <v>0</v>
      </c>
      <c r="AH139" s="323">
        <f t="shared" ref="AH139:AH202" si="110">IF($G139="4111",$F139,0)</f>
        <v>0</v>
      </c>
      <c r="AI139" s="323">
        <f t="shared" ref="AI139:AI202" si="111">IF($H139="4111",$F139,0)</f>
        <v>0</v>
      </c>
      <c r="AJ139" s="323">
        <f t="shared" ref="AJ139:AJ202" si="112">IF($G139="4211",$F139,0)</f>
        <v>0</v>
      </c>
      <c r="AK139" s="323">
        <f t="shared" ref="AK139:AK202" si="113">IF($H139="4211",$F139,0)</f>
        <v>0</v>
      </c>
      <c r="AL139" s="323">
        <f t="shared" ref="AL139:AL202" si="114">IF($G139="4212",$F139,0)</f>
        <v>0</v>
      </c>
      <c r="AM139" s="323">
        <f t="shared" ref="AM139:AM202" si="115">IF($H139="4212",$F139,0)</f>
        <v>0</v>
      </c>
      <c r="AN139" s="323">
        <f t="shared" ref="AN139:AN202" si="116">IF($G139="515",$F139,0)</f>
        <v>0</v>
      </c>
      <c r="AO139" s="323">
        <f t="shared" ref="AO139:AO202" si="117">IF($H139="515",$F139,0)</f>
        <v>0</v>
      </c>
      <c r="AP139" s="323">
        <f t="shared" ref="AP139:AP202" si="118">IF($G139="635",$F139,0)</f>
        <v>0</v>
      </c>
      <c r="AQ139" s="323">
        <f t="shared" ref="AQ139:AQ202" si="119">IF($H139="635",$F139,0)</f>
        <v>0</v>
      </c>
      <c r="AR139" s="323">
        <f t="shared" ref="AR139:AR202" si="120">IF($G139="642",$F139,0)</f>
        <v>0</v>
      </c>
      <c r="AS139" s="323">
        <f t="shared" ref="AS139:AS202" si="121">IF($H139="642",$F139,0)</f>
        <v>0</v>
      </c>
      <c r="AT139" s="323">
        <f t="shared" ref="AT139:AT202" si="122">IF($G139="711",$F139,0)</f>
        <v>0</v>
      </c>
      <c r="AU139" s="323">
        <f t="shared" ref="AU139:AU202" si="123">IF($H139="711",$F139,0)</f>
        <v>0</v>
      </c>
      <c r="AV139" s="323">
        <f t="shared" ref="AV139:AV202" si="124">IF($G139="811",$F139,0)</f>
        <v>0</v>
      </c>
      <c r="AW139" s="323">
        <f t="shared" ref="AW139:AW202" si="125">IF($H139="811",$F139,0)</f>
        <v>0</v>
      </c>
      <c r="AX139" s="323">
        <f t="shared" ref="AX139:AX202" si="126">IF($G139="821",$F139,0)</f>
        <v>0</v>
      </c>
      <c r="AY139" s="323">
        <f t="shared" ref="AY139:AY202" si="127">IF($H139="821",$F139,0)</f>
        <v>0</v>
      </c>
      <c r="AZ139" s="323">
        <f t="shared" ref="AZ139:AZ202" si="128">IF($G139="911",$F139,0)</f>
        <v>0</v>
      </c>
      <c r="BA139" s="323">
        <f t="shared" ref="BA139:BA202" si="129">IF($H139="911",$F139,0)</f>
        <v>0</v>
      </c>
    </row>
    <row r="140" spans="1:53" s="320" customFormat="1" ht="15.75" customHeight="1">
      <c r="A140" s="63" t="str">
        <f t="array" ref="A140">IF(C140&lt;&gt;0,SUM(($C$11:C140&lt;&gt;0)*1),"")</f>
        <v/>
      </c>
      <c r="B140" s="321"/>
      <c r="C140" s="321"/>
      <c r="D140" s="321"/>
      <c r="E140" s="443"/>
      <c r="F140" s="377"/>
      <c r="G140" s="379"/>
      <c r="H140" s="379"/>
      <c r="I140" s="63" t="str">
        <f t="shared" si="91"/>
        <v/>
      </c>
      <c r="J140" s="323">
        <f t="shared" si="92"/>
        <v>0</v>
      </c>
      <c r="K140" s="323">
        <f t="shared" si="93"/>
        <v>0</v>
      </c>
      <c r="L140" s="323">
        <f t="shared" si="94"/>
        <v>0</v>
      </c>
      <c r="M140" s="323">
        <f t="shared" si="95"/>
        <v>0</v>
      </c>
      <c r="N140" s="323">
        <f t="shared" ref="N140:N203" si="130">IF($G140="1122",$F140,0)</f>
        <v>0</v>
      </c>
      <c r="O140" s="323">
        <f t="shared" ref="O140:O203" si="131">IF($H140="1122",$F140,0)</f>
        <v>0</v>
      </c>
      <c r="P140" s="323">
        <f t="shared" si="96"/>
        <v>0</v>
      </c>
      <c r="Q140" s="323">
        <f t="shared" si="97"/>
        <v>0</v>
      </c>
      <c r="R140" s="323">
        <f t="shared" si="98"/>
        <v>0</v>
      </c>
      <c r="S140" s="323">
        <f t="shared" si="99"/>
        <v>0</v>
      </c>
      <c r="T140" s="323">
        <f t="shared" ref="T140:T203" si="132">IF($G140="2412",$F140,0)</f>
        <v>0</v>
      </c>
      <c r="U140" s="323">
        <f t="shared" ref="U140:U203" si="133">IF($H140="2412",$F140,0)</f>
        <v>0</v>
      </c>
      <c r="V140" s="323">
        <f t="shared" si="100"/>
        <v>0</v>
      </c>
      <c r="W140" s="323">
        <f t="shared" si="101"/>
        <v>0</v>
      </c>
      <c r="X140" s="323">
        <f t="shared" si="102"/>
        <v>0</v>
      </c>
      <c r="Y140" s="323">
        <f t="shared" si="103"/>
        <v>0</v>
      </c>
      <c r="Z140" s="323">
        <f t="shared" si="104"/>
        <v>0</v>
      </c>
      <c r="AA140" s="323">
        <f t="shared" si="105"/>
        <v>0</v>
      </c>
      <c r="AB140" s="323">
        <f t="shared" si="106"/>
        <v>0</v>
      </c>
      <c r="AC140" s="323">
        <f t="shared" si="107"/>
        <v>0</v>
      </c>
      <c r="AD140" s="323">
        <f t="shared" si="108"/>
        <v>0</v>
      </c>
      <c r="AE140" s="323">
        <f t="shared" si="109"/>
        <v>0</v>
      </c>
      <c r="AF140" s="323">
        <f t="shared" ref="AF140:AF203" si="134">IF($G140="3412",$F140,0)</f>
        <v>0</v>
      </c>
      <c r="AG140" s="323">
        <f t="shared" ref="AG140:AG203" si="135">IF($H140="3412",$F140,0)</f>
        <v>0</v>
      </c>
      <c r="AH140" s="323">
        <f t="shared" si="110"/>
        <v>0</v>
      </c>
      <c r="AI140" s="323">
        <f t="shared" si="111"/>
        <v>0</v>
      </c>
      <c r="AJ140" s="323">
        <f t="shared" si="112"/>
        <v>0</v>
      </c>
      <c r="AK140" s="323">
        <f t="shared" si="113"/>
        <v>0</v>
      </c>
      <c r="AL140" s="323">
        <f t="shared" si="114"/>
        <v>0</v>
      </c>
      <c r="AM140" s="323">
        <f t="shared" si="115"/>
        <v>0</v>
      </c>
      <c r="AN140" s="323">
        <f t="shared" si="116"/>
        <v>0</v>
      </c>
      <c r="AO140" s="323">
        <f t="shared" si="117"/>
        <v>0</v>
      </c>
      <c r="AP140" s="323">
        <f t="shared" si="118"/>
        <v>0</v>
      </c>
      <c r="AQ140" s="323">
        <f t="shared" si="119"/>
        <v>0</v>
      </c>
      <c r="AR140" s="323">
        <f t="shared" si="120"/>
        <v>0</v>
      </c>
      <c r="AS140" s="323">
        <f t="shared" si="121"/>
        <v>0</v>
      </c>
      <c r="AT140" s="323">
        <f t="shared" si="122"/>
        <v>0</v>
      </c>
      <c r="AU140" s="323">
        <f t="shared" si="123"/>
        <v>0</v>
      </c>
      <c r="AV140" s="323">
        <f t="shared" si="124"/>
        <v>0</v>
      </c>
      <c r="AW140" s="323">
        <f t="shared" si="125"/>
        <v>0</v>
      </c>
      <c r="AX140" s="323">
        <f t="shared" si="126"/>
        <v>0</v>
      </c>
      <c r="AY140" s="323">
        <f t="shared" si="127"/>
        <v>0</v>
      </c>
      <c r="AZ140" s="323">
        <f t="shared" si="128"/>
        <v>0</v>
      </c>
      <c r="BA140" s="323">
        <f t="shared" si="129"/>
        <v>0</v>
      </c>
    </row>
    <row r="141" spans="1:53" s="320" customFormat="1" ht="15.75" customHeight="1">
      <c r="A141" s="63" t="str">
        <f t="array" ref="A141">IF(C141&lt;&gt;0,SUM(($C$11:C141&lt;&gt;0)*1),"")</f>
        <v/>
      </c>
      <c r="B141" s="321"/>
      <c r="C141" s="321"/>
      <c r="D141" s="321"/>
      <c r="E141" s="443"/>
      <c r="F141" s="377"/>
      <c r="G141" s="379"/>
      <c r="H141" s="379"/>
      <c r="I141" s="63" t="str">
        <f t="shared" si="91"/>
        <v/>
      </c>
      <c r="J141" s="323">
        <f t="shared" si="92"/>
        <v>0</v>
      </c>
      <c r="K141" s="323">
        <f t="shared" si="93"/>
        <v>0</v>
      </c>
      <c r="L141" s="323">
        <f t="shared" si="94"/>
        <v>0</v>
      </c>
      <c r="M141" s="323">
        <f t="shared" si="95"/>
        <v>0</v>
      </c>
      <c r="N141" s="323">
        <f t="shared" si="130"/>
        <v>0</v>
      </c>
      <c r="O141" s="323">
        <f t="shared" si="131"/>
        <v>0</v>
      </c>
      <c r="P141" s="323">
        <f t="shared" si="96"/>
        <v>0</v>
      </c>
      <c r="Q141" s="323">
        <f t="shared" si="97"/>
        <v>0</v>
      </c>
      <c r="R141" s="323">
        <f t="shared" si="98"/>
        <v>0</v>
      </c>
      <c r="S141" s="323">
        <f t="shared" si="99"/>
        <v>0</v>
      </c>
      <c r="T141" s="323">
        <f t="shared" si="132"/>
        <v>0</v>
      </c>
      <c r="U141" s="323">
        <f t="shared" si="133"/>
        <v>0</v>
      </c>
      <c r="V141" s="323">
        <f t="shared" si="100"/>
        <v>0</v>
      </c>
      <c r="W141" s="323">
        <f t="shared" si="101"/>
        <v>0</v>
      </c>
      <c r="X141" s="323">
        <f t="shared" si="102"/>
        <v>0</v>
      </c>
      <c r="Y141" s="323">
        <f t="shared" si="103"/>
        <v>0</v>
      </c>
      <c r="Z141" s="323">
        <f t="shared" si="104"/>
        <v>0</v>
      </c>
      <c r="AA141" s="323">
        <f t="shared" si="105"/>
        <v>0</v>
      </c>
      <c r="AB141" s="323">
        <f t="shared" si="106"/>
        <v>0</v>
      </c>
      <c r="AC141" s="323">
        <f t="shared" si="107"/>
        <v>0</v>
      </c>
      <c r="AD141" s="323">
        <f t="shared" si="108"/>
        <v>0</v>
      </c>
      <c r="AE141" s="323">
        <f t="shared" si="109"/>
        <v>0</v>
      </c>
      <c r="AF141" s="323">
        <f t="shared" si="134"/>
        <v>0</v>
      </c>
      <c r="AG141" s="323">
        <f t="shared" si="135"/>
        <v>0</v>
      </c>
      <c r="AH141" s="323">
        <f t="shared" si="110"/>
        <v>0</v>
      </c>
      <c r="AI141" s="323">
        <f t="shared" si="111"/>
        <v>0</v>
      </c>
      <c r="AJ141" s="323">
        <f t="shared" si="112"/>
        <v>0</v>
      </c>
      <c r="AK141" s="323">
        <f t="shared" si="113"/>
        <v>0</v>
      </c>
      <c r="AL141" s="323">
        <f t="shared" si="114"/>
        <v>0</v>
      </c>
      <c r="AM141" s="323">
        <f t="shared" si="115"/>
        <v>0</v>
      </c>
      <c r="AN141" s="323">
        <f t="shared" si="116"/>
        <v>0</v>
      </c>
      <c r="AO141" s="323">
        <f t="shared" si="117"/>
        <v>0</v>
      </c>
      <c r="AP141" s="323">
        <f t="shared" si="118"/>
        <v>0</v>
      </c>
      <c r="AQ141" s="323">
        <f t="shared" si="119"/>
        <v>0</v>
      </c>
      <c r="AR141" s="323">
        <f t="shared" si="120"/>
        <v>0</v>
      </c>
      <c r="AS141" s="323">
        <f t="shared" si="121"/>
        <v>0</v>
      </c>
      <c r="AT141" s="323">
        <f t="shared" si="122"/>
        <v>0</v>
      </c>
      <c r="AU141" s="323">
        <f t="shared" si="123"/>
        <v>0</v>
      </c>
      <c r="AV141" s="323">
        <f t="shared" si="124"/>
        <v>0</v>
      </c>
      <c r="AW141" s="323">
        <f t="shared" si="125"/>
        <v>0</v>
      </c>
      <c r="AX141" s="323">
        <f t="shared" si="126"/>
        <v>0</v>
      </c>
      <c r="AY141" s="323">
        <f t="shared" si="127"/>
        <v>0</v>
      </c>
      <c r="AZ141" s="323">
        <f t="shared" si="128"/>
        <v>0</v>
      </c>
      <c r="BA141" s="323">
        <f t="shared" si="129"/>
        <v>0</v>
      </c>
    </row>
    <row r="142" spans="1:53" s="320" customFormat="1" ht="15.75" customHeight="1">
      <c r="A142" s="63" t="str">
        <f t="array" ref="A142">IF(C142&lt;&gt;0,SUM(($C$11:C142&lt;&gt;0)*1),"")</f>
        <v/>
      </c>
      <c r="B142" s="321"/>
      <c r="C142" s="321"/>
      <c r="D142" s="321"/>
      <c r="E142" s="443"/>
      <c r="F142" s="377"/>
      <c r="G142" s="379"/>
      <c r="H142" s="379"/>
      <c r="I142" s="63" t="str">
        <f t="shared" si="91"/>
        <v/>
      </c>
      <c r="J142" s="323">
        <f t="shared" si="92"/>
        <v>0</v>
      </c>
      <c r="K142" s="323">
        <f t="shared" si="93"/>
        <v>0</v>
      </c>
      <c r="L142" s="323">
        <f t="shared" si="94"/>
        <v>0</v>
      </c>
      <c r="M142" s="323">
        <f t="shared" si="95"/>
        <v>0</v>
      </c>
      <c r="N142" s="323">
        <f t="shared" si="130"/>
        <v>0</v>
      </c>
      <c r="O142" s="323">
        <f t="shared" si="131"/>
        <v>0</v>
      </c>
      <c r="P142" s="323">
        <f t="shared" si="96"/>
        <v>0</v>
      </c>
      <c r="Q142" s="323">
        <f t="shared" si="97"/>
        <v>0</v>
      </c>
      <c r="R142" s="323">
        <f t="shared" si="98"/>
        <v>0</v>
      </c>
      <c r="S142" s="323">
        <f t="shared" si="99"/>
        <v>0</v>
      </c>
      <c r="T142" s="323">
        <f t="shared" si="132"/>
        <v>0</v>
      </c>
      <c r="U142" s="323">
        <f t="shared" si="133"/>
        <v>0</v>
      </c>
      <c r="V142" s="323">
        <f t="shared" si="100"/>
        <v>0</v>
      </c>
      <c r="W142" s="323">
        <f t="shared" si="101"/>
        <v>0</v>
      </c>
      <c r="X142" s="323">
        <f t="shared" si="102"/>
        <v>0</v>
      </c>
      <c r="Y142" s="323">
        <f t="shared" si="103"/>
        <v>0</v>
      </c>
      <c r="Z142" s="323">
        <f t="shared" si="104"/>
        <v>0</v>
      </c>
      <c r="AA142" s="323">
        <f t="shared" si="105"/>
        <v>0</v>
      </c>
      <c r="AB142" s="323">
        <f t="shared" si="106"/>
        <v>0</v>
      </c>
      <c r="AC142" s="323">
        <f t="shared" si="107"/>
        <v>0</v>
      </c>
      <c r="AD142" s="323">
        <f t="shared" si="108"/>
        <v>0</v>
      </c>
      <c r="AE142" s="323">
        <f t="shared" si="109"/>
        <v>0</v>
      </c>
      <c r="AF142" s="323">
        <f t="shared" si="134"/>
        <v>0</v>
      </c>
      <c r="AG142" s="323">
        <f t="shared" si="135"/>
        <v>0</v>
      </c>
      <c r="AH142" s="323">
        <f t="shared" si="110"/>
        <v>0</v>
      </c>
      <c r="AI142" s="323">
        <f t="shared" si="111"/>
        <v>0</v>
      </c>
      <c r="AJ142" s="323">
        <f t="shared" si="112"/>
        <v>0</v>
      </c>
      <c r="AK142" s="323">
        <f t="shared" si="113"/>
        <v>0</v>
      </c>
      <c r="AL142" s="323">
        <f t="shared" si="114"/>
        <v>0</v>
      </c>
      <c r="AM142" s="323">
        <f t="shared" si="115"/>
        <v>0</v>
      </c>
      <c r="AN142" s="323">
        <f t="shared" si="116"/>
        <v>0</v>
      </c>
      <c r="AO142" s="323">
        <f t="shared" si="117"/>
        <v>0</v>
      </c>
      <c r="AP142" s="323">
        <f t="shared" si="118"/>
        <v>0</v>
      </c>
      <c r="AQ142" s="323">
        <f t="shared" si="119"/>
        <v>0</v>
      </c>
      <c r="AR142" s="323">
        <f t="shared" si="120"/>
        <v>0</v>
      </c>
      <c r="AS142" s="323">
        <f t="shared" si="121"/>
        <v>0</v>
      </c>
      <c r="AT142" s="323">
        <f t="shared" si="122"/>
        <v>0</v>
      </c>
      <c r="AU142" s="323">
        <f t="shared" si="123"/>
        <v>0</v>
      </c>
      <c r="AV142" s="323">
        <f t="shared" si="124"/>
        <v>0</v>
      </c>
      <c r="AW142" s="323">
        <f t="shared" si="125"/>
        <v>0</v>
      </c>
      <c r="AX142" s="323">
        <f t="shared" si="126"/>
        <v>0</v>
      </c>
      <c r="AY142" s="323">
        <f t="shared" si="127"/>
        <v>0</v>
      </c>
      <c r="AZ142" s="323">
        <f t="shared" si="128"/>
        <v>0</v>
      </c>
      <c r="BA142" s="323">
        <f t="shared" si="129"/>
        <v>0</v>
      </c>
    </row>
    <row r="143" spans="1:53" s="320" customFormat="1" ht="15.75" customHeight="1">
      <c r="A143" s="63" t="str">
        <f t="array" ref="A143">IF(C143&lt;&gt;0,SUM(($C$11:C143&lt;&gt;0)*1),"")</f>
        <v/>
      </c>
      <c r="B143" s="321"/>
      <c r="C143" s="321"/>
      <c r="D143" s="321"/>
      <c r="E143" s="443"/>
      <c r="F143" s="377"/>
      <c r="G143" s="379"/>
      <c r="H143" s="379"/>
      <c r="I143" s="63" t="str">
        <f t="shared" si="91"/>
        <v/>
      </c>
      <c r="J143" s="323">
        <f t="shared" si="92"/>
        <v>0</v>
      </c>
      <c r="K143" s="323">
        <f t="shared" si="93"/>
        <v>0</v>
      </c>
      <c r="L143" s="323">
        <f t="shared" si="94"/>
        <v>0</v>
      </c>
      <c r="M143" s="323">
        <f t="shared" si="95"/>
        <v>0</v>
      </c>
      <c r="N143" s="323">
        <f t="shared" si="130"/>
        <v>0</v>
      </c>
      <c r="O143" s="323">
        <f t="shared" si="131"/>
        <v>0</v>
      </c>
      <c r="P143" s="323">
        <f t="shared" si="96"/>
        <v>0</v>
      </c>
      <c r="Q143" s="323">
        <f t="shared" si="97"/>
        <v>0</v>
      </c>
      <c r="R143" s="323">
        <f t="shared" si="98"/>
        <v>0</v>
      </c>
      <c r="S143" s="323">
        <f t="shared" si="99"/>
        <v>0</v>
      </c>
      <c r="T143" s="323">
        <f t="shared" si="132"/>
        <v>0</v>
      </c>
      <c r="U143" s="323">
        <f t="shared" si="133"/>
        <v>0</v>
      </c>
      <c r="V143" s="323">
        <f t="shared" si="100"/>
        <v>0</v>
      </c>
      <c r="W143" s="323">
        <f t="shared" si="101"/>
        <v>0</v>
      </c>
      <c r="X143" s="323">
        <f t="shared" si="102"/>
        <v>0</v>
      </c>
      <c r="Y143" s="323">
        <f t="shared" si="103"/>
        <v>0</v>
      </c>
      <c r="Z143" s="323">
        <f t="shared" si="104"/>
        <v>0</v>
      </c>
      <c r="AA143" s="323">
        <f t="shared" si="105"/>
        <v>0</v>
      </c>
      <c r="AB143" s="323">
        <f t="shared" si="106"/>
        <v>0</v>
      </c>
      <c r="AC143" s="323">
        <f t="shared" si="107"/>
        <v>0</v>
      </c>
      <c r="AD143" s="323">
        <f t="shared" si="108"/>
        <v>0</v>
      </c>
      <c r="AE143" s="323">
        <f t="shared" si="109"/>
        <v>0</v>
      </c>
      <c r="AF143" s="323">
        <f t="shared" si="134"/>
        <v>0</v>
      </c>
      <c r="AG143" s="323">
        <f t="shared" si="135"/>
        <v>0</v>
      </c>
      <c r="AH143" s="323">
        <f t="shared" si="110"/>
        <v>0</v>
      </c>
      <c r="AI143" s="323">
        <f t="shared" si="111"/>
        <v>0</v>
      </c>
      <c r="AJ143" s="323">
        <f t="shared" si="112"/>
        <v>0</v>
      </c>
      <c r="AK143" s="323">
        <f t="shared" si="113"/>
        <v>0</v>
      </c>
      <c r="AL143" s="323">
        <f t="shared" si="114"/>
        <v>0</v>
      </c>
      <c r="AM143" s="323">
        <f t="shared" si="115"/>
        <v>0</v>
      </c>
      <c r="AN143" s="323">
        <f t="shared" si="116"/>
        <v>0</v>
      </c>
      <c r="AO143" s="323">
        <f t="shared" si="117"/>
        <v>0</v>
      </c>
      <c r="AP143" s="323">
        <f t="shared" si="118"/>
        <v>0</v>
      </c>
      <c r="AQ143" s="323">
        <f t="shared" si="119"/>
        <v>0</v>
      </c>
      <c r="AR143" s="323">
        <f t="shared" si="120"/>
        <v>0</v>
      </c>
      <c r="AS143" s="323">
        <f t="shared" si="121"/>
        <v>0</v>
      </c>
      <c r="AT143" s="323">
        <f t="shared" si="122"/>
        <v>0</v>
      </c>
      <c r="AU143" s="323">
        <f t="shared" si="123"/>
        <v>0</v>
      </c>
      <c r="AV143" s="323">
        <f t="shared" si="124"/>
        <v>0</v>
      </c>
      <c r="AW143" s="323">
        <f t="shared" si="125"/>
        <v>0</v>
      </c>
      <c r="AX143" s="323">
        <f t="shared" si="126"/>
        <v>0</v>
      </c>
      <c r="AY143" s="323">
        <f t="shared" si="127"/>
        <v>0</v>
      </c>
      <c r="AZ143" s="323">
        <f t="shared" si="128"/>
        <v>0</v>
      </c>
      <c r="BA143" s="323">
        <f t="shared" si="129"/>
        <v>0</v>
      </c>
    </row>
    <row r="144" spans="1:53" s="320" customFormat="1" ht="15.75" customHeight="1">
      <c r="A144" s="63" t="str">
        <f t="array" ref="A144">IF(C144&lt;&gt;0,SUM(($C$11:C144&lt;&gt;0)*1),"")</f>
        <v/>
      </c>
      <c r="B144" s="321"/>
      <c r="C144" s="321"/>
      <c r="D144" s="321"/>
      <c r="E144" s="443"/>
      <c r="F144" s="377"/>
      <c r="G144" s="379"/>
      <c r="H144" s="379"/>
      <c r="I144" s="63" t="str">
        <f t="shared" si="91"/>
        <v/>
      </c>
      <c r="J144" s="323">
        <f t="shared" si="92"/>
        <v>0</v>
      </c>
      <c r="K144" s="323">
        <f t="shared" si="93"/>
        <v>0</v>
      </c>
      <c r="L144" s="323">
        <f t="shared" si="94"/>
        <v>0</v>
      </c>
      <c r="M144" s="323">
        <f t="shared" si="95"/>
        <v>0</v>
      </c>
      <c r="N144" s="323">
        <f t="shared" si="130"/>
        <v>0</v>
      </c>
      <c r="O144" s="323">
        <f t="shared" si="131"/>
        <v>0</v>
      </c>
      <c r="P144" s="323">
        <f t="shared" si="96"/>
        <v>0</v>
      </c>
      <c r="Q144" s="323">
        <f t="shared" si="97"/>
        <v>0</v>
      </c>
      <c r="R144" s="323">
        <f t="shared" si="98"/>
        <v>0</v>
      </c>
      <c r="S144" s="323">
        <f t="shared" si="99"/>
        <v>0</v>
      </c>
      <c r="T144" s="323">
        <f t="shared" si="132"/>
        <v>0</v>
      </c>
      <c r="U144" s="323">
        <f t="shared" si="133"/>
        <v>0</v>
      </c>
      <c r="V144" s="323">
        <f t="shared" si="100"/>
        <v>0</v>
      </c>
      <c r="W144" s="323">
        <f t="shared" si="101"/>
        <v>0</v>
      </c>
      <c r="X144" s="323">
        <f t="shared" si="102"/>
        <v>0</v>
      </c>
      <c r="Y144" s="323">
        <f t="shared" si="103"/>
        <v>0</v>
      </c>
      <c r="Z144" s="323">
        <f t="shared" si="104"/>
        <v>0</v>
      </c>
      <c r="AA144" s="323">
        <f t="shared" si="105"/>
        <v>0</v>
      </c>
      <c r="AB144" s="323">
        <f t="shared" si="106"/>
        <v>0</v>
      </c>
      <c r="AC144" s="323">
        <f t="shared" si="107"/>
        <v>0</v>
      </c>
      <c r="AD144" s="323">
        <f t="shared" si="108"/>
        <v>0</v>
      </c>
      <c r="AE144" s="323">
        <f t="shared" si="109"/>
        <v>0</v>
      </c>
      <c r="AF144" s="323">
        <f t="shared" si="134"/>
        <v>0</v>
      </c>
      <c r="AG144" s="323">
        <f t="shared" si="135"/>
        <v>0</v>
      </c>
      <c r="AH144" s="323">
        <f t="shared" si="110"/>
        <v>0</v>
      </c>
      <c r="AI144" s="323">
        <f t="shared" si="111"/>
        <v>0</v>
      </c>
      <c r="AJ144" s="323">
        <f t="shared" si="112"/>
        <v>0</v>
      </c>
      <c r="AK144" s="323">
        <f t="shared" si="113"/>
        <v>0</v>
      </c>
      <c r="AL144" s="323">
        <f t="shared" si="114"/>
        <v>0</v>
      </c>
      <c r="AM144" s="323">
        <f t="shared" si="115"/>
        <v>0</v>
      </c>
      <c r="AN144" s="323">
        <f t="shared" si="116"/>
        <v>0</v>
      </c>
      <c r="AO144" s="323">
        <f t="shared" si="117"/>
        <v>0</v>
      </c>
      <c r="AP144" s="323">
        <f t="shared" si="118"/>
        <v>0</v>
      </c>
      <c r="AQ144" s="323">
        <f t="shared" si="119"/>
        <v>0</v>
      </c>
      <c r="AR144" s="323">
        <f t="shared" si="120"/>
        <v>0</v>
      </c>
      <c r="AS144" s="323">
        <f t="shared" si="121"/>
        <v>0</v>
      </c>
      <c r="AT144" s="323">
        <f t="shared" si="122"/>
        <v>0</v>
      </c>
      <c r="AU144" s="323">
        <f t="shared" si="123"/>
        <v>0</v>
      </c>
      <c r="AV144" s="323">
        <f t="shared" si="124"/>
        <v>0</v>
      </c>
      <c r="AW144" s="323">
        <f t="shared" si="125"/>
        <v>0</v>
      </c>
      <c r="AX144" s="323">
        <f t="shared" si="126"/>
        <v>0</v>
      </c>
      <c r="AY144" s="323">
        <f t="shared" si="127"/>
        <v>0</v>
      </c>
      <c r="AZ144" s="323">
        <f t="shared" si="128"/>
        <v>0</v>
      </c>
      <c r="BA144" s="323">
        <f t="shared" si="129"/>
        <v>0</v>
      </c>
    </row>
    <row r="145" spans="1:53" s="320" customFormat="1" ht="15.75" customHeight="1">
      <c r="A145" s="63" t="str">
        <f t="array" ref="A145">IF(C145&lt;&gt;0,SUM(($C$11:C145&lt;&gt;0)*1),"")</f>
        <v/>
      </c>
      <c r="B145" s="321"/>
      <c r="C145" s="321"/>
      <c r="D145" s="321"/>
      <c r="E145" s="443"/>
      <c r="F145" s="377"/>
      <c r="G145" s="379"/>
      <c r="H145" s="379"/>
      <c r="I145" s="63" t="str">
        <f t="shared" si="91"/>
        <v/>
      </c>
      <c r="J145" s="323">
        <f t="shared" si="92"/>
        <v>0</v>
      </c>
      <c r="K145" s="323">
        <f t="shared" si="93"/>
        <v>0</v>
      </c>
      <c r="L145" s="323">
        <f t="shared" si="94"/>
        <v>0</v>
      </c>
      <c r="M145" s="323">
        <f t="shared" si="95"/>
        <v>0</v>
      </c>
      <c r="N145" s="323">
        <f t="shared" si="130"/>
        <v>0</v>
      </c>
      <c r="O145" s="323">
        <f t="shared" si="131"/>
        <v>0</v>
      </c>
      <c r="P145" s="323">
        <f t="shared" si="96"/>
        <v>0</v>
      </c>
      <c r="Q145" s="323">
        <f t="shared" si="97"/>
        <v>0</v>
      </c>
      <c r="R145" s="323">
        <f t="shared" si="98"/>
        <v>0</v>
      </c>
      <c r="S145" s="323">
        <f t="shared" si="99"/>
        <v>0</v>
      </c>
      <c r="T145" s="323">
        <f t="shared" si="132"/>
        <v>0</v>
      </c>
      <c r="U145" s="323">
        <f t="shared" si="133"/>
        <v>0</v>
      </c>
      <c r="V145" s="323">
        <f t="shared" si="100"/>
        <v>0</v>
      </c>
      <c r="W145" s="323">
        <f t="shared" si="101"/>
        <v>0</v>
      </c>
      <c r="X145" s="323">
        <f t="shared" si="102"/>
        <v>0</v>
      </c>
      <c r="Y145" s="323">
        <f t="shared" si="103"/>
        <v>0</v>
      </c>
      <c r="Z145" s="323">
        <f t="shared" si="104"/>
        <v>0</v>
      </c>
      <c r="AA145" s="323">
        <f t="shared" si="105"/>
        <v>0</v>
      </c>
      <c r="AB145" s="323">
        <f t="shared" si="106"/>
        <v>0</v>
      </c>
      <c r="AC145" s="323">
        <f t="shared" si="107"/>
        <v>0</v>
      </c>
      <c r="AD145" s="323">
        <f t="shared" si="108"/>
        <v>0</v>
      </c>
      <c r="AE145" s="323">
        <f t="shared" si="109"/>
        <v>0</v>
      </c>
      <c r="AF145" s="323">
        <f t="shared" si="134"/>
        <v>0</v>
      </c>
      <c r="AG145" s="323">
        <f t="shared" si="135"/>
        <v>0</v>
      </c>
      <c r="AH145" s="323">
        <f t="shared" si="110"/>
        <v>0</v>
      </c>
      <c r="AI145" s="323">
        <f t="shared" si="111"/>
        <v>0</v>
      </c>
      <c r="AJ145" s="323">
        <f t="shared" si="112"/>
        <v>0</v>
      </c>
      <c r="AK145" s="323">
        <f t="shared" si="113"/>
        <v>0</v>
      </c>
      <c r="AL145" s="323">
        <f t="shared" si="114"/>
        <v>0</v>
      </c>
      <c r="AM145" s="323">
        <f t="shared" si="115"/>
        <v>0</v>
      </c>
      <c r="AN145" s="323">
        <f t="shared" si="116"/>
        <v>0</v>
      </c>
      <c r="AO145" s="323">
        <f t="shared" si="117"/>
        <v>0</v>
      </c>
      <c r="AP145" s="323">
        <f t="shared" si="118"/>
        <v>0</v>
      </c>
      <c r="AQ145" s="323">
        <f t="shared" si="119"/>
        <v>0</v>
      </c>
      <c r="AR145" s="323">
        <f t="shared" si="120"/>
        <v>0</v>
      </c>
      <c r="AS145" s="323">
        <f t="shared" si="121"/>
        <v>0</v>
      </c>
      <c r="AT145" s="323">
        <f t="shared" si="122"/>
        <v>0</v>
      </c>
      <c r="AU145" s="323">
        <f t="shared" si="123"/>
        <v>0</v>
      </c>
      <c r="AV145" s="323">
        <f t="shared" si="124"/>
        <v>0</v>
      </c>
      <c r="AW145" s="323">
        <f t="shared" si="125"/>
        <v>0</v>
      </c>
      <c r="AX145" s="323">
        <f t="shared" si="126"/>
        <v>0</v>
      </c>
      <c r="AY145" s="323">
        <f t="shared" si="127"/>
        <v>0</v>
      </c>
      <c r="AZ145" s="323">
        <f t="shared" si="128"/>
        <v>0</v>
      </c>
      <c r="BA145" s="323">
        <f t="shared" si="129"/>
        <v>0</v>
      </c>
    </row>
    <row r="146" spans="1:53" s="320" customFormat="1" ht="15.75" customHeight="1">
      <c r="A146" s="63" t="str">
        <f t="array" ref="A146">IF(C146&lt;&gt;0,SUM(($C$11:C146&lt;&gt;0)*1),"")</f>
        <v/>
      </c>
      <c r="B146" s="321"/>
      <c r="C146" s="321"/>
      <c r="D146" s="321"/>
      <c r="E146" s="443"/>
      <c r="F146" s="377"/>
      <c r="G146" s="379"/>
      <c r="H146" s="379"/>
      <c r="I146" s="63" t="str">
        <f t="shared" si="91"/>
        <v/>
      </c>
      <c r="J146" s="323">
        <f t="shared" si="92"/>
        <v>0</v>
      </c>
      <c r="K146" s="323">
        <f t="shared" si="93"/>
        <v>0</v>
      </c>
      <c r="L146" s="323">
        <f t="shared" si="94"/>
        <v>0</v>
      </c>
      <c r="M146" s="323">
        <f t="shared" si="95"/>
        <v>0</v>
      </c>
      <c r="N146" s="323">
        <f t="shared" si="130"/>
        <v>0</v>
      </c>
      <c r="O146" s="323">
        <f t="shared" si="131"/>
        <v>0</v>
      </c>
      <c r="P146" s="323">
        <f t="shared" si="96"/>
        <v>0</v>
      </c>
      <c r="Q146" s="323">
        <f t="shared" si="97"/>
        <v>0</v>
      </c>
      <c r="R146" s="323">
        <f t="shared" si="98"/>
        <v>0</v>
      </c>
      <c r="S146" s="323">
        <f t="shared" si="99"/>
        <v>0</v>
      </c>
      <c r="T146" s="323">
        <f t="shared" si="132"/>
        <v>0</v>
      </c>
      <c r="U146" s="323">
        <f t="shared" si="133"/>
        <v>0</v>
      </c>
      <c r="V146" s="323">
        <f t="shared" si="100"/>
        <v>0</v>
      </c>
      <c r="W146" s="323">
        <f t="shared" si="101"/>
        <v>0</v>
      </c>
      <c r="X146" s="323">
        <f t="shared" si="102"/>
        <v>0</v>
      </c>
      <c r="Y146" s="323">
        <f t="shared" si="103"/>
        <v>0</v>
      </c>
      <c r="Z146" s="323">
        <f t="shared" si="104"/>
        <v>0</v>
      </c>
      <c r="AA146" s="323">
        <f t="shared" si="105"/>
        <v>0</v>
      </c>
      <c r="AB146" s="323">
        <f t="shared" si="106"/>
        <v>0</v>
      </c>
      <c r="AC146" s="323">
        <f t="shared" si="107"/>
        <v>0</v>
      </c>
      <c r="AD146" s="323">
        <f t="shared" si="108"/>
        <v>0</v>
      </c>
      <c r="AE146" s="323">
        <f t="shared" si="109"/>
        <v>0</v>
      </c>
      <c r="AF146" s="323">
        <f t="shared" si="134"/>
        <v>0</v>
      </c>
      <c r="AG146" s="323">
        <f t="shared" si="135"/>
        <v>0</v>
      </c>
      <c r="AH146" s="323">
        <f t="shared" si="110"/>
        <v>0</v>
      </c>
      <c r="AI146" s="323">
        <f t="shared" si="111"/>
        <v>0</v>
      </c>
      <c r="AJ146" s="323">
        <f t="shared" si="112"/>
        <v>0</v>
      </c>
      <c r="AK146" s="323">
        <f t="shared" si="113"/>
        <v>0</v>
      </c>
      <c r="AL146" s="323">
        <f t="shared" si="114"/>
        <v>0</v>
      </c>
      <c r="AM146" s="323">
        <f t="shared" si="115"/>
        <v>0</v>
      </c>
      <c r="AN146" s="323">
        <f t="shared" si="116"/>
        <v>0</v>
      </c>
      <c r="AO146" s="323">
        <f t="shared" si="117"/>
        <v>0</v>
      </c>
      <c r="AP146" s="323">
        <f t="shared" si="118"/>
        <v>0</v>
      </c>
      <c r="AQ146" s="323">
        <f t="shared" si="119"/>
        <v>0</v>
      </c>
      <c r="AR146" s="323">
        <f t="shared" si="120"/>
        <v>0</v>
      </c>
      <c r="AS146" s="323">
        <f t="shared" si="121"/>
        <v>0</v>
      </c>
      <c r="AT146" s="323">
        <f t="shared" si="122"/>
        <v>0</v>
      </c>
      <c r="AU146" s="323">
        <f t="shared" si="123"/>
        <v>0</v>
      </c>
      <c r="AV146" s="323">
        <f t="shared" si="124"/>
        <v>0</v>
      </c>
      <c r="AW146" s="323">
        <f t="shared" si="125"/>
        <v>0</v>
      </c>
      <c r="AX146" s="323">
        <f t="shared" si="126"/>
        <v>0</v>
      </c>
      <c r="AY146" s="323">
        <f t="shared" si="127"/>
        <v>0</v>
      </c>
      <c r="AZ146" s="323">
        <f t="shared" si="128"/>
        <v>0</v>
      </c>
      <c r="BA146" s="323">
        <f t="shared" si="129"/>
        <v>0</v>
      </c>
    </row>
    <row r="147" spans="1:53" s="320" customFormat="1" ht="15.75" customHeight="1">
      <c r="A147" s="63" t="str">
        <f t="array" ref="A147">IF(C147&lt;&gt;0,SUM(($C$11:C147&lt;&gt;0)*1),"")</f>
        <v/>
      </c>
      <c r="B147" s="321"/>
      <c r="C147" s="321"/>
      <c r="D147" s="321"/>
      <c r="E147" s="443"/>
      <c r="F147" s="377"/>
      <c r="G147" s="379"/>
      <c r="H147" s="379"/>
      <c r="I147" s="63" t="str">
        <f t="shared" si="91"/>
        <v/>
      </c>
      <c r="J147" s="323">
        <f t="shared" si="92"/>
        <v>0</v>
      </c>
      <c r="K147" s="323">
        <f t="shared" si="93"/>
        <v>0</v>
      </c>
      <c r="L147" s="323">
        <f t="shared" si="94"/>
        <v>0</v>
      </c>
      <c r="M147" s="323">
        <f t="shared" si="95"/>
        <v>0</v>
      </c>
      <c r="N147" s="323">
        <f t="shared" si="130"/>
        <v>0</v>
      </c>
      <c r="O147" s="323">
        <f t="shared" si="131"/>
        <v>0</v>
      </c>
      <c r="P147" s="323">
        <f t="shared" si="96"/>
        <v>0</v>
      </c>
      <c r="Q147" s="323">
        <f t="shared" si="97"/>
        <v>0</v>
      </c>
      <c r="R147" s="323">
        <f t="shared" si="98"/>
        <v>0</v>
      </c>
      <c r="S147" s="323">
        <f t="shared" si="99"/>
        <v>0</v>
      </c>
      <c r="T147" s="323">
        <f t="shared" si="132"/>
        <v>0</v>
      </c>
      <c r="U147" s="323">
        <f t="shared" si="133"/>
        <v>0</v>
      </c>
      <c r="V147" s="323">
        <f t="shared" si="100"/>
        <v>0</v>
      </c>
      <c r="W147" s="323">
        <f t="shared" si="101"/>
        <v>0</v>
      </c>
      <c r="X147" s="323">
        <f t="shared" si="102"/>
        <v>0</v>
      </c>
      <c r="Y147" s="323">
        <f t="shared" si="103"/>
        <v>0</v>
      </c>
      <c r="Z147" s="323">
        <f t="shared" si="104"/>
        <v>0</v>
      </c>
      <c r="AA147" s="323">
        <f t="shared" si="105"/>
        <v>0</v>
      </c>
      <c r="AB147" s="323">
        <f t="shared" si="106"/>
        <v>0</v>
      </c>
      <c r="AC147" s="323">
        <f t="shared" si="107"/>
        <v>0</v>
      </c>
      <c r="AD147" s="323">
        <f t="shared" si="108"/>
        <v>0</v>
      </c>
      <c r="AE147" s="323">
        <f t="shared" si="109"/>
        <v>0</v>
      </c>
      <c r="AF147" s="323">
        <f t="shared" si="134"/>
        <v>0</v>
      </c>
      <c r="AG147" s="323">
        <f t="shared" si="135"/>
        <v>0</v>
      </c>
      <c r="AH147" s="323">
        <f t="shared" si="110"/>
        <v>0</v>
      </c>
      <c r="AI147" s="323">
        <f t="shared" si="111"/>
        <v>0</v>
      </c>
      <c r="AJ147" s="323">
        <f t="shared" si="112"/>
        <v>0</v>
      </c>
      <c r="AK147" s="323">
        <f t="shared" si="113"/>
        <v>0</v>
      </c>
      <c r="AL147" s="323">
        <f t="shared" si="114"/>
        <v>0</v>
      </c>
      <c r="AM147" s="323">
        <f t="shared" si="115"/>
        <v>0</v>
      </c>
      <c r="AN147" s="323">
        <f t="shared" si="116"/>
        <v>0</v>
      </c>
      <c r="AO147" s="323">
        <f t="shared" si="117"/>
        <v>0</v>
      </c>
      <c r="AP147" s="323">
        <f t="shared" si="118"/>
        <v>0</v>
      </c>
      <c r="AQ147" s="323">
        <f t="shared" si="119"/>
        <v>0</v>
      </c>
      <c r="AR147" s="323">
        <f t="shared" si="120"/>
        <v>0</v>
      </c>
      <c r="AS147" s="323">
        <f t="shared" si="121"/>
        <v>0</v>
      </c>
      <c r="AT147" s="323">
        <f t="shared" si="122"/>
        <v>0</v>
      </c>
      <c r="AU147" s="323">
        <f t="shared" si="123"/>
        <v>0</v>
      </c>
      <c r="AV147" s="323">
        <f t="shared" si="124"/>
        <v>0</v>
      </c>
      <c r="AW147" s="323">
        <f t="shared" si="125"/>
        <v>0</v>
      </c>
      <c r="AX147" s="323">
        <f t="shared" si="126"/>
        <v>0</v>
      </c>
      <c r="AY147" s="323">
        <f t="shared" si="127"/>
        <v>0</v>
      </c>
      <c r="AZ147" s="323">
        <f t="shared" si="128"/>
        <v>0</v>
      </c>
      <c r="BA147" s="323">
        <f t="shared" si="129"/>
        <v>0</v>
      </c>
    </row>
    <row r="148" spans="1:53" s="320" customFormat="1" ht="15.75" customHeight="1">
      <c r="A148" s="63" t="str">
        <f t="array" ref="A148">IF(C148&lt;&gt;0,SUM(($C$11:C148&lt;&gt;0)*1),"")</f>
        <v/>
      </c>
      <c r="B148" s="321"/>
      <c r="C148" s="321"/>
      <c r="D148" s="321"/>
      <c r="E148" s="443"/>
      <c r="F148" s="377"/>
      <c r="G148" s="379"/>
      <c r="H148" s="379"/>
      <c r="I148" s="63" t="str">
        <f t="shared" si="91"/>
        <v/>
      </c>
      <c r="J148" s="323">
        <f t="shared" si="92"/>
        <v>0</v>
      </c>
      <c r="K148" s="323">
        <f t="shared" si="93"/>
        <v>0</v>
      </c>
      <c r="L148" s="323">
        <f t="shared" si="94"/>
        <v>0</v>
      </c>
      <c r="M148" s="323">
        <f t="shared" si="95"/>
        <v>0</v>
      </c>
      <c r="N148" s="323">
        <f t="shared" si="130"/>
        <v>0</v>
      </c>
      <c r="O148" s="323">
        <f t="shared" si="131"/>
        <v>0</v>
      </c>
      <c r="P148" s="323">
        <f t="shared" si="96"/>
        <v>0</v>
      </c>
      <c r="Q148" s="323">
        <f t="shared" si="97"/>
        <v>0</v>
      </c>
      <c r="R148" s="323">
        <f t="shared" si="98"/>
        <v>0</v>
      </c>
      <c r="S148" s="323">
        <f t="shared" si="99"/>
        <v>0</v>
      </c>
      <c r="T148" s="323">
        <f t="shared" si="132"/>
        <v>0</v>
      </c>
      <c r="U148" s="323">
        <f t="shared" si="133"/>
        <v>0</v>
      </c>
      <c r="V148" s="323">
        <f t="shared" si="100"/>
        <v>0</v>
      </c>
      <c r="W148" s="323">
        <f t="shared" si="101"/>
        <v>0</v>
      </c>
      <c r="X148" s="323">
        <f t="shared" si="102"/>
        <v>0</v>
      </c>
      <c r="Y148" s="323">
        <f t="shared" si="103"/>
        <v>0</v>
      </c>
      <c r="Z148" s="323">
        <f t="shared" si="104"/>
        <v>0</v>
      </c>
      <c r="AA148" s="323">
        <f t="shared" si="105"/>
        <v>0</v>
      </c>
      <c r="AB148" s="323">
        <f t="shared" si="106"/>
        <v>0</v>
      </c>
      <c r="AC148" s="323">
        <f t="shared" si="107"/>
        <v>0</v>
      </c>
      <c r="AD148" s="323">
        <f t="shared" si="108"/>
        <v>0</v>
      </c>
      <c r="AE148" s="323">
        <f t="shared" si="109"/>
        <v>0</v>
      </c>
      <c r="AF148" s="323">
        <f t="shared" si="134"/>
        <v>0</v>
      </c>
      <c r="AG148" s="323">
        <f t="shared" si="135"/>
        <v>0</v>
      </c>
      <c r="AH148" s="323">
        <f t="shared" si="110"/>
        <v>0</v>
      </c>
      <c r="AI148" s="323">
        <f t="shared" si="111"/>
        <v>0</v>
      </c>
      <c r="AJ148" s="323">
        <f t="shared" si="112"/>
        <v>0</v>
      </c>
      <c r="AK148" s="323">
        <f t="shared" si="113"/>
        <v>0</v>
      </c>
      <c r="AL148" s="323">
        <f t="shared" si="114"/>
        <v>0</v>
      </c>
      <c r="AM148" s="323">
        <f t="shared" si="115"/>
        <v>0</v>
      </c>
      <c r="AN148" s="323">
        <f t="shared" si="116"/>
        <v>0</v>
      </c>
      <c r="AO148" s="323">
        <f t="shared" si="117"/>
        <v>0</v>
      </c>
      <c r="AP148" s="323">
        <f t="shared" si="118"/>
        <v>0</v>
      </c>
      <c r="AQ148" s="323">
        <f t="shared" si="119"/>
        <v>0</v>
      </c>
      <c r="AR148" s="323">
        <f t="shared" si="120"/>
        <v>0</v>
      </c>
      <c r="AS148" s="323">
        <f t="shared" si="121"/>
        <v>0</v>
      </c>
      <c r="AT148" s="323">
        <f t="shared" si="122"/>
        <v>0</v>
      </c>
      <c r="AU148" s="323">
        <f t="shared" si="123"/>
        <v>0</v>
      </c>
      <c r="AV148" s="323">
        <f t="shared" si="124"/>
        <v>0</v>
      </c>
      <c r="AW148" s="323">
        <f t="shared" si="125"/>
        <v>0</v>
      </c>
      <c r="AX148" s="323">
        <f t="shared" si="126"/>
        <v>0</v>
      </c>
      <c r="AY148" s="323">
        <f t="shared" si="127"/>
        <v>0</v>
      </c>
      <c r="AZ148" s="323">
        <f t="shared" si="128"/>
        <v>0</v>
      </c>
      <c r="BA148" s="323">
        <f t="shared" si="129"/>
        <v>0</v>
      </c>
    </row>
    <row r="149" spans="1:53" s="320" customFormat="1" ht="15.75" customHeight="1">
      <c r="A149" s="63" t="str">
        <f t="array" ref="A149">IF(C149&lt;&gt;0,SUM(($C$11:C149&lt;&gt;0)*1),"")</f>
        <v/>
      </c>
      <c r="B149" s="321"/>
      <c r="C149" s="321"/>
      <c r="D149" s="321"/>
      <c r="E149" s="443"/>
      <c r="F149" s="377"/>
      <c r="G149" s="379"/>
      <c r="H149" s="379"/>
      <c r="I149" s="63" t="str">
        <f t="shared" si="91"/>
        <v/>
      </c>
      <c r="J149" s="323">
        <f t="shared" si="92"/>
        <v>0</v>
      </c>
      <c r="K149" s="323">
        <f t="shared" si="93"/>
        <v>0</v>
      </c>
      <c r="L149" s="323">
        <f t="shared" si="94"/>
        <v>0</v>
      </c>
      <c r="M149" s="323">
        <f t="shared" si="95"/>
        <v>0</v>
      </c>
      <c r="N149" s="323">
        <f t="shared" si="130"/>
        <v>0</v>
      </c>
      <c r="O149" s="323">
        <f t="shared" si="131"/>
        <v>0</v>
      </c>
      <c r="P149" s="323">
        <f t="shared" si="96"/>
        <v>0</v>
      </c>
      <c r="Q149" s="323">
        <f t="shared" si="97"/>
        <v>0</v>
      </c>
      <c r="R149" s="323">
        <f t="shared" si="98"/>
        <v>0</v>
      </c>
      <c r="S149" s="323">
        <f t="shared" si="99"/>
        <v>0</v>
      </c>
      <c r="T149" s="323">
        <f t="shared" si="132"/>
        <v>0</v>
      </c>
      <c r="U149" s="323">
        <f t="shared" si="133"/>
        <v>0</v>
      </c>
      <c r="V149" s="323">
        <f t="shared" si="100"/>
        <v>0</v>
      </c>
      <c r="W149" s="323">
        <f t="shared" si="101"/>
        <v>0</v>
      </c>
      <c r="X149" s="323">
        <f t="shared" si="102"/>
        <v>0</v>
      </c>
      <c r="Y149" s="323">
        <f t="shared" si="103"/>
        <v>0</v>
      </c>
      <c r="Z149" s="323">
        <f t="shared" si="104"/>
        <v>0</v>
      </c>
      <c r="AA149" s="323">
        <f t="shared" si="105"/>
        <v>0</v>
      </c>
      <c r="AB149" s="323">
        <f t="shared" si="106"/>
        <v>0</v>
      </c>
      <c r="AC149" s="323">
        <f t="shared" si="107"/>
        <v>0</v>
      </c>
      <c r="AD149" s="323">
        <f t="shared" si="108"/>
        <v>0</v>
      </c>
      <c r="AE149" s="323">
        <f t="shared" si="109"/>
        <v>0</v>
      </c>
      <c r="AF149" s="323">
        <f t="shared" si="134"/>
        <v>0</v>
      </c>
      <c r="AG149" s="323">
        <f t="shared" si="135"/>
        <v>0</v>
      </c>
      <c r="AH149" s="323">
        <f t="shared" si="110"/>
        <v>0</v>
      </c>
      <c r="AI149" s="323">
        <f t="shared" si="111"/>
        <v>0</v>
      </c>
      <c r="AJ149" s="323">
        <f t="shared" si="112"/>
        <v>0</v>
      </c>
      <c r="AK149" s="323">
        <f t="shared" si="113"/>
        <v>0</v>
      </c>
      <c r="AL149" s="323">
        <f t="shared" si="114"/>
        <v>0</v>
      </c>
      <c r="AM149" s="323">
        <f t="shared" si="115"/>
        <v>0</v>
      </c>
      <c r="AN149" s="323">
        <f t="shared" si="116"/>
        <v>0</v>
      </c>
      <c r="AO149" s="323">
        <f t="shared" si="117"/>
        <v>0</v>
      </c>
      <c r="AP149" s="323">
        <f t="shared" si="118"/>
        <v>0</v>
      </c>
      <c r="AQ149" s="323">
        <f t="shared" si="119"/>
        <v>0</v>
      </c>
      <c r="AR149" s="323">
        <f t="shared" si="120"/>
        <v>0</v>
      </c>
      <c r="AS149" s="323">
        <f t="shared" si="121"/>
        <v>0</v>
      </c>
      <c r="AT149" s="323">
        <f t="shared" si="122"/>
        <v>0</v>
      </c>
      <c r="AU149" s="323">
        <f t="shared" si="123"/>
        <v>0</v>
      </c>
      <c r="AV149" s="323">
        <f t="shared" si="124"/>
        <v>0</v>
      </c>
      <c r="AW149" s="323">
        <f t="shared" si="125"/>
        <v>0</v>
      </c>
      <c r="AX149" s="323">
        <f t="shared" si="126"/>
        <v>0</v>
      </c>
      <c r="AY149" s="323">
        <f t="shared" si="127"/>
        <v>0</v>
      </c>
      <c r="AZ149" s="323">
        <f t="shared" si="128"/>
        <v>0</v>
      </c>
      <c r="BA149" s="323">
        <f t="shared" si="129"/>
        <v>0</v>
      </c>
    </row>
    <row r="150" spans="1:53" s="320" customFormat="1" ht="15.75" customHeight="1">
      <c r="A150" s="63" t="str">
        <f t="array" ref="A150">IF(C150&lt;&gt;0,SUM(($C$11:C150&lt;&gt;0)*1),"")</f>
        <v/>
      </c>
      <c r="B150" s="321"/>
      <c r="C150" s="321"/>
      <c r="D150" s="321"/>
      <c r="E150" s="443"/>
      <c r="F150" s="377"/>
      <c r="G150" s="379"/>
      <c r="H150" s="379"/>
      <c r="I150" s="63" t="str">
        <f t="shared" si="91"/>
        <v/>
      </c>
      <c r="J150" s="323">
        <f t="shared" si="92"/>
        <v>0</v>
      </c>
      <c r="K150" s="323">
        <f t="shared" si="93"/>
        <v>0</v>
      </c>
      <c r="L150" s="323">
        <f t="shared" si="94"/>
        <v>0</v>
      </c>
      <c r="M150" s="323">
        <f t="shared" si="95"/>
        <v>0</v>
      </c>
      <c r="N150" s="323">
        <f t="shared" si="130"/>
        <v>0</v>
      </c>
      <c r="O150" s="323">
        <f t="shared" si="131"/>
        <v>0</v>
      </c>
      <c r="P150" s="323">
        <f t="shared" si="96"/>
        <v>0</v>
      </c>
      <c r="Q150" s="323">
        <f t="shared" si="97"/>
        <v>0</v>
      </c>
      <c r="R150" s="323">
        <f t="shared" si="98"/>
        <v>0</v>
      </c>
      <c r="S150" s="323">
        <f t="shared" si="99"/>
        <v>0</v>
      </c>
      <c r="T150" s="323">
        <f t="shared" si="132"/>
        <v>0</v>
      </c>
      <c r="U150" s="323">
        <f t="shared" si="133"/>
        <v>0</v>
      </c>
      <c r="V150" s="323">
        <f t="shared" si="100"/>
        <v>0</v>
      </c>
      <c r="W150" s="323">
        <f t="shared" si="101"/>
        <v>0</v>
      </c>
      <c r="X150" s="323">
        <f t="shared" si="102"/>
        <v>0</v>
      </c>
      <c r="Y150" s="323">
        <f t="shared" si="103"/>
        <v>0</v>
      </c>
      <c r="Z150" s="323">
        <f t="shared" si="104"/>
        <v>0</v>
      </c>
      <c r="AA150" s="323">
        <f t="shared" si="105"/>
        <v>0</v>
      </c>
      <c r="AB150" s="323">
        <f t="shared" si="106"/>
        <v>0</v>
      </c>
      <c r="AC150" s="323">
        <f t="shared" si="107"/>
        <v>0</v>
      </c>
      <c r="AD150" s="323">
        <f t="shared" si="108"/>
        <v>0</v>
      </c>
      <c r="AE150" s="323">
        <f t="shared" si="109"/>
        <v>0</v>
      </c>
      <c r="AF150" s="323">
        <f t="shared" si="134"/>
        <v>0</v>
      </c>
      <c r="AG150" s="323">
        <f t="shared" si="135"/>
        <v>0</v>
      </c>
      <c r="AH150" s="323">
        <f t="shared" si="110"/>
        <v>0</v>
      </c>
      <c r="AI150" s="323">
        <f t="shared" si="111"/>
        <v>0</v>
      </c>
      <c r="AJ150" s="323">
        <f t="shared" si="112"/>
        <v>0</v>
      </c>
      <c r="AK150" s="323">
        <f t="shared" si="113"/>
        <v>0</v>
      </c>
      <c r="AL150" s="323">
        <f t="shared" si="114"/>
        <v>0</v>
      </c>
      <c r="AM150" s="323">
        <f t="shared" si="115"/>
        <v>0</v>
      </c>
      <c r="AN150" s="323">
        <f t="shared" si="116"/>
        <v>0</v>
      </c>
      <c r="AO150" s="323">
        <f t="shared" si="117"/>
        <v>0</v>
      </c>
      <c r="AP150" s="323">
        <f t="shared" si="118"/>
        <v>0</v>
      </c>
      <c r="AQ150" s="323">
        <f t="shared" si="119"/>
        <v>0</v>
      </c>
      <c r="AR150" s="323">
        <f t="shared" si="120"/>
        <v>0</v>
      </c>
      <c r="AS150" s="323">
        <f t="shared" si="121"/>
        <v>0</v>
      </c>
      <c r="AT150" s="323">
        <f t="shared" si="122"/>
        <v>0</v>
      </c>
      <c r="AU150" s="323">
        <f t="shared" si="123"/>
        <v>0</v>
      </c>
      <c r="AV150" s="323">
        <f t="shared" si="124"/>
        <v>0</v>
      </c>
      <c r="AW150" s="323">
        <f t="shared" si="125"/>
        <v>0</v>
      </c>
      <c r="AX150" s="323">
        <f t="shared" si="126"/>
        <v>0</v>
      </c>
      <c r="AY150" s="323">
        <f t="shared" si="127"/>
        <v>0</v>
      </c>
      <c r="AZ150" s="323">
        <f t="shared" si="128"/>
        <v>0</v>
      </c>
      <c r="BA150" s="323">
        <f t="shared" si="129"/>
        <v>0</v>
      </c>
    </row>
    <row r="151" spans="1:53" s="320" customFormat="1" ht="15.75" customHeight="1">
      <c r="A151" s="63" t="str">
        <f t="array" ref="A151">IF(C151&lt;&gt;0,SUM(($C$11:C151&lt;&gt;0)*1),"")</f>
        <v/>
      </c>
      <c r="B151" s="321"/>
      <c r="C151" s="321"/>
      <c r="D151" s="321"/>
      <c r="E151" s="443"/>
      <c r="F151" s="377"/>
      <c r="G151" s="379"/>
      <c r="H151" s="379"/>
      <c r="I151" s="63" t="str">
        <f t="shared" si="91"/>
        <v/>
      </c>
      <c r="J151" s="323">
        <f t="shared" si="92"/>
        <v>0</v>
      </c>
      <c r="K151" s="323">
        <f t="shared" si="93"/>
        <v>0</v>
      </c>
      <c r="L151" s="323">
        <f t="shared" si="94"/>
        <v>0</v>
      </c>
      <c r="M151" s="323">
        <f t="shared" si="95"/>
        <v>0</v>
      </c>
      <c r="N151" s="323">
        <f t="shared" si="130"/>
        <v>0</v>
      </c>
      <c r="O151" s="323">
        <f t="shared" si="131"/>
        <v>0</v>
      </c>
      <c r="P151" s="323">
        <f t="shared" si="96"/>
        <v>0</v>
      </c>
      <c r="Q151" s="323">
        <f t="shared" si="97"/>
        <v>0</v>
      </c>
      <c r="R151" s="323">
        <f t="shared" si="98"/>
        <v>0</v>
      </c>
      <c r="S151" s="323">
        <f t="shared" si="99"/>
        <v>0</v>
      </c>
      <c r="T151" s="323">
        <f t="shared" si="132"/>
        <v>0</v>
      </c>
      <c r="U151" s="323">
        <f t="shared" si="133"/>
        <v>0</v>
      </c>
      <c r="V151" s="323">
        <f t="shared" si="100"/>
        <v>0</v>
      </c>
      <c r="W151" s="323">
        <f t="shared" si="101"/>
        <v>0</v>
      </c>
      <c r="X151" s="323">
        <f t="shared" si="102"/>
        <v>0</v>
      </c>
      <c r="Y151" s="323">
        <f t="shared" si="103"/>
        <v>0</v>
      </c>
      <c r="Z151" s="323">
        <f t="shared" si="104"/>
        <v>0</v>
      </c>
      <c r="AA151" s="323">
        <f t="shared" si="105"/>
        <v>0</v>
      </c>
      <c r="AB151" s="323">
        <f t="shared" si="106"/>
        <v>0</v>
      </c>
      <c r="AC151" s="323">
        <f t="shared" si="107"/>
        <v>0</v>
      </c>
      <c r="AD151" s="323">
        <f t="shared" si="108"/>
        <v>0</v>
      </c>
      <c r="AE151" s="323">
        <f t="shared" si="109"/>
        <v>0</v>
      </c>
      <c r="AF151" s="323">
        <f t="shared" si="134"/>
        <v>0</v>
      </c>
      <c r="AG151" s="323">
        <f t="shared" si="135"/>
        <v>0</v>
      </c>
      <c r="AH151" s="323">
        <f t="shared" si="110"/>
        <v>0</v>
      </c>
      <c r="AI151" s="323">
        <f t="shared" si="111"/>
        <v>0</v>
      </c>
      <c r="AJ151" s="323">
        <f t="shared" si="112"/>
        <v>0</v>
      </c>
      <c r="AK151" s="323">
        <f t="shared" si="113"/>
        <v>0</v>
      </c>
      <c r="AL151" s="323">
        <f t="shared" si="114"/>
        <v>0</v>
      </c>
      <c r="AM151" s="323">
        <f t="shared" si="115"/>
        <v>0</v>
      </c>
      <c r="AN151" s="323">
        <f t="shared" si="116"/>
        <v>0</v>
      </c>
      <c r="AO151" s="323">
        <f t="shared" si="117"/>
        <v>0</v>
      </c>
      <c r="AP151" s="323">
        <f t="shared" si="118"/>
        <v>0</v>
      </c>
      <c r="AQ151" s="323">
        <f t="shared" si="119"/>
        <v>0</v>
      </c>
      <c r="AR151" s="323">
        <f t="shared" si="120"/>
        <v>0</v>
      </c>
      <c r="AS151" s="323">
        <f t="shared" si="121"/>
        <v>0</v>
      </c>
      <c r="AT151" s="323">
        <f t="shared" si="122"/>
        <v>0</v>
      </c>
      <c r="AU151" s="323">
        <f t="shared" si="123"/>
        <v>0</v>
      </c>
      <c r="AV151" s="323">
        <f t="shared" si="124"/>
        <v>0</v>
      </c>
      <c r="AW151" s="323">
        <f t="shared" si="125"/>
        <v>0</v>
      </c>
      <c r="AX151" s="323">
        <f t="shared" si="126"/>
        <v>0</v>
      </c>
      <c r="AY151" s="323">
        <f t="shared" si="127"/>
        <v>0</v>
      </c>
      <c r="AZ151" s="323">
        <f t="shared" si="128"/>
        <v>0</v>
      </c>
      <c r="BA151" s="323">
        <f t="shared" si="129"/>
        <v>0</v>
      </c>
    </row>
    <row r="152" spans="1:53" s="320" customFormat="1" ht="15.75" customHeight="1">
      <c r="A152" s="63" t="str">
        <f t="array" ref="A152">IF(C152&lt;&gt;0,SUM(($C$11:C152&lt;&gt;0)*1),"")</f>
        <v/>
      </c>
      <c r="B152" s="321"/>
      <c r="C152" s="321"/>
      <c r="D152" s="321"/>
      <c r="E152" s="443"/>
      <c r="F152" s="377"/>
      <c r="G152" s="379"/>
      <c r="H152" s="379"/>
      <c r="I152" s="63" t="str">
        <f t="shared" si="91"/>
        <v/>
      </c>
      <c r="J152" s="323">
        <f t="shared" si="92"/>
        <v>0</v>
      </c>
      <c r="K152" s="323">
        <f t="shared" si="93"/>
        <v>0</v>
      </c>
      <c r="L152" s="323">
        <f t="shared" si="94"/>
        <v>0</v>
      </c>
      <c r="M152" s="323">
        <f t="shared" si="95"/>
        <v>0</v>
      </c>
      <c r="N152" s="323">
        <f t="shared" si="130"/>
        <v>0</v>
      </c>
      <c r="O152" s="323">
        <f t="shared" si="131"/>
        <v>0</v>
      </c>
      <c r="P152" s="323">
        <f t="shared" si="96"/>
        <v>0</v>
      </c>
      <c r="Q152" s="323">
        <f t="shared" si="97"/>
        <v>0</v>
      </c>
      <c r="R152" s="323">
        <f t="shared" si="98"/>
        <v>0</v>
      </c>
      <c r="S152" s="323">
        <f t="shared" si="99"/>
        <v>0</v>
      </c>
      <c r="T152" s="323">
        <f t="shared" si="132"/>
        <v>0</v>
      </c>
      <c r="U152" s="323">
        <f t="shared" si="133"/>
        <v>0</v>
      </c>
      <c r="V152" s="323">
        <f t="shared" si="100"/>
        <v>0</v>
      </c>
      <c r="W152" s="323">
        <f t="shared" si="101"/>
        <v>0</v>
      </c>
      <c r="X152" s="323">
        <f t="shared" si="102"/>
        <v>0</v>
      </c>
      <c r="Y152" s="323">
        <f t="shared" si="103"/>
        <v>0</v>
      </c>
      <c r="Z152" s="323">
        <f t="shared" si="104"/>
        <v>0</v>
      </c>
      <c r="AA152" s="323">
        <f t="shared" si="105"/>
        <v>0</v>
      </c>
      <c r="AB152" s="323">
        <f t="shared" si="106"/>
        <v>0</v>
      </c>
      <c r="AC152" s="323">
        <f t="shared" si="107"/>
        <v>0</v>
      </c>
      <c r="AD152" s="323">
        <f t="shared" si="108"/>
        <v>0</v>
      </c>
      <c r="AE152" s="323">
        <f t="shared" si="109"/>
        <v>0</v>
      </c>
      <c r="AF152" s="323">
        <f t="shared" si="134"/>
        <v>0</v>
      </c>
      <c r="AG152" s="323">
        <f t="shared" si="135"/>
        <v>0</v>
      </c>
      <c r="AH152" s="323">
        <f t="shared" si="110"/>
        <v>0</v>
      </c>
      <c r="AI152" s="323">
        <f t="shared" si="111"/>
        <v>0</v>
      </c>
      <c r="AJ152" s="323">
        <f t="shared" si="112"/>
        <v>0</v>
      </c>
      <c r="AK152" s="323">
        <f t="shared" si="113"/>
        <v>0</v>
      </c>
      <c r="AL152" s="323">
        <f t="shared" si="114"/>
        <v>0</v>
      </c>
      <c r="AM152" s="323">
        <f t="shared" si="115"/>
        <v>0</v>
      </c>
      <c r="AN152" s="323">
        <f t="shared" si="116"/>
        <v>0</v>
      </c>
      <c r="AO152" s="323">
        <f t="shared" si="117"/>
        <v>0</v>
      </c>
      <c r="AP152" s="323">
        <f t="shared" si="118"/>
        <v>0</v>
      </c>
      <c r="AQ152" s="323">
        <f t="shared" si="119"/>
        <v>0</v>
      </c>
      <c r="AR152" s="323">
        <f t="shared" si="120"/>
        <v>0</v>
      </c>
      <c r="AS152" s="323">
        <f t="shared" si="121"/>
        <v>0</v>
      </c>
      <c r="AT152" s="323">
        <f t="shared" si="122"/>
        <v>0</v>
      </c>
      <c r="AU152" s="323">
        <f t="shared" si="123"/>
        <v>0</v>
      </c>
      <c r="AV152" s="323">
        <f t="shared" si="124"/>
        <v>0</v>
      </c>
      <c r="AW152" s="323">
        <f t="shared" si="125"/>
        <v>0</v>
      </c>
      <c r="AX152" s="323">
        <f t="shared" si="126"/>
        <v>0</v>
      </c>
      <c r="AY152" s="323">
        <f t="shared" si="127"/>
        <v>0</v>
      </c>
      <c r="AZ152" s="323">
        <f t="shared" si="128"/>
        <v>0</v>
      </c>
      <c r="BA152" s="323">
        <f t="shared" si="129"/>
        <v>0</v>
      </c>
    </row>
    <row r="153" spans="1:53" s="320" customFormat="1" ht="15.75" customHeight="1">
      <c r="A153" s="63" t="str">
        <f t="array" ref="A153">IF(C153&lt;&gt;0,SUM(($C$11:C153&lt;&gt;0)*1),"")</f>
        <v/>
      </c>
      <c r="B153" s="321"/>
      <c r="C153" s="321"/>
      <c r="D153" s="321"/>
      <c r="E153" s="443"/>
      <c r="F153" s="377"/>
      <c r="G153" s="379"/>
      <c r="H153" s="379"/>
      <c r="I153" s="63" t="str">
        <f t="shared" si="91"/>
        <v/>
      </c>
      <c r="J153" s="323">
        <f t="shared" si="92"/>
        <v>0</v>
      </c>
      <c r="K153" s="323">
        <f t="shared" si="93"/>
        <v>0</v>
      </c>
      <c r="L153" s="323">
        <f t="shared" si="94"/>
        <v>0</v>
      </c>
      <c r="M153" s="323">
        <f t="shared" si="95"/>
        <v>0</v>
      </c>
      <c r="N153" s="323">
        <f t="shared" si="130"/>
        <v>0</v>
      </c>
      <c r="O153" s="323">
        <f t="shared" si="131"/>
        <v>0</v>
      </c>
      <c r="P153" s="323">
        <f t="shared" si="96"/>
        <v>0</v>
      </c>
      <c r="Q153" s="323">
        <f t="shared" si="97"/>
        <v>0</v>
      </c>
      <c r="R153" s="323">
        <f t="shared" si="98"/>
        <v>0</v>
      </c>
      <c r="S153" s="323">
        <f t="shared" si="99"/>
        <v>0</v>
      </c>
      <c r="T153" s="323">
        <f t="shared" si="132"/>
        <v>0</v>
      </c>
      <c r="U153" s="323">
        <f t="shared" si="133"/>
        <v>0</v>
      </c>
      <c r="V153" s="323">
        <f t="shared" si="100"/>
        <v>0</v>
      </c>
      <c r="W153" s="323">
        <f t="shared" si="101"/>
        <v>0</v>
      </c>
      <c r="X153" s="323">
        <f t="shared" si="102"/>
        <v>0</v>
      </c>
      <c r="Y153" s="323">
        <f t="shared" si="103"/>
        <v>0</v>
      </c>
      <c r="Z153" s="323">
        <f t="shared" si="104"/>
        <v>0</v>
      </c>
      <c r="AA153" s="323">
        <f t="shared" si="105"/>
        <v>0</v>
      </c>
      <c r="AB153" s="323">
        <f t="shared" si="106"/>
        <v>0</v>
      </c>
      <c r="AC153" s="323">
        <f t="shared" si="107"/>
        <v>0</v>
      </c>
      <c r="AD153" s="323">
        <f t="shared" si="108"/>
        <v>0</v>
      </c>
      <c r="AE153" s="323">
        <f t="shared" si="109"/>
        <v>0</v>
      </c>
      <c r="AF153" s="323">
        <f t="shared" si="134"/>
        <v>0</v>
      </c>
      <c r="AG153" s="323">
        <f t="shared" si="135"/>
        <v>0</v>
      </c>
      <c r="AH153" s="323">
        <f t="shared" si="110"/>
        <v>0</v>
      </c>
      <c r="AI153" s="323">
        <f t="shared" si="111"/>
        <v>0</v>
      </c>
      <c r="AJ153" s="323">
        <f t="shared" si="112"/>
        <v>0</v>
      </c>
      <c r="AK153" s="323">
        <f t="shared" si="113"/>
        <v>0</v>
      </c>
      <c r="AL153" s="323">
        <f t="shared" si="114"/>
        <v>0</v>
      </c>
      <c r="AM153" s="323">
        <f t="shared" si="115"/>
        <v>0</v>
      </c>
      <c r="AN153" s="323">
        <f t="shared" si="116"/>
        <v>0</v>
      </c>
      <c r="AO153" s="323">
        <f t="shared" si="117"/>
        <v>0</v>
      </c>
      <c r="AP153" s="323">
        <f t="shared" si="118"/>
        <v>0</v>
      </c>
      <c r="AQ153" s="323">
        <f t="shared" si="119"/>
        <v>0</v>
      </c>
      <c r="AR153" s="323">
        <f t="shared" si="120"/>
        <v>0</v>
      </c>
      <c r="AS153" s="323">
        <f t="shared" si="121"/>
        <v>0</v>
      </c>
      <c r="AT153" s="323">
        <f t="shared" si="122"/>
        <v>0</v>
      </c>
      <c r="AU153" s="323">
        <f t="shared" si="123"/>
        <v>0</v>
      </c>
      <c r="AV153" s="323">
        <f t="shared" si="124"/>
        <v>0</v>
      </c>
      <c r="AW153" s="323">
        <f t="shared" si="125"/>
        <v>0</v>
      </c>
      <c r="AX153" s="323">
        <f t="shared" si="126"/>
        <v>0</v>
      </c>
      <c r="AY153" s="323">
        <f t="shared" si="127"/>
        <v>0</v>
      </c>
      <c r="AZ153" s="323">
        <f t="shared" si="128"/>
        <v>0</v>
      </c>
      <c r="BA153" s="323">
        <f t="shared" si="129"/>
        <v>0</v>
      </c>
    </row>
    <row r="154" spans="1:53" s="320" customFormat="1" ht="15.75" customHeight="1">
      <c r="A154" s="63" t="str">
        <f t="array" ref="A154">IF(C154&lt;&gt;0,SUM(($C$11:C154&lt;&gt;0)*1),"")</f>
        <v/>
      </c>
      <c r="B154" s="321"/>
      <c r="C154" s="321"/>
      <c r="D154" s="321"/>
      <c r="E154" s="443"/>
      <c r="F154" s="377"/>
      <c r="G154" s="379"/>
      <c r="H154" s="379"/>
      <c r="I154" s="63" t="str">
        <f t="shared" si="91"/>
        <v/>
      </c>
      <c r="J154" s="323">
        <f t="shared" si="92"/>
        <v>0</v>
      </c>
      <c r="K154" s="323">
        <f t="shared" si="93"/>
        <v>0</v>
      </c>
      <c r="L154" s="323">
        <f t="shared" si="94"/>
        <v>0</v>
      </c>
      <c r="M154" s="323">
        <f t="shared" si="95"/>
        <v>0</v>
      </c>
      <c r="N154" s="323">
        <f t="shared" si="130"/>
        <v>0</v>
      </c>
      <c r="O154" s="323">
        <f t="shared" si="131"/>
        <v>0</v>
      </c>
      <c r="P154" s="323">
        <f t="shared" si="96"/>
        <v>0</v>
      </c>
      <c r="Q154" s="323">
        <f t="shared" si="97"/>
        <v>0</v>
      </c>
      <c r="R154" s="323">
        <f t="shared" si="98"/>
        <v>0</v>
      </c>
      <c r="S154" s="323">
        <f t="shared" si="99"/>
        <v>0</v>
      </c>
      <c r="T154" s="323">
        <f t="shared" si="132"/>
        <v>0</v>
      </c>
      <c r="U154" s="323">
        <f t="shared" si="133"/>
        <v>0</v>
      </c>
      <c r="V154" s="323">
        <f t="shared" si="100"/>
        <v>0</v>
      </c>
      <c r="W154" s="323">
        <f t="shared" si="101"/>
        <v>0</v>
      </c>
      <c r="X154" s="323">
        <f t="shared" si="102"/>
        <v>0</v>
      </c>
      <c r="Y154" s="323">
        <f t="shared" si="103"/>
        <v>0</v>
      </c>
      <c r="Z154" s="323">
        <f t="shared" si="104"/>
        <v>0</v>
      </c>
      <c r="AA154" s="323">
        <f t="shared" si="105"/>
        <v>0</v>
      </c>
      <c r="AB154" s="323">
        <f t="shared" si="106"/>
        <v>0</v>
      </c>
      <c r="AC154" s="323">
        <f t="shared" si="107"/>
        <v>0</v>
      </c>
      <c r="AD154" s="323">
        <f t="shared" si="108"/>
        <v>0</v>
      </c>
      <c r="AE154" s="323">
        <f t="shared" si="109"/>
        <v>0</v>
      </c>
      <c r="AF154" s="323">
        <f t="shared" si="134"/>
        <v>0</v>
      </c>
      <c r="AG154" s="323">
        <f t="shared" si="135"/>
        <v>0</v>
      </c>
      <c r="AH154" s="323">
        <f t="shared" si="110"/>
        <v>0</v>
      </c>
      <c r="AI154" s="323">
        <f t="shared" si="111"/>
        <v>0</v>
      </c>
      <c r="AJ154" s="323">
        <f t="shared" si="112"/>
        <v>0</v>
      </c>
      <c r="AK154" s="323">
        <f t="shared" si="113"/>
        <v>0</v>
      </c>
      <c r="AL154" s="323">
        <f t="shared" si="114"/>
        <v>0</v>
      </c>
      <c r="AM154" s="323">
        <f t="shared" si="115"/>
        <v>0</v>
      </c>
      <c r="AN154" s="323">
        <f t="shared" si="116"/>
        <v>0</v>
      </c>
      <c r="AO154" s="323">
        <f t="shared" si="117"/>
        <v>0</v>
      </c>
      <c r="AP154" s="323">
        <f t="shared" si="118"/>
        <v>0</v>
      </c>
      <c r="AQ154" s="323">
        <f t="shared" si="119"/>
        <v>0</v>
      </c>
      <c r="AR154" s="323">
        <f t="shared" si="120"/>
        <v>0</v>
      </c>
      <c r="AS154" s="323">
        <f t="shared" si="121"/>
        <v>0</v>
      </c>
      <c r="AT154" s="323">
        <f t="shared" si="122"/>
        <v>0</v>
      </c>
      <c r="AU154" s="323">
        <f t="shared" si="123"/>
        <v>0</v>
      </c>
      <c r="AV154" s="323">
        <f t="shared" si="124"/>
        <v>0</v>
      </c>
      <c r="AW154" s="323">
        <f t="shared" si="125"/>
        <v>0</v>
      </c>
      <c r="AX154" s="323">
        <f t="shared" si="126"/>
        <v>0</v>
      </c>
      <c r="AY154" s="323">
        <f t="shared" si="127"/>
        <v>0</v>
      </c>
      <c r="AZ154" s="323">
        <f t="shared" si="128"/>
        <v>0</v>
      </c>
      <c r="BA154" s="323">
        <f t="shared" si="129"/>
        <v>0</v>
      </c>
    </row>
    <row r="155" spans="1:53" s="320" customFormat="1" ht="15.75" customHeight="1">
      <c r="A155" s="63" t="str">
        <f t="array" ref="A155">IF(C155&lt;&gt;0,SUM(($C$11:C155&lt;&gt;0)*1),"")</f>
        <v/>
      </c>
      <c r="B155" s="321"/>
      <c r="C155" s="321"/>
      <c r="D155" s="321"/>
      <c r="E155" s="443"/>
      <c r="F155" s="377"/>
      <c r="G155" s="379"/>
      <c r="H155" s="379"/>
      <c r="I155" s="63" t="str">
        <f t="shared" si="91"/>
        <v/>
      </c>
      <c r="J155" s="323">
        <f t="shared" si="92"/>
        <v>0</v>
      </c>
      <c r="K155" s="323">
        <f t="shared" si="93"/>
        <v>0</v>
      </c>
      <c r="L155" s="323">
        <f t="shared" si="94"/>
        <v>0</v>
      </c>
      <c r="M155" s="323">
        <f t="shared" si="95"/>
        <v>0</v>
      </c>
      <c r="N155" s="323">
        <f t="shared" si="130"/>
        <v>0</v>
      </c>
      <c r="O155" s="323">
        <f t="shared" si="131"/>
        <v>0</v>
      </c>
      <c r="P155" s="323">
        <f t="shared" si="96"/>
        <v>0</v>
      </c>
      <c r="Q155" s="323">
        <f t="shared" si="97"/>
        <v>0</v>
      </c>
      <c r="R155" s="323">
        <f t="shared" si="98"/>
        <v>0</v>
      </c>
      <c r="S155" s="323">
        <f t="shared" si="99"/>
        <v>0</v>
      </c>
      <c r="T155" s="323">
        <f t="shared" si="132"/>
        <v>0</v>
      </c>
      <c r="U155" s="323">
        <f t="shared" si="133"/>
        <v>0</v>
      </c>
      <c r="V155" s="323">
        <f t="shared" si="100"/>
        <v>0</v>
      </c>
      <c r="W155" s="323">
        <f t="shared" si="101"/>
        <v>0</v>
      </c>
      <c r="X155" s="323">
        <f t="shared" si="102"/>
        <v>0</v>
      </c>
      <c r="Y155" s="323">
        <f t="shared" si="103"/>
        <v>0</v>
      </c>
      <c r="Z155" s="323">
        <f t="shared" si="104"/>
        <v>0</v>
      </c>
      <c r="AA155" s="323">
        <f t="shared" si="105"/>
        <v>0</v>
      </c>
      <c r="AB155" s="323">
        <f t="shared" si="106"/>
        <v>0</v>
      </c>
      <c r="AC155" s="323">
        <f t="shared" si="107"/>
        <v>0</v>
      </c>
      <c r="AD155" s="323">
        <f t="shared" si="108"/>
        <v>0</v>
      </c>
      <c r="AE155" s="323">
        <f t="shared" si="109"/>
        <v>0</v>
      </c>
      <c r="AF155" s="323">
        <f t="shared" si="134"/>
        <v>0</v>
      </c>
      <c r="AG155" s="323">
        <f t="shared" si="135"/>
        <v>0</v>
      </c>
      <c r="AH155" s="323">
        <f t="shared" si="110"/>
        <v>0</v>
      </c>
      <c r="AI155" s="323">
        <f t="shared" si="111"/>
        <v>0</v>
      </c>
      <c r="AJ155" s="323">
        <f t="shared" si="112"/>
        <v>0</v>
      </c>
      <c r="AK155" s="323">
        <f t="shared" si="113"/>
        <v>0</v>
      </c>
      <c r="AL155" s="323">
        <f t="shared" si="114"/>
        <v>0</v>
      </c>
      <c r="AM155" s="323">
        <f t="shared" si="115"/>
        <v>0</v>
      </c>
      <c r="AN155" s="323">
        <f t="shared" si="116"/>
        <v>0</v>
      </c>
      <c r="AO155" s="323">
        <f t="shared" si="117"/>
        <v>0</v>
      </c>
      <c r="AP155" s="323">
        <f t="shared" si="118"/>
        <v>0</v>
      </c>
      <c r="AQ155" s="323">
        <f t="shared" si="119"/>
        <v>0</v>
      </c>
      <c r="AR155" s="323">
        <f t="shared" si="120"/>
        <v>0</v>
      </c>
      <c r="AS155" s="323">
        <f t="shared" si="121"/>
        <v>0</v>
      </c>
      <c r="AT155" s="323">
        <f t="shared" si="122"/>
        <v>0</v>
      </c>
      <c r="AU155" s="323">
        <f t="shared" si="123"/>
        <v>0</v>
      </c>
      <c r="AV155" s="323">
        <f t="shared" si="124"/>
        <v>0</v>
      </c>
      <c r="AW155" s="323">
        <f t="shared" si="125"/>
        <v>0</v>
      </c>
      <c r="AX155" s="323">
        <f t="shared" si="126"/>
        <v>0</v>
      </c>
      <c r="AY155" s="323">
        <f t="shared" si="127"/>
        <v>0</v>
      </c>
      <c r="AZ155" s="323">
        <f t="shared" si="128"/>
        <v>0</v>
      </c>
      <c r="BA155" s="323">
        <f t="shared" si="129"/>
        <v>0</v>
      </c>
    </row>
    <row r="156" spans="1:53" s="320" customFormat="1" ht="15.75" customHeight="1">
      <c r="A156" s="63" t="str">
        <f t="array" ref="A156">IF(C156&lt;&gt;0,SUM(($C$11:C156&lt;&gt;0)*1),"")</f>
        <v/>
      </c>
      <c r="B156" s="321"/>
      <c r="C156" s="321"/>
      <c r="D156" s="321"/>
      <c r="E156" s="443"/>
      <c r="F156" s="377"/>
      <c r="G156" s="379"/>
      <c r="H156" s="379"/>
      <c r="I156" s="63" t="str">
        <f t="shared" si="91"/>
        <v/>
      </c>
      <c r="J156" s="323">
        <f t="shared" si="92"/>
        <v>0</v>
      </c>
      <c r="K156" s="323">
        <f t="shared" si="93"/>
        <v>0</v>
      </c>
      <c r="L156" s="323">
        <f t="shared" si="94"/>
        <v>0</v>
      </c>
      <c r="M156" s="323">
        <f t="shared" si="95"/>
        <v>0</v>
      </c>
      <c r="N156" s="323">
        <f t="shared" si="130"/>
        <v>0</v>
      </c>
      <c r="O156" s="323">
        <f t="shared" si="131"/>
        <v>0</v>
      </c>
      <c r="P156" s="323">
        <f t="shared" si="96"/>
        <v>0</v>
      </c>
      <c r="Q156" s="323">
        <f t="shared" si="97"/>
        <v>0</v>
      </c>
      <c r="R156" s="323">
        <f t="shared" si="98"/>
        <v>0</v>
      </c>
      <c r="S156" s="323">
        <f t="shared" si="99"/>
        <v>0</v>
      </c>
      <c r="T156" s="323">
        <f t="shared" si="132"/>
        <v>0</v>
      </c>
      <c r="U156" s="323">
        <f t="shared" si="133"/>
        <v>0</v>
      </c>
      <c r="V156" s="323">
        <f t="shared" si="100"/>
        <v>0</v>
      </c>
      <c r="W156" s="323">
        <f t="shared" si="101"/>
        <v>0</v>
      </c>
      <c r="X156" s="323">
        <f t="shared" si="102"/>
        <v>0</v>
      </c>
      <c r="Y156" s="323">
        <f t="shared" si="103"/>
        <v>0</v>
      </c>
      <c r="Z156" s="323">
        <f t="shared" si="104"/>
        <v>0</v>
      </c>
      <c r="AA156" s="323">
        <f t="shared" si="105"/>
        <v>0</v>
      </c>
      <c r="AB156" s="323">
        <f t="shared" si="106"/>
        <v>0</v>
      </c>
      <c r="AC156" s="323">
        <f t="shared" si="107"/>
        <v>0</v>
      </c>
      <c r="AD156" s="323">
        <f t="shared" si="108"/>
        <v>0</v>
      </c>
      <c r="AE156" s="323">
        <f t="shared" si="109"/>
        <v>0</v>
      </c>
      <c r="AF156" s="323">
        <f t="shared" si="134"/>
        <v>0</v>
      </c>
      <c r="AG156" s="323">
        <f t="shared" si="135"/>
        <v>0</v>
      </c>
      <c r="AH156" s="323">
        <f t="shared" si="110"/>
        <v>0</v>
      </c>
      <c r="AI156" s="323">
        <f t="shared" si="111"/>
        <v>0</v>
      </c>
      <c r="AJ156" s="323">
        <f t="shared" si="112"/>
        <v>0</v>
      </c>
      <c r="AK156" s="323">
        <f t="shared" si="113"/>
        <v>0</v>
      </c>
      <c r="AL156" s="323">
        <f t="shared" si="114"/>
        <v>0</v>
      </c>
      <c r="AM156" s="323">
        <f t="shared" si="115"/>
        <v>0</v>
      </c>
      <c r="AN156" s="323">
        <f t="shared" si="116"/>
        <v>0</v>
      </c>
      <c r="AO156" s="323">
        <f t="shared" si="117"/>
        <v>0</v>
      </c>
      <c r="AP156" s="323">
        <f t="shared" si="118"/>
        <v>0</v>
      </c>
      <c r="AQ156" s="323">
        <f t="shared" si="119"/>
        <v>0</v>
      </c>
      <c r="AR156" s="323">
        <f t="shared" si="120"/>
        <v>0</v>
      </c>
      <c r="AS156" s="323">
        <f t="shared" si="121"/>
        <v>0</v>
      </c>
      <c r="AT156" s="323">
        <f t="shared" si="122"/>
        <v>0</v>
      </c>
      <c r="AU156" s="323">
        <f t="shared" si="123"/>
        <v>0</v>
      </c>
      <c r="AV156" s="323">
        <f t="shared" si="124"/>
        <v>0</v>
      </c>
      <c r="AW156" s="323">
        <f t="shared" si="125"/>
        <v>0</v>
      </c>
      <c r="AX156" s="323">
        <f t="shared" si="126"/>
        <v>0</v>
      </c>
      <c r="AY156" s="323">
        <f t="shared" si="127"/>
        <v>0</v>
      </c>
      <c r="AZ156" s="323">
        <f t="shared" si="128"/>
        <v>0</v>
      </c>
      <c r="BA156" s="323">
        <f t="shared" si="129"/>
        <v>0</v>
      </c>
    </row>
    <row r="157" spans="1:53" s="320" customFormat="1" ht="15.75" customHeight="1">
      <c r="A157" s="63" t="str">
        <f t="array" ref="A157">IF(C157&lt;&gt;0,SUM(($C$11:C157&lt;&gt;0)*1),"")</f>
        <v/>
      </c>
      <c r="B157" s="321"/>
      <c r="C157" s="321"/>
      <c r="D157" s="321"/>
      <c r="E157" s="443"/>
      <c r="F157" s="377"/>
      <c r="G157" s="379"/>
      <c r="H157" s="379"/>
      <c r="I157" s="63" t="str">
        <f t="shared" si="91"/>
        <v/>
      </c>
      <c r="J157" s="323">
        <f t="shared" si="92"/>
        <v>0</v>
      </c>
      <c r="K157" s="323">
        <f t="shared" si="93"/>
        <v>0</v>
      </c>
      <c r="L157" s="323">
        <f t="shared" si="94"/>
        <v>0</v>
      </c>
      <c r="M157" s="323">
        <f t="shared" si="95"/>
        <v>0</v>
      </c>
      <c r="N157" s="323">
        <f t="shared" si="130"/>
        <v>0</v>
      </c>
      <c r="O157" s="323">
        <f t="shared" si="131"/>
        <v>0</v>
      </c>
      <c r="P157" s="323">
        <f t="shared" si="96"/>
        <v>0</v>
      </c>
      <c r="Q157" s="323">
        <f t="shared" si="97"/>
        <v>0</v>
      </c>
      <c r="R157" s="323">
        <f t="shared" si="98"/>
        <v>0</v>
      </c>
      <c r="S157" s="323">
        <f t="shared" si="99"/>
        <v>0</v>
      </c>
      <c r="T157" s="323">
        <f t="shared" si="132"/>
        <v>0</v>
      </c>
      <c r="U157" s="323">
        <f t="shared" si="133"/>
        <v>0</v>
      </c>
      <c r="V157" s="323">
        <f t="shared" si="100"/>
        <v>0</v>
      </c>
      <c r="W157" s="323">
        <f t="shared" si="101"/>
        <v>0</v>
      </c>
      <c r="X157" s="323">
        <f t="shared" si="102"/>
        <v>0</v>
      </c>
      <c r="Y157" s="323">
        <f t="shared" si="103"/>
        <v>0</v>
      </c>
      <c r="Z157" s="323">
        <f t="shared" si="104"/>
        <v>0</v>
      </c>
      <c r="AA157" s="323">
        <f t="shared" si="105"/>
        <v>0</v>
      </c>
      <c r="AB157" s="323">
        <f t="shared" si="106"/>
        <v>0</v>
      </c>
      <c r="AC157" s="323">
        <f t="shared" si="107"/>
        <v>0</v>
      </c>
      <c r="AD157" s="323">
        <f t="shared" si="108"/>
        <v>0</v>
      </c>
      <c r="AE157" s="323">
        <f t="shared" si="109"/>
        <v>0</v>
      </c>
      <c r="AF157" s="323">
        <f t="shared" si="134"/>
        <v>0</v>
      </c>
      <c r="AG157" s="323">
        <f t="shared" si="135"/>
        <v>0</v>
      </c>
      <c r="AH157" s="323">
        <f t="shared" si="110"/>
        <v>0</v>
      </c>
      <c r="AI157" s="323">
        <f t="shared" si="111"/>
        <v>0</v>
      </c>
      <c r="AJ157" s="323">
        <f t="shared" si="112"/>
        <v>0</v>
      </c>
      <c r="AK157" s="323">
        <f t="shared" si="113"/>
        <v>0</v>
      </c>
      <c r="AL157" s="323">
        <f t="shared" si="114"/>
        <v>0</v>
      </c>
      <c r="AM157" s="323">
        <f t="shared" si="115"/>
        <v>0</v>
      </c>
      <c r="AN157" s="323">
        <f t="shared" si="116"/>
        <v>0</v>
      </c>
      <c r="AO157" s="323">
        <f t="shared" si="117"/>
        <v>0</v>
      </c>
      <c r="AP157" s="323">
        <f t="shared" si="118"/>
        <v>0</v>
      </c>
      <c r="AQ157" s="323">
        <f t="shared" si="119"/>
        <v>0</v>
      </c>
      <c r="AR157" s="323">
        <f t="shared" si="120"/>
        <v>0</v>
      </c>
      <c r="AS157" s="323">
        <f t="shared" si="121"/>
        <v>0</v>
      </c>
      <c r="AT157" s="323">
        <f t="shared" si="122"/>
        <v>0</v>
      </c>
      <c r="AU157" s="323">
        <f t="shared" si="123"/>
        <v>0</v>
      </c>
      <c r="AV157" s="323">
        <f t="shared" si="124"/>
        <v>0</v>
      </c>
      <c r="AW157" s="323">
        <f t="shared" si="125"/>
        <v>0</v>
      </c>
      <c r="AX157" s="323">
        <f t="shared" si="126"/>
        <v>0</v>
      </c>
      <c r="AY157" s="323">
        <f t="shared" si="127"/>
        <v>0</v>
      </c>
      <c r="AZ157" s="323">
        <f t="shared" si="128"/>
        <v>0</v>
      </c>
      <c r="BA157" s="323">
        <f t="shared" si="129"/>
        <v>0</v>
      </c>
    </row>
    <row r="158" spans="1:53" s="320" customFormat="1" ht="15.75" customHeight="1">
      <c r="A158" s="63" t="str">
        <f t="array" ref="A158">IF(C158&lt;&gt;0,SUM(($C$11:C158&lt;&gt;0)*1),"")</f>
        <v/>
      </c>
      <c r="B158" s="321"/>
      <c r="C158" s="321"/>
      <c r="D158" s="321"/>
      <c r="E158" s="443"/>
      <c r="F158" s="377"/>
      <c r="G158" s="379"/>
      <c r="H158" s="379"/>
      <c r="I158" s="63" t="str">
        <f t="shared" si="91"/>
        <v/>
      </c>
      <c r="J158" s="323">
        <f t="shared" si="92"/>
        <v>0</v>
      </c>
      <c r="K158" s="323">
        <f t="shared" si="93"/>
        <v>0</v>
      </c>
      <c r="L158" s="323">
        <f t="shared" si="94"/>
        <v>0</v>
      </c>
      <c r="M158" s="323">
        <f t="shared" si="95"/>
        <v>0</v>
      </c>
      <c r="N158" s="323">
        <f t="shared" si="130"/>
        <v>0</v>
      </c>
      <c r="O158" s="323">
        <f t="shared" si="131"/>
        <v>0</v>
      </c>
      <c r="P158" s="323">
        <f t="shared" si="96"/>
        <v>0</v>
      </c>
      <c r="Q158" s="323">
        <f t="shared" si="97"/>
        <v>0</v>
      </c>
      <c r="R158" s="323">
        <f t="shared" si="98"/>
        <v>0</v>
      </c>
      <c r="S158" s="323">
        <f t="shared" si="99"/>
        <v>0</v>
      </c>
      <c r="T158" s="323">
        <f t="shared" si="132"/>
        <v>0</v>
      </c>
      <c r="U158" s="323">
        <f t="shared" si="133"/>
        <v>0</v>
      </c>
      <c r="V158" s="323">
        <f t="shared" si="100"/>
        <v>0</v>
      </c>
      <c r="W158" s="323">
        <f t="shared" si="101"/>
        <v>0</v>
      </c>
      <c r="X158" s="323">
        <f t="shared" si="102"/>
        <v>0</v>
      </c>
      <c r="Y158" s="323">
        <f t="shared" si="103"/>
        <v>0</v>
      </c>
      <c r="Z158" s="323">
        <f t="shared" si="104"/>
        <v>0</v>
      </c>
      <c r="AA158" s="323">
        <f t="shared" si="105"/>
        <v>0</v>
      </c>
      <c r="AB158" s="323">
        <f t="shared" si="106"/>
        <v>0</v>
      </c>
      <c r="AC158" s="323">
        <f t="shared" si="107"/>
        <v>0</v>
      </c>
      <c r="AD158" s="323">
        <f t="shared" si="108"/>
        <v>0</v>
      </c>
      <c r="AE158" s="323">
        <f t="shared" si="109"/>
        <v>0</v>
      </c>
      <c r="AF158" s="323">
        <f t="shared" si="134"/>
        <v>0</v>
      </c>
      <c r="AG158" s="323">
        <f t="shared" si="135"/>
        <v>0</v>
      </c>
      <c r="AH158" s="323">
        <f t="shared" si="110"/>
        <v>0</v>
      </c>
      <c r="AI158" s="323">
        <f t="shared" si="111"/>
        <v>0</v>
      </c>
      <c r="AJ158" s="323">
        <f t="shared" si="112"/>
        <v>0</v>
      </c>
      <c r="AK158" s="323">
        <f t="shared" si="113"/>
        <v>0</v>
      </c>
      <c r="AL158" s="323">
        <f t="shared" si="114"/>
        <v>0</v>
      </c>
      <c r="AM158" s="323">
        <f t="shared" si="115"/>
        <v>0</v>
      </c>
      <c r="AN158" s="323">
        <f t="shared" si="116"/>
        <v>0</v>
      </c>
      <c r="AO158" s="323">
        <f t="shared" si="117"/>
        <v>0</v>
      </c>
      <c r="AP158" s="323">
        <f t="shared" si="118"/>
        <v>0</v>
      </c>
      <c r="AQ158" s="323">
        <f t="shared" si="119"/>
        <v>0</v>
      </c>
      <c r="AR158" s="323">
        <f t="shared" si="120"/>
        <v>0</v>
      </c>
      <c r="AS158" s="323">
        <f t="shared" si="121"/>
        <v>0</v>
      </c>
      <c r="AT158" s="323">
        <f t="shared" si="122"/>
        <v>0</v>
      </c>
      <c r="AU158" s="323">
        <f t="shared" si="123"/>
        <v>0</v>
      </c>
      <c r="AV158" s="323">
        <f t="shared" si="124"/>
        <v>0</v>
      </c>
      <c r="AW158" s="323">
        <f t="shared" si="125"/>
        <v>0</v>
      </c>
      <c r="AX158" s="323">
        <f t="shared" si="126"/>
        <v>0</v>
      </c>
      <c r="AY158" s="323">
        <f t="shared" si="127"/>
        <v>0</v>
      </c>
      <c r="AZ158" s="323">
        <f t="shared" si="128"/>
        <v>0</v>
      </c>
      <c r="BA158" s="323">
        <f t="shared" si="129"/>
        <v>0</v>
      </c>
    </row>
    <row r="159" spans="1:53" s="320" customFormat="1" ht="15.75" customHeight="1">
      <c r="A159" s="63" t="str">
        <f t="array" ref="A159">IF(C159&lt;&gt;0,SUM(($C$11:C159&lt;&gt;0)*1),"")</f>
        <v/>
      </c>
      <c r="B159" s="321"/>
      <c r="C159" s="321"/>
      <c r="D159" s="321"/>
      <c r="E159" s="443"/>
      <c r="F159" s="377"/>
      <c r="G159" s="379"/>
      <c r="H159" s="379"/>
      <c r="I159" s="63" t="str">
        <f t="shared" si="91"/>
        <v/>
      </c>
      <c r="J159" s="323">
        <f t="shared" si="92"/>
        <v>0</v>
      </c>
      <c r="K159" s="323">
        <f t="shared" si="93"/>
        <v>0</v>
      </c>
      <c r="L159" s="323">
        <f t="shared" si="94"/>
        <v>0</v>
      </c>
      <c r="M159" s="323">
        <f t="shared" si="95"/>
        <v>0</v>
      </c>
      <c r="N159" s="323">
        <f t="shared" si="130"/>
        <v>0</v>
      </c>
      <c r="O159" s="323">
        <f t="shared" si="131"/>
        <v>0</v>
      </c>
      <c r="P159" s="323">
        <f t="shared" si="96"/>
        <v>0</v>
      </c>
      <c r="Q159" s="323">
        <f t="shared" si="97"/>
        <v>0</v>
      </c>
      <c r="R159" s="323">
        <f t="shared" si="98"/>
        <v>0</v>
      </c>
      <c r="S159" s="323">
        <f t="shared" si="99"/>
        <v>0</v>
      </c>
      <c r="T159" s="323">
        <f t="shared" si="132"/>
        <v>0</v>
      </c>
      <c r="U159" s="323">
        <f t="shared" si="133"/>
        <v>0</v>
      </c>
      <c r="V159" s="323">
        <f t="shared" si="100"/>
        <v>0</v>
      </c>
      <c r="W159" s="323">
        <f t="shared" si="101"/>
        <v>0</v>
      </c>
      <c r="X159" s="323">
        <f t="shared" si="102"/>
        <v>0</v>
      </c>
      <c r="Y159" s="323">
        <f t="shared" si="103"/>
        <v>0</v>
      </c>
      <c r="Z159" s="323">
        <f t="shared" si="104"/>
        <v>0</v>
      </c>
      <c r="AA159" s="323">
        <f t="shared" si="105"/>
        <v>0</v>
      </c>
      <c r="AB159" s="323">
        <f t="shared" si="106"/>
        <v>0</v>
      </c>
      <c r="AC159" s="323">
        <f t="shared" si="107"/>
        <v>0</v>
      </c>
      <c r="AD159" s="323">
        <f t="shared" si="108"/>
        <v>0</v>
      </c>
      <c r="AE159" s="323">
        <f t="shared" si="109"/>
        <v>0</v>
      </c>
      <c r="AF159" s="323">
        <f t="shared" si="134"/>
        <v>0</v>
      </c>
      <c r="AG159" s="323">
        <f t="shared" si="135"/>
        <v>0</v>
      </c>
      <c r="AH159" s="323">
        <f t="shared" si="110"/>
        <v>0</v>
      </c>
      <c r="AI159" s="323">
        <f t="shared" si="111"/>
        <v>0</v>
      </c>
      <c r="AJ159" s="323">
        <f t="shared" si="112"/>
        <v>0</v>
      </c>
      <c r="AK159" s="323">
        <f t="shared" si="113"/>
        <v>0</v>
      </c>
      <c r="AL159" s="323">
        <f t="shared" si="114"/>
        <v>0</v>
      </c>
      <c r="AM159" s="323">
        <f t="shared" si="115"/>
        <v>0</v>
      </c>
      <c r="AN159" s="323">
        <f t="shared" si="116"/>
        <v>0</v>
      </c>
      <c r="AO159" s="323">
        <f t="shared" si="117"/>
        <v>0</v>
      </c>
      <c r="AP159" s="323">
        <f t="shared" si="118"/>
        <v>0</v>
      </c>
      <c r="AQ159" s="323">
        <f t="shared" si="119"/>
        <v>0</v>
      </c>
      <c r="AR159" s="323">
        <f t="shared" si="120"/>
        <v>0</v>
      </c>
      <c r="AS159" s="323">
        <f t="shared" si="121"/>
        <v>0</v>
      </c>
      <c r="AT159" s="323">
        <f t="shared" si="122"/>
        <v>0</v>
      </c>
      <c r="AU159" s="323">
        <f t="shared" si="123"/>
        <v>0</v>
      </c>
      <c r="AV159" s="323">
        <f t="shared" si="124"/>
        <v>0</v>
      </c>
      <c r="AW159" s="323">
        <f t="shared" si="125"/>
        <v>0</v>
      </c>
      <c r="AX159" s="323">
        <f t="shared" si="126"/>
        <v>0</v>
      </c>
      <c r="AY159" s="323">
        <f t="shared" si="127"/>
        <v>0</v>
      </c>
      <c r="AZ159" s="323">
        <f t="shared" si="128"/>
        <v>0</v>
      </c>
      <c r="BA159" s="323">
        <f t="shared" si="129"/>
        <v>0</v>
      </c>
    </row>
    <row r="160" spans="1:53" s="320" customFormat="1" ht="15.75" customHeight="1">
      <c r="A160" s="63" t="str">
        <f t="array" ref="A160">IF(C160&lt;&gt;0,SUM(($C$11:C160&lt;&gt;0)*1),"")</f>
        <v/>
      </c>
      <c r="B160" s="321"/>
      <c r="C160" s="321"/>
      <c r="D160" s="321"/>
      <c r="E160" s="443"/>
      <c r="F160" s="377"/>
      <c r="G160" s="379"/>
      <c r="H160" s="379"/>
      <c r="I160" s="63" t="str">
        <f>A160</f>
        <v/>
      </c>
      <c r="J160" s="323">
        <f t="shared" si="92"/>
        <v>0</v>
      </c>
      <c r="K160" s="323">
        <f t="shared" si="93"/>
        <v>0</v>
      </c>
      <c r="L160" s="323">
        <f t="shared" si="94"/>
        <v>0</v>
      </c>
      <c r="M160" s="323">
        <f t="shared" si="95"/>
        <v>0</v>
      </c>
      <c r="N160" s="323">
        <f t="shared" si="130"/>
        <v>0</v>
      </c>
      <c r="O160" s="323">
        <f t="shared" si="131"/>
        <v>0</v>
      </c>
      <c r="P160" s="323">
        <f t="shared" si="96"/>
        <v>0</v>
      </c>
      <c r="Q160" s="323">
        <f t="shared" si="97"/>
        <v>0</v>
      </c>
      <c r="R160" s="323">
        <f t="shared" si="98"/>
        <v>0</v>
      </c>
      <c r="S160" s="323">
        <f t="shared" si="99"/>
        <v>0</v>
      </c>
      <c r="T160" s="323">
        <f t="shared" si="132"/>
        <v>0</v>
      </c>
      <c r="U160" s="323">
        <f t="shared" si="133"/>
        <v>0</v>
      </c>
      <c r="V160" s="323">
        <f t="shared" si="100"/>
        <v>0</v>
      </c>
      <c r="W160" s="323">
        <f t="shared" si="101"/>
        <v>0</v>
      </c>
      <c r="X160" s="323">
        <f t="shared" si="102"/>
        <v>0</v>
      </c>
      <c r="Y160" s="323">
        <f t="shared" si="103"/>
        <v>0</v>
      </c>
      <c r="Z160" s="323">
        <f t="shared" si="104"/>
        <v>0</v>
      </c>
      <c r="AA160" s="323">
        <f t="shared" si="105"/>
        <v>0</v>
      </c>
      <c r="AB160" s="323">
        <f t="shared" si="106"/>
        <v>0</v>
      </c>
      <c r="AC160" s="323">
        <f t="shared" si="107"/>
        <v>0</v>
      </c>
      <c r="AD160" s="323">
        <f t="shared" si="108"/>
        <v>0</v>
      </c>
      <c r="AE160" s="323">
        <f t="shared" si="109"/>
        <v>0</v>
      </c>
      <c r="AF160" s="323">
        <f t="shared" si="134"/>
        <v>0</v>
      </c>
      <c r="AG160" s="323">
        <f t="shared" si="135"/>
        <v>0</v>
      </c>
      <c r="AH160" s="323">
        <f t="shared" si="110"/>
        <v>0</v>
      </c>
      <c r="AI160" s="323">
        <f t="shared" si="111"/>
        <v>0</v>
      </c>
      <c r="AJ160" s="323">
        <f t="shared" si="112"/>
        <v>0</v>
      </c>
      <c r="AK160" s="323">
        <f t="shared" si="113"/>
        <v>0</v>
      </c>
      <c r="AL160" s="323">
        <f t="shared" si="114"/>
        <v>0</v>
      </c>
      <c r="AM160" s="323">
        <f t="shared" si="115"/>
        <v>0</v>
      </c>
      <c r="AN160" s="323">
        <f t="shared" si="116"/>
        <v>0</v>
      </c>
      <c r="AO160" s="323">
        <f t="shared" si="117"/>
        <v>0</v>
      </c>
      <c r="AP160" s="323">
        <f t="shared" si="118"/>
        <v>0</v>
      </c>
      <c r="AQ160" s="323">
        <f t="shared" si="119"/>
        <v>0</v>
      </c>
      <c r="AR160" s="323">
        <f t="shared" si="120"/>
        <v>0</v>
      </c>
      <c r="AS160" s="323">
        <f t="shared" si="121"/>
        <v>0</v>
      </c>
      <c r="AT160" s="323">
        <f t="shared" si="122"/>
        <v>0</v>
      </c>
      <c r="AU160" s="323">
        <f t="shared" si="123"/>
        <v>0</v>
      </c>
      <c r="AV160" s="323">
        <f t="shared" si="124"/>
        <v>0</v>
      </c>
      <c r="AW160" s="323">
        <f t="shared" si="125"/>
        <v>0</v>
      </c>
      <c r="AX160" s="323">
        <f t="shared" si="126"/>
        <v>0</v>
      </c>
      <c r="AY160" s="323">
        <f t="shared" si="127"/>
        <v>0</v>
      </c>
      <c r="AZ160" s="323">
        <f t="shared" si="128"/>
        <v>0</v>
      </c>
      <c r="BA160" s="323">
        <f t="shared" si="129"/>
        <v>0</v>
      </c>
    </row>
    <row r="161" spans="1:53" s="320" customFormat="1" ht="15.75" customHeight="1">
      <c r="A161" s="63" t="str">
        <f t="array" ref="A161">IF(C161&lt;&gt;0,SUM(($C$11:C161&lt;&gt;0)*1),"")</f>
        <v/>
      </c>
      <c r="B161" s="321"/>
      <c r="C161" s="321"/>
      <c r="D161" s="321"/>
      <c r="E161" s="443"/>
      <c r="F161" s="377"/>
      <c r="G161" s="379"/>
      <c r="H161" s="379"/>
      <c r="I161" s="63" t="str">
        <f>A161</f>
        <v/>
      </c>
      <c r="J161" s="323">
        <f t="shared" si="92"/>
        <v>0</v>
      </c>
      <c r="K161" s="323">
        <f t="shared" si="93"/>
        <v>0</v>
      </c>
      <c r="L161" s="323">
        <f t="shared" si="94"/>
        <v>0</v>
      </c>
      <c r="M161" s="323">
        <f t="shared" si="95"/>
        <v>0</v>
      </c>
      <c r="N161" s="323">
        <f t="shared" si="130"/>
        <v>0</v>
      </c>
      <c r="O161" s="323">
        <f t="shared" si="131"/>
        <v>0</v>
      </c>
      <c r="P161" s="323">
        <f t="shared" si="96"/>
        <v>0</v>
      </c>
      <c r="Q161" s="323">
        <f t="shared" si="97"/>
        <v>0</v>
      </c>
      <c r="R161" s="323">
        <f t="shared" si="98"/>
        <v>0</v>
      </c>
      <c r="S161" s="323">
        <f t="shared" si="99"/>
        <v>0</v>
      </c>
      <c r="T161" s="323">
        <f t="shared" si="132"/>
        <v>0</v>
      </c>
      <c r="U161" s="323">
        <f t="shared" si="133"/>
        <v>0</v>
      </c>
      <c r="V161" s="323">
        <f t="shared" si="100"/>
        <v>0</v>
      </c>
      <c r="W161" s="323">
        <f t="shared" si="101"/>
        <v>0</v>
      </c>
      <c r="X161" s="323">
        <f t="shared" si="102"/>
        <v>0</v>
      </c>
      <c r="Y161" s="323">
        <f t="shared" si="103"/>
        <v>0</v>
      </c>
      <c r="Z161" s="323">
        <f t="shared" si="104"/>
        <v>0</v>
      </c>
      <c r="AA161" s="323">
        <f t="shared" si="105"/>
        <v>0</v>
      </c>
      <c r="AB161" s="323">
        <f t="shared" si="106"/>
        <v>0</v>
      </c>
      <c r="AC161" s="323">
        <f t="shared" si="107"/>
        <v>0</v>
      </c>
      <c r="AD161" s="323">
        <f t="shared" si="108"/>
        <v>0</v>
      </c>
      <c r="AE161" s="323">
        <f t="shared" si="109"/>
        <v>0</v>
      </c>
      <c r="AF161" s="323">
        <f t="shared" si="134"/>
        <v>0</v>
      </c>
      <c r="AG161" s="323">
        <f t="shared" si="135"/>
        <v>0</v>
      </c>
      <c r="AH161" s="323">
        <f t="shared" si="110"/>
        <v>0</v>
      </c>
      <c r="AI161" s="323">
        <f t="shared" si="111"/>
        <v>0</v>
      </c>
      <c r="AJ161" s="323">
        <f t="shared" si="112"/>
        <v>0</v>
      </c>
      <c r="AK161" s="323">
        <f t="shared" si="113"/>
        <v>0</v>
      </c>
      <c r="AL161" s="323">
        <f t="shared" si="114"/>
        <v>0</v>
      </c>
      <c r="AM161" s="323">
        <f t="shared" si="115"/>
        <v>0</v>
      </c>
      <c r="AN161" s="323">
        <f t="shared" si="116"/>
        <v>0</v>
      </c>
      <c r="AO161" s="323">
        <f t="shared" si="117"/>
        <v>0</v>
      </c>
      <c r="AP161" s="323">
        <f t="shared" si="118"/>
        <v>0</v>
      </c>
      <c r="AQ161" s="323">
        <f t="shared" si="119"/>
        <v>0</v>
      </c>
      <c r="AR161" s="323">
        <f t="shared" si="120"/>
        <v>0</v>
      </c>
      <c r="AS161" s="323">
        <f t="shared" si="121"/>
        <v>0</v>
      </c>
      <c r="AT161" s="323">
        <f t="shared" si="122"/>
        <v>0</v>
      </c>
      <c r="AU161" s="323">
        <f t="shared" si="123"/>
        <v>0</v>
      </c>
      <c r="AV161" s="323">
        <f t="shared" si="124"/>
        <v>0</v>
      </c>
      <c r="AW161" s="323">
        <f t="shared" si="125"/>
        <v>0</v>
      </c>
      <c r="AX161" s="323">
        <f t="shared" si="126"/>
        <v>0</v>
      </c>
      <c r="AY161" s="323">
        <f t="shared" si="127"/>
        <v>0</v>
      </c>
      <c r="AZ161" s="323">
        <f t="shared" si="128"/>
        <v>0</v>
      </c>
      <c r="BA161" s="323">
        <f t="shared" si="129"/>
        <v>0</v>
      </c>
    </row>
    <row r="162" spans="1:53" s="320" customFormat="1" ht="15.75" customHeight="1">
      <c r="A162" s="63" t="str">
        <f t="array" ref="A162">IF(C162&lt;&gt;0,SUM(($C$11:C162&lt;&gt;0)*1),"")</f>
        <v/>
      </c>
      <c r="B162" s="321"/>
      <c r="C162" s="321"/>
      <c r="D162" s="321"/>
      <c r="E162" s="443"/>
      <c r="F162" s="377"/>
      <c r="G162" s="379"/>
      <c r="H162" s="379"/>
      <c r="I162" s="63" t="str">
        <f t="shared" ref="I162:I175" si="136">A162</f>
        <v/>
      </c>
      <c r="J162" s="323">
        <f t="shared" si="92"/>
        <v>0</v>
      </c>
      <c r="K162" s="323">
        <f t="shared" si="93"/>
        <v>0</v>
      </c>
      <c r="L162" s="323">
        <f t="shared" si="94"/>
        <v>0</v>
      </c>
      <c r="M162" s="323">
        <f t="shared" si="95"/>
        <v>0</v>
      </c>
      <c r="N162" s="323">
        <f t="shared" si="130"/>
        <v>0</v>
      </c>
      <c r="O162" s="323">
        <f t="shared" si="131"/>
        <v>0</v>
      </c>
      <c r="P162" s="323">
        <f t="shared" si="96"/>
        <v>0</v>
      </c>
      <c r="Q162" s="323">
        <f t="shared" si="97"/>
        <v>0</v>
      </c>
      <c r="R162" s="323">
        <f t="shared" si="98"/>
        <v>0</v>
      </c>
      <c r="S162" s="323">
        <f t="shared" si="99"/>
        <v>0</v>
      </c>
      <c r="T162" s="323">
        <f t="shared" si="132"/>
        <v>0</v>
      </c>
      <c r="U162" s="323">
        <f t="shared" si="133"/>
        <v>0</v>
      </c>
      <c r="V162" s="323">
        <f t="shared" si="100"/>
        <v>0</v>
      </c>
      <c r="W162" s="323">
        <f t="shared" si="101"/>
        <v>0</v>
      </c>
      <c r="X162" s="323">
        <f t="shared" si="102"/>
        <v>0</v>
      </c>
      <c r="Y162" s="323">
        <f t="shared" si="103"/>
        <v>0</v>
      </c>
      <c r="Z162" s="323">
        <f t="shared" si="104"/>
        <v>0</v>
      </c>
      <c r="AA162" s="323">
        <f t="shared" si="105"/>
        <v>0</v>
      </c>
      <c r="AB162" s="323">
        <f t="shared" si="106"/>
        <v>0</v>
      </c>
      <c r="AC162" s="323">
        <f t="shared" si="107"/>
        <v>0</v>
      </c>
      <c r="AD162" s="323">
        <f t="shared" si="108"/>
        <v>0</v>
      </c>
      <c r="AE162" s="323">
        <f t="shared" si="109"/>
        <v>0</v>
      </c>
      <c r="AF162" s="323">
        <f t="shared" si="134"/>
        <v>0</v>
      </c>
      <c r="AG162" s="323">
        <f t="shared" si="135"/>
        <v>0</v>
      </c>
      <c r="AH162" s="323">
        <f t="shared" si="110"/>
        <v>0</v>
      </c>
      <c r="AI162" s="323">
        <f t="shared" si="111"/>
        <v>0</v>
      </c>
      <c r="AJ162" s="323">
        <f t="shared" si="112"/>
        <v>0</v>
      </c>
      <c r="AK162" s="323">
        <f t="shared" si="113"/>
        <v>0</v>
      </c>
      <c r="AL162" s="323">
        <f t="shared" si="114"/>
        <v>0</v>
      </c>
      <c r="AM162" s="323">
        <f t="shared" si="115"/>
        <v>0</v>
      </c>
      <c r="AN162" s="323">
        <f t="shared" si="116"/>
        <v>0</v>
      </c>
      <c r="AO162" s="323">
        <f t="shared" si="117"/>
        <v>0</v>
      </c>
      <c r="AP162" s="323">
        <f t="shared" si="118"/>
        <v>0</v>
      </c>
      <c r="AQ162" s="323">
        <f t="shared" si="119"/>
        <v>0</v>
      </c>
      <c r="AR162" s="323">
        <f t="shared" si="120"/>
        <v>0</v>
      </c>
      <c r="AS162" s="323">
        <f t="shared" si="121"/>
        <v>0</v>
      </c>
      <c r="AT162" s="323">
        <f t="shared" si="122"/>
        <v>0</v>
      </c>
      <c r="AU162" s="323">
        <f t="shared" si="123"/>
        <v>0</v>
      </c>
      <c r="AV162" s="323">
        <f t="shared" si="124"/>
        <v>0</v>
      </c>
      <c r="AW162" s="323">
        <f t="shared" si="125"/>
        <v>0</v>
      </c>
      <c r="AX162" s="323">
        <f t="shared" si="126"/>
        <v>0</v>
      </c>
      <c r="AY162" s="323">
        <f t="shared" si="127"/>
        <v>0</v>
      </c>
      <c r="AZ162" s="323">
        <f t="shared" si="128"/>
        <v>0</v>
      </c>
      <c r="BA162" s="323">
        <f t="shared" si="129"/>
        <v>0</v>
      </c>
    </row>
    <row r="163" spans="1:53" s="320" customFormat="1" ht="15.75" customHeight="1">
      <c r="A163" s="63" t="str">
        <f t="array" ref="A163">IF(C163&lt;&gt;0,SUM(($C$11:C163&lt;&gt;0)*1),"")</f>
        <v/>
      </c>
      <c r="B163" s="321"/>
      <c r="C163" s="321"/>
      <c r="D163" s="321"/>
      <c r="E163" s="443"/>
      <c r="F163" s="377"/>
      <c r="G163" s="379"/>
      <c r="H163" s="379"/>
      <c r="I163" s="63" t="str">
        <f t="shared" si="136"/>
        <v/>
      </c>
      <c r="J163" s="323">
        <f t="shared" si="92"/>
        <v>0</v>
      </c>
      <c r="K163" s="323">
        <f t="shared" si="93"/>
        <v>0</v>
      </c>
      <c r="L163" s="323">
        <f t="shared" si="94"/>
        <v>0</v>
      </c>
      <c r="M163" s="323">
        <f t="shared" si="95"/>
        <v>0</v>
      </c>
      <c r="N163" s="323">
        <f t="shared" si="130"/>
        <v>0</v>
      </c>
      <c r="O163" s="323">
        <f t="shared" si="131"/>
        <v>0</v>
      </c>
      <c r="P163" s="323">
        <f t="shared" si="96"/>
        <v>0</v>
      </c>
      <c r="Q163" s="323">
        <f t="shared" si="97"/>
        <v>0</v>
      </c>
      <c r="R163" s="323">
        <f t="shared" si="98"/>
        <v>0</v>
      </c>
      <c r="S163" s="323">
        <f t="shared" si="99"/>
        <v>0</v>
      </c>
      <c r="T163" s="323">
        <f t="shared" si="132"/>
        <v>0</v>
      </c>
      <c r="U163" s="323">
        <f t="shared" si="133"/>
        <v>0</v>
      </c>
      <c r="V163" s="323">
        <f t="shared" si="100"/>
        <v>0</v>
      </c>
      <c r="W163" s="323">
        <f t="shared" si="101"/>
        <v>0</v>
      </c>
      <c r="X163" s="323">
        <f t="shared" si="102"/>
        <v>0</v>
      </c>
      <c r="Y163" s="323">
        <f t="shared" si="103"/>
        <v>0</v>
      </c>
      <c r="Z163" s="323">
        <f t="shared" si="104"/>
        <v>0</v>
      </c>
      <c r="AA163" s="323">
        <f t="shared" si="105"/>
        <v>0</v>
      </c>
      <c r="AB163" s="323">
        <f t="shared" si="106"/>
        <v>0</v>
      </c>
      <c r="AC163" s="323">
        <f t="shared" si="107"/>
        <v>0</v>
      </c>
      <c r="AD163" s="323">
        <f t="shared" si="108"/>
        <v>0</v>
      </c>
      <c r="AE163" s="323">
        <f t="shared" si="109"/>
        <v>0</v>
      </c>
      <c r="AF163" s="323">
        <f t="shared" si="134"/>
        <v>0</v>
      </c>
      <c r="AG163" s="323">
        <f t="shared" si="135"/>
        <v>0</v>
      </c>
      <c r="AH163" s="323">
        <f t="shared" si="110"/>
        <v>0</v>
      </c>
      <c r="AI163" s="323">
        <f t="shared" si="111"/>
        <v>0</v>
      </c>
      <c r="AJ163" s="323">
        <f t="shared" si="112"/>
        <v>0</v>
      </c>
      <c r="AK163" s="323">
        <f t="shared" si="113"/>
        <v>0</v>
      </c>
      <c r="AL163" s="323">
        <f t="shared" si="114"/>
        <v>0</v>
      </c>
      <c r="AM163" s="323">
        <f t="shared" si="115"/>
        <v>0</v>
      </c>
      <c r="AN163" s="323">
        <f t="shared" si="116"/>
        <v>0</v>
      </c>
      <c r="AO163" s="323">
        <f t="shared" si="117"/>
        <v>0</v>
      </c>
      <c r="AP163" s="323">
        <f t="shared" si="118"/>
        <v>0</v>
      </c>
      <c r="AQ163" s="323">
        <f t="shared" si="119"/>
        <v>0</v>
      </c>
      <c r="AR163" s="323">
        <f t="shared" si="120"/>
        <v>0</v>
      </c>
      <c r="AS163" s="323">
        <f t="shared" si="121"/>
        <v>0</v>
      </c>
      <c r="AT163" s="323">
        <f t="shared" si="122"/>
        <v>0</v>
      </c>
      <c r="AU163" s="323">
        <f t="shared" si="123"/>
        <v>0</v>
      </c>
      <c r="AV163" s="323">
        <f t="shared" si="124"/>
        <v>0</v>
      </c>
      <c r="AW163" s="323">
        <f t="shared" si="125"/>
        <v>0</v>
      </c>
      <c r="AX163" s="323">
        <f t="shared" si="126"/>
        <v>0</v>
      </c>
      <c r="AY163" s="323">
        <f t="shared" si="127"/>
        <v>0</v>
      </c>
      <c r="AZ163" s="323">
        <f t="shared" si="128"/>
        <v>0</v>
      </c>
      <c r="BA163" s="323">
        <f t="shared" si="129"/>
        <v>0</v>
      </c>
    </row>
    <row r="164" spans="1:53" s="320" customFormat="1" ht="15.75" customHeight="1">
      <c r="A164" s="63" t="str">
        <f t="array" ref="A164">IF(C164&lt;&gt;0,SUM(($C$11:C164&lt;&gt;0)*1),"")</f>
        <v/>
      </c>
      <c r="B164" s="321"/>
      <c r="C164" s="321"/>
      <c r="D164" s="321"/>
      <c r="E164" s="443"/>
      <c r="F164" s="377"/>
      <c r="G164" s="379"/>
      <c r="H164" s="379"/>
      <c r="I164" s="63" t="str">
        <f t="shared" si="136"/>
        <v/>
      </c>
      <c r="J164" s="323">
        <f t="shared" si="92"/>
        <v>0</v>
      </c>
      <c r="K164" s="323">
        <f t="shared" si="93"/>
        <v>0</v>
      </c>
      <c r="L164" s="323">
        <f t="shared" si="94"/>
        <v>0</v>
      </c>
      <c r="M164" s="323">
        <f t="shared" si="95"/>
        <v>0</v>
      </c>
      <c r="N164" s="323">
        <f t="shared" si="130"/>
        <v>0</v>
      </c>
      <c r="O164" s="323">
        <f t="shared" si="131"/>
        <v>0</v>
      </c>
      <c r="P164" s="323">
        <f t="shared" si="96"/>
        <v>0</v>
      </c>
      <c r="Q164" s="323">
        <f t="shared" si="97"/>
        <v>0</v>
      </c>
      <c r="R164" s="323">
        <f t="shared" si="98"/>
        <v>0</v>
      </c>
      <c r="S164" s="323">
        <f t="shared" si="99"/>
        <v>0</v>
      </c>
      <c r="T164" s="323">
        <f t="shared" si="132"/>
        <v>0</v>
      </c>
      <c r="U164" s="323">
        <f t="shared" si="133"/>
        <v>0</v>
      </c>
      <c r="V164" s="323">
        <f t="shared" si="100"/>
        <v>0</v>
      </c>
      <c r="W164" s="323">
        <f t="shared" si="101"/>
        <v>0</v>
      </c>
      <c r="X164" s="323">
        <f t="shared" si="102"/>
        <v>0</v>
      </c>
      <c r="Y164" s="323">
        <f t="shared" si="103"/>
        <v>0</v>
      </c>
      <c r="Z164" s="323">
        <f t="shared" si="104"/>
        <v>0</v>
      </c>
      <c r="AA164" s="323">
        <f t="shared" si="105"/>
        <v>0</v>
      </c>
      <c r="AB164" s="323">
        <f t="shared" si="106"/>
        <v>0</v>
      </c>
      <c r="AC164" s="323">
        <f t="shared" si="107"/>
        <v>0</v>
      </c>
      <c r="AD164" s="323">
        <f t="shared" si="108"/>
        <v>0</v>
      </c>
      <c r="AE164" s="323">
        <f t="shared" si="109"/>
        <v>0</v>
      </c>
      <c r="AF164" s="323">
        <f t="shared" si="134"/>
        <v>0</v>
      </c>
      <c r="AG164" s="323">
        <f t="shared" si="135"/>
        <v>0</v>
      </c>
      <c r="AH164" s="323">
        <f t="shared" si="110"/>
        <v>0</v>
      </c>
      <c r="AI164" s="323">
        <f t="shared" si="111"/>
        <v>0</v>
      </c>
      <c r="AJ164" s="323">
        <f t="shared" si="112"/>
        <v>0</v>
      </c>
      <c r="AK164" s="323">
        <f t="shared" si="113"/>
        <v>0</v>
      </c>
      <c r="AL164" s="323">
        <f t="shared" si="114"/>
        <v>0</v>
      </c>
      <c r="AM164" s="323">
        <f t="shared" si="115"/>
        <v>0</v>
      </c>
      <c r="AN164" s="323">
        <f t="shared" si="116"/>
        <v>0</v>
      </c>
      <c r="AO164" s="323">
        <f t="shared" si="117"/>
        <v>0</v>
      </c>
      <c r="AP164" s="323">
        <f t="shared" si="118"/>
        <v>0</v>
      </c>
      <c r="AQ164" s="323">
        <f t="shared" si="119"/>
        <v>0</v>
      </c>
      <c r="AR164" s="323">
        <f t="shared" si="120"/>
        <v>0</v>
      </c>
      <c r="AS164" s="323">
        <f t="shared" si="121"/>
        <v>0</v>
      </c>
      <c r="AT164" s="323">
        <f t="shared" si="122"/>
        <v>0</v>
      </c>
      <c r="AU164" s="323">
        <f t="shared" si="123"/>
        <v>0</v>
      </c>
      <c r="AV164" s="323">
        <f t="shared" si="124"/>
        <v>0</v>
      </c>
      <c r="AW164" s="323">
        <f t="shared" si="125"/>
        <v>0</v>
      </c>
      <c r="AX164" s="323">
        <f t="shared" si="126"/>
        <v>0</v>
      </c>
      <c r="AY164" s="323">
        <f t="shared" si="127"/>
        <v>0</v>
      </c>
      <c r="AZ164" s="323">
        <f t="shared" si="128"/>
        <v>0</v>
      </c>
      <c r="BA164" s="323">
        <f t="shared" si="129"/>
        <v>0</v>
      </c>
    </row>
    <row r="165" spans="1:53" s="320" customFormat="1" ht="15.75" customHeight="1">
      <c r="A165" s="63" t="str">
        <f t="array" ref="A165">IF(C165&lt;&gt;0,SUM(($C$11:C165&lt;&gt;0)*1),"")</f>
        <v/>
      </c>
      <c r="B165" s="321"/>
      <c r="C165" s="321"/>
      <c r="D165" s="321"/>
      <c r="E165" s="443"/>
      <c r="F165" s="377"/>
      <c r="G165" s="379"/>
      <c r="H165" s="379"/>
      <c r="I165" s="63" t="str">
        <f t="shared" si="136"/>
        <v/>
      </c>
      <c r="J165" s="323">
        <f t="shared" si="92"/>
        <v>0</v>
      </c>
      <c r="K165" s="323">
        <f t="shared" si="93"/>
        <v>0</v>
      </c>
      <c r="L165" s="323">
        <f t="shared" si="94"/>
        <v>0</v>
      </c>
      <c r="M165" s="323">
        <f t="shared" si="95"/>
        <v>0</v>
      </c>
      <c r="N165" s="323">
        <f t="shared" si="130"/>
        <v>0</v>
      </c>
      <c r="O165" s="323">
        <f t="shared" si="131"/>
        <v>0</v>
      </c>
      <c r="P165" s="323">
        <f t="shared" si="96"/>
        <v>0</v>
      </c>
      <c r="Q165" s="323">
        <f t="shared" si="97"/>
        <v>0</v>
      </c>
      <c r="R165" s="323">
        <f t="shared" si="98"/>
        <v>0</v>
      </c>
      <c r="S165" s="323">
        <f t="shared" si="99"/>
        <v>0</v>
      </c>
      <c r="T165" s="323">
        <f t="shared" si="132"/>
        <v>0</v>
      </c>
      <c r="U165" s="323">
        <f t="shared" si="133"/>
        <v>0</v>
      </c>
      <c r="V165" s="323">
        <f t="shared" si="100"/>
        <v>0</v>
      </c>
      <c r="W165" s="323">
        <f t="shared" si="101"/>
        <v>0</v>
      </c>
      <c r="X165" s="323">
        <f t="shared" si="102"/>
        <v>0</v>
      </c>
      <c r="Y165" s="323">
        <f t="shared" si="103"/>
        <v>0</v>
      </c>
      <c r="Z165" s="323">
        <f t="shared" si="104"/>
        <v>0</v>
      </c>
      <c r="AA165" s="323">
        <f t="shared" si="105"/>
        <v>0</v>
      </c>
      <c r="AB165" s="323">
        <f t="shared" si="106"/>
        <v>0</v>
      </c>
      <c r="AC165" s="323">
        <f t="shared" si="107"/>
        <v>0</v>
      </c>
      <c r="AD165" s="323">
        <f t="shared" si="108"/>
        <v>0</v>
      </c>
      <c r="AE165" s="323">
        <f t="shared" si="109"/>
        <v>0</v>
      </c>
      <c r="AF165" s="323">
        <f t="shared" si="134"/>
        <v>0</v>
      </c>
      <c r="AG165" s="323">
        <f t="shared" si="135"/>
        <v>0</v>
      </c>
      <c r="AH165" s="323">
        <f t="shared" si="110"/>
        <v>0</v>
      </c>
      <c r="AI165" s="323">
        <f t="shared" si="111"/>
        <v>0</v>
      </c>
      <c r="AJ165" s="323">
        <f t="shared" si="112"/>
        <v>0</v>
      </c>
      <c r="AK165" s="323">
        <f t="shared" si="113"/>
        <v>0</v>
      </c>
      <c r="AL165" s="323">
        <f t="shared" si="114"/>
        <v>0</v>
      </c>
      <c r="AM165" s="323">
        <f t="shared" si="115"/>
        <v>0</v>
      </c>
      <c r="AN165" s="323">
        <f t="shared" si="116"/>
        <v>0</v>
      </c>
      <c r="AO165" s="323">
        <f t="shared" si="117"/>
        <v>0</v>
      </c>
      <c r="AP165" s="323">
        <f t="shared" si="118"/>
        <v>0</v>
      </c>
      <c r="AQ165" s="323">
        <f t="shared" si="119"/>
        <v>0</v>
      </c>
      <c r="AR165" s="323">
        <f t="shared" si="120"/>
        <v>0</v>
      </c>
      <c r="AS165" s="323">
        <f t="shared" si="121"/>
        <v>0</v>
      </c>
      <c r="AT165" s="323">
        <f t="shared" si="122"/>
        <v>0</v>
      </c>
      <c r="AU165" s="323">
        <f t="shared" si="123"/>
        <v>0</v>
      </c>
      <c r="AV165" s="323">
        <f t="shared" si="124"/>
        <v>0</v>
      </c>
      <c r="AW165" s="323">
        <f t="shared" si="125"/>
        <v>0</v>
      </c>
      <c r="AX165" s="323">
        <f t="shared" si="126"/>
        <v>0</v>
      </c>
      <c r="AY165" s="323">
        <f t="shared" si="127"/>
        <v>0</v>
      </c>
      <c r="AZ165" s="323">
        <f t="shared" si="128"/>
        <v>0</v>
      </c>
      <c r="BA165" s="323">
        <f t="shared" si="129"/>
        <v>0</v>
      </c>
    </row>
    <row r="166" spans="1:53" s="320" customFormat="1" ht="15.75" customHeight="1">
      <c r="A166" s="63" t="str">
        <f t="array" ref="A166">IF(C166&lt;&gt;0,SUM(($C$11:C166&lt;&gt;0)*1),"")</f>
        <v/>
      </c>
      <c r="B166" s="321"/>
      <c r="C166" s="321"/>
      <c r="D166" s="321"/>
      <c r="E166" s="443"/>
      <c r="F166" s="377"/>
      <c r="G166" s="379"/>
      <c r="H166" s="379"/>
      <c r="I166" s="63" t="str">
        <f t="shared" si="136"/>
        <v/>
      </c>
      <c r="J166" s="323">
        <f t="shared" si="92"/>
        <v>0</v>
      </c>
      <c r="K166" s="323">
        <f t="shared" si="93"/>
        <v>0</v>
      </c>
      <c r="L166" s="323">
        <f t="shared" si="94"/>
        <v>0</v>
      </c>
      <c r="M166" s="323">
        <f t="shared" si="95"/>
        <v>0</v>
      </c>
      <c r="N166" s="323">
        <f t="shared" si="130"/>
        <v>0</v>
      </c>
      <c r="O166" s="323">
        <f t="shared" si="131"/>
        <v>0</v>
      </c>
      <c r="P166" s="323">
        <f t="shared" si="96"/>
        <v>0</v>
      </c>
      <c r="Q166" s="323">
        <f t="shared" si="97"/>
        <v>0</v>
      </c>
      <c r="R166" s="323">
        <f t="shared" si="98"/>
        <v>0</v>
      </c>
      <c r="S166" s="323">
        <f t="shared" si="99"/>
        <v>0</v>
      </c>
      <c r="T166" s="323">
        <f t="shared" si="132"/>
        <v>0</v>
      </c>
      <c r="U166" s="323">
        <f t="shared" si="133"/>
        <v>0</v>
      </c>
      <c r="V166" s="323">
        <f t="shared" si="100"/>
        <v>0</v>
      </c>
      <c r="W166" s="323">
        <f t="shared" si="101"/>
        <v>0</v>
      </c>
      <c r="X166" s="323">
        <f t="shared" si="102"/>
        <v>0</v>
      </c>
      <c r="Y166" s="323">
        <f t="shared" si="103"/>
        <v>0</v>
      </c>
      <c r="Z166" s="323">
        <f t="shared" si="104"/>
        <v>0</v>
      </c>
      <c r="AA166" s="323">
        <f t="shared" si="105"/>
        <v>0</v>
      </c>
      <c r="AB166" s="323">
        <f t="shared" si="106"/>
        <v>0</v>
      </c>
      <c r="AC166" s="323">
        <f t="shared" si="107"/>
        <v>0</v>
      </c>
      <c r="AD166" s="323">
        <f t="shared" si="108"/>
        <v>0</v>
      </c>
      <c r="AE166" s="323">
        <f t="shared" si="109"/>
        <v>0</v>
      </c>
      <c r="AF166" s="323">
        <f t="shared" si="134"/>
        <v>0</v>
      </c>
      <c r="AG166" s="323">
        <f t="shared" si="135"/>
        <v>0</v>
      </c>
      <c r="AH166" s="323">
        <f t="shared" si="110"/>
        <v>0</v>
      </c>
      <c r="AI166" s="323">
        <f t="shared" si="111"/>
        <v>0</v>
      </c>
      <c r="AJ166" s="323">
        <f t="shared" si="112"/>
        <v>0</v>
      </c>
      <c r="AK166" s="323">
        <f t="shared" si="113"/>
        <v>0</v>
      </c>
      <c r="AL166" s="323">
        <f t="shared" si="114"/>
        <v>0</v>
      </c>
      <c r="AM166" s="323">
        <f t="shared" si="115"/>
        <v>0</v>
      </c>
      <c r="AN166" s="323">
        <f t="shared" si="116"/>
        <v>0</v>
      </c>
      <c r="AO166" s="323">
        <f t="shared" si="117"/>
        <v>0</v>
      </c>
      <c r="AP166" s="323">
        <f t="shared" si="118"/>
        <v>0</v>
      </c>
      <c r="AQ166" s="323">
        <f t="shared" si="119"/>
        <v>0</v>
      </c>
      <c r="AR166" s="323">
        <f t="shared" si="120"/>
        <v>0</v>
      </c>
      <c r="AS166" s="323">
        <f t="shared" si="121"/>
        <v>0</v>
      </c>
      <c r="AT166" s="323">
        <f t="shared" si="122"/>
        <v>0</v>
      </c>
      <c r="AU166" s="323">
        <f t="shared" si="123"/>
        <v>0</v>
      </c>
      <c r="AV166" s="323">
        <f t="shared" si="124"/>
        <v>0</v>
      </c>
      <c r="AW166" s="323">
        <f t="shared" si="125"/>
        <v>0</v>
      </c>
      <c r="AX166" s="323">
        <f t="shared" si="126"/>
        <v>0</v>
      </c>
      <c r="AY166" s="323">
        <f t="shared" si="127"/>
        <v>0</v>
      </c>
      <c r="AZ166" s="323">
        <f t="shared" si="128"/>
        <v>0</v>
      </c>
      <c r="BA166" s="323">
        <f t="shared" si="129"/>
        <v>0</v>
      </c>
    </row>
    <row r="167" spans="1:53" s="320" customFormat="1" ht="15.75" customHeight="1">
      <c r="A167" s="63" t="str">
        <f t="array" ref="A167">IF(C167&lt;&gt;0,SUM(($C$11:C167&lt;&gt;0)*1),"")</f>
        <v/>
      </c>
      <c r="B167" s="321"/>
      <c r="C167" s="321"/>
      <c r="D167" s="321"/>
      <c r="E167" s="443"/>
      <c r="F167" s="377"/>
      <c r="G167" s="379"/>
      <c r="H167" s="379"/>
      <c r="I167" s="63" t="str">
        <f t="shared" si="136"/>
        <v/>
      </c>
      <c r="J167" s="323">
        <f t="shared" si="92"/>
        <v>0</v>
      </c>
      <c r="K167" s="323">
        <f t="shared" si="93"/>
        <v>0</v>
      </c>
      <c r="L167" s="323">
        <f t="shared" si="94"/>
        <v>0</v>
      </c>
      <c r="M167" s="323">
        <f t="shared" si="95"/>
        <v>0</v>
      </c>
      <c r="N167" s="323">
        <f t="shared" si="130"/>
        <v>0</v>
      </c>
      <c r="O167" s="323">
        <f t="shared" si="131"/>
        <v>0</v>
      </c>
      <c r="P167" s="323">
        <f t="shared" si="96"/>
        <v>0</v>
      </c>
      <c r="Q167" s="323">
        <f t="shared" si="97"/>
        <v>0</v>
      </c>
      <c r="R167" s="323">
        <f t="shared" si="98"/>
        <v>0</v>
      </c>
      <c r="S167" s="323">
        <f t="shared" si="99"/>
        <v>0</v>
      </c>
      <c r="T167" s="323">
        <f t="shared" si="132"/>
        <v>0</v>
      </c>
      <c r="U167" s="323">
        <f t="shared" si="133"/>
        <v>0</v>
      </c>
      <c r="V167" s="323">
        <f t="shared" si="100"/>
        <v>0</v>
      </c>
      <c r="W167" s="323">
        <f t="shared" si="101"/>
        <v>0</v>
      </c>
      <c r="X167" s="323">
        <f t="shared" si="102"/>
        <v>0</v>
      </c>
      <c r="Y167" s="323">
        <f t="shared" si="103"/>
        <v>0</v>
      </c>
      <c r="Z167" s="323">
        <f t="shared" si="104"/>
        <v>0</v>
      </c>
      <c r="AA167" s="323">
        <f t="shared" si="105"/>
        <v>0</v>
      </c>
      <c r="AB167" s="323">
        <f t="shared" si="106"/>
        <v>0</v>
      </c>
      <c r="AC167" s="323">
        <f t="shared" si="107"/>
        <v>0</v>
      </c>
      <c r="AD167" s="323">
        <f t="shared" si="108"/>
        <v>0</v>
      </c>
      <c r="AE167" s="323">
        <f t="shared" si="109"/>
        <v>0</v>
      </c>
      <c r="AF167" s="323">
        <f t="shared" si="134"/>
        <v>0</v>
      </c>
      <c r="AG167" s="323">
        <f t="shared" si="135"/>
        <v>0</v>
      </c>
      <c r="AH167" s="323">
        <f t="shared" si="110"/>
        <v>0</v>
      </c>
      <c r="AI167" s="323">
        <f t="shared" si="111"/>
        <v>0</v>
      </c>
      <c r="AJ167" s="323">
        <f t="shared" si="112"/>
        <v>0</v>
      </c>
      <c r="AK167" s="323">
        <f t="shared" si="113"/>
        <v>0</v>
      </c>
      <c r="AL167" s="323">
        <f t="shared" si="114"/>
        <v>0</v>
      </c>
      <c r="AM167" s="323">
        <f t="shared" si="115"/>
        <v>0</v>
      </c>
      <c r="AN167" s="323">
        <f t="shared" si="116"/>
        <v>0</v>
      </c>
      <c r="AO167" s="323">
        <f t="shared" si="117"/>
        <v>0</v>
      </c>
      <c r="AP167" s="323">
        <f t="shared" si="118"/>
        <v>0</v>
      </c>
      <c r="AQ167" s="323">
        <f t="shared" si="119"/>
        <v>0</v>
      </c>
      <c r="AR167" s="323">
        <f t="shared" si="120"/>
        <v>0</v>
      </c>
      <c r="AS167" s="323">
        <f t="shared" si="121"/>
        <v>0</v>
      </c>
      <c r="AT167" s="323">
        <f t="shared" si="122"/>
        <v>0</v>
      </c>
      <c r="AU167" s="323">
        <f t="shared" si="123"/>
        <v>0</v>
      </c>
      <c r="AV167" s="323">
        <f t="shared" si="124"/>
        <v>0</v>
      </c>
      <c r="AW167" s="323">
        <f t="shared" si="125"/>
        <v>0</v>
      </c>
      <c r="AX167" s="323">
        <f t="shared" si="126"/>
        <v>0</v>
      </c>
      <c r="AY167" s="323">
        <f t="shared" si="127"/>
        <v>0</v>
      </c>
      <c r="AZ167" s="323">
        <f t="shared" si="128"/>
        <v>0</v>
      </c>
      <c r="BA167" s="323">
        <f t="shared" si="129"/>
        <v>0</v>
      </c>
    </row>
    <row r="168" spans="1:53" s="320" customFormat="1" ht="15.75" customHeight="1">
      <c r="A168" s="63" t="str">
        <f t="array" ref="A168">IF(C168&lt;&gt;0,SUM(($C$11:C168&lt;&gt;0)*1),"")</f>
        <v/>
      </c>
      <c r="B168" s="321"/>
      <c r="C168" s="321"/>
      <c r="D168" s="321"/>
      <c r="E168" s="443"/>
      <c r="F168" s="377"/>
      <c r="G168" s="379"/>
      <c r="H168" s="379"/>
      <c r="I168" s="63" t="str">
        <f t="shared" si="136"/>
        <v/>
      </c>
      <c r="J168" s="323">
        <f t="shared" si="92"/>
        <v>0</v>
      </c>
      <c r="K168" s="323">
        <f t="shared" si="93"/>
        <v>0</v>
      </c>
      <c r="L168" s="323">
        <f t="shared" si="94"/>
        <v>0</v>
      </c>
      <c r="M168" s="323">
        <f t="shared" si="95"/>
        <v>0</v>
      </c>
      <c r="N168" s="323">
        <f t="shared" si="130"/>
        <v>0</v>
      </c>
      <c r="O168" s="323">
        <f t="shared" si="131"/>
        <v>0</v>
      </c>
      <c r="P168" s="323">
        <f t="shared" si="96"/>
        <v>0</v>
      </c>
      <c r="Q168" s="323">
        <f t="shared" si="97"/>
        <v>0</v>
      </c>
      <c r="R168" s="323">
        <f t="shared" si="98"/>
        <v>0</v>
      </c>
      <c r="S168" s="323">
        <f t="shared" si="99"/>
        <v>0</v>
      </c>
      <c r="T168" s="323">
        <f t="shared" si="132"/>
        <v>0</v>
      </c>
      <c r="U168" s="323">
        <f t="shared" si="133"/>
        <v>0</v>
      </c>
      <c r="V168" s="323">
        <f t="shared" si="100"/>
        <v>0</v>
      </c>
      <c r="W168" s="323">
        <f t="shared" si="101"/>
        <v>0</v>
      </c>
      <c r="X168" s="323">
        <f t="shared" si="102"/>
        <v>0</v>
      </c>
      <c r="Y168" s="323">
        <f t="shared" si="103"/>
        <v>0</v>
      </c>
      <c r="Z168" s="323">
        <f t="shared" si="104"/>
        <v>0</v>
      </c>
      <c r="AA168" s="323">
        <f t="shared" si="105"/>
        <v>0</v>
      </c>
      <c r="AB168" s="323">
        <f t="shared" si="106"/>
        <v>0</v>
      </c>
      <c r="AC168" s="323">
        <f t="shared" si="107"/>
        <v>0</v>
      </c>
      <c r="AD168" s="323">
        <f t="shared" si="108"/>
        <v>0</v>
      </c>
      <c r="AE168" s="323">
        <f t="shared" si="109"/>
        <v>0</v>
      </c>
      <c r="AF168" s="323">
        <f t="shared" si="134"/>
        <v>0</v>
      </c>
      <c r="AG168" s="323">
        <f t="shared" si="135"/>
        <v>0</v>
      </c>
      <c r="AH168" s="323">
        <f t="shared" si="110"/>
        <v>0</v>
      </c>
      <c r="AI168" s="323">
        <f t="shared" si="111"/>
        <v>0</v>
      </c>
      <c r="AJ168" s="323">
        <f t="shared" si="112"/>
        <v>0</v>
      </c>
      <c r="AK168" s="323">
        <f t="shared" si="113"/>
        <v>0</v>
      </c>
      <c r="AL168" s="323">
        <f t="shared" si="114"/>
        <v>0</v>
      </c>
      <c r="AM168" s="323">
        <f t="shared" si="115"/>
        <v>0</v>
      </c>
      <c r="AN168" s="323">
        <f t="shared" si="116"/>
        <v>0</v>
      </c>
      <c r="AO168" s="323">
        <f t="shared" si="117"/>
        <v>0</v>
      </c>
      <c r="AP168" s="323">
        <f t="shared" si="118"/>
        <v>0</v>
      </c>
      <c r="AQ168" s="323">
        <f t="shared" si="119"/>
        <v>0</v>
      </c>
      <c r="AR168" s="323">
        <f t="shared" si="120"/>
        <v>0</v>
      </c>
      <c r="AS168" s="323">
        <f t="shared" si="121"/>
        <v>0</v>
      </c>
      <c r="AT168" s="323">
        <f t="shared" si="122"/>
        <v>0</v>
      </c>
      <c r="AU168" s="323">
        <f t="shared" si="123"/>
        <v>0</v>
      </c>
      <c r="AV168" s="323">
        <f t="shared" si="124"/>
        <v>0</v>
      </c>
      <c r="AW168" s="323">
        <f t="shared" si="125"/>
        <v>0</v>
      </c>
      <c r="AX168" s="323">
        <f t="shared" si="126"/>
        <v>0</v>
      </c>
      <c r="AY168" s="323">
        <f t="shared" si="127"/>
        <v>0</v>
      </c>
      <c r="AZ168" s="323">
        <f t="shared" si="128"/>
        <v>0</v>
      </c>
      <c r="BA168" s="323">
        <f t="shared" si="129"/>
        <v>0</v>
      </c>
    </row>
    <row r="169" spans="1:53" s="320" customFormat="1" ht="15.75" customHeight="1">
      <c r="A169" s="63" t="str">
        <f t="array" ref="A169">IF(C169&lt;&gt;0,SUM(($C$11:C169&lt;&gt;0)*1),"")</f>
        <v/>
      </c>
      <c r="B169" s="321"/>
      <c r="C169" s="321"/>
      <c r="D169" s="321"/>
      <c r="E169" s="443"/>
      <c r="F169" s="377"/>
      <c r="G169" s="379"/>
      <c r="H169" s="379"/>
      <c r="I169" s="63" t="str">
        <f t="shared" si="136"/>
        <v/>
      </c>
      <c r="J169" s="323">
        <f t="shared" si="92"/>
        <v>0</v>
      </c>
      <c r="K169" s="323">
        <f t="shared" si="93"/>
        <v>0</v>
      </c>
      <c r="L169" s="323">
        <f t="shared" si="94"/>
        <v>0</v>
      </c>
      <c r="M169" s="323">
        <f t="shared" si="95"/>
        <v>0</v>
      </c>
      <c r="N169" s="323">
        <f t="shared" si="130"/>
        <v>0</v>
      </c>
      <c r="O169" s="323">
        <f t="shared" si="131"/>
        <v>0</v>
      </c>
      <c r="P169" s="323">
        <f t="shared" si="96"/>
        <v>0</v>
      </c>
      <c r="Q169" s="323">
        <f t="shared" si="97"/>
        <v>0</v>
      </c>
      <c r="R169" s="323">
        <f t="shared" si="98"/>
        <v>0</v>
      </c>
      <c r="S169" s="323">
        <f t="shared" si="99"/>
        <v>0</v>
      </c>
      <c r="T169" s="323">
        <f t="shared" si="132"/>
        <v>0</v>
      </c>
      <c r="U169" s="323">
        <f t="shared" si="133"/>
        <v>0</v>
      </c>
      <c r="V169" s="323">
        <f t="shared" si="100"/>
        <v>0</v>
      </c>
      <c r="W169" s="323">
        <f t="shared" si="101"/>
        <v>0</v>
      </c>
      <c r="X169" s="323">
        <f t="shared" si="102"/>
        <v>0</v>
      </c>
      <c r="Y169" s="323">
        <f t="shared" si="103"/>
        <v>0</v>
      </c>
      <c r="Z169" s="323">
        <f t="shared" si="104"/>
        <v>0</v>
      </c>
      <c r="AA169" s="323">
        <f t="shared" si="105"/>
        <v>0</v>
      </c>
      <c r="AB169" s="323">
        <f t="shared" si="106"/>
        <v>0</v>
      </c>
      <c r="AC169" s="323">
        <f t="shared" si="107"/>
        <v>0</v>
      </c>
      <c r="AD169" s="323">
        <f t="shared" si="108"/>
        <v>0</v>
      </c>
      <c r="AE169" s="323">
        <f t="shared" si="109"/>
        <v>0</v>
      </c>
      <c r="AF169" s="323">
        <f t="shared" si="134"/>
        <v>0</v>
      </c>
      <c r="AG169" s="323">
        <f t="shared" si="135"/>
        <v>0</v>
      </c>
      <c r="AH169" s="323">
        <f t="shared" si="110"/>
        <v>0</v>
      </c>
      <c r="AI169" s="323">
        <f t="shared" si="111"/>
        <v>0</v>
      </c>
      <c r="AJ169" s="323">
        <f t="shared" si="112"/>
        <v>0</v>
      </c>
      <c r="AK169" s="323">
        <f t="shared" si="113"/>
        <v>0</v>
      </c>
      <c r="AL169" s="323">
        <f t="shared" si="114"/>
        <v>0</v>
      </c>
      <c r="AM169" s="323">
        <f t="shared" si="115"/>
        <v>0</v>
      </c>
      <c r="AN169" s="323">
        <f t="shared" si="116"/>
        <v>0</v>
      </c>
      <c r="AO169" s="323">
        <f t="shared" si="117"/>
        <v>0</v>
      </c>
      <c r="AP169" s="323">
        <f t="shared" si="118"/>
        <v>0</v>
      </c>
      <c r="AQ169" s="323">
        <f t="shared" si="119"/>
        <v>0</v>
      </c>
      <c r="AR169" s="323">
        <f t="shared" si="120"/>
        <v>0</v>
      </c>
      <c r="AS169" s="323">
        <f t="shared" si="121"/>
        <v>0</v>
      </c>
      <c r="AT169" s="323">
        <f t="shared" si="122"/>
        <v>0</v>
      </c>
      <c r="AU169" s="323">
        <f t="shared" si="123"/>
        <v>0</v>
      </c>
      <c r="AV169" s="323">
        <f t="shared" si="124"/>
        <v>0</v>
      </c>
      <c r="AW169" s="323">
        <f t="shared" si="125"/>
        <v>0</v>
      </c>
      <c r="AX169" s="323">
        <f t="shared" si="126"/>
        <v>0</v>
      </c>
      <c r="AY169" s="323">
        <f t="shared" si="127"/>
        <v>0</v>
      </c>
      <c r="AZ169" s="323">
        <f t="shared" si="128"/>
        <v>0</v>
      </c>
      <c r="BA169" s="323">
        <f t="shared" si="129"/>
        <v>0</v>
      </c>
    </row>
    <row r="170" spans="1:53" s="320" customFormat="1" ht="15.75" customHeight="1">
      <c r="A170" s="63" t="str">
        <f t="array" ref="A170">IF(C170&lt;&gt;0,SUM(($C$11:C170&lt;&gt;0)*1),"")</f>
        <v/>
      </c>
      <c r="B170" s="321"/>
      <c r="C170" s="321"/>
      <c r="D170" s="321"/>
      <c r="E170" s="443"/>
      <c r="F170" s="377"/>
      <c r="G170" s="379"/>
      <c r="H170" s="379"/>
      <c r="I170" s="63" t="str">
        <f t="shared" si="136"/>
        <v/>
      </c>
      <c r="J170" s="323">
        <f t="shared" si="92"/>
        <v>0</v>
      </c>
      <c r="K170" s="323">
        <f t="shared" si="93"/>
        <v>0</v>
      </c>
      <c r="L170" s="323">
        <f t="shared" si="94"/>
        <v>0</v>
      </c>
      <c r="M170" s="323">
        <f t="shared" si="95"/>
        <v>0</v>
      </c>
      <c r="N170" s="323">
        <f t="shared" si="130"/>
        <v>0</v>
      </c>
      <c r="O170" s="323">
        <f t="shared" si="131"/>
        <v>0</v>
      </c>
      <c r="P170" s="323">
        <f t="shared" si="96"/>
        <v>0</v>
      </c>
      <c r="Q170" s="323">
        <f t="shared" si="97"/>
        <v>0</v>
      </c>
      <c r="R170" s="323">
        <f t="shared" si="98"/>
        <v>0</v>
      </c>
      <c r="S170" s="323">
        <f t="shared" si="99"/>
        <v>0</v>
      </c>
      <c r="T170" s="323">
        <f t="shared" si="132"/>
        <v>0</v>
      </c>
      <c r="U170" s="323">
        <f t="shared" si="133"/>
        <v>0</v>
      </c>
      <c r="V170" s="323">
        <f t="shared" si="100"/>
        <v>0</v>
      </c>
      <c r="W170" s="323">
        <f t="shared" si="101"/>
        <v>0</v>
      </c>
      <c r="X170" s="323">
        <f t="shared" si="102"/>
        <v>0</v>
      </c>
      <c r="Y170" s="323">
        <f t="shared" si="103"/>
        <v>0</v>
      </c>
      <c r="Z170" s="323">
        <f t="shared" si="104"/>
        <v>0</v>
      </c>
      <c r="AA170" s="323">
        <f t="shared" si="105"/>
        <v>0</v>
      </c>
      <c r="AB170" s="323">
        <f t="shared" si="106"/>
        <v>0</v>
      </c>
      <c r="AC170" s="323">
        <f t="shared" si="107"/>
        <v>0</v>
      </c>
      <c r="AD170" s="323">
        <f t="shared" si="108"/>
        <v>0</v>
      </c>
      <c r="AE170" s="323">
        <f t="shared" si="109"/>
        <v>0</v>
      </c>
      <c r="AF170" s="323">
        <f t="shared" si="134"/>
        <v>0</v>
      </c>
      <c r="AG170" s="323">
        <f t="shared" si="135"/>
        <v>0</v>
      </c>
      <c r="AH170" s="323">
        <f t="shared" si="110"/>
        <v>0</v>
      </c>
      <c r="AI170" s="323">
        <f t="shared" si="111"/>
        <v>0</v>
      </c>
      <c r="AJ170" s="323">
        <f t="shared" si="112"/>
        <v>0</v>
      </c>
      <c r="AK170" s="323">
        <f t="shared" si="113"/>
        <v>0</v>
      </c>
      <c r="AL170" s="323">
        <f t="shared" si="114"/>
        <v>0</v>
      </c>
      <c r="AM170" s="323">
        <f t="shared" si="115"/>
        <v>0</v>
      </c>
      <c r="AN170" s="323">
        <f t="shared" si="116"/>
        <v>0</v>
      </c>
      <c r="AO170" s="323">
        <f t="shared" si="117"/>
        <v>0</v>
      </c>
      <c r="AP170" s="323">
        <f t="shared" si="118"/>
        <v>0</v>
      </c>
      <c r="AQ170" s="323">
        <f t="shared" si="119"/>
        <v>0</v>
      </c>
      <c r="AR170" s="323">
        <f t="shared" si="120"/>
        <v>0</v>
      </c>
      <c r="AS170" s="323">
        <f t="shared" si="121"/>
        <v>0</v>
      </c>
      <c r="AT170" s="323">
        <f t="shared" si="122"/>
        <v>0</v>
      </c>
      <c r="AU170" s="323">
        <f t="shared" si="123"/>
        <v>0</v>
      </c>
      <c r="AV170" s="323">
        <f t="shared" si="124"/>
        <v>0</v>
      </c>
      <c r="AW170" s="323">
        <f t="shared" si="125"/>
        <v>0</v>
      </c>
      <c r="AX170" s="323">
        <f t="shared" si="126"/>
        <v>0</v>
      </c>
      <c r="AY170" s="323">
        <f t="shared" si="127"/>
        <v>0</v>
      </c>
      <c r="AZ170" s="323">
        <f t="shared" si="128"/>
        <v>0</v>
      </c>
      <c r="BA170" s="323">
        <f t="shared" si="129"/>
        <v>0</v>
      </c>
    </row>
    <row r="171" spans="1:53" s="320" customFormat="1" ht="15.75" customHeight="1">
      <c r="A171" s="63" t="str">
        <f t="array" ref="A171">IF(C171&lt;&gt;0,SUM(($C$11:C171&lt;&gt;0)*1),"")</f>
        <v/>
      </c>
      <c r="B171" s="321"/>
      <c r="C171" s="321"/>
      <c r="D171" s="321"/>
      <c r="E171" s="443"/>
      <c r="F171" s="377"/>
      <c r="G171" s="379"/>
      <c r="H171" s="379"/>
      <c r="I171" s="63" t="str">
        <f t="shared" si="136"/>
        <v/>
      </c>
      <c r="J171" s="323">
        <f t="shared" si="92"/>
        <v>0</v>
      </c>
      <c r="K171" s="323">
        <f t="shared" si="93"/>
        <v>0</v>
      </c>
      <c r="L171" s="323">
        <f t="shared" si="94"/>
        <v>0</v>
      </c>
      <c r="M171" s="323">
        <f t="shared" si="95"/>
        <v>0</v>
      </c>
      <c r="N171" s="323">
        <f t="shared" si="130"/>
        <v>0</v>
      </c>
      <c r="O171" s="323">
        <f t="shared" si="131"/>
        <v>0</v>
      </c>
      <c r="P171" s="323">
        <f t="shared" si="96"/>
        <v>0</v>
      </c>
      <c r="Q171" s="323">
        <f t="shared" si="97"/>
        <v>0</v>
      </c>
      <c r="R171" s="323">
        <f t="shared" si="98"/>
        <v>0</v>
      </c>
      <c r="S171" s="323">
        <f t="shared" si="99"/>
        <v>0</v>
      </c>
      <c r="T171" s="323">
        <f t="shared" si="132"/>
        <v>0</v>
      </c>
      <c r="U171" s="323">
        <f t="shared" si="133"/>
        <v>0</v>
      </c>
      <c r="V171" s="323">
        <f t="shared" si="100"/>
        <v>0</v>
      </c>
      <c r="W171" s="323">
        <f t="shared" si="101"/>
        <v>0</v>
      </c>
      <c r="X171" s="323">
        <f t="shared" si="102"/>
        <v>0</v>
      </c>
      <c r="Y171" s="323">
        <f t="shared" si="103"/>
        <v>0</v>
      </c>
      <c r="Z171" s="323">
        <f t="shared" si="104"/>
        <v>0</v>
      </c>
      <c r="AA171" s="323">
        <f t="shared" si="105"/>
        <v>0</v>
      </c>
      <c r="AB171" s="323">
        <f t="shared" si="106"/>
        <v>0</v>
      </c>
      <c r="AC171" s="323">
        <f t="shared" si="107"/>
        <v>0</v>
      </c>
      <c r="AD171" s="323">
        <f t="shared" si="108"/>
        <v>0</v>
      </c>
      <c r="AE171" s="323">
        <f t="shared" si="109"/>
        <v>0</v>
      </c>
      <c r="AF171" s="323">
        <f t="shared" si="134"/>
        <v>0</v>
      </c>
      <c r="AG171" s="323">
        <f t="shared" si="135"/>
        <v>0</v>
      </c>
      <c r="AH171" s="323">
        <f t="shared" si="110"/>
        <v>0</v>
      </c>
      <c r="AI171" s="323">
        <f t="shared" si="111"/>
        <v>0</v>
      </c>
      <c r="AJ171" s="323">
        <f t="shared" si="112"/>
        <v>0</v>
      </c>
      <c r="AK171" s="323">
        <f t="shared" si="113"/>
        <v>0</v>
      </c>
      <c r="AL171" s="323">
        <f t="shared" si="114"/>
        <v>0</v>
      </c>
      <c r="AM171" s="323">
        <f t="shared" si="115"/>
        <v>0</v>
      </c>
      <c r="AN171" s="323">
        <f t="shared" si="116"/>
        <v>0</v>
      </c>
      <c r="AO171" s="323">
        <f t="shared" si="117"/>
        <v>0</v>
      </c>
      <c r="AP171" s="323">
        <f t="shared" si="118"/>
        <v>0</v>
      </c>
      <c r="AQ171" s="323">
        <f t="shared" si="119"/>
        <v>0</v>
      </c>
      <c r="AR171" s="323">
        <f t="shared" si="120"/>
        <v>0</v>
      </c>
      <c r="AS171" s="323">
        <f t="shared" si="121"/>
        <v>0</v>
      </c>
      <c r="AT171" s="323">
        <f t="shared" si="122"/>
        <v>0</v>
      </c>
      <c r="AU171" s="323">
        <f t="shared" si="123"/>
        <v>0</v>
      </c>
      <c r="AV171" s="323">
        <f t="shared" si="124"/>
        <v>0</v>
      </c>
      <c r="AW171" s="323">
        <f t="shared" si="125"/>
        <v>0</v>
      </c>
      <c r="AX171" s="323">
        <f t="shared" si="126"/>
        <v>0</v>
      </c>
      <c r="AY171" s="323">
        <f t="shared" si="127"/>
        <v>0</v>
      </c>
      <c r="AZ171" s="323">
        <f t="shared" si="128"/>
        <v>0</v>
      </c>
      <c r="BA171" s="323">
        <f t="shared" si="129"/>
        <v>0</v>
      </c>
    </row>
    <row r="172" spans="1:53" s="320" customFormat="1" ht="15.75" customHeight="1">
      <c r="A172" s="63" t="str">
        <f t="array" ref="A172">IF(C172&lt;&gt;0,SUM(($C$11:C172&lt;&gt;0)*1),"")</f>
        <v/>
      </c>
      <c r="B172" s="321"/>
      <c r="C172" s="321"/>
      <c r="D172" s="321"/>
      <c r="E172" s="443"/>
      <c r="F172" s="377"/>
      <c r="G172" s="379"/>
      <c r="H172" s="379"/>
      <c r="I172" s="63" t="str">
        <f t="shared" si="136"/>
        <v/>
      </c>
      <c r="J172" s="323">
        <f t="shared" si="92"/>
        <v>0</v>
      </c>
      <c r="K172" s="323">
        <f t="shared" si="93"/>
        <v>0</v>
      </c>
      <c r="L172" s="323">
        <f t="shared" si="94"/>
        <v>0</v>
      </c>
      <c r="M172" s="323">
        <f t="shared" si="95"/>
        <v>0</v>
      </c>
      <c r="N172" s="323">
        <f t="shared" si="130"/>
        <v>0</v>
      </c>
      <c r="O172" s="323">
        <f t="shared" si="131"/>
        <v>0</v>
      </c>
      <c r="P172" s="323">
        <f t="shared" si="96"/>
        <v>0</v>
      </c>
      <c r="Q172" s="323">
        <f t="shared" si="97"/>
        <v>0</v>
      </c>
      <c r="R172" s="323">
        <f t="shared" si="98"/>
        <v>0</v>
      </c>
      <c r="S172" s="323">
        <f t="shared" si="99"/>
        <v>0</v>
      </c>
      <c r="T172" s="323">
        <f t="shared" si="132"/>
        <v>0</v>
      </c>
      <c r="U172" s="323">
        <f t="shared" si="133"/>
        <v>0</v>
      </c>
      <c r="V172" s="323">
        <f t="shared" si="100"/>
        <v>0</v>
      </c>
      <c r="W172" s="323">
        <f t="shared" si="101"/>
        <v>0</v>
      </c>
      <c r="X172" s="323">
        <f t="shared" si="102"/>
        <v>0</v>
      </c>
      <c r="Y172" s="323">
        <f t="shared" si="103"/>
        <v>0</v>
      </c>
      <c r="Z172" s="323">
        <f t="shared" si="104"/>
        <v>0</v>
      </c>
      <c r="AA172" s="323">
        <f t="shared" si="105"/>
        <v>0</v>
      </c>
      <c r="AB172" s="323">
        <f t="shared" si="106"/>
        <v>0</v>
      </c>
      <c r="AC172" s="323">
        <f t="shared" si="107"/>
        <v>0</v>
      </c>
      <c r="AD172" s="323">
        <f t="shared" si="108"/>
        <v>0</v>
      </c>
      <c r="AE172" s="323">
        <f t="shared" si="109"/>
        <v>0</v>
      </c>
      <c r="AF172" s="323">
        <f t="shared" si="134"/>
        <v>0</v>
      </c>
      <c r="AG172" s="323">
        <f t="shared" si="135"/>
        <v>0</v>
      </c>
      <c r="AH172" s="323">
        <f t="shared" si="110"/>
        <v>0</v>
      </c>
      <c r="AI172" s="323">
        <f t="shared" si="111"/>
        <v>0</v>
      </c>
      <c r="AJ172" s="323">
        <f t="shared" si="112"/>
        <v>0</v>
      </c>
      <c r="AK172" s="323">
        <f t="shared" si="113"/>
        <v>0</v>
      </c>
      <c r="AL172" s="323">
        <f t="shared" si="114"/>
        <v>0</v>
      </c>
      <c r="AM172" s="323">
        <f t="shared" si="115"/>
        <v>0</v>
      </c>
      <c r="AN172" s="323">
        <f t="shared" si="116"/>
        <v>0</v>
      </c>
      <c r="AO172" s="323">
        <f t="shared" si="117"/>
        <v>0</v>
      </c>
      <c r="AP172" s="323">
        <f t="shared" si="118"/>
        <v>0</v>
      </c>
      <c r="AQ172" s="323">
        <f t="shared" si="119"/>
        <v>0</v>
      </c>
      <c r="AR172" s="323">
        <f t="shared" si="120"/>
        <v>0</v>
      </c>
      <c r="AS172" s="323">
        <f t="shared" si="121"/>
        <v>0</v>
      </c>
      <c r="AT172" s="323">
        <f t="shared" si="122"/>
        <v>0</v>
      </c>
      <c r="AU172" s="323">
        <f t="shared" si="123"/>
        <v>0</v>
      </c>
      <c r="AV172" s="323">
        <f t="shared" si="124"/>
        <v>0</v>
      </c>
      <c r="AW172" s="323">
        <f t="shared" si="125"/>
        <v>0</v>
      </c>
      <c r="AX172" s="323">
        <f t="shared" si="126"/>
        <v>0</v>
      </c>
      <c r="AY172" s="323">
        <f t="shared" si="127"/>
        <v>0</v>
      </c>
      <c r="AZ172" s="323">
        <f t="shared" si="128"/>
        <v>0</v>
      </c>
      <c r="BA172" s="323">
        <f t="shared" si="129"/>
        <v>0</v>
      </c>
    </row>
    <row r="173" spans="1:53" s="320" customFormat="1" ht="15.75" customHeight="1">
      <c r="A173" s="63" t="str">
        <f t="array" ref="A173">IF(C173&lt;&gt;0,SUM(($C$11:C173&lt;&gt;0)*1),"")</f>
        <v/>
      </c>
      <c r="B173" s="321"/>
      <c r="C173" s="321"/>
      <c r="D173" s="321"/>
      <c r="E173" s="443"/>
      <c r="F173" s="377"/>
      <c r="G173" s="379"/>
      <c r="H173" s="379"/>
      <c r="I173" s="63" t="str">
        <f t="shared" si="136"/>
        <v/>
      </c>
      <c r="J173" s="323">
        <f t="shared" si="92"/>
        <v>0</v>
      </c>
      <c r="K173" s="323">
        <f t="shared" si="93"/>
        <v>0</v>
      </c>
      <c r="L173" s="323">
        <f t="shared" si="94"/>
        <v>0</v>
      </c>
      <c r="M173" s="323">
        <f t="shared" si="95"/>
        <v>0</v>
      </c>
      <c r="N173" s="323">
        <f t="shared" si="130"/>
        <v>0</v>
      </c>
      <c r="O173" s="323">
        <f t="shared" si="131"/>
        <v>0</v>
      </c>
      <c r="P173" s="323">
        <f t="shared" si="96"/>
        <v>0</v>
      </c>
      <c r="Q173" s="323">
        <f t="shared" si="97"/>
        <v>0</v>
      </c>
      <c r="R173" s="323">
        <f t="shared" si="98"/>
        <v>0</v>
      </c>
      <c r="S173" s="323">
        <f t="shared" si="99"/>
        <v>0</v>
      </c>
      <c r="T173" s="323">
        <f t="shared" si="132"/>
        <v>0</v>
      </c>
      <c r="U173" s="323">
        <f t="shared" si="133"/>
        <v>0</v>
      </c>
      <c r="V173" s="323">
        <f t="shared" si="100"/>
        <v>0</v>
      </c>
      <c r="W173" s="323">
        <f t="shared" si="101"/>
        <v>0</v>
      </c>
      <c r="X173" s="323">
        <f t="shared" si="102"/>
        <v>0</v>
      </c>
      <c r="Y173" s="323">
        <f t="shared" si="103"/>
        <v>0</v>
      </c>
      <c r="Z173" s="323">
        <f t="shared" si="104"/>
        <v>0</v>
      </c>
      <c r="AA173" s="323">
        <f t="shared" si="105"/>
        <v>0</v>
      </c>
      <c r="AB173" s="323">
        <f t="shared" si="106"/>
        <v>0</v>
      </c>
      <c r="AC173" s="323">
        <f t="shared" si="107"/>
        <v>0</v>
      </c>
      <c r="AD173" s="323">
        <f t="shared" si="108"/>
        <v>0</v>
      </c>
      <c r="AE173" s="323">
        <f t="shared" si="109"/>
        <v>0</v>
      </c>
      <c r="AF173" s="323">
        <f t="shared" si="134"/>
        <v>0</v>
      </c>
      <c r="AG173" s="323">
        <f t="shared" si="135"/>
        <v>0</v>
      </c>
      <c r="AH173" s="323">
        <f t="shared" si="110"/>
        <v>0</v>
      </c>
      <c r="AI173" s="323">
        <f t="shared" si="111"/>
        <v>0</v>
      </c>
      <c r="AJ173" s="323">
        <f t="shared" si="112"/>
        <v>0</v>
      </c>
      <c r="AK173" s="323">
        <f t="shared" si="113"/>
        <v>0</v>
      </c>
      <c r="AL173" s="323">
        <f t="shared" si="114"/>
        <v>0</v>
      </c>
      <c r="AM173" s="323">
        <f t="shared" si="115"/>
        <v>0</v>
      </c>
      <c r="AN173" s="323">
        <f t="shared" si="116"/>
        <v>0</v>
      </c>
      <c r="AO173" s="323">
        <f t="shared" si="117"/>
        <v>0</v>
      </c>
      <c r="AP173" s="323">
        <f t="shared" si="118"/>
        <v>0</v>
      </c>
      <c r="AQ173" s="323">
        <f t="shared" si="119"/>
        <v>0</v>
      </c>
      <c r="AR173" s="323">
        <f t="shared" si="120"/>
        <v>0</v>
      </c>
      <c r="AS173" s="323">
        <f t="shared" si="121"/>
        <v>0</v>
      </c>
      <c r="AT173" s="323">
        <f t="shared" si="122"/>
        <v>0</v>
      </c>
      <c r="AU173" s="323">
        <f t="shared" si="123"/>
        <v>0</v>
      </c>
      <c r="AV173" s="323">
        <f t="shared" si="124"/>
        <v>0</v>
      </c>
      <c r="AW173" s="323">
        <f t="shared" si="125"/>
        <v>0</v>
      </c>
      <c r="AX173" s="323">
        <f t="shared" si="126"/>
        <v>0</v>
      </c>
      <c r="AY173" s="323">
        <f t="shared" si="127"/>
        <v>0</v>
      </c>
      <c r="AZ173" s="323">
        <f t="shared" si="128"/>
        <v>0</v>
      </c>
      <c r="BA173" s="323">
        <f t="shared" si="129"/>
        <v>0</v>
      </c>
    </row>
    <row r="174" spans="1:53" s="320" customFormat="1" ht="15.75" customHeight="1">
      <c r="A174" s="63" t="str">
        <f t="array" ref="A174">IF(C174&lt;&gt;0,SUM(($C$11:C174&lt;&gt;0)*1),"")</f>
        <v/>
      </c>
      <c r="B174" s="321"/>
      <c r="C174" s="321"/>
      <c r="D174" s="321"/>
      <c r="E174" s="443"/>
      <c r="F174" s="377"/>
      <c r="G174" s="379"/>
      <c r="H174" s="379"/>
      <c r="I174" s="63" t="str">
        <f t="shared" si="136"/>
        <v/>
      </c>
      <c r="J174" s="323">
        <f t="shared" si="92"/>
        <v>0</v>
      </c>
      <c r="K174" s="323">
        <f t="shared" si="93"/>
        <v>0</v>
      </c>
      <c r="L174" s="323">
        <f t="shared" si="94"/>
        <v>0</v>
      </c>
      <c r="M174" s="323">
        <f t="shared" si="95"/>
        <v>0</v>
      </c>
      <c r="N174" s="323">
        <f t="shared" si="130"/>
        <v>0</v>
      </c>
      <c r="O174" s="323">
        <f t="shared" si="131"/>
        <v>0</v>
      </c>
      <c r="P174" s="323">
        <f t="shared" si="96"/>
        <v>0</v>
      </c>
      <c r="Q174" s="323">
        <f t="shared" si="97"/>
        <v>0</v>
      </c>
      <c r="R174" s="323">
        <f t="shared" si="98"/>
        <v>0</v>
      </c>
      <c r="S174" s="323">
        <f t="shared" si="99"/>
        <v>0</v>
      </c>
      <c r="T174" s="323">
        <f t="shared" si="132"/>
        <v>0</v>
      </c>
      <c r="U174" s="323">
        <f t="shared" si="133"/>
        <v>0</v>
      </c>
      <c r="V174" s="323">
        <f t="shared" si="100"/>
        <v>0</v>
      </c>
      <c r="W174" s="323">
        <f t="shared" si="101"/>
        <v>0</v>
      </c>
      <c r="X174" s="323">
        <f t="shared" si="102"/>
        <v>0</v>
      </c>
      <c r="Y174" s="323">
        <f t="shared" si="103"/>
        <v>0</v>
      </c>
      <c r="Z174" s="323">
        <f t="shared" si="104"/>
        <v>0</v>
      </c>
      <c r="AA174" s="323">
        <f t="shared" si="105"/>
        <v>0</v>
      </c>
      <c r="AB174" s="323">
        <f t="shared" si="106"/>
        <v>0</v>
      </c>
      <c r="AC174" s="323">
        <f t="shared" si="107"/>
        <v>0</v>
      </c>
      <c r="AD174" s="323">
        <f t="shared" si="108"/>
        <v>0</v>
      </c>
      <c r="AE174" s="323">
        <f t="shared" si="109"/>
        <v>0</v>
      </c>
      <c r="AF174" s="323">
        <f t="shared" si="134"/>
        <v>0</v>
      </c>
      <c r="AG174" s="323">
        <f t="shared" si="135"/>
        <v>0</v>
      </c>
      <c r="AH174" s="323">
        <f t="shared" si="110"/>
        <v>0</v>
      </c>
      <c r="AI174" s="323">
        <f t="shared" si="111"/>
        <v>0</v>
      </c>
      <c r="AJ174" s="323">
        <f t="shared" si="112"/>
        <v>0</v>
      </c>
      <c r="AK174" s="323">
        <f t="shared" si="113"/>
        <v>0</v>
      </c>
      <c r="AL174" s="323">
        <f t="shared" si="114"/>
        <v>0</v>
      </c>
      <c r="AM174" s="323">
        <f t="shared" si="115"/>
        <v>0</v>
      </c>
      <c r="AN174" s="323">
        <f t="shared" si="116"/>
        <v>0</v>
      </c>
      <c r="AO174" s="323">
        <f t="shared" si="117"/>
        <v>0</v>
      </c>
      <c r="AP174" s="323">
        <f t="shared" si="118"/>
        <v>0</v>
      </c>
      <c r="AQ174" s="323">
        <f t="shared" si="119"/>
        <v>0</v>
      </c>
      <c r="AR174" s="323">
        <f t="shared" si="120"/>
        <v>0</v>
      </c>
      <c r="AS174" s="323">
        <f t="shared" si="121"/>
        <v>0</v>
      </c>
      <c r="AT174" s="323">
        <f t="shared" si="122"/>
        <v>0</v>
      </c>
      <c r="AU174" s="323">
        <f t="shared" si="123"/>
        <v>0</v>
      </c>
      <c r="AV174" s="323">
        <f t="shared" si="124"/>
        <v>0</v>
      </c>
      <c r="AW174" s="323">
        <f t="shared" si="125"/>
        <v>0</v>
      </c>
      <c r="AX174" s="323">
        <f t="shared" si="126"/>
        <v>0</v>
      </c>
      <c r="AY174" s="323">
        <f t="shared" si="127"/>
        <v>0</v>
      </c>
      <c r="AZ174" s="323">
        <f t="shared" si="128"/>
        <v>0</v>
      </c>
      <c r="BA174" s="323">
        <f t="shared" si="129"/>
        <v>0</v>
      </c>
    </row>
    <row r="175" spans="1:53" s="320" customFormat="1" ht="15.75" customHeight="1">
      <c r="A175" s="63" t="str">
        <f t="array" ref="A175">IF(C175&lt;&gt;0,SUM(($C$11:C175&lt;&gt;0)*1),"")</f>
        <v/>
      </c>
      <c r="B175" s="321"/>
      <c r="C175" s="321"/>
      <c r="D175" s="321"/>
      <c r="E175" s="443"/>
      <c r="F175" s="377"/>
      <c r="G175" s="379"/>
      <c r="H175" s="379"/>
      <c r="I175" s="63" t="str">
        <f t="shared" si="136"/>
        <v/>
      </c>
      <c r="J175" s="323">
        <f t="shared" si="92"/>
        <v>0</v>
      </c>
      <c r="K175" s="323">
        <f t="shared" si="93"/>
        <v>0</v>
      </c>
      <c r="L175" s="323">
        <f t="shared" si="94"/>
        <v>0</v>
      </c>
      <c r="M175" s="323">
        <f t="shared" si="95"/>
        <v>0</v>
      </c>
      <c r="N175" s="323">
        <f t="shared" si="130"/>
        <v>0</v>
      </c>
      <c r="O175" s="323">
        <f t="shared" si="131"/>
        <v>0</v>
      </c>
      <c r="P175" s="323">
        <f t="shared" si="96"/>
        <v>0</v>
      </c>
      <c r="Q175" s="323">
        <f t="shared" si="97"/>
        <v>0</v>
      </c>
      <c r="R175" s="323">
        <f t="shared" si="98"/>
        <v>0</v>
      </c>
      <c r="S175" s="323">
        <f t="shared" si="99"/>
        <v>0</v>
      </c>
      <c r="T175" s="323">
        <f t="shared" si="132"/>
        <v>0</v>
      </c>
      <c r="U175" s="323">
        <f t="shared" si="133"/>
        <v>0</v>
      </c>
      <c r="V175" s="323">
        <f t="shared" si="100"/>
        <v>0</v>
      </c>
      <c r="W175" s="323">
        <f t="shared" si="101"/>
        <v>0</v>
      </c>
      <c r="X175" s="323">
        <f t="shared" si="102"/>
        <v>0</v>
      </c>
      <c r="Y175" s="323">
        <f t="shared" si="103"/>
        <v>0</v>
      </c>
      <c r="Z175" s="323">
        <f t="shared" si="104"/>
        <v>0</v>
      </c>
      <c r="AA175" s="323">
        <f t="shared" si="105"/>
        <v>0</v>
      </c>
      <c r="AB175" s="323">
        <f t="shared" si="106"/>
        <v>0</v>
      </c>
      <c r="AC175" s="323">
        <f t="shared" si="107"/>
        <v>0</v>
      </c>
      <c r="AD175" s="323">
        <f t="shared" si="108"/>
        <v>0</v>
      </c>
      <c r="AE175" s="323">
        <f t="shared" si="109"/>
        <v>0</v>
      </c>
      <c r="AF175" s="323">
        <f t="shared" si="134"/>
        <v>0</v>
      </c>
      <c r="AG175" s="323">
        <f t="shared" si="135"/>
        <v>0</v>
      </c>
      <c r="AH175" s="323">
        <f t="shared" si="110"/>
        <v>0</v>
      </c>
      <c r="AI175" s="323">
        <f t="shared" si="111"/>
        <v>0</v>
      </c>
      <c r="AJ175" s="323">
        <f t="shared" si="112"/>
        <v>0</v>
      </c>
      <c r="AK175" s="323">
        <f t="shared" si="113"/>
        <v>0</v>
      </c>
      <c r="AL175" s="323">
        <f t="shared" si="114"/>
        <v>0</v>
      </c>
      <c r="AM175" s="323">
        <f t="shared" si="115"/>
        <v>0</v>
      </c>
      <c r="AN175" s="323">
        <f t="shared" si="116"/>
        <v>0</v>
      </c>
      <c r="AO175" s="323">
        <f t="shared" si="117"/>
        <v>0</v>
      </c>
      <c r="AP175" s="323">
        <f t="shared" si="118"/>
        <v>0</v>
      </c>
      <c r="AQ175" s="323">
        <f t="shared" si="119"/>
        <v>0</v>
      </c>
      <c r="AR175" s="323">
        <f t="shared" si="120"/>
        <v>0</v>
      </c>
      <c r="AS175" s="323">
        <f t="shared" si="121"/>
        <v>0</v>
      </c>
      <c r="AT175" s="323">
        <f t="shared" si="122"/>
        <v>0</v>
      </c>
      <c r="AU175" s="323">
        <f t="shared" si="123"/>
        <v>0</v>
      </c>
      <c r="AV175" s="323">
        <f t="shared" si="124"/>
        <v>0</v>
      </c>
      <c r="AW175" s="323">
        <f t="shared" si="125"/>
        <v>0</v>
      </c>
      <c r="AX175" s="323">
        <f t="shared" si="126"/>
        <v>0</v>
      </c>
      <c r="AY175" s="323">
        <f t="shared" si="127"/>
        <v>0</v>
      </c>
      <c r="AZ175" s="323">
        <f t="shared" si="128"/>
        <v>0</v>
      </c>
      <c r="BA175" s="323">
        <f t="shared" si="129"/>
        <v>0</v>
      </c>
    </row>
    <row r="176" spans="1:53" s="320" customFormat="1" ht="15.75" customHeight="1">
      <c r="A176" s="63" t="str">
        <f t="array" ref="A176">IF(C176&lt;&gt;0,SUM(($C$11:C176&lt;&gt;0)*1),"")</f>
        <v/>
      </c>
      <c r="B176" s="321"/>
      <c r="C176" s="321"/>
      <c r="D176" s="321"/>
      <c r="E176" s="443"/>
      <c r="F176" s="377"/>
      <c r="G176" s="379"/>
      <c r="H176" s="379"/>
      <c r="I176" s="63" t="str">
        <f>A176</f>
        <v/>
      </c>
      <c r="J176" s="323">
        <f t="shared" si="92"/>
        <v>0</v>
      </c>
      <c r="K176" s="323">
        <f t="shared" si="93"/>
        <v>0</v>
      </c>
      <c r="L176" s="323">
        <f t="shared" si="94"/>
        <v>0</v>
      </c>
      <c r="M176" s="323">
        <f t="shared" si="95"/>
        <v>0</v>
      </c>
      <c r="N176" s="323">
        <f t="shared" si="130"/>
        <v>0</v>
      </c>
      <c r="O176" s="323">
        <f t="shared" si="131"/>
        <v>0</v>
      </c>
      <c r="P176" s="323">
        <f t="shared" si="96"/>
        <v>0</v>
      </c>
      <c r="Q176" s="323">
        <f t="shared" si="97"/>
        <v>0</v>
      </c>
      <c r="R176" s="323">
        <f t="shared" si="98"/>
        <v>0</v>
      </c>
      <c r="S176" s="323">
        <f t="shared" si="99"/>
        <v>0</v>
      </c>
      <c r="T176" s="323">
        <f t="shared" si="132"/>
        <v>0</v>
      </c>
      <c r="U176" s="323">
        <f t="shared" si="133"/>
        <v>0</v>
      </c>
      <c r="V176" s="323">
        <f t="shared" si="100"/>
        <v>0</v>
      </c>
      <c r="W176" s="323">
        <f t="shared" si="101"/>
        <v>0</v>
      </c>
      <c r="X176" s="323">
        <f t="shared" si="102"/>
        <v>0</v>
      </c>
      <c r="Y176" s="323">
        <f t="shared" si="103"/>
        <v>0</v>
      </c>
      <c r="Z176" s="323">
        <f t="shared" si="104"/>
        <v>0</v>
      </c>
      <c r="AA176" s="323">
        <f t="shared" si="105"/>
        <v>0</v>
      </c>
      <c r="AB176" s="323">
        <f t="shared" si="106"/>
        <v>0</v>
      </c>
      <c r="AC176" s="323">
        <f t="shared" si="107"/>
        <v>0</v>
      </c>
      <c r="AD176" s="323">
        <f t="shared" si="108"/>
        <v>0</v>
      </c>
      <c r="AE176" s="323">
        <f t="shared" si="109"/>
        <v>0</v>
      </c>
      <c r="AF176" s="323">
        <f t="shared" si="134"/>
        <v>0</v>
      </c>
      <c r="AG176" s="323">
        <f t="shared" si="135"/>
        <v>0</v>
      </c>
      <c r="AH176" s="323">
        <f t="shared" si="110"/>
        <v>0</v>
      </c>
      <c r="AI176" s="323">
        <f t="shared" si="111"/>
        <v>0</v>
      </c>
      <c r="AJ176" s="323">
        <f t="shared" si="112"/>
        <v>0</v>
      </c>
      <c r="AK176" s="323">
        <f t="shared" si="113"/>
        <v>0</v>
      </c>
      <c r="AL176" s="323">
        <f t="shared" si="114"/>
        <v>0</v>
      </c>
      <c r="AM176" s="323">
        <f t="shared" si="115"/>
        <v>0</v>
      </c>
      <c r="AN176" s="323">
        <f t="shared" si="116"/>
        <v>0</v>
      </c>
      <c r="AO176" s="323">
        <f t="shared" si="117"/>
        <v>0</v>
      </c>
      <c r="AP176" s="323">
        <f t="shared" si="118"/>
        <v>0</v>
      </c>
      <c r="AQ176" s="323">
        <f t="shared" si="119"/>
        <v>0</v>
      </c>
      <c r="AR176" s="323">
        <f t="shared" si="120"/>
        <v>0</v>
      </c>
      <c r="AS176" s="323">
        <f t="shared" si="121"/>
        <v>0</v>
      </c>
      <c r="AT176" s="323">
        <f t="shared" si="122"/>
        <v>0</v>
      </c>
      <c r="AU176" s="323">
        <f t="shared" si="123"/>
        <v>0</v>
      </c>
      <c r="AV176" s="323">
        <f t="shared" si="124"/>
        <v>0</v>
      </c>
      <c r="AW176" s="323">
        <f t="shared" si="125"/>
        <v>0</v>
      </c>
      <c r="AX176" s="323">
        <f t="shared" si="126"/>
        <v>0</v>
      </c>
      <c r="AY176" s="323">
        <f t="shared" si="127"/>
        <v>0</v>
      </c>
      <c r="AZ176" s="323">
        <f t="shared" si="128"/>
        <v>0</v>
      </c>
      <c r="BA176" s="323">
        <f t="shared" si="129"/>
        <v>0</v>
      </c>
    </row>
    <row r="177" spans="1:53" s="320" customFormat="1" ht="15.75" customHeight="1">
      <c r="A177" s="63" t="str">
        <f t="array" ref="A177">IF(C177&lt;&gt;0,SUM(($C$11:C177&lt;&gt;0)*1),"")</f>
        <v/>
      </c>
      <c r="B177" s="321"/>
      <c r="C177" s="321"/>
      <c r="D177" s="321"/>
      <c r="E177" s="443"/>
      <c r="F177" s="377"/>
      <c r="G177" s="379"/>
      <c r="H177" s="379"/>
      <c r="I177" s="63" t="str">
        <f t="shared" ref="I177:I230" si="137">A177</f>
        <v/>
      </c>
      <c r="J177" s="323">
        <f t="shared" si="92"/>
        <v>0</v>
      </c>
      <c r="K177" s="323">
        <f t="shared" si="93"/>
        <v>0</v>
      </c>
      <c r="L177" s="323">
        <f t="shared" si="94"/>
        <v>0</v>
      </c>
      <c r="M177" s="323">
        <f t="shared" si="95"/>
        <v>0</v>
      </c>
      <c r="N177" s="323">
        <f t="shared" si="130"/>
        <v>0</v>
      </c>
      <c r="O177" s="323">
        <f t="shared" si="131"/>
        <v>0</v>
      </c>
      <c r="P177" s="323">
        <f t="shared" si="96"/>
        <v>0</v>
      </c>
      <c r="Q177" s="323">
        <f t="shared" si="97"/>
        <v>0</v>
      </c>
      <c r="R177" s="323">
        <f t="shared" si="98"/>
        <v>0</v>
      </c>
      <c r="S177" s="323">
        <f t="shared" si="99"/>
        <v>0</v>
      </c>
      <c r="T177" s="323">
        <f t="shared" si="132"/>
        <v>0</v>
      </c>
      <c r="U177" s="323">
        <f t="shared" si="133"/>
        <v>0</v>
      </c>
      <c r="V177" s="323">
        <f t="shared" si="100"/>
        <v>0</v>
      </c>
      <c r="W177" s="323">
        <f t="shared" si="101"/>
        <v>0</v>
      </c>
      <c r="X177" s="323">
        <f t="shared" si="102"/>
        <v>0</v>
      </c>
      <c r="Y177" s="323">
        <f t="shared" si="103"/>
        <v>0</v>
      </c>
      <c r="Z177" s="323">
        <f t="shared" si="104"/>
        <v>0</v>
      </c>
      <c r="AA177" s="323">
        <f t="shared" si="105"/>
        <v>0</v>
      </c>
      <c r="AB177" s="323">
        <f t="shared" si="106"/>
        <v>0</v>
      </c>
      <c r="AC177" s="323">
        <f t="shared" si="107"/>
        <v>0</v>
      </c>
      <c r="AD177" s="323">
        <f t="shared" si="108"/>
        <v>0</v>
      </c>
      <c r="AE177" s="323">
        <f t="shared" si="109"/>
        <v>0</v>
      </c>
      <c r="AF177" s="323">
        <f t="shared" si="134"/>
        <v>0</v>
      </c>
      <c r="AG177" s="323">
        <f t="shared" si="135"/>
        <v>0</v>
      </c>
      <c r="AH177" s="323">
        <f t="shared" si="110"/>
        <v>0</v>
      </c>
      <c r="AI177" s="323">
        <f t="shared" si="111"/>
        <v>0</v>
      </c>
      <c r="AJ177" s="323">
        <f t="shared" si="112"/>
        <v>0</v>
      </c>
      <c r="AK177" s="323">
        <f t="shared" si="113"/>
        <v>0</v>
      </c>
      <c r="AL177" s="323">
        <f t="shared" si="114"/>
        <v>0</v>
      </c>
      <c r="AM177" s="323">
        <f t="shared" si="115"/>
        <v>0</v>
      </c>
      <c r="AN177" s="323">
        <f t="shared" si="116"/>
        <v>0</v>
      </c>
      <c r="AO177" s="323">
        <f t="shared" si="117"/>
        <v>0</v>
      </c>
      <c r="AP177" s="323">
        <f t="shared" si="118"/>
        <v>0</v>
      </c>
      <c r="AQ177" s="323">
        <f t="shared" si="119"/>
        <v>0</v>
      </c>
      <c r="AR177" s="323">
        <f t="shared" si="120"/>
        <v>0</v>
      </c>
      <c r="AS177" s="323">
        <f t="shared" si="121"/>
        <v>0</v>
      </c>
      <c r="AT177" s="323">
        <f t="shared" si="122"/>
        <v>0</v>
      </c>
      <c r="AU177" s="323">
        <f t="shared" si="123"/>
        <v>0</v>
      </c>
      <c r="AV177" s="323">
        <f t="shared" si="124"/>
        <v>0</v>
      </c>
      <c r="AW177" s="323">
        <f t="shared" si="125"/>
        <v>0</v>
      </c>
      <c r="AX177" s="323">
        <f t="shared" si="126"/>
        <v>0</v>
      </c>
      <c r="AY177" s="323">
        <f t="shared" si="127"/>
        <v>0</v>
      </c>
      <c r="AZ177" s="323">
        <f t="shared" si="128"/>
        <v>0</v>
      </c>
      <c r="BA177" s="323">
        <f t="shared" si="129"/>
        <v>0</v>
      </c>
    </row>
    <row r="178" spans="1:53" s="320" customFormat="1" ht="15.75" customHeight="1">
      <c r="A178" s="63" t="str">
        <f t="array" ref="A178">IF(C178&lt;&gt;0,SUM(($C$11:C178&lt;&gt;0)*1),"")</f>
        <v/>
      </c>
      <c r="B178" s="321"/>
      <c r="C178" s="321"/>
      <c r="D178" s="321"/>
      <c r="E178" s="443"/>
      <c r="F178" s="377"/>
      <c r="G178" s="379"/>
      <c r="H178" s="379"/>
      <c r="I178" s="63" t="str">
        <f t="shared" si="137"/>
        <v/>
      </c>
      <c r="J178" s="323">
        <f t="shared" si="92"/>
        <v>0</v>
      </c>
      <c r="K178" s="323">
        <f t="shared" si="93"/>
        <v>0</v>
      </c>
      <c r="L178" s="323">
        <f t="shared" si="94"/>
        <v>0</v>
      </c>
      <c r="M178" s="323">
        <f t="shared" si="95"/>
        <v>0</v>
      </c>
      <c r="N178" s="323">
        <f t="shared" si="130"/>
        <v>0</v>
      </c>
      <c r="O178" s="323">
        <f t="shared" si="131"/>
        <v>0</v>
      </c>
      <c r="P178" s="323">
        <f t="shared" si="96"/>
        <v>0</v>
      </c>
      <c r="Q178" s="323">
        <f t="shared" si="97"/>
        <v>0</v>
      </c>
      <c r="R178" s="323">
        <f t="shared" si="98"/>
        <v>0</v>
      </c>
      <c r="S178" s="323">
        <f t="shared" si="99"/>
        <v>0</v>
      </c>
      <c r="T178" s="323">
        <f t="shared" si="132"/>
        <v>0</v>
      </c>
      <c r="U178" s="323">
        <f t="shared" si="133"/>
        <v>0</v>
      </c>
      <c r="V178" s="323">
        <f t="shared" si="100"/>
        <v>0</v>
      </c>
      <c r="W178" s="323">
        <f t="shared" si="101"/>
        <v>0</v>
      </c>
      <c r="X178" s="323">
        <f t="shared" si="102"/>
        <v>0</v>
      </c>
      <c r="Y178" s="323">
        <f t="shared" si="103"/>
        <v>0</v>
      </c>
      <c r="Z178" s="323">
        <f t="shared" si="104"/>
        <v>0</v>
      </c>
      <c r="AA178" s="323">
        <f t="shared" si="105"/>
        <v>0</v>
      </c>
      <c r="AB178" s="323">
        <f t="shared" si="106"/>
        <v>0</v>
      </c>
      <c r="AC178" s="323">
        <f t="shared" si="107"/>
        <v>0</v>
      </c>
      <c r="AD178" s="323">
        <f t="shared" si="108"/>
        <v>0</v>
      </c>
      <c r="AE178" s="323">
        <f t="shared" si="109"/>
        <v>0</v>
      </c>
      <c r="AF178" s="323">
        <f t="shared" si="134"/>
        <v>0</v>
      </c>
      <c r="AG178" s="323">
        <f t="shared" si="135"/>
        <v>0</v>
      </c>
      <c r="AH178" s="323">
        <f t="shared" si="110"/>
        <v>0</v>
      </c>
      <c r="AI178" s="323">
        <f t="shared" si="111"/>
        <v>0</v>
      </c>
      <c r="AJ178" s="323">
        <f t="shared" si="112"/>
        <v>0</v>
      </c>
      <c r="AK178" s="323">
        <f t="shared" si="113"/>
        <v>0</v>
      </c>
      <c r="AL178" s="323">
        <f t="shared" si="114"/>
        <v>0</v>
      </c>
      <c r="AM178" s="323">
        <f t="shared" si="115"/>
        <v>0</v>
      </c>
      <c r="AN178" s="323">
        <f t="shared" si="116"/>
        <v>0</v>
      </c>
      <c r="AO178" s="323">
        <f t="shared" si="117"/>
        <v>0</v>
      </c>
      <c r="AP178" s="323">
        <f t="shared" si="118"/>
        <v>0</v>
      </c>
      <c r="AQ178" s="323">
        <f t="shared" si="119"/>
        <v>0</v>
      </c>
      <c r="AR178" s="323">
        <f t="shared" si="120"/>
        <v>0</v>
      </c>
      <c r="AS178" s="323">
        <f t="shared" si="121"/>
        <v>0</v>
      </c>
      <c r="AT178" s="323">
        <f t="shared" si="122"/>
        <v>0</v>
      </c>
      <c r="AU178" s="323">
        <f t="shared" si="123"/>
        <v>0</v>
      </c>
      <c r="AV178" s="323">
        <f t="shared" si="124"/>
        <v>0</v>
      </c>
      <c r="AW178" s="323">
        <f t="shared" si="125"/>
        <v>0</v>
      </c>
      <c r="AX178" s="323">
        <f t="shared" si="126"/>
        <v>0</v>
      </c>
      <c r="AY178" s="323">
        <f t="shared" si="127"/>
        <v>0</v>
      </c>
      <c r="AZ178" s="323">
        <f t="shared" si="128"/>
        <v>0</v>
      </c>
      <c r="BA178" s="323">
        <f t="shared" si="129"/>
        <v>0</v>
      </c>
    </row>
    <row r="179" spans="1:53" s="320" customFormat="1" ht="15.75" customHeight="1">
      <c r="A179" s="63" t="str">
        <f t="array" ref="A179">IF(C179&lt;&gt;0,SUM(($C$11:C179&lt;&gt;0)*1),"")</f>
        <v/>
      </c>
      <c r="B179" s="321"/>
      <c r="C179" s="321"/>
      <c r="D179" s="321"/>
      <c r="E179" s="443"/>
      <c r="F179" s="377"/>
      <c r="G179" s="379"/>
      <c r="H179" s="379"/>
      <c r="I179" s="63" t="str">
        <f t="shared" si="137"/>
        <v/>
      </c>
      <c r="J179" s="323">
        <f t="shared" si="92"/>
        <v>0</v>
      </c>
      <c r="K179" s="323">
        <f t="shared" si="93"/>
        <v>0</v>
      </c>
      <c r="L179" s="323">
        <f t="shared" si="94"/>
        <v>0</v>
      </c>
      <c r="M179" s="323">
        <f t="shared" si="95"/>
        <v>0</v>
      </c>
      <c r="N179" s="323">
        <f t="shared" si="130"/>
        <v>0</v>
      </c>
      <c r="O179" s="323">
        <f t="shared" si="131"/>
        <v>0</v>
      </c>
      <c r="P179" s="323">
        <f t="shared" si="96"/>
        <v>0</v>
      </c>
      <c r="Q179" s="323">
        <f t="shared" si="97"/>
        <v>0</v>
      </c>
      <c r="R179" s="323">
        <f t="shared" si="98"/>
        <v>0</v>
      </c>
      <c r="S179" s="323">
        <f t="shared" si="99"/>
        <v>0</v>
      </c>
      <c r="T179" s="323">
        <f t="shared" si="132"/>
        <v>0</v>
      </c>
      <c r="U179" s="323">
        <f t="shared" si="133"/>
        <v>0</v>
      </c>
      <c r="V179" s="323">
        <f t="shared" si="100"/>
        <v>0</v>
      </c>
      <c r="W179" s="323">
        <f t="shared" si="101"/>
        <v>0</v>
      </c>
      <c r="X179" s="323">
        <f t="shared" si="102"/>
        <v>0</v>
      </c>
      <c r="Y179" s="323">
        <f t="shared" si="103"/>
        <v>0</v>
      </c>
      <c r="Z179" s="323">
        <f t="shared" si="104"/>
        <v>0</v>
      </c>
      <c r="AA179" s="323">
        <f t="shared" si="105"/>
        <v>0</v>
      </c>
      <c r="AB179" s="323">
        <f t="shared" si="106"/>
        <v>0</v>
      </c>
      <c r="AC179" s="323">
        <f t="shared" si="107"/>
        <v>0</v>
      </c>
      <c r="AD179" s="323">
        <f t="shared" si="108"/>
        <v>0</v>
      </c>
      <c r="AE179" s="323">
        <f t="shared" si="109"/>
        <v>0</v>
      </c>
      <c r="AF179" s="323">
        <f t="shared" si="134"/>
        <v>0</v>
      </c>
      <c r="AG179" s="323">
        <f t="shared" si="135"/>
        <v>0</v>
      </c>
      <c r="AH179" s="323">
        <f t="shared" si="110"/>
        <v>0</v>
      </c>
      <c r="AI179" s="323">
        <f t="shared" si="111"/>
        <v>0</v>
      </c>
      <c r="AJ179" s="323">
        <f t="shared" si="112"/>
        <v>0</v>
      </c>
      <c r="AK179" s="323">
        <f t="shared" si="113"/>
        <v>0</v>
      </c>
      <c r="AL179" s="323">
        <f t="shared" si="114"/>
        <v>0</v>
      </c>
      <c r="AM179" s="323">
        <f t="shared" si="115"/>
        <v>0</v>
      </c>
      <c r="AN179" s="323">
        <f t="shared" si="116"/>
        <v>0</v>
      </c>
      <c r="AO179" s="323">
        <f t="shared" si="117"/>
        <v>0</v>
      </c>
      <c r="AP179" s="323">
        <f t="shared" si="118"/>
        <v>0</v>
      </c>
      <c r="AQ179" s="323">
        <f t="shared" si="119"/>
        <v>0</v>
      </c>
      <c r="AR179" s="323">
        <f t="shared" si="120"/>
        <v>0</v>
      </c>
      <c r="AS179" s="323">
        <f t="shared" si="121"/>
        <v>0</v>
      </c>
      <c r="AT179" s="323">
        <f t="shared" si="122"/>
        <v>0</v>
      </c>
      <c r="AU179" s="323">
        <f t="shared" si="123"/>
        <v>0</v>
      </c>
      <c r="AV179" s="323">
        <f t="shared" si="124"/>
        <v>0</v>
      </c>
      <c r="AW179" s="323">
        <f t="shared" si="125"/>
        <v>0</v>
      </c>
      <c r="AX179" s="323">
        <f t="shared" si="126"/>
        <v>0</v>
      </c>
      <c r="AY179" s="323">
        <f t="shared" si="127"/>
        <v>0</v>
      </c>
      <c r="AZ179" s="323">
        <f t="shared" si="128"/>
        <v>0</v>
      </c>
      <c r="BA179" s="323">
        <f t="shared" si="129"/>
        <v>0</v>
      </c>
    </row>
    <row r="180" spans="1:53" s="320" customFormat="1" ht="15.75" customHeight="1">
      <c r="A180" s="63" t="str">
        <f t="array" ref="A180">IF(C180&lt;&gt;0,SUM(($C$11:C180&lt;&gt;0)*1),"")</f>
        <v/>
      </c>
      <c r="B180" s="321"/>
      <c r="C180" s="321"/>
      <c r="D180" s="321"/>
      <c r="E180" s="443"/>
      <c r="F180" s="377"/>
      <c r="G180" s="379"/>
      <c r="H180" s="379"/>
      <c r="I180" s="63" t="str">
        <f t="shared" si="137"/>
        <v/>
      </c>
      <c r="J180" s="323">
        <f t="shared" si="92"/>
        <v>0</v>
      </c>
      <c r="K180" s="323">
        <f t="shared" si="93"/>
        <v>0</v>
      </c>
      <c r="L180" s="323">
        <f t="shared" si="94"/>
        <v>0</v>
      </c>
      <c r="M180" s="323">
        <f t="shared" si="95"/>
        <v>0</v>
      </c>
      <c r="N180" s="323">
        <f t="shared" si="130"/>
        <v>0</v>
      </c>
      <c r="O180" s="323">
        <f t="shared" si="131"/>
        <v>0</v>
      </c>
      <c r="P180" s="323">
        <f t="shared" si="96"/>
        <v>0</v>
      </c>
      <c r="Q180" s="323">
        <f t="shared" si="97"/>
        <v>0</v>
      </c>
      <c r="R180" s="323">
        <f t="shared" si="98"/>
        <v>0</v>
      </c>
      <c r="S180" s="323">
        <f t="shared" si="99"/>
        <v>0</v>
      </c>
      <c r="T180" s="323">
        <f t="shared" si="132"/>
        <v>0</v>
      </c>
      <c r="U180" s="323">
        <f t="shared" si="133"/>
        <v>0</v>
      </c>
      <c r="V180" s="323">
        <f t="shared" si="100"/>
        <v>0</v>
      </c>
      <c r="W180" s="323">
        <f t="shared" si="101"/>
        <v>0</v>
      </c>
      <c r="X180" s="323">
        <f t="shared" si="102"/>
        <v>0</v>
      </c>
      <c r="Y180" s="323">
        <f t="shared" si="103"/>
        <v>0</v>
      </c>
      <c r="Z180" s="323">
        <f t="shared" si="104"/>
        <v>0</v>
      </c>
      <c r="AA180" s="323">
        <f t="shared" si="105"/>
        <v>0</v>
      </c>
      <c r="AB180" s="323">
        <f t="shared" si="106"/>
        <v>0</v>
      </c>
      <c r="AC180" s="323">
        <f t="shared" si="107"/>
        <v>0</v>
      </c>
      <c r="AD180" s="323">
        <f t="shared" si="108"/>
        <v>0</v>
      </c>
      <c r="AE180" s="323">
        <f t="shared" si="109"/>
        <v>0</v>
      </c>
      <c r="AF180" s="323">
        <f t="shared" si="134"/>
        <v>0</v>
      </c>
      <c r="AG180" s="323">
        <f t="shared" si="135"/>
        <v>0</v>
      </c>
      <c r="AH180" s="323">
        <f t="shared" si="110"/>
        <v>0</v>
      </c>
      <c r="AI180" s="323">
        <f t="shared" si="111"/>
        <v>0</v>
      </c>
      <c r="AJ180" s="323">
        <f t="shared" si="112"/>
        <v>0</v>
      </c>
      <c r="AK180" s="323">
        <f t="shared" si="113"/>
        <v>0</v>
      </c>
      <c r="AL180" s="323">
        <f t="shared" si="114"/>
        <v>0</v>
      </c>
      <c r="AM180" s="323">
        <f t="shared" si="115"/>
        <v>0</v>
      </c>
      <c r="AN180" s="323">
        <f t="shared" si="116"/>
        <v>0</v>
      </c>
      <c r="AO180" s="323">
        <f t="shared" si="117"/>
        <v>0</v>
      </c>
      <c r="AP180" s="323">
        <f t="shared" si="118"/>
        <v>0</v>
      </c>
      <c r="AQ180" s="323">
        <f t="shared" si="119"/>
        <v>0</v>
      </c>
      <c r="AR180" s="323">
        <f t="shared" si="120"/>
        <v>0</v>
      </c>
      <c r="AS180" s="323">
        <f t="shared" si="121"/>
        <v>0</v>
      </c>
      <c r="AT180" s="323">
        <f t="shared" si="122"/>
        <v>0</v>
      </c>
      <c r="AU180" s="323">
        <f t="shared" si="123"/>
        <v>0</v>
      </c>
      <c r="AV180" s="323">
        <f t="shared" si="124"/>
        <v>0</v>
      </c>
      <c r="AW180" s="323">
        <f t="shared" si="125"/>
        <v>0</v>
      </c>
      <c r="AX180" s="323">
        <f t="shared" si="126"/>
        <v>0</v>
      </c>
      <c r="AY180" s="323">
        <f t="shared" si="127"/>
        <v>0</v>
      </c>
      <c r="AZ180" s="323">
        <f t="shared" si="128"/>
        <v>0</v>
      </c>
      <c r="BA180" s="323">
        <f t="shared" si="129"/>
        <v>0</v>
      </c>
    </row>
    <row r="181" spans="1:53" s="320" customFormat="1" ht="15.75" customHeight="1">
      <c r="A181" s="63" t="str">
        <f t="array" ref="A181">IF(C181&lt;&gt;0,SUM(($C$11:C181&lt;&gt;0)*1),"")</f>
        <v/>
      </c>
      <c r="B181" s="321"/>
      <c r="C181" s="321"/>
      <c r="D181" s="321"/>
      <c r="E181" s="443"/>
      <c r="F181" s="377"/>
      <c r="G181" s="379"/>
      <c r="H181" s="379"/>
      <c r="I181" s="63" t="str">
        <f t="shared" si="137"/>
        <v/>
      </c>
      <c r="J181" s="323">
        <f t="shared" si="92"/>
        <v>0</v>
      </c>
      <c r="K181" s="323">
        <f t="shared" si="93"/>
        <v>0</v>
      </c>
      <c r="L181" s="323">
        <f t="shared" si="94"/>
        <v>0</v>
      </c>
      <c r="M181" s="323">
        <f t="shared" si="95"/>
        <v>0</v>
      </c>
      <c r="N181" s="323">
        <f t="shared" si="130"/>
        <v>0</v>
      </c>
      <c r="O181" s="323">
        <f t="shared" si="131"/>
        <v>0</v>
      </c>
      <c r="P181" s="323">
        <f t="shared" si="96"/>
        <v>0</v>
      </c>
      <c r="Q181" s="323">
        <f t="shared" si="97"/>
        <v>0</v>
      </c>
      <c r="R181" s="323">
        <f t="shared" si="98"/>
        <v>0</v>
      </c>
      <c r="S181" s="323">
        <f t="shared" si="99"/>
        <v>0</v>
      </c>
      <c r="T181" s="323">
        <f t="shared" si="132"/>
        <v>0</v>
      </c>
      <c r="U181" s="323">
        <f t="shared" si="133"/>
        <v>0</v>
      </c>
      <c r="V181" s="323">
        <f t="shared" si="100"/>
        <v>0</v>
      </c>
      <c r="W181" s="323">
        <f t="shared" si="101"/>
        <v>0</v>
      </c>
      <c r="X181" s="323">
        <f t="shared" si="102"/>
        <v>0</v>
      </c>
      <c r="Y181" s="323">
        <f t="shared" si="103"/>
        <v>0</v>
      </c>
      <c r="Z181" s="323">
        <f t="shared" si="104"/>
        <v>0</v>
      </c>
      <c r="AA181" s="323">
        <f t="shared" si="105"/>
        <v>0</v>
      </c>
      <c r="AB181" s="323">
        <f t="shared" si="106"/>
        <v>0</v>
      </c>
      <c r="AC181" s="323">
        <f t="shared" si="107"/>
        <v>0</v>
      </c>
      <c r="AD181" s="323">
        <f t="shared" si="108"/>
        <v>0</v>
      </c>
      <c r="AE181" s="323">
        <f t="shared" si="109"/>
        <v>0</v>
      </c>
      <c r="AF181" s="323">
        <f t="shared" si="134"/>
        <v>0</v>
      </c>
      <c r="AG181" s="323">
        <f t="shared" si="135"/>
        <v>0</v>
      </c>
      <c r="AH181" s="323">
        <f t="shared" si="110"/>
        <v>0</v>
      </c>
      <c r="AI181" s="323">
        <f t="shared" si="111"/>
        <v>0</v>
      </c>
      <c r="AJ181" s="323">
        <f t="shared" si="112"/>
        <v>0</v>
      </c>
      <c r="AK181" s="323">
        <f t="shared" si="113"/>
        <v>0</v>
      </c>
      <c r="AL181" s="323">
        <f t="shared" si="114"/>
        <v>0</v>
      </c>
      <c r="AM181" s="323">
        <f t="shared" si="115"/>
        <v>0</v>
      </c>
      <c r="AN181" s="323">
        <f t="shared" si="116"/>
        <v>0</v>
      </c>
      <c r="AO181" s="323">
        <f t="shared" si="117"/>
        <v>0</v>
      </c>
      <c r="AP181" s="323">
        <f t="shared" si="118"/>
        <v>0</v>
      </c>
      <c r="AQ181" s="323">
        <f t="shared" si="119"/>
        <v>0</v>
      </c>
      <c r="AR181" s="323">
        <f t="shared" si="120"/>
        <v>0</v>
      </c>
      <c r="AS181" s="323">
        <f t="shared" si="121"/>
        <v>0</v>
      </c>
      <c r="AT181" s="323">
        <f t="shared" si="122"/>
        <v>0</v>
      </c>
      <c r="AU181" s="323">
        <f t="shared" si="123"/>
        <v>0</v>
      </c>
      <c r="AV181" s="323">
        <f t="shared" si="124"/>
        <v>0</v>
      </c>
      <c r="AW181" s="323">
        <f t="shared" si="125"/>
        <v>0</v>
      </c>
      <c r="AX181" s="323">
        <f t="shared" si="126"/>
        <v>0</v>
      </c>
      <c r="AY181" s="323">
        <f t="shared" si="127"/>
        <v>0</v>
      </c>
      <c r="AZ181" s="323">
        <f t="shared" si="128"/>
        <v>0</v>
      </c>
      <c r="BA181" s="323">
        <f t="shared" si="129"/>
        <v>0</v>
      </c>
    </row>
    <row r="182" spans="1:53" s="320" customFormat="1" ht="15.75" customHeight="1">
      <c r="A182" s="63" t="str">
        <f t="array" ref="A182">IF(C182&lt;&gt;0,SUM(($C$11:C182&lt;&gt;0)*1),"")</f>
        <v/>
      </c>
      <c r="B182" s="321"/>
      <c r="C182" s="321"/>
      <c r="D182" s="321"/>
      <c r="E182" s="443"/>
      <c r="F182" s="377"/>
      <c r="G182" s="379"/>
      <c r="H182" s="379"/>
      <c r="I182" s="63" t="str">
        <f t="shared" si="137"/>
        <v/>
      </c>
      <c r="J182" s="323">
        <f t="shared" si="92"/>
        <v>0</v>
      </c>
      <c r="K182" s="323">
        <f t="shared" si="93"/>
        <v>0</v>
      </c>
      <c r="L182" s="323">
        <f t="shared" si="94"/>
        <v>0</v>
      </c>
      <c r="M182" s="323">
        <f t="shared" si="95"/>
        <v>0</v>
      </c>
      <c r="N182" s="323">
        <f t="shared" si="130"/>
        <v>0</v>
      </c>
      <c r="O182" s="323">
        <f t="shared" si="131"/>
        <v>0</v>
      </c>
      <c r="P182" s="323">
        <f t="shared" si="96"/>
        <v>0</v>
      </c>
      <c r="Q182" s="323">
        <f t="shared" si="97"/>
        <v>0</v>
      </c>
      <c r="R182" s="323">
        <f t="shared" si="98"/>
        <v>0</v>
      </c>
      <c r="S182" s="323">
        <f t="shared" si="99"/>
        <v>0</v>
      </c>
      <c r="T182" s="323">
        <f t="shared" si="132"/>
        <v>0</v>
      </c>
      <c r="U182" s="323">
        <f t="shared" si="133"/>
        <v>0</v>
      </c>
      <c r="V182" s="323">
        <f t="shared" si="100"/>
        <v>0</v>
      </c>
      <c r="W182" s="323">
        <f t="shared" si="101"/>
        <v>0</v>
      </c>
      <c r="X182" s="323">
        <f t="shared" si="102"/>
        <v>0</v>
      </c>
      <c r="Y182" s="323">
        <f t="shared" si="103"/>
        <v>0</v>
      </c>
      <c r="Z182" s="323">
        <f t="shared" si="104"/>
        <v>0</v>
      </c>
      <c r="AA182" s="323">
        <f t="shared" si="105"/>
        <v>0</v>
      </c>
      <c r="AB182" s="323">
        <f t="shared" si="106"/>
        <v>0</v>
      </c>
      <c r="AC182" s="323">
        <f t="shared" si="107"/>
        <v>0</v>
      </c>
      <c r="AD182" s="323">
        <f t="shared" si="108"/>
        <v>0</v>
      </c>
      <c r="AE182" s="323">
        <f t="shared" si="109"/>
        <v>0</v>
      </c>
      <c r="AF182" s="323">
        <f t="shared" si="134"/>
        <v>0</v>
      </c>
      <c r="AG182" s="323">
        <f t="shared" si="135"/>
        <v>0</v>
      </c>
      <c r="AH182" s="323">
        <f t="shared" si="110"/>
        <v>0</v>
      </c>
      <c r="AI182" s="323">
        <f t="shared" si="111"/>
        <v>0</v>
      </c>
      <c r="AJ182" s="323">
        <f t="shared" si="112"/>
        <v>0</v>
      </c>
      <c r="AK182" s="323">
        <f t="shared" si="113"/>
        <v>0</v>
      </c>
      <c r="AL182" s="323">
        <f t="shared" si="114"/>
        <v>0</v>
      </c>
      <c r="AM182" s="323">
        <f t="shared" si="115"/>
        <v>0</v>
      </c>
      <c r="AN182" s="323">
        <f t="shared" si="116"/>
        <v>0</v>
      </c>
      <c r="AO182" s="323">
        <f t="shared" si="117"/>
        <v>0</v>
      </c>
      <c r="AP182" s="323">
        <f t="shared" si="118"/>
        <v>0</v>
      </c>
      <c r="AQ182" s="323">
        <f t="shared" si="119"/>
        <v>0</v>
      </c>
      <c r="AR182" s="323">
        <f t="shared" si="120"/>
        <v>0</v>
      </c>
      <c r="AS182" s="323">
        <f t="shared" si="121"/>
        <v>0</v>
      </c>
      <c r="AT182" s="323">
        <f t="shared" si="122"/>
        <v>0</v>
      </c>
      <c r="AU182" s="323">
        <f t="shared" si="123"/>
        <v>0</v>
      </c>
      <c r="AV182" s="323">
        <f t="shared" si="124"/>
        <v>0</v>
      </c>
      <c r="AW182" s="323">
        <f t="shared" si="125"/>
        <v>0</v>
      </c>
      <c r="AX182" s="323">
        <f t="shared" si="126"/>
        <v>0</v>
      </c>
      <c r="AY182" s="323">
        <f t="shared" si="127"/>
        <v>0</v>
      </c>
      <c r="AZ182" s="323">
        <f t="shared" si="128"/>
        <v>0</v>
      </c>
      <c r="BA182" s="323">
        <f t="shared" si="129"/>
        <v>0</v>
      </c>
    </row>
    <row r="183" spans="1:53" s="320" customFormat="1" ht="15.75" customHeight="1">
      <c r="A183" s="63" t="str">
        <f t="array" ref="A183">IF(C183&lt;&gt;0,SUM(($C$11:C183&lt;&gt;0)*1),"")</f>
        <v/>
      </c>
      <c r="B183" s="321"/>
      <c r="C183" s="321"/>
      <c r="D183" s="321"/>
      <c r="E183" s="443"/>
      <c r="F183" s="377"/>
      <c r="G183" s="379"/>
      <c r="H183" s="379"/>
      <c r="I183" s="63" t="str">
        <f t="shared" si="137"/>
        <v/>
      </c>
      <c r="J183" s="323">
        <f t="shared" si="92"/>
        <v>0</v>
      </c>
      <c r="K183" s="323">
        <f t="shared" si="93"/>
        <v>0</v>
      </c>
      <c r="L183" s="323">
        <f t="shared" si="94"/>
        <v>0</v>
      </c>
      <c r="M183" s="323">
        <f t="shared" si="95"/>
        <v>0</v>
      </c>
      <c r="N183" s="323">
        <f t="shared" si="130"/>
        <v>0</v>
      </c>
      <c r="O183" s="323">
        <f t="shared" si="131"/>
        <v>0</v>
      </c>
      <c r="P183" s="323">
        <f t="shared" si="96"/>
        <v>0</v>
      </c>
      <c r="Q183" s="323">
        <f t="shared" si="97"/>
        <v>0</v>
      </c>
      <c r="R183" s="323">
        <f t="shared" si="98"/>
        <v>0</v>
      </c>
      <c r="S183" s="323">
        <f t="shared" si="99"/>
        <v>0</v>
      </c>
      <c r="T183" s="323">
        <f t="shared" si="132"/>
        <v>0</v>
      </c>
      <c r="U183" s="323">
        <f t="shared" si="133"/>
        <v>0</v>
      </c>
      <c r="V183" s="323">
        <f t="shared" si="100"/>
        <v>0</v>
      </c>
      <c r="W183" s="323">
        <f t="shared" si="101"/>
        <v>0</v>
      </c>
      <c r="X183" s="323">
        <f t="shared" si="102"/>
        <v>0</v>
      </c>
      <c r="Y183" s="323">
        <f t="shared" si="103"/>
        <v>0</v>
      </c>
      <c r="Z183" s="323">
        <f t="shared" si="104"/>
        <v>0</v>
      </c>
      <c r="AA183" s="323">
        <f t="shared" si="105"/>
        <v>0</v>
      </c>
      <c r="AB183" s="323">
        <f t="shared" si="106"/>
        <v>0</v>
      </c>
      <c r="AC183" s="323">
        <f t="shared" si="107"/>
        <v>0</v>
      </c>
      <c r="AD183" s="323">
        <f t="shared" si="108"/>
        <v>0</v>
      </c>
      <c r="AE183" s="323">
        <f t="shared" si="109"/>
        <v>0</v>
      </c>
      <c r="AF183" s="323">
        <f t="shared" si="134"/>
        <v>0</v>
      </c>
      <c r="AG183" s="323">
        <f t="shared" si="135"/>
        <v>0</v>
      </c>
      <c r="AH183" s="323">
        <f t="shared" si="110"/>
        <v>0</v>
      </c>
      <c r="AI183" s="323">
        <f t="shared" si="111"/>
        <v>0</v>
      </c>
      <c r="AJ183" s="323">
        <f t="shared" si="112"/>
        <v>0</v>
      </c>
      <c r="AK183" s="323">
        <f t="shared" si="113"/>
        <v>0</v>
      </c>
      <c r="AL183" s="323">
        <f t="shared" si="114"/>
        <v>0</v>
      </c>
      <c r="AM183" s="323">
        <f t="shared" si="115"/>
        <v>0</v>
      </c>
      <c r="AN183" s="323">
        <f t="shared" si="116"/>
        <v>0</v>
      </c>
      <c r="AO183" s="323">
        <f t="shared" si="117"/>
        <v>0</v>
      </c>
      <c r="AP183" s="323">
        <f t="shared" si="118"/>
        <v>0</v>
      </c>
      <c r="AQ183" s="323">
        <f t="shared" si="119"/>
        <v>0</v>
      </c>
      <c r="AR183" s="323">
        <f t="shared" si="120"/>
        <v>0</v>
      </c>
      <c r="AS183" s="323">
        <f t="shared" si="121"/>
        <v>0</v>
      </c>
      <c r="AT183" s="323">
        <f t="shared" si="122"/>
        <v>0</v>
      </c>
      <c r="AU183" s="323">
        <f t="shared" si="123"/>
        <v>0</v>
      </c>
      <c r="AV183" s="323">
        <f t="shared" si="124"/>
        <v>0</v>
      </c>
      <c r="AW183" s="323">
        <f t="shared" si="125"/>
        <v>0</v>
      </c>
      <c r="AX183" s="323">
        <f t="shared" si="126"/>
        <v>0</v>
      </c>
      <c r="AY183" s="323">
        <f t="shared" si="127"/>
        <v>0</v>
      </c>
      <c r="AZ183" s="323">
        <f t="shared" si="128"/>
        <v>0</v>
      </c>
      <c r="BA183" s="323">
        <f t="shared" si="129"/>
        <v>0</v>
      </c>
    </row>
    <row r="184" spans="1:53" s="320" customFormat="1" ht="15.75" customHeight="1">
      <c r="A184" s="63" t="str">
        <f t="array" ref="A184">IF(C184&lt;&gt;0,SUM(($C$11:C184&lt;&gt;0)*1),"")</f>
        <v/>
      </c>
      <c r="B184" s="321"/>
      <c r="C184" s="321"/>
      <c r="D184" s="321"/>
      <c r="E184" s="443"/>
      <c r="F184" s="377"/>
      <c r="G184" s="379"/>
      <c r="H184" s="379"/>
      <c r="I184" s="63" t="str">
        <f t="shared" si="137"/>
        <v/>
      </c>
      <c r="J184" s="323">
        <f t="shared" si="92"/>
        <v>0</v>
      </c>
      <c r="K184" s="323">
        <f t="shared" si="93"/>
        <v>0</v>
      </c>
      <c r="L184" s="323">
        <f t="shared" si="94"/>
        <v>0</v>
      </c>
      <c r="M184" s="323">
        <f t="shared" si="95"/>
        <v>0</v>
      </c>
      <c r="N184" s="323">
        <f t="shared" si="130"/>
        <v>0</v>
      </c>
      <c r="O184" s="323">
        <f t="shared" si="131"/>
        <v>0</v>
      </c>
      <c r="P184" s="323">
        <f t="shared" si="96"/>
        <v>0</v>
      </c>
      <c r="Q184" s="323">
        <f t="shared" si="97"/>
        <v>0</v>
      </c>
      <c r="R184" s="323">
        <f t="shared" si="98"/>
        <v>0</v>
      </c>
      <c r="S184" s="323">
        <f t="shared" si="99"/>
        <v>0</v>
      </c>
      <c r="T184" s="323">
        <f t="shared" si="132"/>
        <v>0</v>
      </c>
      <c r="U184" s="323">
        <f t="shared" si="133"/>
        <v>0</v>
      </c>
      <c r="V184" s="323">
        <f t="shared" si="100"/>
        <v>0</v>
      </c>
      <c r="W184" s="323">
        <f t="shared" si="101"/>
        <v>0</v>
      </c>
      <c r="X184" s="323">
        <f t="shared" si="102"/>
        <v>0</v>
      </c>
      <c r="Y184" s="323">
        <f t="shared" si="103"/>
        <v>0</v>
      </c>
      <c r="Z184" s="323">
        <f t="shared" si="104"/>
        <v>0</v>
      </c>
      <c r="AA184" s="323">
        <f t="shared" si="105"/>
        <v>0</v>
      </c>
      <c r="AB184" s="323">
        <f t="shared" si="106"/>
        <v>0</v>
      </c>
      <c r="AC184" s="323">
        <f t="shared" si="107"/>
        <v>0</v>
      </c>
      <c r="AD184" s="323">
        <f t="shared" si="108"/>
        <v>0</v>
      </c>
      <c r="AE184" s="323">
        <f t="shared" si="109"/>
        <v>0</v>
      </c>
      <c r="AF184" s="323">
        <f t="shared" si="134"/>
        <v>0</v>
      </c>
      <c r="AG184" s="323">
        <f t="shared" si="135"/>
        <v>0</v>
      </c>
      <c r="AH184" s="323">
        <f t="shared" si="110"/>
        <v>0</v>
      </c>
      <c r="AI184" s="323">
        <f t="shared" si="111"/>
        <v>0</v>
      </c>
      <c r="AJ184" s="323">
        <f t="shared" si="112"/>
        <v>0</v>
      </c>
      <c r="AK184" s="323">
        <f t="shared" si="113"/>
        <v>0</v>
      </c>
      <c r="AL184" s="323">
        <f t="shared" si="114"/>
        <v>0</v>
      </c>
      <c r="AM184" s="323">
        <f t="shared" si="115"/>
        <v>0</v>
      </c>
      <c r="AN184" s="323">
        <f t="shared" si="116"/>
        <v>0</v>
      </c>
      <c r="AO184" s="323">
        <f t="shared" si="117"/>
        <v>0</v>
      </c>
      <c r="AP184" s="323">
        <f t="shared" si="118"/>
        <v>0</v>
      </c>
      <c r="AQ184" s="323">
        <f t="shared" si="119"/>
        <v>0</v>
      </c>
      <c r="AR184" s="323">
        <f t="shared" si="120"/>
        <v>0</v>
      </c>
      <c r="AS184" s="323">
        <f t="shared" si="121"/>
        <v>0</v>
      </c>
      <c r="AT184" s="323">
        <f t="shared" si="122"/>
        <v>0</v>
      </c>
      <c r="AU184" s="323">
        <f t="shared" si="123"/>
        <v>0</v>
      </c>
      <c r="AV184" s="323">
        <f t="shared" si="124"/>
        <v>0</v>
      </c>
      <c r="AW184" s="323">
        <f t="shared" si="125"/>
        <v>0</v>
      </c>
      <c r="AX184" s="323">
        <f t="shared" si="126"/>
        <v>0</v>
      </c>
      <c r="AY184" s="323">
        <f t="shared" si="127"/>
        <v>0</v>
      </c>
      <c r="AZ184" s="323">
        <f t="shared" si="128"/>
        <v>0</v>
      </c>
      <c r="BA184" s="323">
        <f t="shared" si="129"/>
        <v>0</v>
      </c>
    </row>
    <row r="185" spans="1:53" s="320" customFormat="1" ht="15.75" customHeight="1">
      <c r="A185" s="63" t="str">
        <f t="array" ref="A185">IF(C185&lt;&gt;0,SUM(($C$11:C185&lt;&gt;0)*1),"")</f>
        <v/>
      </c>
      <c r="B185" s="321"/>
      <c r="C185" s="321"/>
      <c r="D185" s="321"/>
      <c r="E185" s="443"/>
      <c r="F185" s="377"/>
      <c r="G185" s="379"/>
      <c r="H185" s="379"/>
      <c r="I185" s="63" t="str">
        <f t="shared" si="137"/>
        <v/>
      </c>
      <c r="J185" s="323">
        <f t="shared" si="92"/>
        <v>0</v>
      </c>
      <c r="K185" s="323">
        <f t="shared" si="93"/>
        <v>0</v>
      </c>
      <c r="L185" s="323">
        <f t="shared" si="94"/>
        <v>0</v>
      </c>
      <c r="M185" s="323">
        <f t="shared" si="95"/>
        <v>0</v>
      </c>
      <c r="N185" s="323">
        <f t="shared" si="130"/>
        <v>0</v>
      </c>
      <c r="O185" s="323">
        <f t="shared" si="131"/>
        <v>0</v>
      </c>
      <c r="P185" s="323">
        <f t="shared" si="96"/>
        <v>0</v>
      </c>
      <c r="Q185" s="323">
        <f t="shared" si="97"/>
        <v>0</v>
      </c>
      <c r="R185" s="323">
        <f t="shared" si="98"/>
        <v>0</v>
      </c>
      <c r="S185" s="323">
        <f t="shared" si="99"/>
        <v>0</v>
      </c>
      <c r="T185" s="323">
        <f t="shared" si="132"/>
        <v>0</v>
      </c>
      <c r="U185" s="323">
        <f t="shared" si="133"/>
        <v>0</v>
      </c>
      <c r="V185" s="323">
        <f t="shared" si="100"/>
        <v>0</v>
      </c>
      <c r="W185" s="323">
        <f t="shared" si="101"/>
        <v>0</v>
      </c>
      <c r="X185" s="323">
        <f t="shared" si="102"/>
        <v>0</v>
      </c>
      <c r="Y185" s="323">
        <f t="shared" si="103"/>
        <v>0</v>
      </c>
      <c r="Z185" s="323">
        <f t="shared" si="104"/>
        <v>0</v>
      </c>
      <c r="AA185" s="323">
        <f t="shared" si="105"/>
        <v>0</v>
      </c>
      <c r="AB185" s="323">
        <f t="shared" si="106"/>
        <v>0</v>
      </c>
      <c r="AC185" s="323">
        <f t="shared" si="107"/>
        <v>0</v>
      </c>
      <c r="AD185" s="323">
        <f t="shared" si="108"/>
        <v>0</v>
      </c>
      <c r="AE185" s="323">
        <f t="shared" si="109"/>
        <v>0</v>
      </c>
      <c r="AF185" s="323">
        <f t="shared" si="134"/>
        <v>0</v>
      </c>
      <c r="AG185" s="323">
        <f t="shared" si="135"/>
        <v>0</v>
      </c>
      <c r="AH185" s="323">
        <f t="shared" si="110"/>
        <v>0</v>
      </c>
      <c r="AI185" s="323">
        <f t="shared" si="111"/>
        <v>0</v>
      </c>
      <c r="AJ185" s="323">
        <f t="shared" si="112"/>
        <v>0</v>
      </c>
      <c r="AK185" s="323">
        <f t="shared" si="113"/>
        <v>0</v>
      </c>
      <c r="AL185" s="323">
        <f t="shared" si="114"/>
        <v>0</v>
      </c>
      <c r="AM185" s="323">
        <f t="shared" si="115"/>
        <v>0</v>
      </c>
      <c r="AN185" s="323">
        <f t="shared" si="116"/>
        <v>0</v>
      </c>
      <c r="AO185" s="323">
        <f t="shared" si="117"/>
        <v>0</v>
      </c>
      <c r="AP185" s="323">
        <f t="shared" si="118"/>
        <v>0</v>
      </c>
      <c r="AQ185" s="323">
        <f t="shared" si="119"/>
        <v>0</v>
      </c>
      <c r="AR185" s="323">
        <f t="shared" si="120"/>
        <v>0</v>
      </c>
      <c r="AS185" s="323">
        <f t="shared" si="121"/>
        <v>0</v>
      </c>
      <c r="AT185" s="323">
        <f t="shared" si="122"/>
        <v>0</v>
      </c>
      <c r="AU185" s="323">
        <f t="shared" si="123"/>
        <v>0</v>
      </c>
      <c r="AV185" s="323">
        <f t="shared" si="124"/>
        <v>0</v>
      </c>
      <c r="AW185" s="323">
        <f t="shared" si="125"/>
        <v>0</v>
      </c>
      <c r="AX185" s="323">
        <f t="shared" si="126"/>
        <v>0</v>
      </c>
      <c r="AY185" s="323">
        <f t="shared" si="127"/>
        <v>0</v>
      </c>
      <c r="AZ185" s="323">
        <f t="shared" si="128"/>
        <v>0</v>
      </c>
      <c r="BA185" s="323">
        <f t="shared" si="129"/>
        <v>0</v>
      </c>
    </row>
    <row r="186" spans="1:53" s="320" customFormat="1" ht="15.75" customHeight="1">
      <c r="A186" s="63" t="str">
        <f t="array" ref="A186">IF(C186&lt;&gt;0,SUM(($C$11:C186&lt;&gt;0)*1),"")</f>
        <v/>
      </c>
      <c r="B186" s="321"/>
      <c r="C186" s="321"/>
      <c r="D186" s="321"/>
      <c r="E186" s="443"/>
      <c r="F186" s="377"/>
      <c r="G186" s="379"/>
      <c r="H186" s="379"/>
      <c r="I186" s="63" t="str">
        <f t="shared" si="137"/>
        <v/>
      </c>
      <c r="J186" s="323">
        <f t="shared" si="92"/>
        <v>0</v>
      </c>
      <c r="K186" s="323">
        <f t="shared" si="93"/>
        <v>0</v>
      </c>
      <c r="L186" s="323">
        <f t="shared" si="94"/>
        <v>0</v>
      </c>
      <c r="M186" s="323">
        <f t="shared" si="95"/>
        <v>0</v>
      </c>
      <c r="N186" s="323">
        <f t="shared" si="130"/>
        <v>0</v>
      </c>
      <c r="O186" s="323">
        <f t="shared" si="131"/>
        <v>0</v>
      </c>
      <c r="P186" s="323">
        <f t="shared" si="96"/>
        <v>0</v>
      </c>
      <c r="Q186" s="323">
        <f t="shared" si="97"/>
        <v>0</v>
      </c>
      <c r="R186" s="323">
        <f t="shared" si="98"/>
        <v>0</v>
      </c>
      <c r="S186" s="323">
        <f t="shared" si="99"/>
        <v>0</v>
      </c>
      <c r="T186" s="323">
        <f t="shared" si="132"/>
        <v>0</v>
      </c>
      <c r="U186" s="323">
        <f t="shared" si="133"/>
        <v>0</v>
      </c>
      <c r="V186" s="323">
        <f t="shared" si="100"/>
        <v>0</v>
      </c>
      <c r="W186" s="323">
        <f t="shared" si="101"/>
        <v>0</v>
      </c>
      <c r="X186" s="323">
        <f t="shared" si="102"/>
        <v>0</v>
      </c>
      <c r="Y186" s="323">
        <f t="shared" si="103"/>
        <v>0</v>
      </c>
      <c r="Z186" s="323">
        <f t="shared" si="104"/>
        <v>0</v>
      </c>
      <c r="AA186" s="323">
        <f t="shared" si="105"/>
        <v>0</v>
      </c>
      <c r="AB186" s="323">
        <f t="shared" si="106"/>
        <v>0</v>
      </c>
      <c r="AC186" s="323">
        <f t="shared" si="107"/>
        <v>0</v>
      </c>
      <c r="AD186" s="323">
        <f t="shared" si="108"/>
        <v>0</v>
      </c>
      <c r="AE186" s="323">
        <f t="shared" si="109"/>
        <v>0</v>
      </c>
      <c r="AF186" s="323">
        <f t="shared" si="134"/>
        <v>0</v>
      </c>
      <c r="AG186" s="323">
        <f t="shared" si="135"/>
        <v>0</v>
      </c>
      <c r="AH186" s="323">
        <f t="shared" si="110"/>
        <v>0</v>
      </c>
      <c r="AI186" s="323">
        <f t="shared" si="111"/>
        <v>0</v>
      </c>
      <c r="AJ186" s="323">
        <f t="shared" si="112"/>
        <v>0</v>
      </c>
      <c r="AK186" s="323">
        <f t="shared" si="113"/>
        <v>0</v>
      </c>
      <c r="AL186" s="323">
        <f t="shared" si="114"/>
        <v>0</v>
      </c>
      <c r="AM186" s="323">
        <f t="shared" si="115"/>
        <v>0</v>
      </c>
      <c r="AN186" s="323">
        <f t="shared" si="116"/>
        <v>0</v>
      </c>
      <c r="AO186" s="323">
        <f t="shared" si="117"/>
        <v>0</v>
      </c>
      <c r="AP186" s="323">
        <f t="shared" si="118"/>
        <v>0</v>
      </c>
      <c r="AQ186" s="323">
        <f t="shared" si="119"/>
        <v>0</v>
      </c>
      <c r="AR186" s="323">
        <f t="shared" si="120"/>
        <v>0</v>
      </c>
      <c r="AS186" s="323">
        <f t="shared" si="121"/>
        <v>0</v>
      </c>
      <c r="AT186" s="323">
        <f t="shared" si="122"/>
        <v>0</v>
      </c>
      <c r="AU186" s="323">
        <f t="shared" si="123"/>
        <v>0</v>
      </c>
      <c r="AV186" s="323">
        <f t="shared" si="124"/>
        <v>0</v>
      </c>
      <c r="AW186" s="323">
        <f t="shared" si="125"/>
        <v>0</v>
      </c>
      <c r="AX186" s="323">
        <f t="shared" si="126"/>
        <v>0</v>
      </c>
      <c r="AY186" s="323">
        <f t="shared" si="127"/>
        <v>0</v>
      </c>
      <c r="AZ186" s="323">
        <f t="shared" si="128"/>
        <v>0</v>
      </c>
      <c r="BA186" s="323">
        <f t="shared" si="129"/>
        <v>0</v>
      </c>
    </row>
    <row r="187" spans="1:53" s="320" customFormat="1" ht="15.75" customHeight="1">
      <c r="A187" s="63" t="str">
        <f t="array" ref="A187">IF(C187&lt;&gt;0,SUM(($C$11:C187&lt;&gt;0)*1),"")</f>
        <v/>
      </c>
      <c r="B187" s="321"/>
      <c r="C187" s="321"/>
      <c r="D187" s="321"/>
      <c r="E187" s="443"/>
      <c r="F187" s="377"/>
      <c r="G187" s="379"/>
      <c r="H187" s="379"/>
      <c r="I187" s="63" t="str">
        <f t="shared" si="137"/>
        <v/>
      </c>
      <c r="J187" s="323">
        <f t="shared" si="92"/>
        <v>0</v>
      </c>
      <c r="K187" s="323">
        <f t="shared" si="93"/>
        <v>0</v>
      </c>
      <c r="L187" s="323">
        <f t="shared" si="94"/>
        <v>0</v>
      </c>
      <c r="M187" s="323">
        <f t="shared" si="95"/>
        <v>0</v>
      </c>
      <c r="N187" s="323">
        <f t="shared" si="130"/>
        <v>0</v>
      </c>
      <c r="O187" s="323">
        <f t="shared" si="131"/>
        <v>0</v>
      </c>
      <c r="P187" s="323">
        <f t="shared" si="96"/>
        <v>0</v>
      </c>
      <c r="Q187" s="323">
        <f t="shared" si="97"/>
        <v>0</v>
      </c>
      <c r="R187" s="323">
        <f t="shared" si="98"/>
        <v>0</v>
      </c>
      <c r="S187" s="323">
        <f t="shared" si="99"/>
        <v>0</v>
      </c>
      <c r="T187" s="323">
        <f t="shared" si="132"/>
        <v>0</v>
      </c>
      <c r="U187" s="323">
        <f t="shared" si="133"/>
        <v>0</v>
      </c>
      <c r="V187" s="323">
        <f t="shared" si="100"/>
        <v>0</v>
      </c>
      <c r="W187" s="323">
        <f t="shared" si="101"/>
        <v>0</v>
      </c>
      <c r="X187" s="323">
        <f t="shared" si="102"/>
        <v>0</v>
      </c>
      <c r="Y187" s="323">
        <f t="shared" si="103"/>
        <v>0</v>
      </c>
      <c r="Z187" s="323">
        <f t="shared" si="104"/>
        <v>0</v>
      </c>
      <c r="AA187" s="323">
        <f t="shared" si="105"/>
        <v>0</v>
      </c>
      <c r="AB187" s="323">
        <f t="shared" si="106"/>
        <v>0</v>
      </c>
      <c r="AC187" s="323">
        <f t="shared" si="107"/>
        <v>0</v>
      </c>
      <c r="AD187" s="323">
        <f t="shared" si="108"/>
        <v>0</v>
      </c>
      <c r="AE187" s="323">
        <f t="shared" si="109"/>
        <v>0</v>
      </c>
      <c r="AF187" s="323">
        <f t="shared" si="134"/>
        <v>0</v>
      </c>
      <c r="AG187" s="323">
        <f t="shared" si="135"/>
        <v>0</v>
      </c>
      <c r="AH187" s="323">
        <f t="shared" si="110"/>
        <v>0</v>
      </c>
      <c r="AI187" s="323">
        <f t="shared" si="111"/>
        <v>0</v>
      </c>
      <c r="AJ187" s="323">
        <f t="shared" si="112"/>
        <v>0</v>
      </c>
      <c r="AK187" s="323">
        <f t="shared" si="113"/>
        <v>0</v>
      </c>
      <c r="AL187" s="323">
        <f t="shared" si="114"/>
        <v>0</v>
      </c>
      <c r="AM187" s="323">
        <f t="shared" si="115"/>
        <v>0</v>
      </c>
      <c r="AN187" s="323">
        <f t="shared" si="116"/>
        <v>0</v>
      </c>
      <c r="AO187" s="323">
        <f t="shared" si="117"/>
        <v>0</v>
      </c>
      <c r="AP187" s="323">
        <f t="shared" si="118"/>
        <v>0</v>
      </c>
      <c r="AQ187" s="323">
        <f t="shared" si="119"/>
        <v>0</v>
      </c>
      <c r="AR187" s="323">
        <f t="shared" si="120"/>
        <v>0</v>
      </c>
      <c r="AS187" s="323">
        <f t="shared" si="121"/>
        <v>0</v>
      </c>
      <c r="AT187" s="323">
        <f t="shared" si="122"/>
        <v>0</v>
      </c>
      <c r="AU187" s="323">
        <f t="shared" si="123"/>
        <v>0</v>
      </c>
      <c r="AV187" s="323">
        <f t="shared" si="124"/>
        <v>0</v>
      </c>
      <c r="AW187" s="323">
        <f t="shared" si="125"/>
        <v>0</v>
      </c>
      <c r="AX187" s="323">
        <f t="shared" si="126"/>
        <v>0</v>
      </c>
      <c r="AY187" s="323">
        <f t="shared" si="127"/>
        <v>0</v>
      </c>
      <c r="AZ187" s="323">
        <f t="shared" si="128"/>
        <v>0</v>
      </c>
      <c r="BA187" s="323">
        <f t="shared" si="129"/>
        <v>0</v>
      </c>
    </row>
    <row r="188" spans="1:53" s="320" customFormat="1" ht="15.75" customHeight="1">
      <c r="A188" s="63" t="str">
        <f t="array" ref="A188">IF(C188&lt;&gt;0,SUM(($C$11:C188&lt;&gt;0)*1),"")</f>
        <v/>
      </c>
      <c r="B188" s="321"/>
      <c r="C188" s="321"/>
      <c r="D188" s="321"/>
      <c r="E188" s="443"/>
      <c r="F188" s="377"/>
      <c r="G188" s="379"/>
      <c r="H188" s="379"/>
      <c r="I188" s="63" t="str">
        <f t="shared" si="137"/>
        <v/>
      </c>
      <c r="J188" s="323">
        <f t="shared" si="92"/>
        <v>0</v>
      </c>
      <c r="K188" s="323">
        <f t="shared" si="93"/>
        <v>0</v>
      </c>
      <c r="L188" s="323">
        <f t="shared" si="94"/>
        <v>0</v>
      </c>
      <c r="M188" s="323">
        <f t="shared" si="95"/>
        <v>0</v>
      </c>
      <c r="N188" s="323">
        <f t="shared" si="130"/>
        <v>0</v>
      </c>
      <c r="O188" s="323">
        <f t="shared" si="131"/>
        <v>0</v>
      </c>
      <c r="P188" s="323">
        <f t="shared" si="96"/>
        <v>0</v>
      </c>
      <c r="Q188" s="323">
        <f t="shared" si="97"/>
        <v>0</v>
      </c>
      <c r="R188" s="323">
        <f t="shared" si="98"/>
        <v>0</v>
      </c>
      <c r="S188" s="323">
        <f t="shared" si="99"/>
        <v>0</v>
      </c>
      <c r="T188" s="323">
        <f t="shared" si="132"/>
        <v>0</v>
      </c>
      <c r="U188" s="323">
        <f t="shared" si="133"/>
        <v>0</v>
      </c>
      <c r="V188" s="323">
        <f t="shared" si="100"/>
        <v>0</v>
      </c>
      <c r="W188" s="323">
        <f t="shared" si="101"/>
        <v>0</v>
      </c>
      <c r="X188" s="323">
        <f t="shared" si="102"/>
        <v>0</v>
      </c>
      <c r="Y188" s="323">
        <f t="shared" si="103"/>
        <v>0</v>
      </c>
      <c r="Z188" s="323">
        <f t="shared" si="104"/>
        <v>0</v>
      </c>
      <c r="AA188" s="323">
        <f t="shared" si="105"/>
        <v>0</v>
      </c>
      <c r="AB188" s="323">
        <f t="shared" si="106"/>
        <v>0</v>
      </c>
      <c r="AC188" s="323">
        <f t="shared" si="107"/>
        <v>0</v>
      </c>
      <c r="AD188" s="323">
        <f t="shared" si="108"/>
        <v>0</v>
      </c>
      <c r="AE188" s="323">
        <f t="shared" si="109"/>
        <v>0</v>
      </c>
      <c r="AF188" s="323">
        <f t="shared" si="134"/>
        <v>0</v>
      </c>
      <c r="AG188" s="323">
        <f t="shared" si="135"/>
        <v>0</v>
      </c>
      <c r="AH188" s="323">
        <f t="shared" si="110"/>
        <v>0</v>
      </c>
      <c r="AI188" s="323">
        <f t="shared" si="111"/>
        <v>0</v>
      </c>
      <c r="AJ188" s="323">
        <f t="shared" si="112"/>
        <v>0</v>
      </c>
      <c r="AK188" s="323">
        <f t="shared" si="113"/>
        <v>0</v>
      </c>
      <c r="AL188" s="323">
        <f t="shared" si="114"/>
        <v>0</v>
      </c>
      <c r="AM188" s="323">
        <f t="shared" si="115"/>
        <v>0</v>
      </c>
      <c r="AN188" s="323">
        <f t="shared" si="116"/>
        <v>0</v>
      </c>
      <c r="AO188" s="323">
        <f t="shared" si="117"/>
        <v>0</v>
      </c>
      <c r="AP188" s="323">
        <f t="shared" si="118"/>
        <v>0</v>
      </c>
      <c r="AQ188" s="323">
        <f t="shared" si="119"/>
        <v>0</v>
      </c>
      <c r="AR188" s="323">
        <f t="shared" si="120"/>
        <v>0</v>
      </c>
      <c r="AS188" s="323">
        <f t="shared" si="121"/>
        <v>0</v>
      </c>
      <c r="AT188" s="323">
        <f t="shared" si="122"/>
        <v>0</v>
      </c>
      <c r="AU188" s="323">
        <f t="shared" si="123"/>
        <v>0</v>
      </c>
      <c r="AV188" s="323">
        <f t="shared" si="124"/>
        <v>0</v>
      </c>
      <c r="AW188" s="323">
        <f t="shared" si="125"/>
        <v>0</v>
      </c>
      <c r="AX188" s="323">
        <f t="shared" si="126"/>
        <v>0</v>
      </c>
      <c r="AY188" s="323">
        <f t="shared" si="127"/>
        <v>0</v>
      </c>
      <c r="AZ188" s="323">
        <f t="shared" si="128"/>
        <v>0</v>
      </c>
      <c r="BA188" s="323">
        <f t="shared" si="129"/>
        <v>0</v>
      </c>
    </row>
    <row r="189" spans="1:53" s="320" customFormat="1" ht="15.75" customHeight="1">
      <c r="A189" s="63" t="str">
        <f t="array" ref="A189">IF(C189&lt;&gt;0,SUM(($C$11:C189&lt;&gt;0)*1),"")</f>
        <v/>
      </c>
      <c r="B189" s="321"/>
      <c r="C189" s="321"/>
      <c r="D189" s="321"/>
      <c r="E189" s="443"/>
      <c r="F189" s="377"/>
      <c r="G189" s="379"/>
      <c r="H189" s="379"/>
      <c r="I189" s="63" t="str">
        <f t="shared" si="137"/>
        <v/>
      </c>
      <c r="J189" s="323">
        <f t="shared" si="92"/>
        <v>0</v>
      </c>
      <c r="K189" s="323">
        <f t="shared" si="93"/>
        <v>0</v>
      </c>
      <c r="L189" s="323">
        <f t="shared" si="94"/>
        <v>0</v>
      </c>
      <c r="M189" s="323">
        <f t="shared" si="95"/>
        <v>0</v>
      </c>
      <c r="N189" s="323">
        <f t="shared" si="130"/>
        <v>0</v>
      </c>
      <c r="O189" s="323">
        <f t="shared" si="131"/>
        <v>0</v>
      </c>
      <c r="P189" s="323">
        <f t="shared" si="96"/>
        <v>0</v>
      </c>
      <c r="Q189" s="323">
        <f t="shared" si="97"/>
        <v>0</v>
      </c>
      <c r="R189" s="323">
        <f t="shared" si="98"/>
        <v>0</v>
      </c>
      <c r="S189" s="323">
        <f t="shared" si="99"/>
        <v>0</v>
      </c>
      <c r="T189" s="323">
        <f t="shared" si="132"/>
        <v>0</v>
      </c>
      <c r="U189" s="323">
        <f t="shared" si="133"/>
        <v>0</v>
      </c>
      <c r="V189" s="323">
        <f t="shared" si="100"/>
        <v>0</v>
      </c>
      <c r="W189" s="323">
        <f t="shared" si="101"/>
        <v>0</v>
      </c>
      <c r="X189" s="323">
        <f t="shared" si="102"/>
        <v>0</v>
      </c>
      <c r="Y189" s="323">
        <f t="shared" si="103"/>
        <v>0</v>
      </c>
      <c r="Z189" s="323">
        <f t="shared" si="104"/>
        <v>0</v>
      </c>
      <c r="AA189" s="323">
        <f t="shared" si="105"/>
        <v>0</v>
      </c>
      <c r="AB189" s="323">
        <f t="shared" si="106"/>
        <v>0</v>
      </c>
      <c r="AC189" s="323">
        <f t="shared" si="107"/>
        <v>0</v>
      </c>
      <c r="AD189" s="323">
        <f t="shared" si="108"/>
        <v>0</v>
      </c>
      <c r="AE189" s="323">
        <f t="shared" si="109"/>
        <v>0</v>
      </c>
      <c r="AF189" s="323">
        <f t="shared" si="134"/>
        <v>0</v>
      </c>
      <c r="AG189" s="323">
        <f t="shared" si="135"/>
        <v>0</v>
      </c>
      <c r="AH189" s="323">
        <f t="shared" si="110"/>
        <v>0</v>
      </c>
      <c r="AI189" s="323">
        <f t="shared" si="111"/>
        <v>0</v>
      </c>
      <c r="AJ189" s="323">
        <f t="shared" si="112"/>
        <v>0</v>
      </c>
      <c r="AK189" s="323">
        <f t="shared" si="113"/>
        <v>0</v>
      </c>
      <c r="AL189" s="323">
        <f t="shared" si="114"/>
        <v>0</v>
      </c>
      <c r="AM189" s="323">
        <f t="shared" si="115"/>
        <v>0</v>
      </c>
      <c r="AN189" s="323">
        <f t="shared" si="116"/>
        <v>0</v>
      </c>
      <c r="AO189" s="323">
        <f t="shared" si="117"/>
        <v>0</v>
      </c>
      <c r="AP189" s="323">
        <f t="shared" si="118"/>
        <v>0</v>
      </c>
      <c r="AQ189" s="323">
        <f t="shared" si="119"/>
        <v>0</v>
      </c>
      <c r="AR189" s="323">
        <f t="shared" si="120"/>
        <v>0</v>
      </c>
      <c r="AS189" s="323">
        <f t="shared" si="121"/>
        <v>0</v>
      </c>
      <c r="AT189" s="323">
        <f t="shared" si="122"/>
        <v>0</v>
      </c>
      <c r="AU189" s="323">
        <f t="shared" si="123"/>
        <v>0</v>
      </c>
      <c r="AV189" s="323">
        <f t="shared" si="124"/>
        <v>0</v>
      </c>
      <c r="AW189" s="323">
        <f t="shared" si="125"/>
        <v>0</v>
      </c>
      <c r="AX189" s="323">
        <f t="shared" si="126"/>
        <v>0</v>
      </c>
      <c r="AY189" s="323">
        <f t="shared" si="127"/>
        <v>0</v>
      </c>
      <c r="AZ189" s="323">
        <f t="shared" si="128"/>
        <v>0</v>
      </c>
      <c r="BA189" s="323">
        <f t="shared" si="129"/>
        <v>0</v>
      </c>
    </row>
    <row r="190" spans="1:53" s="320" customFormat="1" ht="15.75" customHeight="1">
      <c r="A190" s="63" t="str">
        <f t="array" ref="A190">IF(C190&lt;&gt;0,SUM(($C$11:C190&lt;&gt;0)*1),"")</f>
        <v/>
      </c>
      <c r="B190" s="321"/>
      <c r="C190" s="321"/>
      <c r="D190" s="321"/>
      <c r="E190" s="443"/>
      <c r="F190" s="377"/>
      <c r="G190" s="379"/>
      <c r="H190" s="379"/>
      <c r="I190" s="63" t="str">
        <f t="shared" si="137"/>
        <v/>
      </c>
      <c r="J190" s="323">
        <f t="shared" si="92"/>
        <v>0</v>
      </c>
      <c r="K190" s="323">
        <f t="shared" si="93"/>
        <v>0</v>
      </c>
      <c r="L190" s="323">
        <f t="shared" si="94"/>
        <v>0</v>
      </c>
      <c r="M190" s="323">
        <f t="shared" si="95"/>
        <v>0</v>
      </c>
      <c r="N190" s="323">
        <f t="shared" si="130"/>
        <v>0</v>
      </c>
      <c r="O190" s="323">
        <f t="shared" si="131"/>
        <v>0</v>
      </c>
      <c r="P190" s="323">
        <f t="shared" si="96"/>
        <v>0</v>
      </c>
      <c r="Q190" s="323">
        <f t="shared" si="97"/>
        <v>0</v>
      </c>
      <c r="R190" s="323">
        <f t="shared" si="98"/>
        <v>0</v>
      </c>
      <c r="S190" s="323">
        <f t="shared" si="99"/>
        <v>0</v>
      </c>
      <c r="T190" s="323">
        <f t="shared" si="132"/>
        <v>0</v>
      </c>
      <c r="U190" s="323">
        <f t="shared" si="133"/>
        <v>0</v>
      </c>
      <c r="V190" s="323">
        <f t="shared" si="100"/>
        <v>0</v>
      </c>
      <c r="W190" s="323">
        <f t="shared" si="101"/>
        <v>0</v>
      </c>
      <c r="X190" s="323">
        <f t="shared" si="102"/>
        <v>0</v>
      </c>
      <c r="Y190" s="323">
        <f t="shared" si="103"/>
        <v>0</v>
      </c>
      <c r="Z190" s="323">
        <f t="shared" si="104"/>
        <v>0</v>
      </c>
      <c r="AA190" s="323">
        <f t="shared" si="105"/>
        <v>0</v>
      </c>
      <c r="AB190" s="323">
        <f t="shared" si="106"/>
        <v>0</v>
      </c>
      <c r="AC190" s="323">
        <f t="shared" si="107"/>
        <v>0</v>
      </c>
      <c r="AD190" s="323">
        <f t="shared" si="108"/>
        <v>0</v>
      </c>
      <c r="AE190" s="323">
        <f t="shared" si="109"/>
        <v>0</v>
      </c>
      <c r="AF190" s="323">
        <f t="shared" si="134"/>
        <v>0</v>
      </c>
      <c r="AG190" s="323">
        <f t="shared" si="135"/>
        <v>0</v>
      </c>
      <c r="AH190" s="323">
        <f t="shared" si="110"/>
        <v>0</v>
      </c>
      <c r="AI190" s="323">
        <f t="shared" si="111"/>
        <v>0</v>
      </c>
      <c r="AJ190" s="323">
        <f t="shared" si="112"/>
        <v>0</v>
      </c>
      <c r="AK190" s="323">
        <f t="shared" si="113"/>
        <v>0</v>
      </c>
      <c r="AL190" s="323">
        <f t="shared" si="114"/>
        <v>0</v>
      </c>
      <c r="AM190" s="323">
        <f t="shared" si="115"/>
        <v>0</v>
      </c>
      <c r="AN190" s="323">
        <f t="shared" si="116"/>
        <v>0</v>
      </c>
      <c r="AO190" s="323">
        <f t="shared" si="117"/>
        <v>0</v>
      </c>
      <c r="AP190" s="323">
        <f t="shared" si="118"/>
        <v>0</v>
      </c>
      <c r="AQ190" s="323">
        <f t="shared" si="119"/>
        <v>0</v>
      </c>
      <c r="AR190" s="323">
        <f t="shared" si="120"/>
        <v>0</v>
      </c>
      <c r="AS190" s="323">
        <f t="shared" si="121"/>
        <v>0</v>
      </c>
      <c r="AT190" s="323">
        <f t="shared" si="122"/>
        <v>0</v>
      </c>
      <c r="AU190" s="323">
        <f t="shared" si="123"/>
        <v>0</v>
      </c>
      <c r="AV190" s="323">
        <f t="shared" si="124"/>
        <v>0</v>
      </c>
      <c r="AW190" s="323">
        <f t="shared" si="125"/>
        <v>0</v>
      </c>
      <c r="AX190" s="323">
        <f t="shared" si="126"/>
        <v>0</v>
      </c>
      <c r="AY190" s="323">
        <f t="shared" si="127"/>
        <v>0</v>
      </c>
      <c r="AZ190" s="323">
        <f t="shared" si="128"/>
        <v>0</v>
      </c>
      <c r="BA190" s="323">
        <f t="shared" si="129"/>
        <v>0</v>
      </c>
    </row>
    <row r="191" spans="1:53" s="320" customFormat="1" ht="15.75" customHeight="1">
      <c r="A191" s="63" t="str">
        <f t="array" ref="A191">IF(C191&lt;&gt;0,SUM(($C$11:C191&lt;&gt;0)*1),"")</f>
        <v/>
      </c>
      <c r="B191" s="321"/>
      <c r="C191" s="321"/>
      <c r="D191" s="321"/>
      <c r="E191" s="443"/>
      <c r="F191" s="377"/>
      <c r="G191" s="379"/>
      <c r="H191" s="379"/>
      <c r="I191" s="63" t="str">
        <f t="shared" si="137"/>
        <v/>
      </c>
      <c r="J191" s="323">
        <f t="shared" si="92"/>
        <v>0</v>
      </c>
      <c r="K191" s="323">
        <f t="shared" si="93"/>
        <v>0</v>
      </c>
      <c r="L191" s="323">
        <f t="shared" si="94"/>
        <v>0</v>
      </c>
      <c r="M191" s="323">
        <f t="shared" si="95"/>
        <v>0</v>
      </c>
      <c r="N191" s="323">
        <f t="shared" si="130"/>
        <v>0</v>
      </c>
      <c r="O191" s="323">
        <f t="shared" si="131"/>
        <v>0</v>
      </c>
      <c r="P191" s="323">
        <f t="shared" si="96"/>
        <v>0</v>
      </c>
      <c r="Q191" s="323">
        <f t="shared" si="97"/>
        <v>0</v>
      </c>
      <c r="R191" s="323">
        <f t="shared" si="98"/>
        <v>0</v>
      </c>
      <c r="S191" s="323">
        <f t="shared" si="99"/>
        <v>0</v>
      </c>
      <c r="T191" s="323">
        <f t="shared" si="132"/>
        <v>0</v>
      </c>
      <c r="U191" s="323">
        <f t="shared" si="133"/>
        <v>0</v>
      </c>
      <c r="V191" s="323">
        <f t="shared" si="100"/>
        <v>0</v>
      </c>
      <c r="W191" s="323">
        <f t="shared" si="101"/>
        <v>0</v>
      </c>
      <c r="X191" s="323">
        <f t="shared" si="102"/>
        <v>0</v>
      </c>
      <c r="Y191" s="323">
        <f t="shared" si="103"/>
        <v>0</v>
      </c>
      <c r="Z191" s="323">
        <f t="shared" si="104"/>
        <v>0</v>
      </c>
      <c r="AA191" s="323">
        <f t="shared" si="105"/>
        <v>0</v>
      </c>
      <c r="AB191" s="323">
        <f t="shared" si="106"/>
        <v>0</v>
      </c>
      <c r="AC191" s="323">
        <f t="shared" si="107"/>
        <v>0</v>
      </c>
      <c r="AD191" s="323">
        <f t="shared" si="108"/>
        <v>0</v>
      </c>
      <c r="AE191" s="323">
        <f t="shared" si="109"/>
        <v>0</v>
      </c>
      <c r="AF191" s="323">
        <f t="shared" si="134"/>
        <v>0</v>
      </c>
      <c r="AG191" s="323">
        <f t="shared" si="135"/>
        <v>0</v>
      </c>
      <c r="AH191" s="323">
        <f t="shared" si="110"/>
        <v>0</v>
      </c>
      <c r="AI191" s="323">
        <f t="shared" si="111"/>
        <v>0</v>
      </c>
      <c r="AJ191" s="323">
        <f t="shared" si="112"/>
        <v>0</v>
      </c>
      <c r="AK191" s="323">
        <f t="shared" si="113"/>
        <v>0</v>
      </c>
      <c r="AL191" s="323">
        <f t="shared" si="114"/>
        <v>0</v>
      </c>
      <c r="AM191" s="323">
        <f t="shared" si="115"/>
        <v>0</v>
      </c>
      <c r="AN191" s="323">
        <f t="shared" si="116"/>
        <v>0</v>
      </c>
      <c r="AO191" s="323">
        <f t="shared" si="117"/>
        <v>0</v>
      </c>
      <c r="AP191" s="323">
        <f t="shared" si="118"/>
        <v>0</v>
      </c>
      <c r="AQ191" s="323">
        <f t="shared" si="119"/>
        <v>0</v>
      </c>
      <c r="AR191" s="323">
        <f t="shared" si="120"/>
        <v>0</v>
      </c>
      <c r="AS191" s="323">
        <f t="shared" si="121"/>
        <v>0</v>
      </c>
      <c r="AT191" s="323">
        <f t="shared" si="122"/>
        <v>0</v>
      </c>
      <c r="AU191" s="323">
        <f t="shared" si="123"/>
        <v>0</v>
      </c>
      <c r="AV191" s="323">
        <f t="shared" si="124"/>
        <v>0</v>
      </c>
      <c r="AW191" s="323">
        <f t="shared" si="125"/>
        <v>0</v>
      </c>
      <c r="AX191" s="323">
        <f t="shared" si="126"/>
        <v>0</v>
      </c>
      <c r="AY191" s="323">
        <f t="shared" si="127"/>
        <v>0</v>
      </c>
      <c r="AZ191" s="323">
        <f t="shared" si="128"/>
        <v>0</v>
      </c>
      <c r="BA191" s="323">
        <f t="shared" si="129"/>
        <v>0</v>
      </c>
    </row>
    <row r="192" spans="1:53" s="320" customFormat="1" ht="15.75" customHeight="1">
      <c r="A192" s="63" t="str">
        <f t="array" ref="A192">IF(C192&lt;&gt;0,SUM(($C$11:C192&lt;&gt;0)*1),"")</f>
        <v/>
      </c>
      <c r="B192" s="321"/>
      <c r="C192" s="321"/>
      <c r="D192" s="321"/>
      <c r="E192" s="443"/>
      <c r="F192" s="377"/>
      <c r="G192" s="379"/>
      <c r="H192" s="379"/>
      <c r="I192" s="63" t="str">
        <f t="shared" si="137"/>
        <v/>
      </c>
      <c r="J192" s="323">
        <f t="shared" si="92"/>
        <v>0</v>
      </c>
      <c r="K192" s="323">
        <f t="shared" si="93"/>
        <v>0</v>
      </c>
      <c r="L192" s="323">
        <f t="shared" si="94"/>
        <v>0</v>
      </c>
      <c r="M192" s="323">
        <f t="shared" si="95"/>
        <v>0</v>
      </c>
      <c r="N192" s="323">
        <f t="shared" si="130"/>
        <v>0</v>
      </c>
      <c r="O192" s="323">
        <f t="shared" si="131"/>
        <v>0</v>
      </c>
      <c r="P192" s="323">
        <f t="shared" si="96"/>
        <v>0</v>
      </c>
      <c r="Q192" s="323">
        <f t="shared" si="97"/>
        <v>0</v>
      </c>
      <c r="R192" s="323">
        <f t="shared" si="98"/>
        <v>0</v>
      </c>
      <c r="S192" s="323">
        <f t="shared" si="99"/>
        <v>0</v>
      </c>
      <c r="T192" s="323">
        <f t="shared" si="132"/>
        <v>0</v>
      </c>
      <c r="U192" s="323">
        <f t="shared" si="133"/>
        <v>0</v>
      </c>
      <c r="V192" s="323">
        <f t="shared" si="100"/>
        <v>0</v>
      </c>
      <c r="W192" s="323">
        <f t="shared" si="101"/>
        <v>0</v>
      </c>
      <c r="X192" s="323">
        <f t="shared" si="102"/>
        <v>0</v>
      </c>
      <c r="Y192" s="323">
        <f t="shared" si="103"/>
        <v>0</v>
      </c>
      <c r="Z192" s="323">
        <f t="shared" si="104"/>
        <v>0</v>
      </c>
      <c r="AA192" s="323">
        <f t="shared" si="105"/>
        <v>0</v>
      </c>
      <c r="AB192" s="323">
        <f t="shared" si="106"/>
        <v>0</v>
      </c>
      <c r="AC192" s="323">
        <f t="shared" si="107"/>
        <v>0</v>
      </c>
      <c r="AD192" s="323">
        <f t="shared" si="108"/>
        <v>0</v>
      </c>
      <c r="AE192" s="323">
        <f t="shared" si="109"/>
        <v>0</v>
      </c>
      <c r="AF192" s="323">
        <f t="shared" si="134"/>
        <v>0</v>
      </c>
      <c r="AG192" s="323">
        <f t="shared" si="135"/>
        <v>0</v>
      </c>
      <c r="AH192" s="323">
        <f t="shared" si="110"/>
        <v>0</v>
      </c>
      <c r="AI192" s="323">
        <f t="shared" si="111"/>
        <v>0</v>
      </c>
      <c r="AJ192" s="323">
        <f t="shared" si="112"/>
        <v>0</v>
      </c>
      <c r="AK192" s="323">
        <f t="shared" si="113"/>
        <v>0</v>
      </c>
      <c r="AL192" s="323">
        <f t="shared" si="114"/>
        <v>0</v>
      </c>
      <c r="AM192" s="323">
        <f t="shared" si="115"/>
        <v>0</v>
      </c>
      <c r="AN192" s="323">
        <f t="shared" si="116"/>
        <v>0</v>
      </c>
      <c r="AO192" s="323">
        <f t="shared" si="117"/>
        <v>0</v>
      </c>
      <c r="AP192" s="323">
        <f t="shared" si="118"/>
        <v>0</v>
      </c>
      <c r="AQ192" s="323">
        <f t="shared" si="119"/>
        <v>0</v>
      </c>
      <c r="AR192" s="323">
        <f t="shared" si="120"/>
        <v>0</v>
      </c>
      <c r="AS192" s="323">
        <f t="shared" si="121"/>
        <v>0</v>
      </c>
      <c r="AT192" s="323">
        <f t="shared" si="122"/>
        <v>0</v>
      </c>
      <c r="AU192" s="323">
        <f t="shared" si="123"/>
        <v>0</v>
      </c>
      <c r="AV192" s="323">
        <f t="shared" si="124"/>
        <v>0</v>
      </c>
      <c r="AW192" s="323">
        <f t="shared" si="125"/>
        <v>0</v>
      </c>
      <c r="AX192" s="323">
        <f t="shared" si="126"/>
        <v>0</v>
      </c>
      <c r="AY192" s="323">
        <f t="shared" si="127"/>
        <v>0</v>
      </c>
      <c r="AZ192" s="323">
        <f t="shared" si="128"/>
        <v>0</v>
      </c>
      <c r="BA192" s="323">
        <f t="shared" si="129"/>
        <v>0</v>
      </c>
    </row>
    <row r="193" spans="1:53" s="320" customFormat="1" ht="15.75" customHeight="1">
      <c r="A193" s="63" t="str">
        <f t="array" ref="A193">IF(C193&lt;&gt;0,SUM(($C$11:C193&lt;&gt;0)*1),"")</f>
        <v/>
      </c>
      <c r="B193" s="321"/>
      <c r="C193" s="321"/>
      <c r="D193" s="321"/>
      <c r="E193" s="443"/>
      <c r="F193" s="377"/>
      <c r="G193" s="379"/>
      <c r="H193" s="379"/>
      <c r="I193" s="63" t="str">
        <f t="shared" si="137"/>
        <v/>
      </c>
      <c r="J193" s="323">
        <f t="shared" si="92"/>
        <v>0</v>
      </c>
      <c r="K193" s="323">
        <f t="shared" si="93"/>
        <v>0</v>
      </c>
      <c r="L193" s="323">
        <f t="shared" si="94"/>
        <v>0</v>
      </c>
      <c r="M193" s="323">
        <f t="shared" si="95"/>
        <v>0</v>
      </c>
      <c r="N193" s="323">
        <f t="shared" si="130"/>
        <v>0</v>
      </c>
      <c r="O193" s="323">
        <f t="shared" si="131"/>
        <v>0</v>
      </c>
      <c r="P193" s="323">
        <f t="shared" si="96"/>
        <v>0</v>
      </c>
      <c r="Q193" s="323">
        <f t="shared" si="97"/>
        <v>0</v>
      </c>
      <c r="R193" s="323">
        <f t="shared" si="98"/>
        <v>0</v>
      </c>
      <c r="S193" s="323">
        <f t="shared" si="99"/>
        <v>0</v>
      </c>
      <c r="T193" s="323">
        <f t="shared" si="132"/>
        <v>0</v>
      </c>
      <c r="U193" s="323">
        <f t="shared" si="133"/>
        <v>0</v>
      </c>
      <c r="V193" s="323">
        <f t="shared" si="100"/>
        <v>0</v>
      </c>
      <c r="W193" s="323">
        <f t="shared" si="101"/>
        <v>0</v>
      </c>
      <c r="X193" s="323">
        <f t="shared" si="102"/>
        <v>0</v>
      </c>
      <c r="Y193" s="323">
        <f t="shared" si="103"/>
        <v>0</v>
      </c>
      <c r="Z193" s="323">
        <f t="shared" si="104"/>
        <v>0</v>
      </c>
      <c r="AA193" s="323">
        <f t="shared" si="105"/>
        <v>0</v>
      </c>
      <c r="AB193" s="323">
        <f t="shared" si="106"/>
        <v>0</v>
      </c>
      <c r="AC193" s="323">
        <f t="shared" si="107"/>
        <v>0</v>
      </c>
      <c r="AD193" s="323">
        <f t="shared" si="108"/>
        <v>0</v>
      </c>
      <c r="AE193" s="323">
        <f t="shared" si="109"/>
        <v>0</v>
      </c>
      <c r="AF193" s="323">
        <f t="shared" si="134"/>
        <v>0</v>
      </c>
      <c r="AG193" s="323">
        <f t="shared" si="135"/>
        <v>0</v>
      </c>
      <c r="AH193" s="323">
        <f t="shared" si="110"/>
        <v>0</v>
      </c>
      <c r="AI193" s="323">
        <f t="shared" si="111"/>
        <v>0</v>
      </c>
      <c r="AJ193" s="323">
        <f t="shared" si="112"/>
        <v>0</v>
      </c>
      <c r="AK193" s="323">
        <f t="shared" si="113"/>
        <v>0</v>
      </c>
      <c r="AL193" s="323">
        <f t="shared" si="114"/>
        <v>0</v>
      </c>
      <c r="AM193" s="323">
        <f t="shared" si="115"/>
        <v>0</v>
      </c>
      <c r="AN193" s="323">
        <f t="shared" si="116"/>
        <v>0</v>
      </c>
      <c r="AO193" s="323">
        <f t="shared" si="117"/>
        <v>0</v>
      </c>
      <c r="AP193" s="323">
        <f t="shared" si="118"/>
        <v>0</v>
      </c>
      <c r="AQ193" s="323">
        <f t="shared" si="119"/>
        <v>0</v>
      </c>
      <c r="AR193" s="323">
        <f t="shared" si="120"/>
        <v>0</v>
      </c>
      <c r="AS193" s="323">
        <f t="shared" si="121"/>
        <v>0</v>
      </c>
      <c r="AT193" s="323">
        <f t="shared" si="122"/>
        <v>0</v>
      </c>
      <c r="AU193" s="323">
        <f t="shared" si="123"/>
        <v>0</v>
      </c>
      <c r="AV193" s="323">
        <f t="shared" si="124"/>
        <v>0</v>
      </c>
      <c r="AW193" s="323">
        <f t="shared" si="125"/>
        <v>0</v>
      </c>
      <c r="AX193" s="323">
        <f t="shared" si="126"/>
        <v>0</v>
      </c>
      <c r="AY193" s="323">
        <f t="shared" si="127"/>
        <v>0</v>
      </c>
      <c r="AZ193" s="323">
        <f t="shared" si="128"/>
        <v>0</v>
      </c>
      <c r="BA193" s="323">
        <f t="shared" si="129"/>
        <v>0</v>
      </c>
    </row>
    <row r="194" spans="1:53" s="320" customFormat="1" ht="15.75" customHeight="1">
      <c r="A194" s="63" t="str">
        <f t="array" ref="A194">IF(C194&lt;&gt;0,SUM(($C$11:C194&lt;&gt;0)*1),"")</f>
        <v/>
      </c>
      <c r="B194" s="321"/>
      <c r="C194" s="321"/>
      <c r="D194" s="321"/>
      <c r="E194" s="443"/>
      <c r="F194" s="377"/>
      <c r="G194" s="379"/>
      <c r="H194" s="379"/>
      <c r="I194" s="63" t="str">
        <f t="shared" si="137"/>
        <v/>
      </c>
      <c r="J194" s="323">
        <f t="shared" si="92"/>
        <v>0</v>
      </c>
      <c r="K194" s="323">
        <f t="shared" si="93"/>
        <v>0</v>
      </c>
      <c r="L194" s="323">
        <f t="shared" si="94"/>
        <v>0</v>
      </c>
      <c r="M194" s="323">
        <f t="shared" si="95"/>
        <v>0</v>
      </c>
      <c r="N194" s="323">
        <f t="shared" si="130"/>
        <v>0</v>
      </c>
      <c r="O194" s="323">
        <f t="shared" si="131"/>
        <v>0</v>
      </c>
      <c r="P194" s="323">
        <f t="shared" si="96"/>
        <v>0</v>
      </c>
      <c r="Q194" s="323">
        <f t="shared" si="97"/>
        <v>0</v>
      </c>
      <c r="R194" s="323">
        <f t="shared" si="98"/>
        <v>0</v>
      </c>
      <c r="S194" s="323">
        <f t="shared" si="99"/>
        <v>0</v>
      </c>
      <c r="T194" s="323">
        <f t="shared" si="132"/>
        <v>0</v>
      </c>
      <c r="U194" s="323">
        <f t="shared" si="133"/>
        <v>0</v>
      </c>
      <c r="V194" s="323">
        <f t="shared" si="100"/>
        <v>0</v>
      </c>
      <c r="W194" s="323">
        <f t="shared" si="101"/>
        <v>0</v>
      </c>
      <c r="X194" s="323">
        <f t="shared" si="102"/>
        <v>0</v>
      </c>
      <c r="Y194" s="323">
        <f t="shared" si="103"/>
        <v>0</v>
      </c>
      <c r="Z194" s="323">
        <f t="shared" si="104"/>
        <v>0</v>
      </c>
      <c r="AA194" s="323">
        <f t="shared" si="105"/>
        <v>0</v>
      </c>
      <c r="AB194" s="323">
        <f t="shared" si="106"/>
        <v>0</v>
      </c>
      <c r="AC194" s="323">
        <f t="shared" si="107"/>
        <v>0</v>
      </c>
      <c r="AD194" s="323">
        <f t="shared" si="108"/>
        <v>0</v>
      </c>
      <c r="AE194" s="323">
        <f t="shared" si="109"/>
        <v>0</v>
      </c>
      <c r="AF194" s="323">
        <f t="shared" si="134"/>
        <v>0</v>
      </c>
      <c r="AG194" s="323">
        <f t="shared" si="135"/>
        <v>0</v>
      </c>
      <c r="AH194" s="323">
        <f t="shared" si="110"/>
        <v>0</v>
      </c>
      <c r="AI194" s="323">
        <f t="shared" si="111"/>
        <v>0</v>
      </c>
      <c r="AJ194" s="323">
        <f t="shared" si="112"/>
        <v>0</v>
      </c>
      <c r="AK194" s="323">
        <f t="shared" si="113"/>
        <v>0</v>
      </c>
      <c r="AL194" s="323">
        <f t="shared" si="114"/>
        <v>0</v>
      </c>
      <c r="AM194" s="323">
        <f t="shared" si="115"/>
        <v>0</v>
      </c>
      <c r="AN194" s="323">
        <f t="shared" si="116"/>
        <v>0</v>
      </c>
      <c r="AO194" s="323">
        <f t="shared" si="117"/>
        <v>0</v>
      </c>
      <c r="AP194" s="323">
        <f t="shared" si="118"/>
        <v>0</v>
      </c>
      <c r="AQ194" s="323">
        <f t="shared" si="119"/>
        <v>0</v>
      </c>
      <c r="AR194" s="323">
        <f t="shared" si="120"/>
        <v>0</v>
      </c>
      <c r="AS194" s="323">
        <f t="shared" si="121"/>
        <v>0</v>
      </c>
      <c r="AT194" s="323">
        <f t="shared" si="122"/>
        <v>0</v>
      </c>
      <c r="AU194" s="323">
        <f t="shared" si="123"/>
        <v>0</v>
      </c>
      <c r="AV194" s="323">
        <f t="shared" si="124"/>
        <v>0</v>
      </c>
      <c r="AW194" s="323">
        <f t="shared" si="125"/>
        <v>0</v>
      </c>
      <c r="AX194" s="323">
        <f t="shared" si="126"/>
        <v>0</v>
      </c>
      <c r="AY194" s="323">
        <f t="shared" si="127"/>
        <v>0</v>
      </c>
      <c r="AZ194" s="323">
        <f t="shared" si="128"/>
        <v>0</v>
      </c>
      <c r="BA194" s="323">
        <f t="shared" si="129"/>
        <v>0</v>
      </c>
    </row>
    <row r="195" spans="1:53" s="320" customFormat="1" ht="15.75" customHeight="1">
      <c r="A195" s="63" t="str">
        <f t="array" ref="A195">IF(C195&lt;&gt;0,SUM(($C$11:C195&lt;&gt;0)*1),"")</f>
        <v/>
      </c>
      <c r="B195" s="321"/>
      <c r="C195" s="321"/>
      <c r="D195" s="321"/>
      <c r="E195" s="443"/>
      <c r="F195" s="377"/>
      <c r="G195" s="379"/>
      <c r="H195" s="379"/>
      <c r="I195" s="63" t="str">
        <f t="shared" si="137"/>
        <v/>
      </c>
      <c r="J195" s="323">
        <f t="shared" si="92"/>
        <v>0</v>
      </c>
      <c r="K195" s="323">
        <f t="shared" si="93"/>
        <v>0</v>
      </c>
      <c r="L195" s="323">
        <f t="shared" si="94"/>
        <v>0</v>
      </c>
      <c r="M195" s="323">
        <f t="shared" si="95"/>
        <v>0</v>
      </c>
      <c r="N195" s="323">
        <f t="shared" si="130"/>
        <v>0</v>
      </c>
      <c r="O195" s="323">
        <f t="shared" si="131"/>
        <v>0</v>
      </c>
      <c r="P195" s="323">
        <f t="shared" si="96"/>
        <v>0</v>
      </c>
      <c r="Q195" s="323">
        <f t="shared" si="97"/>
        <v>0</v>
      </c>
      <c r="R195" s="323">
        <f t="shared" si="98"/>
        <v>0</v>
      </c>
      <c r="S195" s="323">
        <f t="shared" si="99"/>
        <v>0</v>
      </c>
      <c r="T195" s="323">
        <f t="shared" si="132"/>
        <v>0</v>
      </c>
      <c r="U195" s="323">
        <f t="shared" si="133"/>
        <v>0</v>
      </c>
      <c r="V195" s="323">
        <f t="shared" si="100"/>
        <v>0</v>
      </c>
      <c r="W195" s="323">
        <f t="shared" si="101"/>
        <v>0</v>
      </c>
      <c r="X195" s="323">
        <f t="shared" si="102"/>
        <v>0</v>
      </c>
      <c r="Y195" s="323">
        <f t="shared" si="103"/>
        <v>0</v>
      </c>
      <c r="Z195" s="323">
        <f t="shared" si="104"/>
        <v>0</v>
      </c>
      <c r="AA195" s="323">
        <f t="shared" si="105"/>
        <v>0</v>
      </c>
      <c r="AB195" s="323">
        <f t="shared" si="106"/>
        <v>0</v>
      </c>
      <c r="AC195" s="323">
        <f t="shared" si="107"/>
        <v>0</v>
      </c>
      <c r="AD195" s="323">
        <f t="shared" si="108"/>
        <v>0</v>
      </c>
      <c r="AE195" s="323">
        <f t="shared" si="109"/>
        <v>0</v>
      </c>
      <c r="AF195" s="323">
        <f t="shared" si="134"/>
        <v>0</v>
      </c>
      <c r="AG195" s="323">
        <f t="shared" si="135"/>
        <v>0</v>
      </c>
      <c r="AH195" s="323">
        <f t="shared" si="110"/>
        <v>0</v>
      </c>
      <c r="AI195" s="323">
        <f t="shared" si="111"/>
        <v>0</v>
      </c>
      <c r="AJ195" s="323">
        <f t="shared" si="112"/>
        <v>0</v>
      </c>
      <c r="AK195" s="323">
        <f t="shared" si="113"/>
        <v>0</v>
      </c>
      <c r="AL195" s="323">
        <f t="shared" si="114"/>
        <v>0</v>
      </c>
      <c r="AM195" s="323">
        <f t="shared" si="115"/>
        <v>0</v>
      </c>
      <c r="AN195" s="323">
        <f t="shared" si="116"/>
        <v>0</v>
      </c>
      <c r="AO195" s="323">
        <f t="shared" si="117"/>
        <v>0</v>
      </c>
      <c r="AP195" s="323">
        <f t="shared" si="118"/>
        <v>0</v>
      </c>
      <c r="AQ195" s="323">
        <f t="shared" si="119"/>
        <v>0</v>
      </c>
      <c r="AR195" s="323">
        <f t="shared" si="120"/>
        <v>0</v>
      </c>
      <c r="AS195" s="323">
        <f t="shared" si="121"/>
        <v>0</v>
      </c>
      <c r="AT195" s="323">
        <f t="shared" si="122"/>
        <v>0</v>
      </c>
      <c r="AU195" s="323">
        <f t="shared" si="123"/>
        <v>0</v>
      </c>
      <c r="AV195" s="323">
        <f t="shared" si="124"/>
        <v>0</v>
      </c>
      <c r="AW195" s="323">
        <f t="shared" si="125"/>
        <v>0</v>
      </c>
      <c r="AX195" s="323">
        <f t="shared" si="126"/>
        <v>0</v>
      </c>
      <c r="AY195" s="323">
        <f t="shared" si="127"/>
        <v>0</v>
      </c>
      <c r="AZ195" s="323">
        <f t="shared" si="128"/>
        <v>0</v>
      </c>
      <c r="BA195" s="323">
        <f t="shared" si="129"/>
        <v>0</v>
      </c>
    </row>
    <row r="196" spans="1:53" s="320" customFormat="1" ht="15.75" customHeight="1">
      <c r="A196" s="63" t="str">
        <f t="array" ref="A196">IF(C196&lt;&gt;0,SUM(($C$11:C196&lt;&gt;0)*1),"")</f>
        <v/>
      </c>
      <c r="B196" s="321"/>
      <c r="C196" s="321"/>
      <c r="D196" s="321"/>
      <c r="E196" s="443"/>
      <c r="F196" s="377"/>
      <c r="G196" s="379"/>
      <c r="H196" s="379"/>
      <c r="I196" s="63" t="str">
        <f t="shared" si="137"/>
        <v/>
      </c>
      <c r="J196" s="323">
        <f t="shared" si="92"/>
        <v>0</v>
      </c>
      <c r="K196" s="323">
        <f t="shared" si="93"/>
        <v>0</v>
      </c>
      <c r="L196" s="323">
        <f t="shared" si="94"/>
        <v>0</v>
      </c>
      <c r="M196" s="323">
        <f t="shared" si="95"/>
        <v>0</v>
      </c>
      <c r="N196" s="323">
        <f t="shared" si="130"/>
        <v>0</v>
      </c>
      <c r="O196" s="323">
        <f t="shared" si="131"/>
        <v>0</v>
      </c>
      <c r="P196" s="323">
        <f t="shared" si="96"/>
        <v>0</v>
      </c>
      <c r="Q196" s="323">
        <f t="shared" si="97"/>
        <v>0</v>
      </c>
      <c r="R196" s="323">
        <f t="shared" si="98"/>
        <v>0</v>
      </c>
      <c r="S196" s="323">
        <f t="shared" si="99"/>
        <v>0</v>
      </c>
      <c r="T196" s="323">
        <f t="shared" si="132"/>
        <v>0</v>
      </c>
      <c r="U196" s="323">
        <f t="shared" si="133"/>
        <v>0</v>
      </c>
      <c r="V196" s="323">
        <f t="shared" si="100"/>
        <v>0</v>
      </c>
      <c r="W196" s="323">
        <f t="shared" si="101"/>
        <v>0</v>
      </c>
      <c r="X196" s="323">
        <f t="shared" si="102"/>
        <v>0</v>
      </c>
      <c r="Y196" s="323">
        <f t="shared" si="103"/>
        <v>0</v>
      </c>
      <c r="Z196" s="323">
        <f t="shared" si="104"/>
        <v>0</v>
      </c>
      <c r="AA196" s="323">
        <f t="shared" si="105"/>
        <v>0</v>
      </c>
      <c r="AB196" s="323">
        <f t="shared" si="106"/>
        <v>0</v>
      </c>
      <c r="AC196" s="323">
        <f t="shared" si="107"/>
        <v>0</v>
      </c>
      <c r="AD196" s="323">
        <f t="shared" si="108"/>
        <v>0</v>
      </c>
      <c r="AE196" s="323">
        <f t="shared" si="109"/>
        <v>0</v>
      </c>
      <c r="AF196" s="323">
        <f t="shared" si="134"/>
        <v>0</v>
      </c>
      <c r="AG196" s="323">
        <f t="shared" si="135"/>
        <v>0</v>
      </c>
      <c r="AH196" s="323">
        <f t="shared" si="110"/>
        <v>0</v>
      </c>
      <c r="AI196" s="323">
        <f t="shared" si="111"/>
        <v>0</v>
      </c>
      <c r="AJ196" s="323">
        <f t="shared" si="112"/>
        <v>0</v>
      </c>
      <c r="AK196" s="323">
        <f t="shared" si="113"/>
        <v>0</v>
      </c>
      <c r="AL196" s="323">
        <f t="shared" si="114"/>
        <v>0</v>
      </c>
      <c r="AM196" s="323">
        <f t="shared" si="115"/>
        <v>0</v>
      </c>
      <c r="AN196" s="323">
        <f t="shared" si="116"/>
        <v>0</v>
      </c>
      <c r="AO196" s="323">
        <f t="shared" si="117"/>
        <v>0</v>
      </c>
      <c r="AP196" s="323">
        <f t="shared" si="118"/>
        <v>0</v>
      </c>
      <c r="AQ196" s="323">
        <f t="shared" si="119"/>
        <v>0</v>
      </c>
      <c r="AR196" s="323">
        <f t="shared" si="120"/>
        <v>0</v>
      </c>
      <c r="AS196" s="323">
        <f t="shared" si="121"/>
        <v>0</v>
      </c>
      <c r="AT196" s="323">
        <f t="shared" si="122"/>
        <v>0</v>
      </c>
      <c r="AU196" s="323">
        <f t="shared" si="123"/>
        <v>0</v>
      </c>
      <c r="AV196" s="323">
        <f t="shared" si="124"/>
        <v>0</v>
      </c>
      <c r="AW196" s="323">
        <f t="shared" si="125"/>
        <v>0</v>
      </c>
      <c r="AX196" s="323">
        <f t="shared" si="126"/>
        <v>0</v>
      </c>
      <c r="AY196" s="323">
        <f t="shared" si="127"/>
        <v>0</v>
      </c>
      <c r="AZ196" s="323">
        <f t="shared" si="128"/>
        <v>0</v>
      </c>
      <c r="BA196" s="323">
        <f t="shared" si="129"/>
        <v>0</v>
      </c>
    </row>
    <row r="197" spans="1:53" s="320" customFormat="1" ht="15.75" customHeight="1">
      <c r="A197" s="63" t="str">
        <f t="array" ref="A197">IF(C197&lt;&gt;0,SUM(($C$11:C197&lt;&gt;0)*1),"")</f>
        <v/>
      </c>
      <c r="B197" s="321"/>
      <c r="C197" s="321"/>
      <c r="D197" s="321"/>
      <c r="E197" s="443"/>
      <c r="F197" s="377"/>
      <c r="G197" s="379"/>
      <c r="H197" s="379"/>
      <c r="I197" s="63" t="str">
        <f t="shared" si="137"/>
        <v/>
      </c>
      <c r="J197" s="323">
        <f t="shared" si="92"/>
        <v>0</v>
      </c>
      <c r="K197" s="323">
        <f t="shared" si="93"/>
        <v>0</v>
      </c>
      <c r="L197" s="323">
        <f t="shared" si="94"/>
        <v>0</v>
      </c>
      <c r="M197" s="323">
        <f t="shared" si="95"/>
        <v>0</v>
      </c>
      <c r="N197" s="323">
        <f t="shared" si="130"/>
        <v>0</v>
      </c>
      <c r="O197" s="323">
        <f t="shared" si="131"/>
        <v>0</v>
      </c>
      <c r="P197" s="323">
        <f t="shared" si="96"/>
        <v>0</v>
      </c>
      <c r="Q197" s="323">
        <f t="shared" si="97"/>
        <v>0</v>
      </c>
      <c r="R197" s="323">
        <f t="shared" si="98"/>
        <v>0</v>
      </c>
      <c r="S197" s="323">
        <f t="shared" si="99"/>
        <v>0</v>
      </c>
      <c r="T197" s="323">
        <f t="shared" si="132"/>
        <v>0</v>
      </c>
      <c r="U197" s="323">
        <f t="shared" si="133"/>
        <v>0</v>
      </c>
      <c r="V197" s="323">
        <f t="shared" si="100"/>
        <v>0</v>
      </c>
      <c r="W197" s="323">
        <f t="shared" si="101"/>
        <v>0</v>
      </c>
      <c r="X197" s="323">
        <f t="shared" si="102"/>
        <v>0</v>
      </c>
      <c r="Y197" s="323">
        <f t="shared" si="103"/>
        <v>0</v>
      </c>
      <c r="Z197" s="323">
        <f t="shared" si="104"/>
        <v>0</v>
      </c>
      <c r="AA197" s="323">
        <f t="shared" si="105"/>
        <v>0</v>
      </c>
      <c r="AB197" s="323">
        <f t="shared" si="106"/>
        <v>0</v>
      </c>
      <c r="AC197" s="323">
        <f t="shared" si="107"/>
        <v>0</v>
      </c>
      <c r="AD197" s="323">
        <f t="shared" si="108"/>
        <v>0</v>
      </c>
      <c r="AE197" s="323">
        <f t="shared" si="109"/>
        <v>0</v>
      </c>
      <c r="AF197" s="323">
        <f t="shared" si="134"/>
        <v>0</v>
      </c>
      <c r="AG197" s="323">
        <f t="shared" si="135"/>
        <v>0</v>
      </c>
      <c r="AH197" s="323">
        <f t="shared" si="110"/>
        <v>0</v>
      </c>
      <c r="AI197" s="323">
        <f t="shared" si="111"/>
        <v>0</v>
      </c>
      <c r="AJ197" s="323">
        <f t="shared" si="112"/>
        <v>0</v>
      </c>
      <c r="AK197" s="323">
        <f t="shared" si="113"/>
        <v>0</v>
      </c>
      <c r="AL197" s="323">
        <f t="shared" si="114"/>
        <v>0</v>
      </c>
      <c r="AM197" s="323">
        <f t="shared" si="115"/>
        <v>0</v>
      </c>
      <c r="AN197" s="323">
        <f t="shared" si="116"/>
        <v>0</v>
      </c>
      <c r="AO197" s="323">
        <f t="shared" si="117"/>
        <v>0</v>
      </c>
      <c r="AP197" s="323">
        <f t="shared" si="118"/>
        <v>0</v>
      </c>
      <c r="AQ197" s="323">
        <f t="shared" si="119"/>
        <v>0</v>
      </c>
      <c r="AR197" s="323">
        <f t="shared" si="120"/>
        <v>0</v>
      </c>
      <c r="AS197" s="323">
        <f t="shared" si="121"/>
        <v>0</v>
      </c>
      <c r="AT197" s="323">
        <f t="shared" si="122"/>
        <v>0</v>
      </c>
      <c r="AU197" s="323">
        <f t="shared" si="123"/>
        <v>0</v>
      </c>
      <c r="AV197" s="323">
        <f t="shared" si="124"/>
        <v>0</v>
      </c>
      <c r="AW197" s="323">
        <f t="shared" si="125"/>
        <v>0</v>
      </c>
      <c r="AX197" s="323">
        <f t="shared" si="126"/>
        <v>0</v>
      </c>
      <c r="AY197" s="323">
        <f t="shared" si="127"/>
        <v>0</v>
      </c>
      <c r="AZ197" s="323">
        <f t="shared" si="128"/>
        <v>0</v>
      </c>
      <c r="BA197" s="323">
        <f t="shared" si="129"/>
        <v>0</v>
      </c>
    </row>
    <row r="198" spans="1:53" s="320" customFormat="1" ht="15.75" customHeight="1">
      <c r="A198" s="63" t="str">
        <f t="array" ref="A198">IF(C198&lt;&gt;0,SUM(($C$11:C198&lt;&gt;0)*1),"")</f>
        <v/>
      </c>
      <c r="B198" s="321"/>
      <c r="C198" s="321"/>
      <c r="D198" s="321"/>
      <c r="E198" s="443"/>
      <c r="F198" s="377"/>
      <c r="G198" s="379"/>
      <c r="H198" s="379"/>
      <c r="I198" s="63" t="str">
        <f t="shared" si="137"/>
        <v/>
      </c>
      <c r="J198" s="323">
        <f t="shared" si="92"/>
        <v>0</v>
      </c>
      <c r="K198" s="323">
        <f t="shared" si="93"/>
        <v>0</v>
      </c>
      <c r="L198" s="323">
        <f t="shared" si="94"/>
        <v>0</v>
      </c>
      <c r="M198" s="323">
        <f t="shared" si="95"/>
        <v>0</v>
      </c>
      <c r="N198" s="323">
        <f t="shared" si="130"/>
        <v>0</v>
      </c>
      <c r="O198" s="323">
        <f t="shared" si="131"/>
        <v>0</v>
      </c>
      <c r="P198" s="323">
        <f t="shared" si="96"/>
        <v>0</v>
      </c>
      <c r="Q198" s="323">
        <f t="shared" si="97"/>
        <v>0</v>
      </c>
      <c r="R198" s="323">
        <f t="shared" si="98"/>
        <v>0</v>
      </c>
      <c r="S198" s="323">
        <f t="shared" si="99"/>
        <v>0</v>
      </c>
      <c r="T198" s="323">
        <f t="shared" si="132"/>
        <v>0</v>
      </c>
      <c r="U198" s="323">
        <f t="shared" si="133"/>
        <v>0</v>
      </c>
      <c r="V198" s="323">
        <f t="shared" si="100"/>
        <v>0</v>
      </c>
      <c r="W198" s="323">
        <f t="shared" si="101"/>
        <v>0</v>
      </c>
      <c r="X198" s="323">
        <f t="shared" si="102"/>
        <v>0</v>
      </c>
      <c r="Y198" s="323">
        <f t="shared" si="103"/>
        <v>0</v>
      </c>
      <c r="Z198" s="323">
        <f t="shared" si="104"/>
        <v>0</v>
      </c>
      <c r="AA198" s="323">
        <f t="shared" si="105"/>
        <v>0</v>
      </c>
      <c r="AB198" s="323">
        <f t="shared" si="106"/>
        <v>0</v>
      </c>
      <c r="AC198" s="323">
        <f t="shared" si="107"/>
        <v>0</v>
      </c>
      <c r="AD198" s="323">
        <f t="shared" si="108"/>
        <v>0</v>
      </c>
      <c r="AE198" s="323">
        <f t="shared" si="109"/>
        <v>0</v>
      </c>
      <c r="AF198" s="323">
        <f t="shared" si="134"/>
        <v>0</v>
      </c>
      <c r="AG198" s="323">
        <f t="shared" si="135"/>
        <v>0</v>
      </c>
      <c r="AH198" s="323">
        <f t="shared" si="110"/>
        <v>0</v>
      </c>
      <c r="AI198" s="323">
        <f t="shared" si="111"/>
        <v>0</v>
      </c>
      <c r="AJ198" s="323">
        <f t="shared" si="112"/>
        <v>0</v>
      </c>
      <c r="AK198" s="323">
        <f t="shared" si="113"/>
        <v>0</v>
      </c>
      <c r="AL198" s="323">
        <f t="shared" si="114"/>
        <v>0</v>
      </c>
      <c r="AM198" s="323">
        <f t="shared" si="115"/>
        <v>0</v>
      </c>
      <c r="AN198" s="323">
        <f t="shared" si="116"/>
        <v>0</v>
      </c>
      <c r="AO198" s="323">
        <f t="shared" si="117"/>
        <v>0</v>
      </c>
      <c r="AP198" s="323">
        <f t="shared" si="118"/>
        <v>0</v>
      </c>
      <c r="AQ198" s="323">
        <f t="shared" si="119"/>
        <v>0</v>
      </c>
      <c r="AR198" s="323">
        <f t="shared" si="120"/>
        <v>0</v>
      </c>
      <c r="AS198" s="323">
        <f t="shared" si="121"/>
        <v>0</v>
      </c>
      <c r="AT198" s="323">
        <f t="shared" si="122"/>
        <v>0</v>
      </c>
      <c r="AU198" s="323">
        <f t="shared" si="123"/>
        <v>0</v>
      </c>
      <c r="AV198" s="323">
        <f t="shared" si="124"/>
        <v>0</v>
      </c>
      <c r="AW198" s="323">
        <f t="shared" si="125"/>
        <v>0</v>
      </c>
      <c r="AX198" s="323">
        <f t="shared" si="126"/>
        <v>0</v>
      </c>
      <c r="AY198" s="323">
        <f t="shared" si="127"/>
        <v>0</v>
      </c>
      <c r="AZ198" s="323">
        <f t="shared" si="128"/>
        <v>0</v>
      </c>
      <c r="BA198" s="323">
        <f t="shared" si="129"/>
        <v>0</v>
      </c>
    </row>
    <row r="199" spans="1:53" s="320" customFormat="1" ht="15.75" customHeight="1">
      <c r="A199" s="63" t="str">
        <f t="array" ref="A199">IF(C199&lt;&gt;0,SUM(($C$11:C199&lt;&gt;0)*1),"")</f>
        <v/>
      </c>
      <c r="B199" s="321"/>
      <c r="C199" s="321"/>
      <c r="D199" s="321"/>
      <c r="E199" s="443"/>
      <c r="F199" s="377"/>
      <c r="G199" s="379"/>
      <c r="H199" s="379"/>
      <c r="I199" s="63" t="str">
        <f t="shared" si="137"/>
        <v/>
      </c>
      <c r="J199" s="323">
        <f t="shared" si="92"/>
        <v>0</v>
      </c>
      <c r="K199" s="323">
        <f t="shared" si="93"/>
        <v>0</v>
      </c>
      <c r="L199" s="323">
        <f t="shared" si="94"/>
        <v>0</v>
      </c>
      <c r="M199" s="323">
        <f t="shared" si="95"/>
        <v>0</v>
      </c>
      <c r="N199" s="323">
        <f t="shared" si="130"/>
        <v>0</v>
      </c>
      <c r="O199" s="323">
        <f t="shared" si="131"/>
        <v>0</v>
      </c>
      <c r="P199" s="323">
        <f t="shared" si="96"/>
        <v>0</v>
      </c>
      <c r="Q199" s="323">
        <f t="shared" si="97"/>
        <v>0</v>
      </c>
      <c r="R199" s="323">
        <f t="shared" si="98"/>
        <v>0</v>
      </c>
      <c r="S199" s="323">
        <f t="shared" si="99"/>
        <v>0</v>
      </c>
      <c r="T199" s="323">
        <f t="shared" si="132"/>
        <v>0</v>
      </c>
      <c r="U199" s="323">
        <f t="shared" si="133"/>
        <v>0</v>
      </c>
      <c r="V199" s="323">
        <f t="shared" si="100"/>
        <v>0</v>
      </c>
      <c r="W199" s="323">
        <f t="shared" si="101"/>
        <v>0</v>
      </c>
      <c r="X199" s="323">
        <f t="shared" si="102"/>
        <v>0</v>
      </c>
      <c r="Y199" s="323">
        <f t="shared" si="103"/>
        <v>0</v>
      </c>
      <c r="Z199" s="323">
        <f t="shared" si="104"/>
        <v>0</v>
      </c>
      <c r="AA199" s="323">
        <f t="shared" si="105"/>
        <v>0</v>
      </c>
      <c r="AB199" s="323">
        <f t="shared" si="106"/>
        <v>0</v>
      </c>
      <c r="AC199" s="323">
        <f t="shared" si="107"/>
        <v>0</v>
      </c>
      <c r="AD199" s="323">
        <f t="shared" si="108"/>
        <v>0</v>
      </c>
      <c r="AE199" s="323">
        <f t="shared" si="109"/>
        <v>0</v>
      </c>
      <c r="AF199" s="323">
        <f t="shared" si="134"/>
        <v>0</v>
      </c>
      <c r="AG199" s="323">
        <f t="shared" si="135"/>
        <v>0</v>
      </c>
      <c r="AH199" s="323">
        <f t="shared" si="110"/>
        <v>0</v>
      </c>
      <c r="AI199" s="323">
        <f t="shared" si="111"/>
        <v>0</v>
      </c>
      <c r="AJ199" s="323">
        <f t="shared" si="112"/>
        <v>0</v>
      </c>
      <c r="AK199" s="323">
        <f t="shared" si="113"/>
        <v>0</v>
      </c>
      <c r="AL199" s="323">
        <f t="shared" si="114"/>
        <v>0</v>
      </c>
      <c r="AM199" s="323">
        <f t="shared" si="115"/>
        <v>0</v>
      </c>
      <c r="AN199" s="323">
        <f t="shared" si="116"/>
        <v>0</v>
      </c>
      <c r="AO199" s="323">
        <f t="shared" si="117"/>
        <v>0</v>
      </c>
      <c r="AP199" s="323">
        <f t="shared" si="118"/>
        <v>0</v>
      </c>
      <c r="AQ199" s="323">
        <f t="shared" si="119"/>
        <v>0</v>
      </c>
      <c r="AR199" s="323">
        <f t="shared" si="120"/>
        <v>0</v>
      </c>
      <c r="AS199" s="323">
        <f t="shared" si="121"/>
        <v>0</v>
      </c>
      <c r="AT199" s="323">
        <f t="shared" si="122"/>
        <v>0</v>
      </c>
      <c r="AU199" s="323">
        <f t="shared" si="123"/>
        <v>0</v>
      </c>
      <c r="AV199" s="323">
        <f t="shared" si="124"/>
        <v>0</v>
      </c>
      <c r="AW199" s="323">
        <f t="shared" si="125"/>
        <v>0</v>
      </c>
      <c r="AX199" s="323">
        <f t="shared" si="126"/>
        <v>0</v>
      </c>
      <c r="AY199" s="323">
        <f t="shared" si="127"/>
        <v>0</v>
      </c>
      <c r="AZ199" s="323">
        <f t="shared" si="128"/>
        <v>0</v>
      </c>
      <c r="BA199" s="323">
        <f t="shared" si="129"/>
        <v>0</v>
      </c>
    </row>
    <row r="200" spans="1:53" s="320" customFormat="1" ht="15.75" customHeight="1">
      <c r="A200" s="63" t="str">
        <f t="array" ref="A200">IF(C200&lt;&gt;0,SUM(($C$11:C200&lt;&gt;0)*1),"")</f>
        <v/>
      </c>
      <c r="B200" s="321"/>
      <c r="C200" s="321"/>
      <c r="D200" s="321"/>
      <c r="E200" s="443"/>
      <c r="F200" s="377"/>
      <c r="G200" s="379"/>
      <c r="H200" s="379"/>
      <c r="I200" s="63" t="str">
        <f t="shared" si="137"/>
        <v/>
      </c>
      <c r="J200" s="323">
        <f t="shared" si="92"/>
        <v>0</v>
      </c>
      <c r="K200" s="323">
        <f t="shared" si="93"/>
        <v>0</v>
      </c>
      <c r="L200" s="323">
        <f t="shared" si="94"/>
        <v>0</v>
      </c>
      <c r="M200" s="323">
        <f t="shared" si="95"/>
        <v>0</v>
      </c>
      <c r="N200" s="323">
        <f t="shared" si="130"/>
        <v>0</v>
      </c>
      <c r="O200" s="323">
        <f t="shared" si="131"/>
        <v>0</v>
      </c>
      <c r="P200" s="323">
        <f t="shared" si="96"/>
        <v>0</v>
      </c>
      <c r="Q200" s="323">
        <f t="shared" si="97"/>
        <v>0</v>
      </c>
      <c r="R200" s="323">
        <f t="shared" si="98"/>
        <v>0</v>
      </c>
      <c r="S200" s="323">
        <f t="shared" si="99"/>
        <v>0</v>
      </c>
      <c r="T200" s="323">
        <f t="shared" si="132"/>
        <v>0</v>
      </c>
      <c r="U200" s="323">
        <f t="shared" si="133"/>
        <v>0</v>
      </c>
      <c r="V200" s="323">
        <f t="shared" si="100"/>
        <v>0</v>
      </c>
      <c r="W200" s="323">
        <f t="shared" si="101"/>
        <v>0</v>
      </c>
      <c r="X200" s="323">
        <f t="shared" si="102"/>
        <v>0</v>
      </c>
      <c r="Y200" s="323">
        <f t="shared" si="103"/>
        <v>0</v>
      </c>
      <c r="Z200" s="323">
        <f t="shared" si="104"/>
        <v>0</v>
      </c>
      <c r="AA200" s="323">
        <f t="shared" si="105"/>
        <v>0</v>
      </c>
      <c r="AB200" s="323">
        <f t="shared" si="106"/>
        <v>0</v>
      </c>
      <c r="AC200" s="323">
        <f t="shared" si="107"/>
        <v>0</v>
      </c>
      <c r="AD200" s="323">
        <f t="shared" si="108"/>
        <v>0</v>
      </c>
      <c r="AE200" s="323">
        <f t="shared" si="109"/>
        <v>0</v>
      </c>
      <c r="AF200" s="323">
        <f t="shared" si="134"/>
        <v>0</v>
      </c>
      <c r="AG200" s="323">
        <f t="shared" si="135"/>
        <v>0</v>
      </c>
      <c r="AH200" s="323">
        <f t="shared" si="110"/>
        <v>0</v>
      </c>
      <c r="AI200" s="323">
        <f t="shared" si="111"/>
        <v>0</v>
      </c>
      <c r="AJ200" s="323">
        <f t="shared" si="112"/>
        <v>0</v>
      </c>
      <c r="AK200" s="323">
        <f t="shared" si="113"/>
        <v>0</v>
      </c>
      <c r="AL200" s="323">
        <f t="shared" si="114"/>
        <v>0</v>
      </c>
      <c r="AM200" s="323">
        <f t="shared" si="115"/>
        <v>0</v>
      </c>
      <c r="AN200" s="323">
        <f t="shared" si="116"/>
        <v>0</v>
      </c>
      <c r="AO200" s="323">
        <f t="shared" si="117"/>
        <v>0</v>
      </c>
      <c r="AP200" s="323">
        <f t="shared" si="118"/>
        <v>0</v>
      </c>
      <c r="AQ200" s="323">
        <f t="shared" si="119"/>
        <v>0</v>
      </c>
      <c r="AR200" s="323">
        <f t="shared" si="120"/>
        <v>0</v>
      </c>
      <c r="AS200" s="323">
        <f t="shared" si="121"/>
        <v>0</v>
      </c>
      <c r="AT200" s="323">
        <f t="shared" si="122"/>
        <v>0</v>
      </c>
      <c r="AU200" s="323">
        <f t="shared" si="123"/>
        <v>0</v>
      </c>
      <c r="AV200" s="323">
        <f t="shared" si="124"/>
        <v>0</v>
      </c>
      <c r="AW200" s="323">
        <f t="shared" si="125"/>
        <v>0</v>
      </c>
      <c r="AX200" s="323">
        <f t="shared" si="126"/>
        <v>0</v>
      </c>
      <c r="AY200" s="323">
        <f t="shared" si="127"/>
        <v>0</v>
      </c>
      <c r="AZ200" s="323">
        <f t="shared" si="128"/>
        <v>0</v>
      </c>
      <c r="BA200" s="323">
        <f t="shared" si="129"/>
        <v>0</v>
      </c>
    </row>
    <row r="201" spans="1:53" s="320" customFormat="1" ht="15.75" customHeight="1">
      <c r="A201" s="63" t="str">
        <f t="array" ref="A201">IF(C201&lt;&gt;0,SUM(($C$11:C201&lt;&gt;0)*1),"")</f>
        <v/>
      </c>
      <c r="B201" s="321"/>
      <c r="C201" s="321"/>
      <c r="D201" s="321"/>
      <c r="E201" s="443"/>
      <c r="F201" s="377"/>
      <c r="G201" s="379"/>
      <c r="H201" s="379"/>
      <c r="I201" s="63" t="str">
        <f t="shared" si="137"/>
        <v/>
      </c>
      <c r="J201" s="323">
        <f t="shared" si="92"/>
        <v>0</v>
      </c>
      <c r="K201" s="323">
        <f t="shared" si="93"/>
        <v>0</v>
      </c>
      <c r="L201" s="323">
        <f t="shared" si="94"/>
        <v>0</v>
      </c>
      <c r="M201" s="323">
        <f t="shared" si="95"/>
        <v>0</v>
      </c>
      <c r="N201" s="323">
        <f t="shared" si="130"/>
        <v>0</v>
      </c>
      <c r="O201" s="323">
        <f t="shared" si="131"/>
        <v>0</v>
      </c>
      <c r="P201" s="323">
        <f t="shared" si="96"/>
        <v>0</v>
      </c>
      <c r="Q201" s="323">
        <f t="shared" si="97"/>
        <v>0</v>
      </c>
      <c r="R201" s="323">
        <f t="shared" si="98"/>
        <v>0</v>
      </c>
      <c r="S201" s="323">
        <f t="shared" si="99"/>
        <v>0</v>
      </c>
      <c r="T201" s="323">
        <f t="shared" si="132"/>
        <v>0</v>
      </c>
      <c r="U201" s="323">
        <f t="shared" si="133"/>
        <v>0</v>
      </c>
      <c r="V201" s="323">
        <f t="shared" si="100"/>
        <v>0</v>
      </c>
      <c r="W201" s="323">
        <f t="shared" si="101"/>
        <v>0</v>
      </c>
      <c r="X201" s="323">
        <f t="shared" si="102"/>
        <v>0</v>
      </c>
      <c r="Y201" s="323">
        <f t="shared" si="103"/>
        <v>0</v>
      </c>
      <c r="Z201" s="323">
        <f t="shared" si="104"/>
        <v>0</v>
      </c>
      <c r="AA201" s="323">
        <f t="shared" si="105"/>
        <v>0</v>
      </c>
      <c r="AB201" s="323">
        <f t="shared" si="106"/>
        <v>0</v>
      </c>
      <c r="AC201" s="323">
        <f t="shared" si="107"/>
        <v>0</v>
      </c>
      <c r="AD201" s="323">
        <f t="shared" si="108"/>
        <v>0</v>
      </c>
      <c r="AE201" s="323">
        <f t="shared" si="109"/>
        <v>0</v>
      </c>
      <c r="AF201" s="323">
        <f t="shared" si="134"/>
        <v>0</v>
      </c>
      <c r="AG201" s="323">
        <f t="shared" si="135"/>
        <v>0</v>
      </c>
      <c r="AH201" s="323">
        <f t="shared" si="110"/>
        <v>0</v>
      </c>
      <c r="AI201" s="323">
        <f t="shared" si="111"/>
        <v>0</v>
      </c>
      <c r="AJ201" s="323">
        <f t="shared" si="112"/>
        <v>0</v>
      </c>
      <c r="AK201" s="323">
        <f t="shared" si="113"/>
        <v>0</v>
      </c>
      <c r="AL201" s="323">
        <f t="shared" si="114"/>
        <v>0</v>
      </c>
      <c r="AM201" s="323">
        <f t="shared" si="115"/>
        <v>0</v>
      </c>
      <c r="AN201" s="323">
        <f t="shared" si="116"/>
        <v>0</v>
      </c>
      <c r="AO201" s="323">
        <f t="shared" si="117"/>
        <v>0</v>
      </c>
      <c r="AP201" s="323">
        <f t="shared" si="118"/>
        <v>0</v>
      </c>
      <c r="AQ201" s="323">
        <f t="shared" si="119"/>
        <v>0</v>
      </c>
      <c r="AR201" s="323">
        <f t="shared" si="120"/>
        <v>0</v>
      </c>
      <c r="AS201" s="323">
        <f t="shared" si="121"/>
        <v>0</v>
      </c>
      <c r="AT201" s="323">
        <f t="shared" si="122"/>
        <v>0</v>
      </c>
      <c r="AU201" s="323">
        <f t="shared" si="123"/>
        <v>0</v>
      </c>
      <c r="AV201" s="323">
        <f t="shared" si="124"/>
        <v>0</v>
      </c>
      <c r="AW201" s="323">
        <f t="shared" si="125"/>
        <v>0</v>
      </c>
      <c r="AX201" s="323">
        <f t="shared" si="126"/>
        <v>0</v>
      </c>
      <c r="AY201" s="323">
        <f t="shared" si="127"/>
        <v>0</v>
      </c>
      <c r="AZ201" s="323">
        <f t="shared" si="128"/>
        <v>0</v>
      </c>
      <c r="BA201" s="323">
        <f t="shared" si="129"/>
        <v>0</v>
      </c>
    </row>
    <row r="202" spans="1:53" s="320" customFormat="1" ht="15.75" customHeight="1">
      <c r="A202" s="63" t="str">
        <f t="array" ref="A202">IF(C202&lt;&gt;0,SUM(($C$11:C202&lt;&gt;0)*1),"")</f>
        <v/>
      </c>
      <c r="B202" s="321"/>
      <c r="C202" s="321"/>
      <c r="D202" s="321"/>
      <c r="E202" s="443"/>
      <c r="F202" s="377"/>
      <c r="G202" s="379"/>
      <c r="H202" s="379"/>
      <c r="I202" s="63" t="str">
        <f t="shared" si="137"/>
        <v/>
      </c>
      <c r="J202" s="323">
        <f t="shared" si="92"/>
        <v>0</v>
      </c>
      <c r="K202" s="323">
        <f t="shared" si="93"/>
        <v>0</v>
      </c>
      <c r="L202" s="323">
        <f t="shared" si="94"/>
        <v>0</v>
      </c>
      <c r="M202" s="323">
        <f t="shared" si="95"/>
        <v>0</v>
      </c>
      <c r="N202" s="323">
        <f t="shared" si="130"/>
        <v>0</v>
      </c>
      <c r="O202" s="323">
        <f t="shared" si="131"/>
        <v>0</v>
      </c>
      <c r="P202" s="323">
        <f t="shared" si="96"/>
        <v>0</v>
      </c>
      <c r="Q202" s="323">
        <f t="shared" si="97"/>
        <v>0</v>
      </c>
      <c r="R202" s="323">
        <f t="shared" si="98"/>
        <v>0</v>
      </c>
      <c r="S202" s="323">
        <f t="shared" si="99"/>
        <v>0</v>
      </c>
      <c r="T202" s="323">
        <f t="shared" si="132"/>
        <v>0</v>
      </c>
      <c r="U202" s="323">
        <f t="shared" si="133"/>
        <v>0</v>
      </c>
      <c r="V202" s="323">
        <f t="shared" si="100"/>
        <v>0</v>
      </c>
      <c r="W202" s="323">
        <f t="shared" si="101"/>
        <v>0</v>
      </c>
      <c r="X202" s="323">
        <f t="shared" si="102"/>
        <v>0</v>
      </c>
      <c r="Y202" s="323">
        <f t="shared" si="103"/>
        <v>0</v>
      </c>
      <c r="Z202" s="323">
        <f t="shared" si="104"/>
        <v>0</v>
      </c>
      <c r="AA202" s="323">
        <f t="shared" si="105"/>
        <v>0</v>
      </c>
      <c r="AB202" s="323">
        <f t="shared" si="106"/>
        <v>0</v>
      </c>
      <c r="AC202" s="323">
        <f t="shared" si="107"/>
        <v>0</v>
      </c>
      <c r="AD202" s="323">
        <f t="shared" si="108"/>
        <v>0</v>
      </c>
      <c r="AE202" s="323">
        <f t="shared" si="109"/>
        <v>0</v>
      </c>
      <c r="AF202" s="323">
        <f t="shared" si="134"/>
        <v>0</v>
      </c>
      <c r="AG202" s="323">
        <f t="shared" si="135"/>
        <v>0</v>
      </c>
      <c r="AH202" s="323">
        <f t="shared" si="110"/>
        <v>0</v>
      </c>
      <c r="AI202" s="323">
        <f t="shared" si="111"/>
        <v>0</v>
      </c>
      <c r="AJ202" s="323">
        <f t="shared" si="112"/>
        <v>0</v>
      </c>
      <c r="AK202" s="323">
        <f t="shared" si="113"/>
        <v>0</v>
      </c>
      <c r="AL202" s="323">
        <f t="shared" si="114"/>
        <v>0</v>
      </c>
      <c r="AM202" s="323">
        <f t="shared" si="115"/>
        <v>0</v>
      </c>
      <c r="AN202" s="323">
        <f t="shared" si="116"/>
        <v>0</v>
      </c>
      <c r="AO202" s="323">
        <f t="shared" si="117"/>
        <v>0</v>
      </c>
      <c r="AP202" s="323">
        <f t="shared" si="118"/>
        <v>0</v>
      </c>
      <c r="AQ202" s="323">
        <f t="shared" si="119"/>
        <v>0</v>
      </c>
      <c r="AR202" s="323">
        <f t="shared" si="120"/>
        <v>0</v>
      </c>
      <c r="AS202" s="323">
        <f t="shared" si="121"/>
        <v>0</v>
      </c>
      <c r="AT202" s="323">
        <f t="shared" si="122"/>
        <v>0</v>
      </c>
      <c r="AU202" s="323">
        <f t="shared" si="123"/>
        <v>0</v>
      </c>
      <c r="AV202" s="323">
        <f t="shared" si="124"/>
        <v>0</v>
      </c>
      <c r="AW202" s="323">
        <f t="shared" si="125"/>
        <v>0</v>
      </c>
      <c r="AX202" s="323">
        <f t="shared" si="126"/>
        <v>0</v>
      </c>
      <c r="AY202" s="323">
        <f t="shared" si="127"/>
        <v>0</v>
      </c>
      <c r="AZ202" s="323">
        <f t="shared" si="128"/>
        <v>0</v>
      </c>
      <c r="BA202" s="323">
        <f t="shared" si="129"/>
        <v>0</v>
      </c>
    </row>
    <row r="203" spans="1:53" s="320" customFormat="1" ht="15.75" customHeight="1">
      <c r="A203" s="63" t="str">
        <f t="array" ref="A203">IF(C203&lt;&gt;0,SUM(($C$11:C203&lt;&gt;0)*1),"")</f>
        <v/>
      </c>
      <c r="B203" s="321"/>
      <c r="C203" s="321"/>
      <c r="D203" s="321"/>
      <c r="E203" s="443"/>
      <c r="F203" s="377"/>
      <c r="G203" s="379"/>
      <c r="H203" s="379"/>
      <c r="I203" s="63" t="str">
        <f t="shared" si="137"/>
        <v/>
      </c>
      <c r="J203" s="323">
        <f t="shared" ref="J203:J242" si="138">IF($G203="1111",$F203,0)</f>
        <v>0</v>
      </c>
      <c r="K203" s="323">
        <f t="shared" ref="K203:K242" si="139">IF($H203="1111",$F203,0)</f>
        <v>0</v>
      </c>
      <c r="L203" s="323">
        <f t="shared" ref="L203:N242" si="140">IF($G203="1121",$F203,0)</f>
        <v>0</v>
      </c>
      <c r="M203" s="323">
        <f t="shared" ref="M203:O242" si="141">IF($H203="1121",$F203,0)</f>
        <v>0</v>
      </c>
      <c r="N203" s="323">
        <f t="shared" si="130"/>
        <v>0</v>
      </c>
      <c r="O203" s="323">
        <f t="shared" si="131"/>
        <v>0</v>
      </c>
      <c r="P203" s="323">
        <f t="shared" ref="P203:P242" si="142">IF($G203="1331",$F203,0)</f>
        <v>0</v>
      </c>
      <c r="Q203" s="323">
        <f t="shared" ref="Q203:Q242" si="143">IF($H203="1331",$F203,0)</f>
        <v>0</v>
      </c>
      <c r="R203" s="323">
        <f t="shared" ref="R203:R242" si="144">IF($G203="1388",$F203,0)</f>
        <v>0</v>
      </c>
      <c r="S203" s="323">
        <f t="shared" ref="S203:S242" si="145">IF($H203="1388",$F203,0)</f>
        <v>0</v>
      </c>
      <c r="T203" s="323">
        <f t="shared" si="132"/>
        <v>0</v>
      </c>
      <c r="U203" s="323">
        <f t="shared" si="133"/>
        <v>0</v>
      </c>
      <c r="V203" s="323">
        <f t="shared" ref="V203:V242" si="146">IF($G203="331",$F203,0)</f>
        <v>0</v>
      </c>
      <c r="W203" s="323">
        <f t="shared" ref="W203:W242" si="147">IF($H203="331",$F203,0)</f>
        <v>0</v>
      </c>
      <c r="X203" s="323">
        <f t="shared" ref="X203:X242" si="148">IF($G203="3334",$F203,0)</f>
        <v>0</v>
      </c>
      <c r="Y203" s="323">
        <f t="shared" ref="Y203:Y242" si="149">IF($H203="3334",$F203,0)</f>
        <v>0</v>
      </c>
      <c r="Z203" s="323">
        <f t="shared" ref="Z203:Z242" si="150">IF($G203="33382",$F203,0)</f>
        <v>0</v>
      </c>
      <c r="AA203" s="323">
        <f t="shared" ref="AA203:AA242" si="151">IF($H203="33382",$F203,0)</f>
        <v>0</v>
      </c>
      <c r="AB203" s="323">
        <f t="shared" ref="AB203:AB242" si="152">IF($G203="3388",$F203,0)</f>
        <v>0</v>
      </c>
      <c r="AC203" s="323">
        <f t="shared" ref="AC203:AC242" si="153">IF($H203="3388",$F203,0)</f>
        <v>0</v>
      </c>
      <c r="AD203" s="323">
        <f t="shared" ref="AD203:AD242" si="154">IF($G203="3411",$F203,0)</f>
        <v>0</v>
      </c>
      <c r="AE203" s="323">
        <f t="shared" ref="AE203:AE242" si="155">IF($H203="3411",$F203,0)</f>
        <v>0</v>
      </c>
      <c r="AF203" s="323">
        <f t="shared" si="134"/>
        <v>0</v>
      </c>
      <c r="AG203" s="323">
        <f t="shared" si="135"/>
        <v>0</v>
      </c>
      <c r="AH203" s="323">
        <f t="shared" ref="AH203:AH242" si="156">IF($G203="4111",$F203,0)</f>
        <v>0</v>
      </c>
      <c r="AI203" s="323">
        <f t="shared" ref="AI203:AI242" si="157">IF($H203="4111",$F203,0)</f>
        <v>0</v>
      </c>
      <c r="AJ203" s="323">
        <f t="shared" ref="AJ203:AJ242" si="158">IF($G203="4211",$F203,0)</f>
        <v>0</v>
      </c>
      <c r="AK203" s="323">
        <f t="shared" ref="AK203:AK242" si="159">IF($H203="4211",$F203,0)</f>
        <v>0</v>
      </c>
      <c r="AL203" s="323">
        <f t="shared" ref="AL203:AL242" si="160">IF($G203="4212",$F203,0)</f>
        <v>0</v>
      </c>
      <c r="AM203" s="323">
        <f t="shared" ref="AM203:AM242" si="161">IF($H203="4212",$F203,0)</f>
        <v>0</v>
      </c>
      <c r="AN203" s="323">
        <f t="shared" ref="AN203:AN242" si="162">IF($G203="515",$F203,0)</f>
        <v>0</v>
      </c>
      <c r="AO203" s="323">
        <f t="shared" ref="AO203:AO242" si="163">IF($H203="515",$F203,0)</f>
        <v>0</v>
      </c>
      <c r="AP203" s="323">
        <f t="shared" ref="AP203:AP242" si="164">IF($G203="635",$F203,0)</f>
        <v>0</v>
      </c>
      <c r="AQ203" s="323">
        <f t="shared" ref="AQ203:AQ242" si="165">IF($H203="635",$F203,0)</f>
        <v>0</v>
      </c>
      <c r="AR203" s="323">
        <f t="shared" ref="AR203:AR242" si="166">IF($G203="642",$F203,0)</f>
        <v>0</v>
      </c>
      <c r="AS203" s="323">
        <f t="shared" ref="AS203:AS242" si="167">IF($H203="642",$F203,0)</f>
        <v>0</v>
      </c>
      <c r="AT203" s="323">
        <f t="shared" ref="AT203:AT242" si="168">IF($G203="711",$F203,0)</f>
        <v>0</v>
      </c>
      <c r="AU203" s="323">
        <f t="shared" ref="AU203:AU242" si="169">IF($H203="711",$F203,0)</f>
        <v>0</v>
      </c>
      <c r="AV203" s="323">
        <f t="shared" ref="AV203:AV242" si="170">IF($G203="811",$F203,0)</f>
        <v>0</v>
      </c>
      <c r="AW203" s="323">
        <f t="shared" ref="AW203:AW242" si="171">IF($H203="811",$F203,0)</f>
        <v>0</v>
      </c>
      <c r="AX203" s="323">
        <f t="shared" ref="AX203:AX242" si="172">IF($G203="821",$F203,0)</f>
        <v>0</v>
      </c>
      <c r="AY203" s="323">
        <f t="shared" ref="AY203:AY242" si="173">IF($H203="821",$F203,0)</f>
        <v>0</v>
      </c>
      <c r="AZ203" s="323">
        <f t="shared" ref="AZ203:AZ242" si="174">IF($G203="911",$F203,0)</f>
        <v>0</v>
      </c>
      <c r="BA203" s="323">
        <f t="shared" ref="BA203:BA242" si="175">IF($H203="911",$F203,0)</f>
        <v>0</v>
      </c>
    </row>
    <row r="204" spans="1:53" s="320" customFormat="1" ht="15.75" customHeight="1">
      <c r="A204" s="63" t="str">
        <f t="array" ref="A204">IF(C204&lt;&gt;0,SUM(($C$11:C204&lt;&gt;0)*1),"")</f>
        <v/>
      </c>
      <c r="B204" s="321"/>
      <c r="C204" s="321"/>
      <c r="D204" s="321"/>
      <c r="E204" s="443"/>
      <c r="F204" s="377"/>
      <c r="G204" s="379"/>
      <c r="H204" s="379"/>
      <c r="I204" s="63" t="str">
        <f t="shared" si="137"/>
        <v/>
      </c>
      <c r="J204" s="323">
        <f t="shared" si="138"/>
        <v>0</v>
      </c>
      <c r="K204" s="323">
        <f t="shared" si="139"/>
        <v>0</v>
      </c>
      <c r="L204" s="323">
        <f t="shared" si="140"/>
        <v>0</v>
      </c>
      <c r="M204" s="323">
        <f t="shared" si="141"/>
        <v>0</v>
      </c>
      <c r="N204" s="323">
        <f t="shared" ref="N204:N242" si="176">IF($G204="1122",$F204,0)</f>
        <v>0</v>
      </c>
      <c r="O204" s="323">
        <f t="shared" ref="O204:O242" si="177">IF($H204="1122",$F204,0)</f>
        <v>0</v>
      </c>
      <c r="P204" s="323">
        <f t="shared" si="142"/>
        <v>0</v>
      </c>
      <c r="Q204" s="323">
        <f t="shared" si="143"/>
        <v>0</v>
      </c>
      <c r="R204" s="323">
        <f t="shared" si="144"/>
        <v>0</v>
      </c>
      <c r="S204" s="323">
        <f t="shared" si="145"/>
        <v>0</v>
      </c>
      <c r="T204" s="323">
        <f t="shared" ref="T204:T242" si="178">IF($G204="2412",$F204,0)</f>
        <v>0</v>
      </c>
      <c r="U204" s="323">
        <f t="shared" ref="U204:U242" si="179">IF($H204="2412",$F204,0)</f>
        <v>0</v>
      </c>
      <c r="V204" s="323">
        <f t="shared" si="146"/>
        <v>0</v>
      </c>
      <c r="W204" s="323">
        <f t="shared" si="147"/>
        <v>0</v>
      </c>
      <c r="X204" s="323">
        <f t="shared" si="148"/>
        <v>0</v>
      </c>
      <c r="Y204" s="323">
        <f t="shared" si="149"/>
        <v>0</v>
      </c>
      <c r="Z204" s="323">
        <f t="shared" si="150"/>
        <v>0</v>
      </c>
      <c r="AA204" s="323">
        <f t="shared" si="151"/>
        <v>0</v>
      </c>
      <c r="AB204" s="323">
        <f t="shared" si="152"/>
        <v>0</v>
      </c>
      <c r="AC204" s="323">
        <f t="shared" si="153"/>
        <v>0</v>
      </c>
      <c r="AD204" s="323">
        <f t="shared" si="154"/>
        <v>0</v>
      </c>
      <c r="AE204" s="323">
        <f t="shared" si="155"/>
        <v>0</v>
      </c>
      <c r="AF204" s="323">
        <f t="shared" ref="AF204:AF242" si="180">IF($G204="3412",$F204,0)</f>
        <v>0</v>
      </c>
      <c r="AG204" s="323">
        <f t="shared" ref="AG204:AG242" si="181">IF($H204="3412",$F204,0)</f>
        <v>0</v>
      </c>
      <c r="AH204" s="323">
        <f t="shared" si="156"/>
        <v>0</v>
      </c>
      <c r="AI204" s="323">
        <f t="shared" si="157"/>
        <v>0</v>
      </c>
      <c r="AJ204" s="323">
        <f t="shared" si="158"/>
        <v>0</v>
      </c>
      <c r="AK204" s="323">
        <f t="shared" si="159"/>
        <v>0</v>
      </c>
      <c r="AL204" s="323">
        <f t="shared" si="160"/>
        <v>0</v>
      </c>
      <c r="AM204" s="323">
        <f t="shared" si="161"/>
        <v>0</v>
      </c>
      <c r="AN204" s="323">
        <f t="shared" si="162"/>
        <v>0</v>
      </c>
      <c r="AO204" s="323">
        <f t="shared" si="163"/>
        <v>0</v>
      </c>
      <c r="AP204" s="323">
        <f t="shared" si="164"/>
        <v>0</v>
      </c>
      <c r="AQ204" s="323">
        <f t="shared" si="165"/>
        <v>0</v>
      </c>
      <c r="AR204" s="323">
        <f t="shared" si="166"/>
        <v>0</v>
      </c>
      <c r="AS204" s="323">
        <f t="shared" si="167"/>
        <v>0</v>
      </c>
      <c r="AT204" s="323">
        <f t="shared" si="168"/>
        <v>0</v>
      </c>
      <c r="AU204" s="323">
        <f t="shared" si="169"/>
        <v>0</v>
      </c>
      <c r="AV204" s="323">
        <f t="shared" si="170"/>
        <v>0</v>
      </c>
      <c r="AW204" s="323">
        <f t="shared" si="171"/>
        <v>0</v>
      </c>
      <c r="AX204" s="323">
        <f t="shared" si="172"/>
        <v>0</v>
      </c>
      <c r="AY204" s="323">
        <f t="shared" si="173"/>
        <v>0</v>
      </c>
      <c r="AZ204" s="323">
        <f t="shared" si="174"/>
        <v>0</v>
      </c>
      <c r="BA204" s="323">
        <f t="shared" si="175"/>
        <v>0</v>
      </c>
    </row>
    <row r="205" spans="1:53" s="320" customFormat="1" ht="15.75" customHeight="1">
      <c r="A205" s="63" t="str">
        <f t="array" ref="A205">IF(C205&lt;&gt;0,SUM(($C$11:C205&lt;&gt;0)*1),"")</f>
        <v/>
      </c>
      <c r="B205" s="321"/>
      <c r="C205" s="321"/>
      <c r="D205" s="321"/>
      <c r="E205" s="443"/>
      <c r="F205" s="377"/>
      <c r="G205" s="379"/>
      <c r="H205" s="379"/>
      <c r="I205" s="63" t="str">
        <f t="shared" si="137"/>
        <v/>
      </c>
      <c r="J205" s="323">
        <f t="shared" si="138"/>
        <v>0</v>
      </c>
      <c r="K205" s="323">
        <f t="shared" si="139"/>
        <v>0</v>
      </c>
      <c r="L205" s="323">
        <f t="shared" si="140"/>
        <v>0</v>
      </c>
      <c r="M205" s="323">
        <f t="shared" si="141"/>
        <v>0</v>
      </c>
      <c r="N205" s="323">
        <f t="shared" si="176"/>
        <v>0</v>
      </c>
      <c r="O205" s="323">
        <f t="shared" si="177"/>
        <v>0</v>
      </c>
      <c r="P205" s="323">
        <f t="shared" si="142"/>
        <v>0</v>
      </c>
      <c r="Q205" s="323">
        <f t="shared" si="143"/>
        <v>0</v>
      </c>
      <c r="R205" s="323">
        <f t="shared" si="144"/>
        <v>0</v>
      </c>
      <c r="S205" s="323">
        <f t="shared" si="145"/>
        <v>0</v>
      </c>
      <c r="T205" s="323">
        <f t="shared" si="178"/>
        <v>0</v>
      </c>
      <c r="U205" s="323">
        <f t="shared" si="179"/>
        <v>0</v>
      </c>
      <c r="V205" s="323">
        <f t="shared" si="146"/>
        <v>0</v>
      </c>
      <c r="W205" s="323">
        <f t="shared" si="147"/>
        <v>0</v>
      </c>
      <c r="X205" s="323">
        <f t="shared" si="148"/>
        <v>0</v>
      </c>
      <c r="Y205" s="323">
        <f t="shared" si="149"/>
        <v>0</v>
      </c>
      <c r="Z205" s="323">
        <f t="shared" si="150"/>
        <v>0</v>
      </c>
      <c r="AA205" s="323">
        <f t="shared" si="151"/>
        <v>0</v>
      </c>
      <c r="AB205" s="323">
        <f t="shared" si="152"/>
        <v>0</v>
      </c>
      <c r="AC205" s="323">
        <f t="shared" si="153"/>
        <v>0</v>
      </c>
      <c r="AD205" s="323">
        <f t="shared" si="154"/>
        <v>0</v>
      </c>
      <c r="AE205" s="323">
        <f t="shared" si="155"/>
        <v>0</v>
      </c>
      <c r="AF205" s="323">
        <f t="shared" si="180"/>
        <v>0</v>
      </c>
      <c r="AG205" s="323">
        <f t="shared" si="181"/>
        <v>0</v>
      </c>
      <c r="AH205" s="323">
        <f t="shared" si="156"/>
        <v>0</v>
      </c>
      <c r="AI205" s="323">
        <f t="shared" si="157"/>
        <v>0</v>
      </c>
      <c r="AJ205" s="323">
        <f t="shared" si="158"/>
        <v>0</v>
      </c>
      <c r="AK205" s="323">
        <f t="shared" si="159"/>
        <v>0</v>
      </c>
      <c r="AL205" s="323">
        <f t="shared" si="160"/>
        <v>0</v>
      </c>
      <c r="AM205" s="323">
        <f t="shared" si="161"/>
        <v>0</v>
      </c>
      <c r="AN205" s="323">
        <f t="shared" si="162"/>
        <v>0</v>
      </c>
      <c r="AO205" s="323">
        <f t="shared" si="163"/>
        <v>0</v>
      </c>
      <c r="AP205" s="323">
        <f t="shared" si="164"/>
        <v>0</v>
      </c>
      <c r="AQ205" s="323">
        <f t="shared" si="165"/>
        <v>0</v>
      </c>
      <c r="AR205" s="323">
        <f t="shared" si="166"/>
        <v>0</v>
      </c>
      <c r="AS205" s="323">
        <f t="shared" si="167"/>
        <v>0</v>
      </c>
      <c r="AT205" s="323">
        <f t="shared" si="168"/>
        <v>0</v>
      </c>
      <c r="AU205" s="323">
        <f t="shared" si="169"/>
        <v>0</v>
      </c>
      <c r="AV205" s="323">
        <f t="shared" si="170"/>
        <v>0</v>
      </c>
      <c r="AW205" s="323">
        <f t="shared" si="171"/>
        <v>0</v>
      </c>
      <c r="AX205" s="323">
        <f t="shared" si="172"/>
        <v>0</v>
      </c>
      <c r="AY205" s="323">
        <f t="shared" si="173"/>
        <v>0</v>
      </c>
      <c r="AZ205" s="323">
        <f t="shared" si="174"/>
        <v>0</v>
      </c>
      <c r="BA205" s="323">
        <f t="shared" si="175"/>
        <v>0</v>
      </c>
    </row>
    <row r="206" spans="1:53" s="320" customFormat="1" ht="15.75" customHeight="1">
      <c r="A206" s="63" t="str">
        <f t="array" ref="A206">IF(C206&lt;&gt;0,SUM(($C$11:C206&lt;&gt;0)*1),"")</f>
        <v/>
      </c>
      <c r="B206" s="321"/>
      <c r="C206" s="321"/>
      <c r="D206" s="321"/>
      <c r="E206" s="443"/>
      <c r="F206" s="377"/>
      <c r="G206" s="379"/>
      <c r="H206" s="379"/>
      <c r="I206" s="63" t="str">
        <f t="shared" si="137"/>
        <v/>
      </c>
      <c r="J206" s="323">
        <f t="shared" si="138"/>
        <v>0</v>
      </c>
      <c r="K206" s="323">
        <f t="shared" si="139"/>
        <v>0</v>
      </c>
      <c r="L206" s="323">
        <f t="shared" si="140"/>
        <v>0</v>
      </c>
      <c r="M206" s="323">
        <f t="shared" si="141"/>
        <v>0</v>
      </c>
      <c r="N206" s="323">
        <f t="shared" si="176"/>
        <v>0</v>
      </c>
      <c r="O206" s="323">
        <f t="shared" si="177"/>
        <v>0</v>
      </c>
      <c r="P206" s="323">
        <f t="shared" si="142"/>
        <v>0</v>
      </c>
      <c r="Q206" s="323">
        <f t="shared" si="143"/>
        <v>0</v>
      </c>
      <c r="R206" s="323">
        <f t="shared" si="144"/>
        <v>0</v>
      </c>
      <c r="S206" s="323">
        <f t="shared" si="145"/>
        <v>0</v>
      </c>
      <c r="T206" s="323">
        <f t="shared" si="178"/>
        <v>0</v>
      </c>
      <c r="U206" s="323">
        <f t="shared" si="179"/>
        <v>0</v>
      </c>
      <c r="V206" s="323">
        <f t="shared" si="146"/>
        <v>0</v>
      </c>
      <c r="W206" s="323">
        <f t="shared" si="147"/>
        <v>0</v>
      </c>
      <c r="X206" s="323">
        <f t="shared" si="148"/>
        <v>0</v>
      </c>
      <c r="Y206" s="323">
        <f t="shared" si="149"/>
        <v>0</v>
      </c>
      <c r="Z206" s="323">
        <f t="shared" si="150"/>
        <v>0</v>
      </c>
      <c r="AA206" s="323">
        <f t="shared" si="151"/>
        <v>0</v>
      </c>
      <c r="AB206" s="323">
        <f t="shared" si="152"/>
        <v>0</v>
      </c>
      <c r="AC206" s="323">
        <f t="shared" si="153"/>
        <v>0</v>
      </c>
      <c r="AD206" s="323">
        <f t="shared" si="154"/>
        <v>0</v>
      </c>
      <c r="AE206" s="323">
        <f t="shared" si="155"/>
        <v>0</v>
      </c>
      <c r="AF206" s="323">
        <f t="shared" si="180"/>
        <v>0</v>
      </c>
      <c r="AG206" s="323">
        <f t="shared" si="181"/>
        <v>0</v>
      </c>
      <c r="AH206" s="323">
        <f t="shared" si="156"/>
        <v>0</v>
      </c>
      <c r="AI206" s="323">
        <f t="shared" si="157"/>
        <v>0</v>
      </c>
      <c r="AJ206" s="323">
        <f t="shared" si="158"/>
        <v>0</v>
      </c>
      <c r="AK206" s="323">
        <f t="shared" si="159"/>
        <v>0</v>
      </c>
      <c r="AL206" s="323">
        <f t="shared" si="160"/>
        <v>0</v>
      </c>
      <c r="AM206" s="323">
        <f t="shared" si="161"/>
        <v>0</v>
      </c>
      <c r="AN206" s="323">
        <f t="shared" si="162"/>
        <v>0</v>
      </c>
      <c r="AO206" s="323">
        <f t="shared" si="163"/>
        <v>0</v>
      </c>
      <c r="AP206" s="323">
        <f t="shared" si="164"/>
        <v>0</v>
      </c>
      <c r="AQ206" s="323">
        <f t="shared" si="165"/>
        <v>0</v>
      </c>
      <c r="AR206" s="323">
        <f t="shared" si="166"/>
        <v>0</v>
      </c>
      <c r="AS206" s="323">
        <f t="shared" si="167"/>
        <v>0</v>
      </c>
      <c r="AT206" s="323">
        <f t="shared" si="168"/>
        <v>0</v>
      </c>
      <c r="AU206" s="323">
        <f t="shared" si="169"/>
        <v>0</v>
      </c>
      <c r="AV206" s="323">
        <f t="shared" si="170"/>
        <v>0</v>
      </c>
      <c r="AW206" s="323">
        <f t="shared" si="171"/>
        <v>0</v>
      </c>
      <c r="AX206" s="323">
        <f t="shared" si="172"/>
        <v>0</v>
      </c>
      <c r="AY206" s="323">
        <f t="shared" si="173"/>
        <v>0</v>
      </c>
      <c r="AZ206" s="323">
        <f t="shared" si="174"/>
        <v>0</v>
      </c>
      <c r="BA206" s="323">
        <f t="shared" si="175"/>
        <v>0</v>
      </c>
    </row>
    <row r="207" spans="1:53" s="320" customFormat="1" ht="15.75" customHeight="1">
      <c r="A207" s="63" t="str">
        <f t="array" ref="A207">IF(C207&lt;&gt;0,SUM(($C$11:C207&lt;&gt;0)*1),"")</f>
        <v/>
      </c>
      <c r="B207" s="321"/>
      <c r="C207" s="321"/>
      <c r="D207" s="321"/>
      <c r="E207" s="443"/>
      <c r="F207" s="377"/>
      <c r="G207" s="379"/>
      <c r="H207" s="379"/>
      <c r="I207" s="63" t="str">
        <f t="shared" si="137"/>
        <v/>
      </c>
      <c r="J207" s="323">
        <f t="shared" si="138"/>
        <v>0</v>
      </c>
      <c r="K207" s="323">
        <f t="shared" si="139"/>
        <v>0</v>
      </c>
      <c r="L207" s="323">
        <f t="shared" si="140"/>
        <v>0</v>
      </c>
      <c r="M207" s="323">
        <f t="shared" si="141"/>
        <v>0</v>
      </c>
      <c r="N207" s="323">
        <f t="shared" si="176"/>
        <v>0</v>
      </c>
      <c r="O207" s="323">
        <f t="shared" si="177"/>
        <v>0</v>
      </c>
      <c r="P207" s="323">
        <f t="shared" si="142"/>
        <v>0</v>
      </c>
      <c r="Q207" s="323">
        <f t="shared" si="143"/>
        <v>0</v>
      </c>
      <c r="R207" s="323">
        <f t="shared" si="144"/>
        <v>0</v>
      </c>
      <c r="S207" s="323">
        <f t="shared" si="145"/>
        <v>0</v>
      </c>
      <c r="T207" s="323">
        <f t="shared" si="178"/>
        <v>0</v>
      </c>
      <c r="U207" s="323">
        <f t="shared" si="179"/>
        <v>0</v>
      </c>
      <c r="V207" s="323">
        <f t="shared" si="146"/>
        <v>0</v>
      </c>
      <c r="W207" s="323">
        <f t="shared" si="147"/>
        <v>0</v>
      </c>
      <c r="X207" s="323">
        <f t="shared" si="148"/>
        <v>0</v>
      </c>
      <c r="Y207" s="323">
        <f t="shared" si="149"/>
        <v>0</v>
      </c>
      <c r="Z207" s="323">
        <f t="shared" si="150"/>
        <v>0</v>
      </c>
      <c r="AA207" s="323">
        <f t="shared" si="151"/>
        <v>0</v>
      </c>
      <c r="AB207" s="323">
        <f t="shared" si="152"/>
        <v>0</v>
      </c>
      <c r="AC207" s="323">
        <f t="shared" si="153"/>
        <v>0</v>
      </c>
      <c r="AD207" s="323">
        <f t="shared" si="154"/>
        <v>0</v>
      </c>
      <c r="AE207" s="323">
        <f t="shared" si="155"/>
        <v>0</v>
      </c>
      <c r="AF207" s="323">
        <f t="shared" si="180"/>
        <v>0</v>
      </c>
      <c r="AG207" s="323">
        <f t="shared" si="181"/>
        <v>0</v>
      </c>
      <c r="AH207" s="323">
        <f t="shared" si="156"/>
        <v>0</v>
      </c>
      <c r="AI207" s="323">
        <f t="shared" si="157"/>
        <v>0</v>
      </c>
      <c r="AJ207" s="323">
        <f t="shared" si="158"/>
        <v>0</v>
      </c>
      <c r="AK207" s="323">
        <f t="shared" si="159"/>
        <v>0</v>
      </c>
      <c r="AL207" s="323">
        <f t="shared" si="160"/>
        <v>0</v>
      </c>
      <c r="AM207" s="323">
        <f t="shared" si="161"/>
        <v>0</v>
      </c>
      <c r="AN207" s="323">
        <f t="shared" si="162"/>
        <v>0</v>
      </c>
      <c r="AO207" s="323">
        <f t="shared" si="163"/>
        <v>0</v>
      </c>
      <c r="AP207" s="323">
        <f t="shared" si="164"/>
        <v>0</v>
      </c>
      <c r="AQ207" s="323">
        <f t="shared" si="165"/>
        <v>0</v>
      </c>
      <c r="AR207" s="323">
        <f t="shared" si="166"/>
        <v>0</v>
      </c>
      <c r="AS207" s="323">
        <f t="shared" si="167"/>
        <v>0</v>
      </c>
      <c r="AT207" s="323">
        <f t="shared" si="168"/>
        <v>0</v>
      </c>
      <c r="AU207" s="323">
        <f t="shared" si="169"/>
        <v>0</v>
      </c>
      <c r="AV207" s="323">
        <f t="shared" si="170"/>
        <v>0</v>
      </c>
      <c r="AW207" s="323">
        <f t="shared" si="171"/>
        <v>0</v>
      </c>
      <c r="AX207" s="323">
        <f t="shared" si="172"/>
        <v>0</v>
      </c>
      <c r="AY207" s="323">
        <f t="shared" si="173"/>
        <v>0</v>
      </c>
      <c r="AZ207" s="323">
        <f t="shared" si="174"/>
        <v>0</v>
      </c>
      <c r="BA207" s="323">
        <f t="shared" si="175"/>
        <v>0</v>
      </c>
    </row>
    <row r="208" spans="1:53" s="320" customFormat="1" ht="15.75" customHeight="1">
      <c r="A208" s="63" t="str">
        <f t="array" ref="A208">IF(C208&lt;&gt;0,SUM(($C$11:C208&lt;&gt;0)*1),"")</f>
        <v/>
      </c>
      <c r="B208" s="321"/>
      <c r="C208" s="321"/>
      <c r="D208" s="321"/>
      <c r="E208" s="443"/>
      <c r="F208" s="377"/>
      <c r="G208" s="379"/>
      <c r="H208" s="379"/>
      <c r="I208" s="63" t="str">
        <f t="shared" si="137"/>
        <v/>
      </c>
      <c r="J208" s="323">
        <f t="shared" si="138"/>
        <v>0</v>
      </c>
      <c r="K208" s="323">
        <f t="shared" si="139"/>
        <v>0</v>
      </c>
      <c r="L208" s="323">
        <f t="shared" si="140"/>
        <v>0</v>
      </c>
      <c r="M208" s="323">
        <f t="shared" si="141"/>
        <v>0</v>
      </c>
      <c r="N208" s="323">
        <f t="shared" si="176"/>
        <v>0</v>
      </c>
      <c r="O208" s="323">
        <f t="shared" si="177"/>
        <v>0</v>
      </c>
      <c r="P208" s="323">
        <f t="shared" si="142"/>
        <v>0</v>
      </c>
      <c r="Q208" s="323">
        <f t="shared" si="143"/>
        <v>0</v>
      </c>
      <c r="R208" s="323">
        <f t="shared" si="144"/>
        <v>0</v>
      </c>
      <c r="S208" s="323">
        <f t="shared" si="145"/>
        <v>0</v>
      </c>
      <c r="T208" s="323">
        <f t="shared" si="178"/>
        <v>0</v>
      </c>
      <c r="U208" s="323">
        <f t="shared" si="179"/>
        <v>0</v>
      </c>
      <c r="V208" s="323">
        <f t="shared" si="146"/>
        <v>0</v>
      </c>
      <c r="W208" s="323">
        <f t="shared" si="147"/>
        <v>0</v>
      </c>
      <c r="X208" s="323">
        <f t="shared" si="148"/>
        <v>0</v>
      </c>
      <c r="Y208" s="323">
        <f t="shared" si="149"/>
        <v>0</v>
      </c>
      <c r="Z208" s="323">
        <f t="shared" si="150"/>
        <v>0</v>
      </c>
      <c r="AA208" s="323">
        <f t="shared" si="151"/>
        <v>0</v>
      </c>
      <c r="AB208" s="323">
        <f t="shared" si="152"/>
        <v>0</v>
      </c>
      <c r="AC208" s="323">
        <f t="shared" si="153"/>
        <v>0</v>
      </c>
      <c r="AD208" s="323">
        <f t="shared" si="154"/>
        <v>0</v>
      </c>
      <c r="AE208" s="323">
        <f t="shared" si="155"/>
        <v>0</v>
      </c>
      <c r="AF208" s="323">
        <f t="shared" si="180"/>
        <v>0</v>
      </c>
      <c r="AG208" s="323">
        <f t="shared" si="181"/>
        <v>0</v>
      </c>
      <c r="AH208" s="323">
        <f t="shared" si="156"/>
        <v>0</v>
      </c>
      <c r="AI208" s="323">
        <f t="shared" si="157"/>
        <v>0</v>
      </c>
      <c r="AJ208" s="323">
        <f t="shared" si="158"/>
        <v>0</v>
      </c>
      <c r="AK208" s="323">
        <f t="shared" si="159"/>
        <v>0</v>
      </c>
      <c r="AL208" s="323">
        <f t="shared" si="160"/>
        <v>0</v>
      </c>
      <c r="AM208" s="323">
        <f t="shared" si="161"/>
        <v>0</v>
      </c>
      <c r="AN208" s="323">
        <f t="shared" si="162"/>
        <v>0</v>
      </c>
      <c r="AO208" s="323">
        <f t="shared" si="163"/>
        <v>0</v>
      </c>
      <c r="AP208" s="323">
        <f t="shared" si="164"/>
        <v>0</v>
      </c>
      <c r="AQ208" s="323">
        <f t="shared" si="165"/>
        <v>0</v>
      </c>
      <c r="AR208" s="323">
        <f t="shared" si="166"/>
        <v>0</v>
      </c>
      <c r="AS208" s="323">
        <f t="shared" si="167"/>
        <v>0</v>
      </c>
      <c r="AT208" s="323">
        <f t="shared" si="168"/>
        <v>0</v>
      </c>
      <c r="AU208" s="323">
        <f t="shared" si="169"/>
        <v>0</v>
      </c>
      <c r="AV208" s="323">
        <f t="shared" si="170"/>
        <v>0</v>
      </c>
      <c r="AW208" s="323">
        <f t="shared" si="171"/>
        <v>0</v>
      </c>
      <c r="AX208" s="323">
        <f t="shared" si="172"/>
        <v>0</v>
      </c>
      <c r="AY208" s="323">
        <f t="shared" si="173"/>
        <v>0</v>
      </c>
      <c r="AZ208" s="323">
        <f t="shared" si="174"/>
        <v>0</v>
      </c>
      <c r="BA208" s="323">
        <f t="shared" si="175"/>
        <v>0</v>
      </c>
    </row>
    <row r="209" spans="1:53" s="320" customFormat="1" ht="15.75" customHeight="1">
      <c r="A209" s="63" t="str">
        <f t="array" ref="A209">IF(C209&lt;&gt;0,SUM(($C$11:C209&lt;&gt;0)*1),"")</f>
        <v/>
      </c>
      <c r="B209" s="321"/>
      <c r="C209" s="321"/>
      <c r="D209" s="321"/>
      <c r="E209" s="443"/>
      <c r="F209" s="377"/>
      <c r="G209" s="379"/>
      <c r="H209" s="379"/>
      <c r="I209" s="63" t="str">
        <f t="shared" si="137"/>
        <v/>
      </c>
      <c r="J209" s="323">
        <f t="shared" si="138"/>
        <v>0</v>
      </c>
      <c r="K209" s="323">
        <f t="shared" si="139"/>
        <v>0</v>
      </c>
      <c r="L209" s="323">
        <f t="shared" si="140"/>
        <v>0</v>
      </c>
      <c r="M209" s="323">
        <f t="shared" si="141"/>
        <v>0</v>
      </c>
      <c r="N209" s="323">
        <f t="shared" si="176"/>
        <v>0</v>
      </c>
      <c r="O209" s="323">
        <f t="shared" si="177"/>
        <v>0</v>
      </c>
      <c r="P209" s="323">
        <f t="shared" si="142"/>
        <v>0</v>
      </c>
      <c r="Q209" s="323">
        <f t="shared" si="143"/>
        <v>0</v>
      </c>
      <c r="R209" s="323">
        <f t="shared" si="144"/>
        <v>0</v>
      </c>
      <c r="S209" s="323">
        <f t="shared" si="145"/>
        <v>0</v>
      </c>
      <c r="T209" s="323">
        <f t="shared" si="178"/>
        <v>0</v>
      </c>
      <c r="U209" s="323">
        <f t="shared" si="179"/>
        <v>0</v>
      </c>
      <c r="V209" s="323">
        <f t="shared" si="146"/>
        <v>0</v>
      </c>
      <c r="W209" s="323">
        <f t="shared" si="147"/>
        <v>0</v>
      </c>
      <c r="X209" s="323">
        <f t="shared" si="148"/>
        <v>0</v>
      </c>
      <c r="Y209" s="323">
        <f t="shared" si="149"/>
        <v>0</v>
      </c>
      <c r="Z209" s="323">
        <f t="shared" si="150"/>
        <v>0</v>
      </c>
      <c r="AA209" s="323">
        <f t="shared" si="151"/>
        <v>0</v>
      </c>
      <c r="AB209" s="323">
        <f t="shared" si="152"/>
        <v>0</v>
      </c>
      <c r="AC209" s="323">
        <f t="shared" si="153"/>
        <v>0</v>
      </c>
      <c r="AD209" s="323">
        <f t="shared" si="154"/>
        <v>0</v>
      </c>
      <c r="AE209" s="323">
        <f t="shared" si="155"/>
        <v>0</v>
      </c>
      <c r="AF209" s="323">
        <f t="shared" si="180"/>
        <v>0</v>
      </c>
      <c r="AG209" s="323">
        <f t="shared" si="181"/>
        <v>0</v>
      </c>
      <c r="AH209" s="323">
        <f t="shared" si="156"/>
        <v>0</v>
      </c>
      <c r="AI209" s="323">
        <f t="shared" si="157"/>
        <v>0</v>
      </c>
      <c r="AJ209" s="323">
        <f t="shared" si="158"/>
        <v>0</v>
      </c>
      <c r="AK209" s="323">
        <f t="shared" si="159"/>
        <v>0</v>
      </c>
      <c r="AL209" s="323">
        <f t="shared" si="160"/>
        <v>0</v>
      </c>
      <c r="AM209" s="323">
        <f t="shared" si="161"/>
        <v>0</v>
      </c>
      <c r="AN209" s="323">
        <f t="shared" si="162"/>
        <v>0</v>
      </c>
      <c r="AO209" s="323">
        <f t="shared" si="163"/>
        <v>0</v>
      </c>
      <c r="AP209" s="323">
        <f t="shared" si="164"/>
        <v>0</v>
      </c>
      <c r="AQ209" s="323">
        <f t="shared" si="165"/>
        <v>0</v>
      </c>
      <c r="AR209" s="323">
        <f t="shared" si="166"/>
        <v>0</v>
      </c>
      <c r="AS209" s="323">
        <f t="shared" si="167"/>
        <v>0</v>
      </c>
      <c r="AT209" s="323">
        <f t="shared" si="168"/>
        <v>0</v>
      </c>
      <c r="AU209" s="323">
        <f t="shared" si="169"/>
        <v>0</v>
      </c>
      <c r="AV209" s="323">
        <f t="shared" si="170"/>
        <v>0</v>
      </c>
      <c r="AW209" s="323">
        <f t="shared" si="171"/>
        <v>0</v>
      </c>
      <c r="AX209" s="323">
        <f t="shared" si="172"/>
        <v>0</v>
      </c>
      <c r="AY209" s="323">
        <f t="shared" si="173"/>
        <v>0</v>
      </c>
      <c r="AZ209" s="323">
        <f t="shared" si="174"/>
        <v>0</v>
      </c>
      <c r="BA209" s="323">
        <f t="shared" si="175"/>
        <v>0</v>
      </c>
    </row>
    <row r="210" spans="1:53" s="320" customFormat="1" ht="15.75" customHeight="1">
      <c r="A210" s="63" t="str">
        <f t="array" ref="A210">IF(C210&lt;&gt;0,SUM(($C$11:C210&lt;&gt;0)*1),"")</f>
        <v/>
      </c>
      <c r="B210" s="321"/>
      <c r="C210" s="321"/>
      <c r="D210" s="321"/>
      <c r="E210" s="443"/>
      <c r="F210" s="377"/>
      <c r="G210" s="379"/>
      <c r="H210" s="379"/>
      <c r="I210" s="63" t="str">
        <f t="shared" si="137"/>
        <v/>
      </c>
      <c r="J210" s="323">
        <f t="shared" si="138"/>
        <v>0</v>
      </c>
      <c r="K210" s="323">
        <f t="shared" si="139"/>
        <v>0</v>
      </c>
      <c r="L210" s="323">
        <f t="shared" si="140"/>
        <v>0</v>
      </c>
      <c r="M210" s="323">
        <f t="shared" si="141"/>
        <v>0</v>
      </c>
      <c r="N210" s="323">
        <f t="shared" si="176"/>
        <v>0</v>
      </c>
      <c r="O210" s="323">
        <f t="shared" si="177"/>
        <v>0</v>
      </c>
      <c r="P210" s="323">
        <f t="shared" si="142"/>
        <v>0</v>
      </c>
      <c r="Q210" s="323">
        <f t="shared" si="143"/>
        <v>0</v>
      </c>
      <c r="R210" s="323">
        <f t="shared" si="144"/>
        <v>0</v>
      </c>
      <c r="S210" s="323">
        <f t="shared" si="145"/>
        <v>0</v>
      </c>
      <c r="T210" s="323">
        <f t="shared" si="178"/>
        <v>0</v>
      </c>
      <c r="U210" s="323">
        <f t="shared" si="179"/>
        <v>0</v>
      </c>
      <c r="V210" s="323">
        <f t="shared" si="146"/>
        <v>0</v>
      </c>
      <c r="W210" s="323">
        <f t="shared" si="147"/>
        <v>0</v>
      </c>
      <c r="X210" s="323">
        <f t="shared" si="148"/>
        <v>0</v>
      </c>
      <c r="Y210" s="323">
        <f t="shared" si="149"/>
        <v>0</v>
      </c>
      <c r="Z210" s="323">
        <f t="shared" si="150"/>
        <v>0</v>
      </c>
      <c r="AA210" s="323">
        <f t="shared" si="151"/>
        <v>0</v>
      </c>
      <c r="AB210" s="323">
        <f t="shared" si="152"/>
        <v>0</v>
      </c>
      <c r="AC210" s="323">
        <f t="shared" si="153"/>
        <v>0</v>
      </c>
      <c r="AD210" s="323">
        <f t="shared" si="154"/>
        <v>0</v>
      </c>
      <c r="AE210" s="323">
        <f t="shared" si="155"/>
        <v>0</v>
      </c>
      <c r="AF210" s="323">
        <f t="shared" si="180"/>
        <v>0</v>
      </c>
      <c r="AG210" s="323">
        <f t="shared" si="181"/>
        <v>0</v>
      </c>
      <c r="AH210" s="323">
        <f t="shared" si="156"/>
        <v>0</v>
      </c>
      <c r="AI210" s="323">
        <f t="shared" si="157"/>
        <v>0</v>
      </c>
      <c r="AJ210" s="323">
        <f t="shared" si="158"/>
        <v>0</v>
      </c>
      <c r="AK210" s="323">
        <f t="shared" si="159"/>
        <v>0</v>
      </c>
      <c r="AL210" s="323">
        <f t="shared" si="160"/>
        <v>0</v>
      </c>
      <c r="AM210" s="323">
        <f t="shared" si="161"/>
        <v>0</v>
      </c>
      <c r="AN210" s="323">
        <f t="shared" si="162"/>
        <v>0</v>
      </c>
      <c r="AO210" s="323">
        <f t="shared" si="163"/>
        <v>0</v>
      </c>
      <c r="AP210" s="323">
        <f t="shared" si="164"/>
        <v>0</v>
      </c>
      <c r="AQ210" s="323">
        <f t="shared" si="165"/>
        <v>0</v>
      </c>
      <c r="AR210" s="323">
        <f t="shared" si="166"/>
        <v>0</v>
      </c>
      <c r="AS210" s="323">
        <f t="shared" si="167"/>
        <v>0</v>
      </c>
      <c r="AT210" s="323">
        <f t="shared" si="168"/>
        <v>0</v>
      </c>
      <c r="AU210" s="323">
        <f t="shared" si="169"/>
        <v>0</v>
      </c>
      <c r="AV210" s="323">
        <f t="shared" si="170"/>
        <v>0</v>
      </c>
      <c r="AW210" s="323">
        <f t="shared" si="171"/>
        <v>0</v>
      </c>
      <c r="AX210" s="323">
        <f t="shared" si="172"/>
        <v>0</v>
      </c>
      <c r="AY210" s="323">
        <f t="shared" si="173"/>
        <v>0</v>
      </c>
      <c r="AZ210" s="323">
        <f t="shared" si="174"/>
        <v>0</v>
      </c>
      <c r="BA210" s="323">
        <f t="shared" si="175"/>
        <v>0</v>
      </c>
    </row>
    <row r="211" spans="1:53" s="320" customFormat="1" ht="15.75" customHeight="1">
      <c r="A211" s="63" t="str">
        <f t="array" ref="A211">IF(C211&lt;&gt;0,SUM(($C$11:C211&lt;&gt;0)*1),"")</f>
        <v/>
      </c>
      <c r="B211" s="321"/>
      <c r="C211" s="321"/>
      <c r="D211" s="321"/>
      <c r="E211" s="443"/>
      <c r="F211" s="377"/>
      <c r="G211" s="379"/>
      <c r="H211" s="379"/>
      <c r="I211" s="63" t="str">
        <f t="shared" si="137"/>
        <v/>
      </c>
      <c r="J211" s="323">
        <f t="shared" si="138"/>
        <v>0</v>
      </c>
      <c r="K211" s="323">
        <f t="shared" si="139"/>
        <v>0</v>
      </c>
      <c r="L211" s="323">
        <f t="shared" si="140"/>
        <v>0</v>
      </c>
      <c r="M211" s="323">
        <f t="shared" si="141"/>
        <v>0</v>
      </c>
      <c r="N211" s="323">
        <f t="shared" si="176"/>
        <v>0</v>
      </c>
      <c r="O211" s="323">
        <f t="shared" si="177"/>
        <v>0</v>
      </c>
      <c r="P211" s="323">
        <f t="shared" si="142"/>
        <v>0</v>
      </c>
      <c r="Q211" s="323">
        <f t="shared" si="143"/>
        <v>0</v>
      </c>
      <c r="R211" s="323">
        <f t="shared" si="144"/>
        <v>0</v>
      </c>
      <c r="S211" s="323">
        <f t="shared" si="145"/>
        <v>0</v>
      </c>
      <c r="T211" s="323">
        <f t="shared" si="178"/>
        <v>0</v>
      </c>
      <c r="U211" s="323">
        <f t="shared" si="179"/>
        <v>0</v>
      </c>
      <c r="V211" s="323">
        <f t="shared" si="146"/>
        <v>0</v>
      </c>
      <c r="W211" s="323">
        <f t="shared" si="147"/>
        <v>0</v>
      </c>
      <c r="X211" s="323">
        <f t="shared" si="148"/>
        <v>0</v>
      </c>
      <c r="Y211" s="323">
        <f t="shared" si="149"/>
        <v>0</v>
      </c>
      <c r="Z211" s="323">
        <f t="shared" si="150"/>
        <v>0</v>
      </c>
      <c r="AA211" s="323">
        <f t="shared" si="151"/>
        <v>0</v>
      </c>
      <c r="AB211" s="323">
        <f t="shared" si="152"/>
        <v>0</v>
      </c>
      <c r="AC211" s="323">
        <f t="shared" si="153"/>
        <v>0</v>
      </c>
      <c r="AD211" s="323">
        <f t="shared" si="154"/>
        <v>0</v>
      </c>
      <c r="AE211" s="323">
        <f t="shared" si="155"/>
        <v>0</v>
      </c>
      <c r="AF211" s="323">
        <f t="shared" si="180"/>
        <v>0</v>
      </c>
      <c r="AG211" s="323">
        <f t="shared" si="181"/>
        <v>0</v>
      </c>
      <c r="AH211" s="323">
        <f t="shared" si="156"/>
        <v>0</v>
      </c>
      <c r="AI211" s="323">
        <f t="shared" si="157"/>
        <v>0</v>
      </c>
      <c r="AJ211" s="323">
        <f t="shared" si="158"/>
        <v>0</v>
      </c>
      <c r="AK211" s="323">
        <f t="shared" si="159"/>
        <v>0</v>
      </c>
      <c r="AL211" s="323">
        <f t="shared" si="160"/>
        <v>0</v>
      </c>
      <c r="AM211" s="323">
        <f t="shared" si="161"/>
        <v>0</v>
      </c>
      <c r="AN211" s="323">
        <f t="shared" si="162"/>
        <v>0</v>
      </c>
      <c r="AO211" s="323">
        <f t="shared" si="163"/>
        <v>0</v>
      </c>
      <c r="AP211" s="323">
        <f t="shared" si="164"/>
        <v>0</v>
      </c>
      <c r="AQ211" s="323">
        <f t="shared" si="165"/>
        <v>0</v>
      </c>
      <c r="AR211" s="323">
        <f t="shared" si="166"/>
        <v>0</v>
      </c>
      <c r="AS211" s="323">
        <f t="shared" si="167"/>
        <v>0</v>
      </c>
      <c r="AT211" s="323">
        <f t="shared" si="168"/>
        <v>0</v>
      </c>
      <c r="AU211" s="323">
        <f t="shared" si="169"/>
        <v>0</v>
      </c>
      <c r="AV211" s="323">
        <f t="shared" si="170"/>
        <v>0</v>
      </c>
      <c r="AW211" s="323">
        <f t="shared" si="171"/>
        <v>0</v>
      </c>
      <c r="AX211" s="323">
        <f t="shared" si="172"/>
        <v>0</v>
      </c>
      <c r="AY211" s="323">
        <f t="shared" si="173"/>
        <v>0</v>
      </c>
      <c r="AZ211" s="323">
        <f t="shared" si="174"/>
        <v>0</v>
      </c>
      <c r="BA211" s="323">
        <f t="shared" si="175"/>
        <v>0</v>
      </c>
    </row>
    <row r="212" spans="1:53" s="320" customFormat="1" ht="15.75" customHeight="1">
      <c r="A212" s="63" t="str">
        <f t="array" ref="A212">IF(C212&lt;&gt;0,SUM(($C$11:C212&lt;&gt;0)*1),"")</f>
        <v/>
      </c>
      <c r="B212" s="321"/>
      <c r="C212" s="321"/>
      <c r="D212" s="321"/>
      <c r="E212" s="443"/>
      <c r="F212" s="377"/>
      <c r="G212" s="379"/>
      <c r="H212" s="379"/>
      <c r="I212" s="63" t="str">
        <f t="shared" si="137"/>
        <v/>
      </c>
      <c r="J212" s="323">
        <f t="shared" si="138"/>
        <v>0</v>
      </c>
      <c r="K212" s="323">
        <f t="shared" si="139"/>
        <v>0</v>
      </c>
      <c r="L212" s="323">
        <f t="shared" si="140"/>
        <v>0</v>
      </c>
      <c r="M212" s="323">
        <f t="shared" si="141"/>
        <v>0</v>
      </c>
      <c r="N212" s="323">
        <f t="shared" si="176"/>
        <v>0</v>
      </c>
      <c r="O212" s="323">
        <f t="shared" si="177"/>
        <v>0</v>
      </c>
      <c r="P212" s="323">
        <f t="shared" si="142"/>
        <v>0</v>
      </c>
      <c r="Q212" s="323">
        <f t="shared" si="143"/>
        <v>0</v>
      </c>
      <c r="R212" s="323">
        <f t="shared" si="144"/>
        <v>0</v>
      </c>
      <c r="S212" s="323">
        <f t="shared" si="145"/>
        <v>0</v>
      </c>
      <c r="T212" s="323">
        <f t="shared" si="178"/>
        <v>0</v>
      </c>
      <c r="U212" s="323">
        <f t="shared" si="179"/>
        <v>0</v>
      </c>
      <c r="V212" s="323">
        <f t="shared" si="146"/>
        <v>0</v>
      </c>
      <c r="W212" s="323">
        <f t="shared" si="147"/>
        <v>0</v>
      </c>
      <c r="X212" s="323">
        <f t="shared" si="148"/>
        <v>0</v>
      </c>
      <c r="Y212" s="323">
        <f t="shared" si="149"/>
        <v>0</v>
      </c>
      <c r="Z212" s="323">
        <f t="shared" si="150"/>
        <v>0</v>
      </c>
      <c r="AA212" s="323">
        <f t="shared" si="151"/>
        <v>0</v>
      </c>
      <c r="AB212" s="323">
        <f t="shared" si="152"/>
        <v>0</v>
      </c>
      <c r="AC212" s="323">
        <f t="shared" si="153"/>
        <v>0</v>
      </c>
      <c r="AD212" s="323">
        <f t="shared" si="154"/>
        <v>0</v>
      </c>
      <c r="AE212" s="323">
        <f t="shared" si="155"/>
        <v>0</v>
      </c>
      <c r="AF212" s="323">
        <f t="shared" si="180"/>
        <v>0</v>
      </c>
      <c r="AG212" s="323">
        <f t="shared" si="181"/>
        <v>0</v>
      </c>
      <c r="AH212" s="323">
        <f t="shared" si="156"/>
        <v>0</v>
      </c>
      <c r="AI212" s="323">
        <f t="shared" si="157"/>
        <v>0</v>
      </c>
      <c r="AJ212" s="323">
        <f t="shared" si="158"/>
        <v>0</v>
      </c>
      <c r="AK212" s="323">
        <f t="shared" si="159"/>
        <v>0</v>
      </c>
      <c r="AL212" s="323">
        <f t="shared" si="160"/>
        <v>0</v>
      </c>
      <c r="AM212" s="323">
        <f t="shared" si="161"/>
        <v>0</v>
      </c>
      <c r="AN212" s="323">
        <f t="shared" si="162"/>
        <v>0</v>
      </c>
      <c r="AO212" s="323">
        <f t="shared" si="163"/>
        <v>0</v>
      </c>
      <c r="AP212" s="323">
        <f t="shared" si="164"/>
        <v>0</v>
      </c>
      <c r="AQ212" s="323">
        <f t="shared" si="165"/>
        <v>0</v>
      </c>
      <c r="AR212" s="323">
        <f t="shared" si="166"/>
        <v>0</v>
      </c>
      <c r="AS212" s="323">
        <f t="shared" si="167"/>
        <v>0</v>
      </c>
      <c r="AT212" s="323">
        <f t="shared" si="168"/>
        <v>0</v>
      </c>
      <c r="AU212" s="323">
        <f t="shared" si="169"/>
        <v>0</v>
      </c>
      <c r="AV212" s="323">
        <f t="shared" si="170"/>
        <v>0</v>
      </c>
      <c r="AW212" s="323">
        <f t="shared" si="171"/>
        <v>0</v>
      </c>
      <c r="AX212" s="323">
        <f t="shared" si="172"/>
        <v>0</v>
      </c>
      <c r="AY212" s="323">
        <f t="shared" si="173"/>
        <v>0</v>
      </c>
      <c r="AZ212" s="323">
        <f t="shared" si="174"/>
        <v>0</v>
      </c>
      <c r="BA212" s="323">
        <f t="shared" si="175"/>
        <v>0</v>
      </c>
    </row>
    <row r="213" spans="1:53" s="320" customFormat="1" ht="15.75" customHeight="1">
      <c r="A213" s="63" t="str">
        <f t="array" ref="A213">IF(C213&lt;&gt;0,SUM(($C$11:C213&lt;&gt;0)*1),"")</f>
        <v/>
      </c>
      <c r="B213" s="321"/>
      <c r="C213" s="321"/>
      <c r="D213" s="321"/>
      <c r="E213" s="443"/>
      <c r="F213" s="377"/>
      <c r="G213" s="379"/>
      <c r="H213" s="379"/>
      <c r="I213" s="63" t="str">
        <f t="shared" si="137"/>
        <v/>
      </c>
      <c r="J213" s="323">
        <f t="shared" si="138"/>
        <v>0</v>
      </c>
      <c r="K213" s="323">
        <f t="shared" si="139"/>
        <v>0</v>
      </c>
      <c r="L213" s="323">
        <f t="shared" si="140"/>
        <v>0</v>
      </c>
      <c r="M213" s="323">
        <f t="shared" si="141"/>
        <v>0</v>
      </c>
      <c r="N213" s="323">
        <f t="shared" si="176"/>
        <v>0</v>
      </c>
      <c r="O213" s="323">
        <f t="shared" si="177"/>
        <v>0</v>
      </c>
      <c r="P213" s="323">
        <f t="shared" si="142"/>
        <v>0</v>
      </c>
      <c r="Q213" s="323">
        <f t="shared" si="143"/>
        <v>0</v>
      </c>
      <c r="R213" s="323">
        <f t="shared" si="144"/>
        <v>0</v>
      </c>
      <c r="S213" s="323">
        <f t="shared" si="145"/>
        <v>0</v>
      </c>
      <c r="T213" s="323">
        <f t="shared" si="178"/>
        <v>0</v>
      </c>
      <c r="U213" s="323">
        <f t="shared" si="179"/>
        <v>0</v>
      </c>
      <c r="V213" s="323">
        <f t="shared" si="146"/>
        <v>0</v>
      </c>
      <c r="W213" s="323">
        <f t="shared" si="147"/>
        <v>0</v>
      </c>
      <c r="X213" s="323">
        <f t="shared" si="148"/>
        <v>0</v>
      </c>
      <c r="Y213" s="323">
        <f t="shared" si="149"/>
        <v>0</v>
      </c>
      <c r="Z213" s="323">
        <f t="shared" si="150"/>
        <v>0</v>
      </c>
      <c r="AA213" s="323">
        <f t="shared" si="151"/>
        <v>0</v>
      </c>
      <c r="AB213" s="323">
        <f t="shared" si="152"/>
        <v>0</v>
      </c>
      <c r="AC213" s="323">
        <f t="shared" si="153"/>
        <v>0</v>
      </c>
      <c r="AD213" s="323">
        <f t="shared" si="154"/>
        <v>0</v>
      </c>
      <c r="AE213" s="323">
        <f t="shared" si="155"/>
        <v>0</v>
      </c>
      <c r="AF213" s="323">
        <f t="shared" si="180"/>
        <v>0</v>
      </c>
      <c r="AG213" s="323">
        <f t="shared" si="181"/>
        <v>0</v>
      </c>
      <c r="AH213" s="323">
        <f t="shared" si="156"/>
        <v>0</v>
      </c>
      <c r="AI213" s="323">
        <f t="shared" si="157"/>
        <v>0</v>
      </c>
      <c r="AJ213" s="323">
        <f t="shared" si="158"/>
        <v>0</v>
      </c>
      <c r="AK213" s="323">
        <f t="shared" si="159"/>
        <v>0</v>
      </c>
      <c r="AL213" s="323">
        <f t="shared" si="160"/>
        <v>0</v>
      </c>
      <c r="AM213" s="323">
        <f t="shared" si="161"/>
        <v>0</v>
      </c>
      <c r="AN213" s="323">
        <f t="shared" si="162"/>
        <v>0</v>
      </c>
      <c r="AO213" s="323">
        <f t="shared" si="163"/>
        <v>0</v>
      </c>
      <c r="AP213" s="323">
        <f t="shared" si="164"/>
        <v>0</v>
      </c>
      <c r="AQ213" s="323">
        <f t="shared" si="165"/>
        <v>0</v>
      </c>
      <c r="AR213" s="323">
        <f t="shared" si="166"/>
        <v>0</v>
      </c>
      <c r="AS213" s="323">
        <f t="shared" si="167"/>
        <v>0</v>
      </c>
      <c r="AT213" s="323">
        <f t="shared" si="168"/>
        <v>0</v>
      </c>
      <c r="AU213" s="323">
        <f t="shared" si="169"/>
        <v>0</v>
      </c>
      <c r="AV213" s="323">
        <f t="shared" si="170"/>
        <v>0</v>
      </c>
      <c r="AW213" s="323">
        <f t="shared" si="171"/>
        <v>0</v>
      </c>
      <c r="AX213" s="323">
        <f t="shared" si="172"/>
        <v>0</v>
      </c>
      <c r="AY213" s="323">
        <f t="shared" si="173"/>
        <v>0</v>
      </c>
      <c r="AZ213" s="323">
        <f t="shared" si="174"/>
        <v>0</v>
      </c>
      <c r="BA213" s="323">
        <f t="shared" si="175"/>
        <v>0</v>
      </c>
    </row>
    <row r="214" spans="1:53" s="320" customFormat="1" ht="15.75" customHeight="1">
      <c r="A214" s="63" t="str">
        <f t="array" ref="A214">IF(C214&lt;&gt;0,SUM(($C$11:C214&lt;&gt;0)*1),"")</f>
        <v/>
      </c>
      <c r="B214" s="321"/>
      <c r="C214" s="321"/>
      <c r="D214" s="321"/>
      <c r="E214" s="443"/>
      <c r="F214" s="377"/>
      <c r="G214" s="379"/>
      <c r="H214" s="379"/>
      <c r="I214" s="63" t="str">
        <f t="shared" si="137"/>
        <v/>
      </c>
      <c r="J214" s="323">
        <f t="shared" si="138"/>
        <v>0</v>
      </c>
      <c r="K214" s="323">
        <f t="shared" si="139"/>
        <v>0</v>
      </c>
      <c r="L214" s="323">
        <f t="shared" si="140"/>
        <v>0</v>
      </c>
      <c r="M214" s="323">
        <f t="shared" si="141"/>
        <v>0</v>
      </c>
      <c r="N214" s="323">
        <f t="shared" si="176"/>
        <v>0</v>
      </c>
      <c r="O214" s="323">
        <f t="shared" si="177"/>
        <v>0</v>
      </c>
      <c r="P214" s="323">
        <f t="shared" si="142"/>
        <v>0</v>
      </c>
      <c r="Q214" s="323">
        <f t="shared" si="143"/>
        <v>0</v>
      </c>
      <c r="R214" s="323">
        <f t="shared" si="144"/>
        <v>0</v>
      </c>
      <c r="S214" s="323">
        <f t="shared" si="145"/>
        <v>0</v>
      </c>
      <c r="T214" s="323">
        <f t="shared" si="178"/>
        <v>0</v>
      </c>
      <c r="U214" s="323">
        <f t="shared" si="179"/>
        <v>0</v>
      </c>
      <c r="V214" s="323">
        <f t="shared" si="146"/>
        <v>0</v>
      </c>
      <c r="W214" s="323">
        <f t="shared" si="147"/>
        <v>0</v>
      </c>
      <c r="X214" s="323">
        <f t="shared" si="148"/>
        <v>0</v>
      </c>
      <c r="Y214" s="323">
        <f t="shared" si="149"/>
        <v>0</v>
      </c>
      <c r="Z214" s="323">
        <f t="shared" si="150"/>
        <v>0</v>
      </c>
      <c r="AA214" s="323">
        <f t="shared" si="151"/>
        <v>0</v>
      </c>
      <c r="AB214" s="323">
        <f t="shared" si="152"/>
        <v>0</v>
      </c>
      <c r="AC214" s="323">
        <f t="shared" si="153"/>
        <v>0</v>
      </c>
      <c r="AD214" s="323">
        <f t="shared" si="154"/>
        <v>0</v>
      </c>
      <c r="AE214" s="323">
        <f t="shared" si="155"/>
        <v>0</v>
      </c>
      <c r="AF214" s="323">
        <f t="shared" si="180"/>
        <v>0</v>
      </c>
      <c r="AG214" s="323">
        <f t="shared" si="181"/>
        <v>0</v>
      </c>
      <c r="AH214" s="323">
        <f t="shared" si="156"/>
        <v>0</v>
      </c>
      <c r="AI214" s="323">
        <f t="shared" si="157"/>
        <v>0</v>
      </c>
      <c r="AJ214" s="323">
        <f t="shared" si="158"/>
        <v>0</v>
      </c>
      <c r="AK214" s="323">
        <f t="shared" si="159"/>
        <v>0</v>
      </c>
      <c r="AL214" s="323">
        <f t="shared" si="160"/>
        <v>0</v>
      </c>
      <c r="AM214" s="323">
        <f t="shared" si="161"/>
        <v>0</v>
      </c>
      <c r="AN214" s="323">
        <f t="shared" si="162"/>
        <v>0</v>
      </c>
      <c r="AO214" s="323">
        <f t="shared" si="163"/>
        <v>0</v>
      </c>
      <c r="AP214" s="323">
        <f t="shared" si="164"/>
        <v>0</v>
      </c>
      <c r="AQ214" s="323">
        <f t="shared" si="165"/>
        <v>0</v>
      </c>
      <c r="AR214" s="323">
        <f t="shared" si="166"/>
        <v>0</v>
      </c>
      <c r="AS214" s="323">
        <f t="shared" si="167"/>
        <v>0</v>
      </c>
      <c r="AT214" s="323">
        <f t="shared" si="168"/>
        <v>0</v>
      </c>
      <c r="AU214" s="323">
        <f t="shared" si="169"/>
        <v>0</v>
      </c>
      <c r="AV214" s="323">
        <f t="shared" si="170"/>
        <v>0</v>
      </c>
      <c r="AW214" s="323">
        <f t="shared" si="171"/>
        <v>0</v>
      </c>
      <c r="AX214" s="323">
        <f t="shared" si="172"/>
        <v>0</v>
      </c>
      <c r="AY214" s="323">
        <f t="shared" si="173"/>
        <v>0</v>
      </c>
      <c r="AZ214" s="323">
        <f t="shared" si="174"/>
        <v>0</v>
      </c>
      <c r="BA214" s="323">
        <f t="shared" si="175"/>
        <v>0</v>
      </c>
    </row>
    <row r="215" spans="1:53" s="320" customFormat="1" ht="15.75" customHeight="1">
      <c r="A215" s="63" t="str">
        <f t="array" ref="A215">IF(C215&lt;&gt;0,SUM(($C$11:C215&lt;&gt;0)*1),"")</f>
        <v/>
      </c>
      <c r="B215" s="321"/>
      <c r="C215" s="321"/>
      <c r="D215" s="321"/>
      <c r="E215" s="443"/>
      <c r="F215" s="377"/>
      <c r="G215" s="379"/>
      <c r="H215" s="379"/>
      <c r="I215" s="63" t="str">
        <f t="shared" si="137"/>
        <v/>
      </c>
      <c r="J215" s="323">
        <f t="shared" si="138"/>
        <v>0</v>
      </c>
      <c r="K215" s="323">
        <f t="shared" si="139"/>
        <v>0</v>
      </c>
      <c r="L215" s="323">
        <f t="shared" si="140"/>
        <v>0</v>
      </c>
      <c r="M215" s="323">
        <f t="shared" si="141"/>
        <v>0</v>
      </c>
      <c r="N215" s="323">
        <f t="shared" si="176"/>
        <v>0</v>
      </c>
      <c r="O215" s="323">
        <f t="shared" si="177"/>
        <v>0</v>
      </c>
      <c r="P215" s="323">
        <f t="shared" si="142"/>
        <v>0</v>
      </c>
      <c r="Q215" s="323">
        <f t="shared" si="143"/>
        <v>0</v>
      </c>
      <c r="R215" s="323">
        <f t="shared" si="144"/>
        <v>0</v>
      </c>
      <c r="S215" s="323">
        <f t="shared" si="145"/>
        <v>0</v>
      </c>
      <c r="T215" s="323">
        <f t="shared" si="178"/>
        <v>0</v>
      </c>
      <c r="U215" s="323">
        <f t="shared" si="179"/>
        <v>0</v>
      </c>
      <c r="V215" s="323">
        <f t="shared" si="146"/>
        <v>0</v>
      </c>
      <c r="W215" s="323">
        <f t="shared" si="147"/>
        <v>0</v>
      </c>
      <c r="X215" s="323">
        <f t="shared" si="148"/>
        <v>0</v>
      </c>
      <c r="Y215" s="323">
        <f t="shared" si="149"/>
        <v>0</v>
      </c>
      <c r="Z215" s="323">
        <f t="shared" si="150"/>
        <v>0</v>
      </c>
      <c r="AA215" s="323">
        <f t="shared" si="151"/>
        <v>0</v>
      </c>
      <c r="AB215" s="323">
        <f t="shared" si="152"/>
        <v>0</v>
      </c>
      <c r="AC215" s="323">
        <f t="shared" si="153"/>
        <v>0</v>
      </c>
      <c r="AD215" s="323">
        <f t="shared" si="154"/>
        <v>0</v>
      </c>
      <c r="AE215" s="323">
        <f t="shared" si="155"/>
        <v>0</v>
      </c>
      <c r="AF215" s="323">
        <f t="shared" si="180"/>
        <v>0</v>
      </c>
      <c r="AG215" s="323">
        <f t="shared" si="181"/>
        <v>0</v>
      </c>
      <c r="AH215" s="323">
        <f t="shared" si="156"/>
        <v>0</v>
      </c>
      <c r="AI215" s="323">
        <f t="shared" si="157"/>
        <v>0</v>
      </c>
      <c r="AJ215" s="323">
        <f t="shared" si="158"/>
        <v>0</v>
      </c>
      <c r="AK215" s="323">
        <f t="shared" si="159"/>
        <v>0</v>
      </c>
      <c r="AL215" s="323">
        <f t="shared" si="160"/>
        <v>0</v>
      </c>
      <c r="AM215" s="323">
        <f t="shared" si="161"/>
        <v>0</v>
      </c>
      <c r="AN215" s="323">
        <f t="shared" si="162"/>
        <v>0</v>
      </c>
      <c r="AO215" s="323">
        <f t="shared" si="163"/>
        <v>0</v>
      </c>
      <c r="AP215" s="323">
        <f t="shared" si="164"/>
        <v>0</v>
      </c>
      <c r="AQ215" s="323">
        <f t="shared" si="165"/>
        <v>0</v>
      </c>
      <c r="AR215" s="323">
        <f t="shared" si="166"/>
        <v>0</v>
      </c>
      <c r="AS215" s="323">
        <f t="shared" si="167"/>
        <v>0</v>
      </c>
      <c r="AT215" s="323">
        <f t="shared" si="168"/>
        <v>0</v>
      </c>
      <c r="AU215" s="323">
        <f t="shared" si="169"/>
        <v>0</v>
      </c>
      <c r="AV215" s="323">
        <f t="shared" si="170"/>
        <v>0</v>
      </c>
      <c r="AW215" s="323">
        <f t="shared" si="171"/>
        <v>0</v>
      </c>
      <c r="AX215" s="323">
        <f t="shared" si="172"/>
        <v>0</v>
      </c>
      <c r="AY215" s="323">
        <f t="shared" si="173"/>
        <v>0</v>
      </c>
      <c r="AZ215" s="323">
        <f t="shared" si="174"/>
        <v>0</v>
      </c>
      <c r="BA215" s="323">
        <f t="shared" si="175"/>
        <v>0</v>
      </c>
    </row>
    <row r="216" spans="1:53" s="320" customFormat="1" ht="15.75" customHeight="1">
      <c r="A216" s="63" t="str">
        <f t="array" ref="A216">IF(C216&lt;&gt;0,SUM(($C$11:C216&lt;&gt;0)*1),"")</f>
        <v/>
      </c>
      <c r="B216" s="321"/>
      <c r="C216" s="321"/>
      <c r="D216" s="321"/>
      <c r="E216" s="443"/>
      <c r="F216" s="377"/>
      <c r="G216" s="379"/>
      <c r="H216" s="379"/>
      <c r="I216" s="63" t="str">
        <f t="shared" si="137"/>
        <v/>
      </c>
      <c r="J216" s="323">
        <f t="shared" si="138"/>
        <v>0</v>
      </c>
      <c r="K216" s="323">
        <f t="shared" si="139"/>
        <v>0</v>
      </c>
      <c r="L216" s="323">
        <f t="shared" si="140"/>
        <v>0</v>
      </c>
      <c r="M216" s="323">
        <f t="shared" si="141"/>
        <v>0</v>
      </c>
      <c r="N216" s="323">
        <f t="shared" si="176"/>
        <v>0</v>
      </c>
      <c r="O216" s="323">
        <f t="shared" si="177"/>
        <v>0</v>
      </c>
      <c r="P216" s="323">
        <f t="shared" si="142"/>
        <v>0</v>
      </c>
      <c r="Q216" s="323">
        <f t="shared" si="143"/>
        <v>0</v>
      </c>
      <c r="R216" s="323">
        <f t="shared" si="144"/>
        <v>0</v>
      </c>
      <c r="S216" s="323">
        <f t="shared" si="145"/>
        <v>0</v>
      </c>
      <c r="T216" s="323">
        <f t="shared" si="178"/>
        <v>0</v>
      </c>
      <c r="U216" s="323">
        <f t="shared" si="179"/>
        <v>0</v>
      </c>
      <c r="V216" s="323">
        <f t="shared" si="146"/>
        <v>0</v>
      </c>
      <c r="W216" s="323">
        <f t="shared" si="147"/>
        <v>0</v>
      </c>
      <c r="X216" s="323">
        <f t="shared" si="148"/>
        <v>0</v>
      </c>
      <c r="Y216" s="323">
        <f t="shared" si="149"/>
        <v>0</v>
      </c>
      <c r="Z216" s="323">
        <f t="shared" si="150"/>
        <v>0</v>
      </c>
      <c r="AA216" s="323">
        <f t="shared" si="151"/>
        <v>0</v>
      </c>
      <c r="AB216" s="323">
        <f t="shared" si="152"/>
        <v>0</v>
      </c>
      <c r="AC216" s="323">
        <f t="shared" si="153"/>
        <v>0</v>
      </c>
      <c r="AD216" s="323">
        <f t="shared" si="154"/>
        <v>0</v>
      </c>
      <c r="AE216" s="323">
        <f t="shared" si="155"/>
        <v>0</v>
      </c>
      <c r="AF216" s="323">
        <f t="shared" si="180"/>
        <v>0</v>
      </c>
      <c r="AG216" s="323">
        <f t="shared" si="181"/>
        <v>0</v>
      </c>
      <c r="AH216" s="323">
        <f t="shared" si="156"/>
        <v>0</v>
      </c>
      <c r="AI216" s="323">
        <f t="shared" si="157"/>
        <v>0</v>
      </c>
      <c r="AJ216" s="323">
        <f t="shared" si="158"/>
        <v>0</v>
      </c>
      <c r="AK216" s="323">
        <f t="shared" si="159"/>
        <v>0</v>
      </c>
      <c r="AL216" s="323">
        <f t="shared" si="160"/>
        <v>0</v>
      </c>
      <c r="AM216" s="323">
        <f t="shared" si="161"/>
        <v>0</v>
      </c>
      <c r="AN216" s="323">
        <f t="shared" si="162"/>
        <v>0</v>
      </c>
      <c r="AO216" s="323">
        <f t="shared" si="163"/>
        <v>0</v>
      </c>
      <c r="AP216" s="323">
        <f t="shared" si="164"/>
        <v>0</v>
      </c>
      <c r="AQ216" s="323">
        <f t="shared" si="165"/>
        <v>0</v>
      </c>
      <c r="AR216" s="323">
        <f t="shared" si="166"/>
        <v>0</v>
      </c>
      <c r="AS216" s="323">
        <f t="shared" si="167"/>
        <v>0</v>
      </c>
      <c r="AT216" s="323">
        <f t="shared" si="168"/>
        <v>0</v>
      </c>
      <c r="AU216" s="323">
        <f t="shared" si="169"/>
        <v>0</v>
      </c>
      <c r="AV216" s="323">
        <f t="shared" si="170"/>
        <v>0</v>
      </c>
      <c r="AW216" s="323">
        <f t="shared" si="171"/>
        <v>0</v>
      </c>
      <c r="AX216" s="323">
        <f t="shared" si="172"/>
        <v>0</v>
      </c>
      <c r="AY216" s="323">
        <f t="shared" si="173"/>
        <v>0</v>
      </c>
      <c r="AZ216" s="323">
        <f t="shared" si="174"/>
        <v>0</v>
      </c>
      <c r="BA216" s="323">
        <f t="shared" si="175"/>
        <v>0</v>
      </c>
    </row>
    <row r="217" spans="1:53" s="320" customFormat="1" ht="15.75" customHeight="1">
      <c r="A217" s="63" t="str">
        <f t="array" ref="A217">IF(C217&lt;&gt;0,SUM(($C$11:C217&lt;&gt;0)*1),"")</f>
        <v/>
      </c>
      <c r="B217" s="321"/>
      <c r="C217" s="321"/>
      <c r="D217" s="321"/>
      <c r="E217" s="443"/>
      <c r="F217" s="377"/>
      <c r="G217" s="379"/>
      <c r="H217" s="379"/>
      <c r="I217" s="63" t="str">
        <f t="shared" si="137"/>
        <v/>
      </c>
      <c r="J217" s="323">
        <f t="shared" si="138"/>
        <v>0</v>
      </c>
      <c r="K217" s="323">
        <f t="shared" si="139"/>
        <v>0</v>
      </c>
      <c r="L217" s="323">
        <f t="shared" si="140"/>
        <v>0</v>
      </c>
      <c r="M217" s="323">
        <f t="shared" si="141"/>
        <v>0</v>
      </c>
      <c r="N217" s="323">
        <f t="shared" si="176"/>
        <v>0</v>
      </c>
      <c r="O217" s="323">
        <f t="shared" si="177"/>
        <v>0</v>
      </c>
      <c r="P217" s="323">
        <f t="shared" si="142"/>
        <v>0</v>
      </c>
      <c r="Q217" s="323">
        <f t="shared" si="143"/>
        <v>0</v>
      </c>
      <c r="R217" s="323">
        <f t="shared" si="144"/>
        <v>0</v>
      </c>
      <c r="S217" s="323">
        <f t="shared" si="145"/>
        <v>0</v>
      </c>
      <c r="T217" s="323">
        <f t="shared" si="178"/>
        <v>0</v>
      </c>
      <c r="U217" s="323">
        <f t="shared" si="179"/>
        <v>0</v>
      </c>
      <c r="V217" s="323">
        <f t="shared" si="146"/>
        <v>0</v>
      </c>
      <c r="W217" s="323">
        <f t="shared" si="147"/>
        <v>0</v>
      </c>
      <c r="X217" s="323">
        <f t="shared" si="148"/>
        <v>0</v>
      </c>
      <c r="Y217" s="323">
        <f t="shared" si="149"/>
        <v>0</v>
      </c>
      <c r="Z217" s="323">
        <f t="shared" si="150"/>
        <v>0</v>
      </c>
      <c r="AA217" s="323">
        <f t="shared" si="151"/>
        <v>0</v>
      </c>
      <c r="AB217" s="323">
        <f t="shared" si="152"/>
        <v>0</v>
      </c>
      <c r="AC217" s="323">
        <f t="shared" si="153"/>
        <v>0</v>
      </c>
      <c r="AD217" s="323">
        <f t="shared" si="154"/>
        <v>0</v>
      </c>
      <c r="AE217" s="323">
        <f t="shared" si="155"/>
        <v>0</v>
      </c>
      <c r="AF217" s="323">
        <f t="shared" si="180"/>
        <v>0</v>
      </c>
      <c r="AG217" s="323">
        <f t="shared" si="181"/>
        <v>0</v>
      </c>
      <c r="AH217" s="323">
        <f t="shared" si="156"/>
        <v>0</v>
      </c>
      <c r="AI217" s="323">
        <f t="shared" si="157"/>
        <v>0</v>
      </c>
      <c r="AJ217" s="323">
        <f t="shared" si="158"/>
        <v>0</v>
      </c>
      <c r="AK217" s="323">
        <f t="shared" si="159"/>
        <v>0</v>
      </c>
      <c r="AL217" s="323">
        <f t="shared" si="160"/>
        <v>0</v>
      </c>
      <c r="AM217" s="323">
        <f t="shared" si="161"/>
        <v>0</v>
      </c>
      <c r="AN217" s="323">
        <f t="shared" si="162"/>
        <v>0</v>
      </c>
      <c r="AO217" s="323">
        <f t="shared" si="163"/>
        <v>0</v>
      </c>
      <c r="AP217" s="323">
        <f t="shared" si="164"/>
        <v>0</v>
      </c>
      <c r="AQ217" s="323">
        <f t="shared" si="165"/>
        <v>0</v>
      </c>
      <c r="AR217" s="323">
        <f t="shared" si="166"/>
        <v>0</v>
      </c>
      <c r="AS217" s="323">
        <f t="shared" si="167"/>
        <v>0</v>
      </c>
      <c r="AT217" s="323">
        <f t="shared" si="168"/>
        <v>0</v>
      </c>
      <c r="AU217" s="323">
        <f t="shared" si="169"/>
        <v>0</v>
      </c>
      <c r="AV217" s="323">
        <f t="shared" si="170"/>
        <v>0</v>
      </c>
      <c r="AW217" s="323">
        <f t="shared" si="171"/>
        <v>0</v>
      </c>
      <c r="AX217" s="323">
        <f t="shared" si="172"/>
        <v>0</v>
      </c>
      <c r="AY217" s="323">
        <f t="shared" si="173"/>
        <v>0</v>
      </c>
      <c r="AZ217" s="323">
        <f t="shared" si="174"/>
        <v>0</v>
      </c>
      <c r="BA217" s="323">
        <f t="shared" si="175"/>
        <v>0</v>
      </c>
    </row>
    <row r="218" spans="1:53" s="320" customFormat="1" ht="15.75" customHeight="1">
      <c r="A218" s="63" t="str">
        <f t="array" ref="A218">IF(C218&lt;&gt;0,SUM(($C$11:C218&lt;&gt;0)*1),"")</f>
        <v/>
      </c>
      <c r="B218" s="321"/>
      <c r="C218" s="321"/>
      <c r="D218" s="321"/>
      <c r="E218" s="443"/>
      <c r="F218" s="377"/>
      <c r="G218" s="379"/>
      <c r="H218" s="379"/>
      <c r="I218" s="63" t="str">
        <f t="shared" si="137"/>
        <v/>
      </c>
      <c r="J218" s="323">
        <f t="shared" si="138"/>
        <v>0</v>
      </c>
      <c r="K218" s="323">
        <f t="shared" si="139"/>
        <v>0</v>
      </c>
      <c r="L218" s="323">
        <f t="shared" si="140"/>
        <v>0</v>
      </c>
      <c r="M218" s="323">
        <f t="shared" si="141"/>
        <v>0</v>
      </c>
      <c r="N218" s="323">
        <f t="shared" si="176"/>
        <v>0</v>
      </c>
      <c r="O218" s="323">
        <f t="shared" si="177"/>
        <v>0</v>
      </c>
      <c r="P218" s="323">
        <f t="shared" si="142"/>
        <v>0</v>
      </c>
      <c r="Q218" s="323">
        <f t="shared" si="143"/>
        <v>0</v>
      </c>
      <c r="R218" s="323">
        <f t="shared" si="144"/>
        <v>0</v>
      </c>
      <c r="S218" s="323">
        <f t="shared" si="145"/>
        <v>0</v>
      </c>
      <c r="T218" s="323">
        <f t="shared" si="178"/>
        <v>0</v>
      </c>
      <c r="U218" s="323">
        <f t="shared" si="179"/>
        <v>0</v>
      </c>
      <c r="V218" s="323">
        <f t="shared" si="146"/>
        <v>0</v>
      </c>
      <c r="W218" s="323">
        <f t="shared" si="147"/>
        <v>0</v>
      </c>
      <c r="X218" s="323">
        <f t="shared" si="148"/>
        <v>0</v>
      </c>
      <c r="Y218" s="323">
        <f t="shared" si="149"/>
        <v>0</v>
      </c>
      <c r="Z218" s="323">
        <f t="shared" si="150"/>
        <v>0</v>
      </c>
      <c r="AA218" s="323">
        <f t="shared" si="151"/>
        <v>0</v>
      </c>
      <c r="AB218" s="323">
        <f t="shared" si="152"/>
        <v>0</v>
      </c>
      <c r="AC218" s="323">
        <f t="shared" si="153"/>
        <v>0</v>
      </c>
      <c r="AD218" s="323">
        <f t="shared" si="154"/>
        <v>0</v>
      </c>
      <c r="AE218" s="323">
        <f t="shared" si="155"/>
        <v>0</v>
      </c>
      <c r="AF218" s="323">
        <f t="shared" si="180"/>
        <v>0</v>
      </c>
      <c r="AG218" s="323">
        <f t="shared" si="181"/>
        <v>0</v>
      </c>
      <c r="AH218" s="323">
        <f t="shared" si="156"/>
        <v>0</v>
      </c>
      <c r="AI218" s="323">
        <f t="shared" si="157"/>
        <v>0</v>
      </c>
      <c r="AJ218" s="323">
        <f t="shared" si="158"/>
        <v>0</v>
      </c>
      <c r="AK218" s="323">
        <f t="shared" si="159"/>
        <v>0</v>
      </c>
      <c r="AL218" s="323">
        <f t="shared" si="160"/>
        <v>0</v>
      </c>
      <c r="AM218" s="323">
        <f t="shared" si="161"/>
        <v>0</v>
      </c>
      <c r="AN218" s="323">
        <f t="shared" si="162"/>
        <v>0</v>
      </c>
      <c r="AO218" s="323">
        <f t="shared" si="163"/>
        <v>0</v>
      </c>
      <c r="AP218" s="323">
        <f t="shared" si="164"/>
        <v>0</v>
      </c>
      <c r="AQ218" s="323">
        <f t="shared" si="165"/>
        <v>0</v>
      </c>
      <c r="AR218" s="323">
        <f t="shared" si="166"/>
        <v>0</v>
      </c>
      <c r="AS218" s="323">
        <f t="shared" si="167"/>
        <v>0</v>
      </c>
      <c r="AT218" s="323">
        <f t="shared" si="168"/>
        <v>0</v>
      </c>
      <c r="AU218" s="323">
        <f t="shared" si="169"/>
        <v>0</v>
      </c>
      <c r="AV218" s="323">
        <f t="shared" si="170"/>
        <v>0</v>
      </c>
      <c r="AW218" s="323">
        <f t="shared" si="171"/>
        <v>0</v>
      </c>
      <c r="AX218" s="323">
        <f t="shared" si="172"/>
        <v>0</v>
      </c>
      <c r="AY218" s="323">
        <f t="shared" si="173"/>
        <v>0</v>
      </c>
      <c r="AZ218" s="323">
        <f t="shared" si="174"/>
        <v>0</v>
      </c>
      <c r="BA218" s="323">
        <f t="shared" si="175"/>
        <v>0</v>
      </c>
    </row>
    <row r="219" spans="1:53" s="320" customFormat="1" ht="15.75" customHeight="1">
      <c r="A219" s="63" t="str">
        <f t="array" ref="A219">IF(C219&lt;&gt;0,SUM(($C$11:C219&lt;&gt;0)*1),"")</f>
        <v/>
      </c>
      <c r="B219" s="321"/>
      <c r="C219" s="321"/>
      <c r="D219" s="321"/>
      <c r="E219" s="443"/>
      <c r="F219" s="377"/>
      <c r="G219" s="379"/>
      <c r="H219" s="379"/>
      <c r="I219" s="63" t="str">
        <f t="shared" si="137"/>
        <v/>
      </c>
      <c r="J219" s="323">
        <f t="shared" si="138"/>
        <v>0</v>
      </c>
      <c r="K219" s="323">
        <f t="shared" si="139"/>
        <v>0</v>
      </c>
      <c r="L219" s="323">
        <f t="shared" si="140"/>
        <v>0</v>
      </c>
      <c r="M219" s="323">
        <f t="shared" si="141"/>
        <v>0</v>
      </c>
      <c r="N219" s="323">
        <f t="shared" si="176"/>
        <v>0</v>
      </c>
      <c r="O219" s="323">
        <f t="shared" si="177"/>
        <v>0</v>
      </c>
      <c r="P219" s="323">
        <f t="shared" si="142"/>
        <v>0</v>
      </c>
      <c r="Q219" s="323">
        <f t="shared" si="143"/>
        <v>0</v>
      </c>
      <c r="R219" s="323">
        <f t="shared" si="144"/>
        <v>0</v>
      </c>
      <c r="S219" s="323">
        <f t="shared" si="145"/>
        <v>0</v>
      </c>
      <c r="T219" s="323">
        <f t="shared" si="178"/>
        <v>0</v>
      </c>
      <c r="U219" s="323">
        <f t="shared" si="179"/>
        <v>0</v>
      </c>
      <c r="V219" s="323">
        <f t="shared" si="146"/>
        <v>0</v>
      </c>
      <c r="W219" s="323">
        <f t="shared" si="147"/>
        <v>0</v>
      </c>
      <c r="X219" s="323">
        <f t="shared" si="148"/>
        <v>0</v>
      </c>
      <c r="Y219" s="323">
        <f t="shared" si="149"/>
        <v>0</v>
      </c>
      <c r="Z219" s="323">
        <f t="shared" si="150"/>
        <v>0</v>
      </c>
      <c r="AA219" s="323">
        <f t="shared" si="151"/>
        <v>0</v>
      </c>
      <c r="AB219" s="323">
        <f t="shared" si="152"/>
        <v>0</v>
      </c>
      <c r="AC219" s="323">
        <f t="shared" si="153"/>
        <v>0</v>
      </c>
      <c r="AD219" s="323">
        <f t="shared" si="154"/>
        <v>0</v>
      </c>
      <c r="AE219" s="323">
        <f t="shared" si="155"/>
        <v>0</v>
      </c>
      <c r="AF219" s="323">
        <f t="shared" si="180"/>
        <v>0</v>
      </c>
      <c r="AG219" s="323">
        <f t="shared" si="181"/>
        <v>0</v>
      </c>
      <c r="AH219" s="323">
        <f t="shared" si="156"/>
        <v>0</v>
      </c>
      <c r="AI219" s="323">
        <f t="shared" si="157"/>
        <v>0</v>
      </c>
      <c r="AJ219" s="323">
        <f t="shared" si="158"/>
        <v>0</v>
      </c>
      <c r="AK219" s="323">
        <f t="shared" si="159"/>
        <v>0</v>
      </c>
      <c r="AL219" s="323">
        <f t="shared" si="160"/>
        <v>0</v>
      </c>
      <c r="AM219" s="323">
        <f t="shared" si="161"/>
        <v>0</v>
      </c>
      <c r="AN219" s="323">
        <f t="shared" si="162"/>
        <v>0</v>
      </c>
      <c r="AO219" s="323">
        <f t="shared" si="163"/>
        <v>0</v>
      </c>
      <c r="AP219" s="323">
        <f t="shared" si="164"/>
        <v>0</v>
      </c>
      <c r="AQ219" s="323">
        <f t="shared" si="165"/>
        <v>0</v>
      </c>
      <c r="AR219" s="323">
        <f t="shared" si="166"/>
        <v>0</v>
      </c>
      <c r="AS219" s="323">
        <f t="shared" si="167"/>
        <v>0</v>
      </c>
      <c r="AT219" s="323">
        <f t="shared" si="168"/>
        <v>0</v>
      </c>
      <c r="AU219" s="323">
        <f t="shared" si="169"/>
        <v>0</v>
      </c>
      <c r="AV219" s="323">
        <f t="shared" si="170"/>
        <v>0</v>
      </c>
      <c r="AW219" s="323">
        <f t="shared" si="171"/>
        <v>0</v>
      </c>
      <c r="AX219" s="323">
        <f t="shared" si="172"/>
        <v>0</v>
      </c>
      <c r="AY219" s="323">
        <f t="shared" si="173"/>
        <v>0</v>
      </c>
      <c r="AZ219" s="323">
        <f t="shared" si="174"/>
        <v>0</v>
      </c>
      <c r="BA219" s="323">
        <f t="shared" si="175"/>
        <v>0</v>
      </c>
    </row>
    <row r="220" spans="1:53" s="320" customFormat="1" ht="15.75" customHeight="1">
      <c r="A220" s="63" t="str">
        <f t="array" ref="A220">IF(C220&lt;&gt;0,SUM(($C$11:C220&lt;&gt;0)*1),"")</f>
        <v/>
      </c>
      <c r="B220" s="321"/>
      <c r="C220" s="321"/>
      <c r="D220" s="321"/>
      <c r="E220" s="443"/>
      <c r="F220" s="377"/>
      <c r="G220" s="379"/>
      <c r="H220" s="379"/>
      <c r="I220" s="63" t="str">
        <f t="shared" si="137"/>
        <v/>
      </c>
      <c r="J220" s="323">
        <f t="shared" si="138"/>
        <v>0</v>
      </c>
      <c r="K220" s="323">
        <f t="shared" si="139"/>
        <v>0</v>
      </c>
      <c r="L220" s="323">
        <f t="shared" si="140"/>
        <v>0</v>
      </c>
      <c r="M220" s="323">
        <f t="shared" si="141"/>
        <v>0</v>
      </c>
      <c r="N220" s="323">
        <f t="shared" si="176"/>
        <v>0</v>
      </c>
      <c r="O220" s="323">
        <f t="shared" si="177"/>
        <v>0</v>
      </c>
      <c r="P220" s="323">
        <f t="shared" si="142"/>
        <v>0</v>
      </c>
      <c r="Q220" s="323">
        <f t="shared" si="143"/>
        <v>0</v>
      </c>
      <c r="R220" s="323">
        <f t="shared" si="144"/>
        <v>0</v>
      </c>
      <c r="S220" s="323">
        <f t="shared" si="145"/>
        <v>0</v>
      </c>
      <c r="T220" s="323">
        <f t="shared" si="178"/>
        <v>0</v>
      </c>
      <c r="U220" s="323">
        <f t="shared" si="179"/>
        <v>0</v>
      </c>
      <c r="V220" s="323">
        <f t="shared" si="146"/>
        <v>0</v>
      </c>
      <c r="W220" s="323">
        <f t="shared" si="147"/>
        <v>0</v>
      </c>
      <c r="X220" s="323">
        <f t="shared" si="148"/>
        <v>0</v>
      </c>
      <c r="Y220" s="323">
        <f t="shared" si="149"/>
        <v>0</v>
      </c>
      <c r="Z220" s="323">
        <f t="shared" si="150"/>
        <v>0</v>
      </c>
      <c r="AA220" s="323">
        <f t="shared" si="151"/>
        <v>0</v>
      </c>
      <c r="AB220" s="323">
        <f t="shared" si="152"/>
        <v>0</v>
      </c>
      <c r="AC220" s="323">
        <f t="shared" si="153"/>
        <v>0</v>
      </c>
      <c r="AD220" s="323">
        <f t="shared" si="154"/>
        <v>0</v>
      </c>
      <c r="AE220" s="323">
        <f t="shared" si="155"/>
        <v>0</v>
      </c>
      <c r="AF220" s="323">
        <f t="shared" si="180"/>
        <v>0</v>
      </c>
      <c r="AG220" s="323">
        <f t="shared" si="181"/>
        <v>0</v>
      </c>
      <c r="AH220" s="323">
        <f t="shared" si="156"/>
        <v>0</v>
      </c>
      <c r="AI220" s="323">
        <f t="shared" si="157"/>
        <v>0</v>
      </c>
      <c r="AJ220" s="323">
        <f t="shared" si="158"/>
        <v>0</v>
      </c>
      <c r="AK220" s="323">
        <f t="shared" si="159"/>
        <v>0</v>
      </c>
      <c r="AL220" s="323">
        <f t="shared" si="160"/>
        <v>0</v>
      </c>
      <c r="AM220" s="323">
        <f t="shared" si="161"/>
        <v>0</v>
      </c>
      <c r="AN220" s="323">
        <f t="shared" si="162"/>
        <v>0</v>
      </c>
      <c r="AO220" s="323">
        <f t="shared" si="163"/>
        <v>0</v>
      </c>
      <c r="AP220" s="323">
        <f t="shared" si="164"/>
        <v>0</v>
      </c>
      <c r="AQ220" s="323">
        <f t="shared" si="165"/>
        <v>0</v>
      </c>
      <c r="AR220" s="323">
        <f t="shared" si="166"/>
        <v>0</v>
      </c>
      <c r="AS220" s="323">
        <f t="shared" si="167"/>
        <v>0</v>
      </c>
      <c r="AT220" s="323">
        <f t="shared" si="168"/>
        <v>0</v>
      </c>
      <c r="AU220" s="323">
        <f t="shared" si="169"/>
        <v>0</v>
      </c>
      <c r="AV220" s="323">
        <f t="shared" si="170"/>
        <v>0</v>
      </c>
      <c r="AW220" s="323">
        <f t="shared" si="171"/>
        <v>0</v>
      </c>
      <c r="AX220" s="323">
        <f t="shared" si="172"/>
        <v>0</v>
      </c>
      <c r="AY220" s="323">
        <f t="shared" si="173"/>
        <v>0</v>
      </c>
      <c r="AZ220" s="323">
        <f t="shared" si="174"/>
        <v>0</v>
      </c>
      <c r="BA220" s="323">
        <f t="shared" si="175"/>
        <v>0</v>
      </c>
    </row>
    <row r="221" spans="1:53" s="320" customFormat="1" ht="15.75" customHeight="1">
      <c r="A221" s="63" t="str">
        <f t="array" ref="A221">IF(C221&lt;&gt;0,SUM(($C$11:C221&lt;&gt;0)*1),"")</f>
        <v/>
      </c>
      <c r="B221" s="321"/>
      <c r="C221" s="321"/>
      <c r="D221" s="321"/>
      <c r="E221" s="443"/>
      <c r="F221" s="377"/>
      <c r="G221" s="379"/>
      <c r="H221" s="379"/>
      <c r="I221" s="63" t="str">
        <f t="shared" si="137"/>
        <v/>
      </c>
      <c r="J221" s="323">
        <f t="shared" si="138"/>
        <v>0</v>
      </c>
      <c r="K221" s="323">
        <f t="shared" si="139"/>
        <v>0</v>
      </c>
      <c r="L221" s="323">
        <f t="shared" si="140"/>
        <v>0</v>
      </c>
      <c r="M221" s="323">
        <f t="shared" si="141"/>
        <v>0</v>
      </c>
      <c r="N221" s="323">
        <f t="shared" si="176"/>
        <v>0</v>
      </c>
      <c r="O221" s="323">
        <f t="shared" si="177"/>
        <v>0</v>
      </c>
      <c r="P221" s="323">
        <f t="shared" si="142"/>
        <v>0</v>
      </c>
      <c r="Q221" s="323">
        <f t="shared" si="143"/>
        <v>0</v>
      </c>
      <c r="R221" s="323">
        <f t="shared" si="144"/>
        <v>0</v>
      </c>
      <c r="S221" s="323">
        <f t="shared" si="145"/>
        <v>0</v>
      </c>
      <c r="T221" s="323">
        <f t="shared" si="178"/>
        <v>0</v>
      </c>
      <c r="U221" s="323">
        <f t="shared" si="179"/>
        <v>0</v>
      </c>
      <c r="V221" s="323">
        <f t="shared" si="146"/>
        <v>0</v>
      </c>
      <c r="W221" s="323">
        <f t="shared" si="147"/>
        <v>0</v>
      </c>
      <c r="X221" s="323">
        <f t="shared" si="148"/>
        <v>0</v>
      </c>
      <c r="Y221" s="323">
        <f t="shared" si="149"/>
        <v>0</v>
      </c>
      <c r="Z221" s="323">
        <f t="shared" si="150"/>
        <v>0</v>
      </c>
      <c r="AA221" s="323">
        <f t="shared" si="151"/>
        <v>0</v>
      </c>
      <c r="AB221" s="323">
        <f t="shared" si="152"/>
        <v>0</v>
      </c>
      <c r="AC221" s="323">
        <f t="shared" si="153"/>
        <v>0</v>
      </c>
      <c r="AD221" s="323">
        <f t="shared" si="154"/>
        <v>0</v>
      </c>
      <c r="AE221" s="323">
        <f t="shared" si="155"/>
        <v>0</v>
      </c>
      <c r="AF221" s="323">
        <f t="shared" si="180"/>
        <v>0</v>
      </c>
      <c r="AG221" s="323">
        <f t="shared" si="181"/>
        <v>0</v>
      </c>
      <c r="AH221" s="323">
        <f t="shared" si="156"/>
        <v>0</v>
      </c>
      <c r="AI221" s="323">
        <f t="shared" si="157"/>
        <v>0</v>
      </c>
      <c r="AJ221" s="323">
        <f t="shared" si="158"/>
        <v>0</v>
      </c>
      <c r="AK221" s="323">
        <f t="shared" si="159"/>
        <v>0</v>
      </c>
      <c r="AL221" s="323">
        <f t="shared" si="160"/>
        <v>0</v>
      </c>
      <c r="AM221" s="323">
        <f t="shared" si="161"/>
        <v>0</v>
      </c>
      <c r="AN221" s="323">
        <f t="shared" si="162"/>
        <v>0</v>
      </c>
      <c r="AO221" s="323">
        <f t="shared" si="163"/>
        <v>0</v>
      </c>
      <c r="AP221" s="323">
        <f t="shared" si="164"/>
        <v>0</v>
      </c>
      <c r="AQ221" s="323">
        <f t="shared" si="165"/>
        <v>0</v>
      </c>
      <c r="AR221" s="323">
        <f t="shared" si="166"/>
        <v>0</v>
      </c>
      <c r="AS221" s="323">
        <f t="shared" si="167"/>
        <v>0</v>
      </c>
      <c r="AT221" s="323">
        <f t="shared" si="168"/>
        <v>0</v>
      </c>
      <c r="AU221" s="323">
        <f t="shared" si="169"/>
        <v>0</v>
      </c>
      <c r="AV221" s="323">
        <f t="shared" si="170"/>
        <v>0</v>
      </c>
      <c r="AW221" s="323">
        <f t="shared" si="171"/>
        <v>0</v>
      </c>
      <c r="AX221" s="323">
        <f t="shared" si="172"/>
        <v>0</v>
      </c>
      <c r="AY221" s="323">
        <f t="shared" si="173"/>
        <v>0</v>
      </c>
      <c r="AZ221" s="323">
        <f t="shared" si="174"/>
        <v>0</v>
      </c>
      <c r="BA221" s="323">
        <f t="shared" si="175"/>
        <v>0</v>
      </c>
    </row>
    <row r="222" spans="1:53" s="320" customFormat="1" ht="15.75" customHeight="1">
      <c r="A222" s="63" t="str">
        <f t="array" ref="A222">IF(C222&lt;&gt;0,SUM(($C$11:C222&lt;&gt;0)*1),"")</f>
        <v/>
      </c>
      <c r="B222" s="321"/>
      <c r="C222" s="321"/>
      <c r="D222" s="321"/>
      <c r="E222" s="443"/>
      <c r="F222" s="377"/>
      <c r="G222" s="379"/>
      <c r="H222" s="379"/>
      <c r="I222" s="63" t="str">
        <f t="shared" si="137"/>
        <v/>
      </c>
      <c r="J222" s="323">
        <f t="shared" si="138"/>
        <v>0</v>
      </c>
      <c r="K222" s="323">
        <f t="shared" si="139"/>
        <v>0</v>
      </c>
      <c r="L222" s="323">
        <f t="shared" si="140"/>
        <v>0</v>
      </c>
      <c r="M222" s="323">
        <f t="shared" si="141"/>
        <v>0</v>
      </c>
      <c r="N222" s="323">
        <f t="shared" si="176"/>
        <v>0</v>
      </c>
      <c r="O222" s="323">
        <f t="shared" si="177"/>
        <v>0</v>
      </c>
      <c r="P222" s="323">
        <f t="shared" si="142"/>
        <v>0</v>
      </c>
      <c r="Q222" s="323">
        <f t="shared" si="143"/>
        <v>0</v>
      </c>
      <c r="R222" s="323">
        <f t="shared" si="144"/>
        <v>0</v>
      </c>
      <c r="S222" s="323">
        <f t="shared" si="145"/>
        <v>0</v>
      </c>
      <c r="T222" s="323">
        <f t="shared" si="178"/>
        <v>0</v>
      </c>
      <c r="U222" s="323">
        <f t="shared" si="179"/>
        <v>0</v>
      </c>
      <c r="V222" s="323">
        <f t="shared" si="146"/>
        <v>0</v>
      </c>
      <c r="W222" s="323">
        <f t="shared" si="147"/>
        <v>0</v>
      </c>
      <c r="X222" s="323">
        <f t="shared" si="148"/>
        <v>0</v>
      </c>
      <c r="Y222" s="323">
        <f t="shared" si="149"/>
        <v>0</v>
      </c>
      <c r="Z222" s="323">
        <f t="shared" si="150"/>
        <v>0</v>
      </c>
      <c r="AA222" s="323">
        <f t="shared" si="151"/>
        <v>0</v>
      </c>
      <c r="AB222" s="323">
        <f t="shared" si="152"/>
        <v>0</v>
      </c>
      <c r="AC222" s="323">
        <f t="shared" si="153"/>
        <v>0</v>
      </c>
      <c r="AD222" s="323">
        <f t="shared" si="154"/>
        <v>0</v>
      </c>
      <c r="AE222" s="323">
        <f t="shared" si="155"/>
        <v>0</v>
      </c>
      <c r="AF222" s="323">
        <f t="shared" si="180"/>
        <v>0</v>
      </c>
      <c r="AG222" s="323">
        <f t="shared" si="181"/>
        <v>0</v>
      </c>
      <c r="AH222" s="323">
        <f t="shared" si="156"/>
        <v>0</v>
      </c>
      <c r="AI222" s="323">
        <f t="shared" si="157"/>
        <v>0</v>
      </c>
      <c r="AJ222" s="323">
        <f t="shared" si="158"/>
        <v>0</v>
      </c>
      <c r="AK222" s="323">
        <f t="shared" si="159"/>
        <v>0</v>
      </c>
      <c r="AL222" s="323">
        <f t="shared" si="160"/>
        <v>0</v>
      </c>
      <c r="AM222" s="323">
        <f t="shared" si="161"/>
        <v>0</v>
      </c>
      <c r="AN222" s="323">
        <f t="shared" si="162"/>
        <v>0</v>
      </c>
      <c r="AO222" s="323">
        <f t="shared" si="163"/>
        <v>0</v>
      </c>
      <c r="AP222" s="323">
        <f t="shared" si="164"/>
        <v>0</v>
      </c>
      <c r="AQ222" s="323">
        <f t="shared" si="165"/>
        <v>0</v>
      </c>
      <c r="AR222" s="323">
        <f t="shared" si="166"/>
        <v>0</v>
      </c>
      <c r="AS222" s="323">
        <f t="shared" si="167"/>
        <v>0</v>
      </c>
      <c r="AT222" s="323">
        <f t="shared" si="168"/>
        <v>0</v>
      </c>
      <c r="AU222" s="323">
        <f t="shared" si="169"/>
        <v>0</v>
      </c>
      <c r="AV222" s="323">
        <f t="shared" si="170"/>
        <v>0</v>
      </c>
      <c r="AW222" s="323">
        <f t="shared" si="171"/>
        <v>0</v>
      </c>
      <c r="AX222" s="323">
        <f t="shared" si="172"/>
        <v>0</v>
      </c>
      <c r="AY222" s="323">
        <f t="shared" si="173"/>
        <v>0</v>
      </c>
      <c r="AZ222" s="323">
        <f t="shared" si="174"/>
        <v>0</v>
      </c>
      <c r="BA222" s="323">
        <f t="shared" si="175"/>
        <v>0</v>
      </c>
    </row>
    <row r="223" spans="1:53" s="320" customFormat="1" ht="15.75" customHeight="1">
      <c r="A223" s="63" t="str">
        <f t="array" ref="A223">IF(C223&lt;&gt;0,SUM(($C$11:C223&lt;&gt;0)*1),"")</f>
        <v/>
      </c>
      <c r="B223" s="321"/>
      <c r="C223" s="321"/>
      <c r="D223" s="321"/>
      <c r="E223" s="443"/>
      <c r="F223" s="377"/>
      <c r="G223" s="379"/>
      <c r="H223" s="379"/>
      <c r="I223" s="63" t="str">
        <f t="shared" si="137"/>
        <v/>
      </c>
      <c r="J223" s="323">
        <f t="shared" si="138"/>
        <v>0</v>
      </c>
      <c r="K223" s="323">
        <f t="shared" si="139"/>
        <v>0</v>
      </c>
      <c r="L223" s="323">
        <f t="shared" si="140"/>
        <v>0</v>
      </c>
      <c r="M223" s="323">
        <f t="shared" si="141"/>
        <v>0</v>
      </c>
      <c r="N223" s="323">
        <f t="shared" si="176"/>
        <v>0</v>
      </c>
      <c r="O223" s="323">
        <f t="shared" si="177"/>
        <v>0</v>
      </c>
      <c r="P223" s="323">
        <f t="shared" si="142"/>
        <v>0</v>
      </c>
      <c r="Q223" s="323">
        <f t="shared" si="143"/>
        <v>0</v>
      </c>
      <c r="R223" s="323">
        <f t="shared" si="144"/>
        <v>0</v>
      </c>
      <c r="S223" s="323">
        <f t="shared" si="145"/>
        <v>0</v>
      </c>
      <c r="T223" s="323">
        <f t="shared" si="178"/>
        <v>0</v>
      </c>
      <c r="U223" s="323">
        <f t="shared" si="179"/>
        <v>0</v>
      </c>
      <c r="V223" s="323">
        <f t="shared" si="146"/>
        <v>0</v>
      </c>
      <c r="W223" s="323">
        <f t="shared" si="147"/>
        <v>0</v>
      </c>
      <c r="X223" s="323">
        <f t="shared" si="148"/>
        <v>0</v>
      </c>
      <c r="Y223" s="323">
        <f t="shared" si="149"/>
        <v>0</v>
      </c>
      <c r="Z223" s="323">
        <f t="shared" si="150"/>
        <v>0</v>
      </c>
      <c r="AA223" s="323">
        <f t="shared" si="151"/>
        <v>0</v>
      </c>
      <c r="AB223" s="323">
        <f t="shared" si="152"/>
        <v>0</v>
      </c>
      <c r="AC223" s="323">
        <f t="shared" si="153"/>
        <v>0</v>
      </c>
      <c r="AD223" s="323">
        <f t="shared" si="154"/>
        <v>0</v>
      </c>
      <c r="AE223" s="323">
        <f t="shared" si="155"/>
        <v>0</v>
      </c>
      <c r="AF223" s="323">
        <f t="shared" si="180"/>
        <v>0</v>
      </c>
      <c r="AG223" s="323">
        <f t="shared" si="181"/>
        <v>0</v>
      </c>
      <c r="AH223" s="323">
        <f t="shared" si="156"/>
        <v>0</v>
      </c>
      <c r="AI223" s="323">
        <f t="shared" si="157"/>
        <v>0</v>
      </c>
      <c r="AJ223" s="323">
        <f t="shared" si="158"/>
        <v>0</v>
      </c>
      <c r="AK223" s="323">
        <f t="shared" si="159"/>
        <v>0</v>
      </c>
      <c r="AL223" s="323">
        <f t="shared" si="160"/>
        <v>0</v>
      </c>
      <c r="AM223" s="323">
        <f t="shared" si="161"/>
        <v>0</v>
      </c>
      <c r="AN223" s="323">
        <f t="shared" si="162"/>
        <v>0</v>
      </c>
      <c r="AO223" s="323">
        <f t="shared" si="163"/>
        <v>0</v>
      </c>
      <c r="AP223" s="323">
        <f t="shared" si="164"/>
        <v>0</v>
      </c>
      <c r="AQ223" s="323">
        <f t="shared" si="165"/>
        <v>0</v>
      </c>
      <c r="AR223" s="323">
        <f t="shared" si="166"/>
        <v>0</v>
      </c>
      <c r="AS223" s="323">
        <f t="shared" si="167"/>
        <v>0</v>
      </c>
      <c r="AT223" s="323">
        <f t="shared" si="168"/>
        <v>0</v>
      </c>
      <c r="AU223" s="323">
        <f t="shared" si="169"/>
        <v>0</v>
      </c>
      <c r="AV223" s="323">
        <f t="shared" si="170"/>
        <v>0</v>
      </c>
      <c r="AW223" s="323">
        <f t="shared" si="171"/>
        <v>0</v>
      </c>
      <c r="AX223" s="323">
        <f t="shared" si="172"/>
        <v>0</v>
      </c>
      <c r="AY223" s="323">
        <f t="shared" si="173"/>
        <v>0</v>
      </c>
      <c r="AZ223" s="323">
        <f t="shared" si="174"/>
        <v>0</v>
      </c>
      <c r="BA223" s="323">
        <f t="shared" si="175"/>
        <v>0</v>
      </c>
    </row>
    <row r="224" spans="1:53" s="320" customFormat="1" ht="15.75" customHeight="1">
      <c r="A224" s="63" t="str">
        <f t="array" ref="A224">IF(C224&lt;&gt;0,SUM(($C$11:C224&lt;&gt;0)*1),"")</f>
        <v/>
      </c>
      <c r="B224" s="321"/>
      <c r="C224" s="321"/>
      <c r="D224" s="321"/>
      <c r="E224" s="443"/>
      <c r="F224" s="377"/>
      <c r="G224" s="379"/>
      <c r="H224" s="379"/>
      <c r="I224" s="63" t="str">
        <f t="shared" si="137"/>
        <v/>
      </c>
      <c r="J224" s="323">
        <f t="shared" si="138"/>
        <v>0</v>
      </c>
      <c r="K224" s="323">
        <f t="shared" si="139"/>
        <v>0</v>
      </c>
      <c r="L224" s="323">
        <f t="shared" si="140"/>
        <v>0</v>
      </c>
      <c r="M224" s="323">
        <f t="shared" si="141"/>
        <v>0</v>
      </c>
      <c r="N224" s="323">
        <f t="shared" si="176"/>
        <v>0</v>
      </c>
      <c r="O224" s="323">
        <f t="shared" si="177"/>
        <v>0</v>
      </c>
      <c r="P224" s="323">
        <f t="shared" si="142"/>
        <v>0</v>
      </c>
      <c r="Q224" s="323">
        <f t="shared" si="143"/>
        <v>0</v>
      </c>
      <c r="R224" s="323">
        <f t="shared" si="144"/>
        <v>0</v>
      </c>
      <c r="S224" s="323">
        <f t="shared" si="145"/>
        <v>0</v>
      </c>
      <c r="T224" s="323">
        <f t="shared" si="178"/>
        <v>0</v>
      </c>
      <c r="U224" s="323">
        <f t="shared" si="179"/>
        <v>0</v>
      </c>
      <c r="V224" s="323">
        <f t="shared" si="146"/>
        <v>0</v>
      </c>
      <c r="W224" s="323">
        <f t="shared" si="147"/>
        <v>0</v>
      </c>
      <c r="X224" s="323">
        <f t="shared" si="148"/>
        <v>0</v>
      </c>
      <c r="Y224" s="323">
        <f t="shared" si="149"/>
        <v>0</v>
      </c>
      <c r="Z224" s="323">
        <f t="shared" si="150"/>
        <v>0</v>
      </c>
      <c r="AA224" s="323">
        <f t="shared" si="151"/>
        <v>0</v>
      </c>
      <c r="AB224" s="323">
        <f t="shared" si="152"/>
        <v>0</v>
      </c>
      <c r="AC224" s="323">
        <f t="shared" si="153"/>
        <v>0</v>
      </c>
      <c r="AD224" s="323">
        <f t="shared" si="154"/>
        <v>0</v>
      </c>
      <c r="AE224" s="323">
        <f t="shared" si="155"/>
        <v>0</v>
      </c>
      <c r="AF224" s="323">
        <f t="shared" si="180"/>
        <v>0</v>
      </c>
      <c r="AG224" s="323">
        <f t="shared" si="181"/>
        <v>0</v>
      </c>
      <c r="AH224" s="323">
        <f t="shared" si="156"/>
        <v>0</v>
      </c>
      <c r="AI224" s="323">
        <f t="shared" si="157"/>
        <v>0</v>
      </c>
      <c r="AJ224" s="323">
        <f t="shared" si="158"/>
        <v>0</v>
      </c>
      <c r="AK224" s="323">
        <f t="shared" si="159"/>
        <v>0</v>
      </c>
      <c r="AL224" s="323">
        <f t="shared" si="160"/>
        <v>0</v>
      </c>
      <c r="AM224" s="323">
        <f t="shared" si="161"/>
        <v>0</v>
      </c>
      <c r="AN224" s="323">
        <f t="shared" si="162"/>
        <v>0</v>
      </c>
      <c r="AO224" s="323">
        <f t="shared" si="163"/>
        <v>0</v>
      </c>
      <c r="AP224" s="323">
        <f t="shared" si="164"/>
        <v>0</v>
      </c>
      <c r="AQ224" s="323">
        <f t="shared" si="165"/>
        <v>0</v>
      </c>
      <c r="AR224" s="323">
        <f t="shared" si="166"/>
        <v>0</v>
      </c>
      <c r="AS224" s="323">
        <f t="shared" si="167"/>
        <v>0</v>
      </c>
      <c r="AT224" s="323">
        <f t="shared" si="168"/>
        <v>0</v>
      </c>
      <c r="AU224" s="323">
        <f t="shared" si="169"/>
        <v>0</v>
      </c>
      <c r="AV224" s="323">
        <f t="shared" si="170"/>
        <v>0</v>
      </c>
      <c r="AW224" s="323">
        <f t="shared" si="171"/>
        <v>0</v>
      </c>
      <c r="AX224" s="323">
        <f t="shared" si="172"/>
        <v>0</v>
      </c>
      <c r="AY224" s="323">
        <f t="shared" si="173"/>
        <v>0</v>
      </c>
      <c r="AZ224" s="323">
        <f t="shared" si="174"/>
        <v>0</v>
      </c>
      <c r="BA224" s="323">
        <f t="shared" si="175"/>
        <v>0</v>
      </c>
    </row>
    <row r="225" spans="1:53" s="320" customFormat="1" ht="15.75" customHeight="1">
      <c r="A225" s="63" t="str">
        <f t="array" ref="A225">IF(C225&lt;&gt;0,SUM(($C$11:C225&lt;&gt;0)*1),"")</f>
        <v/>
      </c>
      <c r="B225" s="321"/>
      <c r="C225" s="321"/>
      <c r="D225" s="321"/>
      <c r="E225" s="443"/>
      <c r="F225" s="377"/>
      <c r="G225" s="379"/>
      <c r="H225" s="379"/>
      <c r="I225" s="63" t="str">
        <f t="shared" si="137"/>
        <v/>
      </c>
      <c r="J225" s="323">
        <f t="shared" si="138"/>
        <v>0</v>
      </c>
      <c r="K225" s="323">
        <f t="shared" si="139"/>
        <v>0</v>
      </c>
      <c r="L225" s="323">
        <f t="shared" si="140"/>
        <v>0</v>
      </c>
      <c r="M225" s="323">
        <f t="shared" si="141"/>
        <v>0</v>
      </c>
      <c r="N225" s="323">
        <f t="shared" si="176"/>
        <v>0</v>
      </c>
      <c r="O225" s="323">
        <f t="shared" si="177"/>
        <v>0</v>
      </c>
      <c r="P225" s="323">
        <f t="shared" si="142"/>
        <v>0</v>
      </c>
      <c r="Q225" s="323">
        <f t="shared" si="143"/>
        <v>0</v>
      </c>
      <c r="R225" s="323">
        <f t="shared" si="144"/>
        <v>0</v>
      </c>
      <c r="S225" s="323">
        <f t="shared" si="145"/>
        <v>0</v>
      </c>
      <c r="T225" s="323">
        <f t="shared" si="178"/>
        <v>0</v>
      </c>
      <c r="U225" s="323">
        <f t="shared" si="179"/>
        <v>0</v>
      </c>
      <c r="V225" s="323">
        <f t="shared" si="146"/>
        <v>0</v>
      </c>
      <c r="W225" s="323">
        <f t="shared" si="147"/>
        <v>0</v>
      </c>
      <c r="X225" s="323">
        <f t="shared" si="148"/>
        <v>0</v>
      </c>
      <c r="Y225" s="323">
        <f t="shared" si="149"/>
        <v>0</v>
      </c>
      <c r="Z225" s="323">
        <f t="shared" si="150"/>
        <v>0</v>
      </c>
      <c r="AA225" s="323">
        <f t="shared" si="151"/>
        <v>0</v>
      </c>
      <c r="AB225" s="323">
        <f t="shared" si="152"/>
        <v>0</v>
      </c>
      <c r="AC225" s="323">
        <f t="shared" si="153"/>
        <v>0</v>
      </c>
      <c r="AD225" s="323">
        <f t="shared" si="154"/>
        <v>0</v>
      </c>
      <c r="AE225" s="323">
        <f t="shared" si="155"/>
        <v>0</v>
      </c>
      <c r="AF225" s="323">
        <f t="shared" si="180"/>
        <v>0</v>
      </c>
      <c r="AG225" s="323">
        <f t="shared" si="181"/>
        <v>0</v>
      </c>
      <c r="AH225" s="323">
        <f t="shared" si="156"/>
        <v>0</v>
      </c>
      <c r="AI225" s="323">
        <f t="shared" si="157"/>
        <v>0</v>
      </c>
      <c r="AJ225" s="323">
        <f t="shared" si="158"/>
        <v>0</v>
      </c>
      <c r="AK225" s="323">
        <f t="shared" si="159"/>
        <v>0</v>
      </c>
      <c r="AL225" s="323">
        <f t="shared" si="160"/>
        <v>0</v>
      </c>
      <c r="AM225" s="323">
        <f t="shared" si="161"/>
        <v>0</v>
      </c>
      <c r="AN225" s="323">
        <f t="shared" si="162"/>
        <v>0</v>
      </c>
      <c r="AO225" s="323">
        <f t="shared" si="163"/>
        <v>0</v>
      </c>
      <c r="AP225" s="323">
        <f t="shared" si="164"/>
        <v>0</v>
      </c>
      <c r="AQ225" s="323">
        <f t="shared" si="165"/>
        <v>0</v>
      </c>
      <c r="AR225" s="323">
        <f t="shared" si="166"/>
        <v>0</v>
      </c>
      <c r="AS225" s="323">
        <f t="shared" si="167"/>
        <v>0</v>
      </c>
      <c r="AT225" s="323">
        <f t="shared" si="168"/>
        <v>0</v>
      </c>
      <c r="AU225" s="323">
        <f t="shared" si="169"/>
        <v>0</v>
      </c>
      <c r="AV225" s="323">
        <f t="shared" si="170"/>
        <v>0</v>
      </c>
      <c r="AW225" s="323">
        <f t="shared" si="171"/>
        <v>0</v>
      </c>
      <c r="AX225" s="323">
        <f t="shared" si="172"/>
        <v>0</v>
      </c>
      <c r="AY225" s="323">
        <f t="shared" si="173"/>
        <v>0</v>
      </c>
      <c r="AZ225" s="323">
        <f t="shared" si="174"/>
        <v>0</v>
      </c>
      <c r="BA225" s="323">
        <f t="shared" si="175"/>
        <v>0</v>
      </c>
    </row>
    <row r="226" spans="1:53" s="320" customFormat="1" ht="15.75" customHeight="1">
      <c r="A226" s="63" t="str">
        <f t="array" ref="A226">IF(C226&lt;&gt;0,SUM(($C$11:C226&lt;&gt;0)*1),"")</f>
        <v/>
      </c>
      <c r="B226" s="321"/>
      <c r="C226" s="321"/>
      <c r="D226" s="321"/>
      <c r="E226" s="443"/>
      <c r="F226" s="377"/>
      <c r="G226" s="379"/>
      <c r="H226" s="379"/>
      <c r="I226" s="63" t="str">
        <f t="shared" si="137"/>
        <v/>
      </c>
      <c r="J226" s="323">
        <f t="shared" si="138"/>
        <v>0</v>
      </c>
      <c r="K226" s="323">
        <f t="shared" si="139"/>
        <v>0</v>
      </c>
      <c r="L226" s="323">
        <f t="shared" si="140"/>
        <v>0</v>
      </c>
      <c r="M226" s="323">
        <f t="shared" si="141"/>
        <v>0</v>
      </c>
      <c r="N226" s="323">
        <f t="shared" si="176"/>
        <v>0</v>
      </c>
      <c r="O226" s="323">
        <f t="shared" si="177"/>
        <v>0</v>
      </c>
      <c r="P226" s="323">
        <f t="shared" si="142"/>
        <v>0</v>
      </c>
      <c r="Q226" s="323">
        <f t="shared" si="143"/>
        <v>0</v>
      </c>
      <c r="R226" s="323">
        <f t="shared" si="144"/>
        <v>0</v>
      </c>
      <c r="S226" s="323">
        <f t="shared" si="145"/>
        <v>0</v>
      </c>
      <c r="T226" s="323">
        <f t="shared" si="178"/>
        <v>0</v>
      </c>
      <c r="U226" s="323">
        <f t="shared" si="179"/>
        <v>0</v>
      </c>
      <c r="V226" s="323">
        <f t="shared" si="146"/>
        <v>0</v>
      </c>
      <c r="W226" s="323">
        <f t="shared" si="147"/>
        <v>0</v>
      </c>
      <c r="X226" s="323">
        <f t="shared" si="148"/>
        <v>0</v>
      </c>
      <c r="Y226" s="323">
        <f t="shared" si="149"/>
        <v>0</v>
      </c>
      <c r="Z226" s="323">
        <f t="shared" si="150"/>
        <v>0</v>
      </c>
      <c r="AA226" s="323">
        <f t="shared" si="151"/>
        <v>0</v>
      </c>
      <c r="AB226" s="323">
        <f t="shared" si="152"/>
        <v>0</v>
      </c>
      <c r="AC226" s="323">
        <f t="shared" si="153"/>
        <v>0</v>
      </c>
      <c r="AD226" s="323">
        <f t="shared" si="154"/>
        <v>0</v>
      </c>
      <c r="AE226" s="323">
        <f t="shared" si="155"/>
        <v>0</v>
      </c>
      <c r="AF226" s="323">
        <f t="shared" si="180"/>
        <v>0</v>
      </c>
      <c r="AG226" s="323">
        <f t="shared" si="181"/>
        <v>0</v>
      </c>
      <c r="AH226" s="323">
        <f t="shared" si="156"/>
        <v>0</v>
      </c>
      <c r="AI226" s="323">
        <f t="shared" si="157"/>
        <v>0</v>
      </c>
      <c r="AJ226" s="323">
        <f t="shared" si="158"/>
        <v>0</v>
      </c>
      <c r="AK226" s="323">
        <f t="shared" si="159"/>
        <v>0</v>
      </c>
      <c r="AL226" s="323">
        <f t="shared" si="160"/>
        <v>0</v>
      </c>
      <c r="AM226" s="323">
        <f t="shared" si="161"/>
        <v>0</v>
      </c>
      <c r="AN226" s="323">
        <f t="shared" si="162"/>
        <v>0</v>
      </c>
      <c r="AO226" s="323">
        <f t="shared" si="163"/>
        <v>0</v>
      </c>
      <c r="AP226" s="323">
        <f t="shared" si="164"/>
        <v>0</v>
      </c>
      <c r="AQ226" s="323">
        <f t="shared" si="165"/>
        <v>0</v>
      </c>
      <c r="AR226" s="323">
        <f t="shared" si="166"/>
        <v>0</v>
      </c>
      <c r="AS226" s="323">
        <f t="shared" si="167"/>
        <v>0</v>
      </c>
      <c r="AT226" s="323">
        <f t="shared" si="168"/>
        <v>0</v>
      </c>
      <c r="AU226" s="323">
        <f t="shared" si="169"/>
        <v>0</v>
      </c>
      <c r="AV226" s="323">
        <f t="shared" si="170"/>
        <v>0</v>
      </c>
      <c r="AW226" s="323">
        <f t="shared" si="171"/>
        <v>0</v>
      </c>
      <c r="AX226" s="323">
        <f t="shared" si="172"/>
        <v>0</v>
      </c>
      <c r="AY226" s="323">
        <f t="shared" si="173"/>
        <v>0</v>
      </c>
      <c r="AZ226" s="323">
        <f t="shared" si="174"/>
        <v>0</v>
      </c>
      <c r="BA226" s="323">
        <f t="shared" si="175"/>
        <v>0</v>
      </c>
    </row>
    <row r="227" spans="1:53" s="320" customFormat="1" ht="15.75" customHeight="1">
      <c r="A227" s="63" t="str">
        <f t="array" ref="A227">IF(C227&lt;&gt;0,SUM(($C$11:C227&lt;&gt;0)*1),"")</f>
        <v/>
      </c>
      <c r="B227" s="321"/>
      <c r="C227" s="321"/>
      <c r="D227" s="321"/>
      <c r="E227" s="443"/>
      <c r="F227" s="377"/>
      <c r="G227" s="379"/>
      <c r="H227" s="379"/>
      <c r="I227" s="63" t="str">
        <f t="shared" si="137"/>
        <v/>
      </c>
      <c r="J227" s="323">
        <f t="shared" si="138"/>
        <v>0</v>
      </c>
      <c r="K227" s="323">
        <f t="shared" si="139"/>
        <v>0</v>
      </c>
      <c r="L227" s="323">
        <f t="shared" si="140"/>
        <v>0</v>
      </c>
      <c r="M227" s="323">
        <f t="shared" si="141"/>
        <v>0</v>
      </c>
      <c r="N227" s="323">
        <f t="shared" si="176"/>
        <v>0</v>
      </c>
      <c r="O227" s="323">
        <f t="shared" si="177"/>
        <v>0</v>
      </c>
      <c r="P227" s="323">
        <f t="shared" si="142"/>
        <v>0</v>
      </c>
      <c r="Q227" s="323">
        <f t="shared" si="143"/>
        <v>0</v>
      </c>
      <c r="R227" s="323">
        <f t="shared" si="144"/>
        <v>0</v>
      </c>
      <c r="S227" s="323">
        <f t="shared" si="145"/>
        <v>0</v>
      </c>
      <c r="T227" s="323">
        <f t="shared" si="178"/>
        <v>0</v>
      </c>
      <c r="U227" s="323">
        <f t="shared" si="179"/>
        <v>0</v>
      </c>
      <c r="V227" s="323">
        <f t="shared" si="146"/>
        <v>0</v>
      </c>
      <c r="W227" s="323">
        <f t="shared" si="147"/>
        <v>0</v>
      </c>
      <c r="X227" s="323">
        <f t="shared" si="148"/>
        <v>0</v>
      </c>
      <c r="Y227" s="323">
        <f t="shared" si="149"/>
        <v>0</v>
      </c>
      <c r="Z227" s="323">
        <f t="shared" si="150"/>
        <v>0</v>
      </c>
      <c r="AA227" s="323">
        <f t="shared" si="151"/>
        <v>0</v>
      </c>
      <c r="AB227" s="323">
        <f t="shared" si="152"/>
        <v>0</v>
      </c>
      <c r="AC227" s="323">
        <f t="shared" si="153"/>
        <v>0</v>
      </c>
      <c r="AD227" s="323">
        <f t="shared" si="154"/>
        <v>0</v>
      </c>
      <c r="AE227" s="323">
        <f t="shared" si="155"/>
        <v>0</v>
      </c>
      <c r="AF227" s="323">
        <f t="shared" si="180"/>
        <v>0</v>
      </c>
      <c r="AG227" s="323">
        <f t="shared" si="181"/>
        <v>0</v>
      </c>
      <c r="AH227" s="323">
        <f t="shared" si="156"/>
        <v>0</v>
      </c>
      <c r="AI227" s="323">
        <f t="shared" si="157"/>
        <v>0</v>
      </c>
      <c r="AJ227" s="323">
        <f t="shared" si="158"/>
        <v>0</v>
      </c>
      <c r="AK227" s="323">
        <f t="shared" si="159"/>
        <v>0</v>
      </c>
      <c r="AL227" s="323">
        <f t="shared" si="160"/>
        <v>0</v>
      </c>
      <c r="AM227" s="323">
        <f t="shared" si="161"/>
        <v>0</v>
      </c>
      <c r="AN227" s="323">
        <f t="shared" si="162"/>
        <v>0</v>
      </c>
      <c r="AO227" s="323">
        <f t="shared" si="163"/>
        <v>0</v>
      </c>
      <c r="AP227" s="323">
        <f t="shared" si="164"/>
        <v>0</v>
      </c>
      <c r="AQ227" s="323">
        <f t="shared" si="165"/>
        <v>0</v>
      </c>
      <c r="AR227" s="323">
        <f t="shared" si="166"/>
        <v>0</v>
      </c>
      <c r="AS227" s="323">
        <f t="shared" si="167"/>
        <v>0</v>
      </c>
      <c r="AT227" s="323">
        <f t="shared" si="168"/>
        <v>0</v>
      </c>
      <c r="AU227" s="323">
        <f t="shared" si="169"/>
        <v>0</v>
      </c>
      <c r="AV227" s="323">
        <f t="shared" si="170"/>
        <v>0</v>
      </c>
      <c r="AW227" s="323">
        <f t="shared" si="171"/>
        <v>0</v>
      </c>
      <c r="AX227" s="323">
        <f t="shared" si="172"/>
        <v>0</v>
      </c>
      <c r="AY227" s="323">
        <f t="shared" si="173"/>
        <v>0</v>
      </c>
      <c r="AZ227" s="323">
        <f t="shared" si="174"/>
        <v>0</v>
      </c>
      <c r="BA227" s="323">
        <f t="shared" si="175"/>
        <v>0</v>
      </c>
    </row>
    <row r="228" spans="1:53" s="320" customFormat="1" ht="15.75" customHeight="1">
      <c r="A228" s="63" t="str">
        <f t="array" ref="A228">IF(C228&lt;&gt;0,SUM(($C$11:C228&lt;&gt;0)*1),"")</f>
        <v/>
      </c>
      <c r="B228" s="321"/>
      <c r="C228" s="321"/>
      <c r="D228" s="321"/>
      <c r="E228" s="443"/>
      <c r="F228" s="377"/>
      <c r="G228" s="379"/>
      <c r="H228" s="379"/>
      <c r="I228" s="63" t="str">
        <f t="shared" si="137"/>
        <v/>
      </c>
      <c r="J228" s="323">
        <f t="shared" si="138"/>
        <v>0</v>
      </c>
      <c r="K228" s="323">
        <f t="shared" si="139"/>
        <v>0</v>
      </c>
      <c r="L228" s="323">
        <f t="shared" si="140"/>
        <v>0</v>
      </c>
      <c r="M228" s="323">
        <f t="shared" si="141"/>
        <v>0</v>
      </c>
      <c r="N228" s="323">
        <f t="shared" si="176"/>
        <v>0</v>
      </c>
      <c r="O228" s="323">
        <f t="shared" si="177"/>
        <v>0</v>
      </c>
      <c r="P228" s="323">
        <f t="shared" si="142"/>
        <v>0</v>
      </c>
      <c r="Q228" s="323">
        <f t="shared" si="143"/>
        <v>0</v>
      </c>
      <c r="R228" s="323">
        <f t="shared" si="144"/>
        <v>0</v>
      </c>
      <c r="S228" s="323">
        <f t="shared" si="145"/>
        <v>0</v>
      </c>
      <c r="T228" s="323">
        <f t="shared" si="178"/>
        <v>0</v>
      </c>
      <c r="U228" s="323">
        <f t="shared" si="179"/>
        <v>0</v>
      </c>
      <c r="V228" s="323">
        <f t="shared" si="146"/>
        <v>0</v>
      </c>
      <c r="W228" s="323">
        <f t="shared" si="147"/>
        <v>0</v>
      </c>
      <c r="X228" s="323">
        <f t="shared" si="148"/>
        <v>0</v>
      </c>
      <c r="Y228" s="323">
        <f t="shared" si="149"/>
        <v>0</v>
      </c>
      <c r="Z228" s="323">
        <f t="shared" si="150"/>
        <v>0</v>
      </c>
      <c r="AA228" s="323">
        <f t="shared" si="151"/>
        <v>0</v>
      </c>
      <c r="AB228" s="323">
        <f t="shared" si="152"/>
        <v>0</v>
      </c>
      <c r="AC228" s="323">
        <f t="shared" si="153"/>
        <v>0</v>
      </c>
      <c r="AD228" s="323">
        <f t="shared" si="154"/>
        <v>0</v>
      </c>
      <c r="AE228" s="323">
        <f t="shared" si="155"/>
        <v>0</v>
      </c>
      <c r="AF228" s="323">
        <f t="shared" si="180"/>
        <v>0</v>
      </c>
      <c r="AG228" s="323">
        <f t="shared" si="181"/>
        <v>0</v>
      </c>
      <c r="AH228" s="323">
        <f t="shared" si="156"/>
        <v>0</v>
      </c>
      <c r="AI228" s="323">
        <f t="shared" si="157"/>
        <v>0</v>
      </c>
      <c r="AJ228" s="323">
        <f t="shared" si="158"/>
        <v>0</v>
      </c>
      <c r="AK228" s="323">
        <f t="shared" si="159"/>
        <v>0</v>
      </c>
      <c r="AL228" s="323">
        <f t="shared" si="160"/>
        <v>0</v>
      </c>
      <c r="AM228" s="323">
        <f t="shared" si="161"/>
        <v>0</v>
      </c>
      <c r="AN228" s="323">
        <f t="shared" si="162"/>
        <v>0</v>
      </c>
      <c r="AO228" s="323">
        <f t="shared" si="163"/>
        <v>0</v>
      </c>
      <c r="AP228" s="323">
        <f t="shared" si="164"/>
        <v>0</v>
      </c>
      <c r="AQ228" s="323">
        <f t="shared" si="165"/>
        <v>0</v>
      </c>
      <c r="AR228" s="323">
        <f t="shared" si="166"/>
        <v>0</v>
      </c>
      <c r="AS228" s="323">
        <f t="shared" si="167"/>
        <v>0</v>
      </c>
      <c r="AT228" s="323">
        <f t="shared" si="168"/>
        <v>0</v>
      </c>
      <c r="AU228" s="323">
        <f t="shared" si="169"/>
        <v>0</v>
      </c>
      <c r="AV228" s="323">
        <f t="shared" si="170"/>
        <v>0</v>
      </c>
      <c r="AW228" s="323">
        <f t="shared" si="171"/>
        <v>0</v>
      </c>
      <c r="AX228" s="323">
        <f t="shared" si="172"/>
        <v>0</v>
      </c>
      <c r="AY228" s="323">
        <f t="shared" si="173"/>
        <v>0</v>
      </c>
      <c r="AZ228" s="323">
        <f t="shared" si="174"/>
        <v>0</v>
      </c>
      <c r="BA228" s="323">
        <f t="shared" si="175"/>
        <v>0</v>
      </c>
    </row>
    <row r="229" spans="1:53" s="320" customFormat="1" ht="15.75" customHeight="1">
      <c r="A229" s="63" t="str">
        <f t="array" ref="A229">IF(C229&lt;&gt;0,SUM(($C$11:C229&lt;&gt;0)*1),"")</f>
        <v/>
      </c>
      <c r="B229" s="321"/>
      <c r="C229" s="321"/>
      <c r="D229" s="321"/>
      <c r="E229" s="443"/>
      <c r="F229" s="377"/>
      <c r="G229" s="379"/>
      <c r="H229" s="379"/>
      <c r="I229" s="63" t="str">
        <f t="shared" si="137"/>
        <v/>
      </c>
      <c r="J229" s="323">
        <f t="shared" si="138"/>
        <v>0</v>
      </c>
      <c r="K229" s="323">
        <f t="shared" si="139"/>
        <v>0</v>
      </c>
      <c r="L229" s="323">
        <f t="shared" si="140"/>
        <v>0</v>
      </c>
      <c r="M229" s="323">
        <f t="shared" si="141"/>
        <v>0</v>
      </c>
      <c r="N229" s="323">
        <f t="shared" si="176"/>
        <v>0</v>
      </c>
      <c r="O229" s="323">
        <f t="shared" si="177"/>
        <v>0</v>
      </c>
      <c r="P229" s="323">
        <f t="shared" si="142"/>
        <v>0</v>
      </c>
      <c r="Q229" s="323">
        <f t="shared" si="143"/>
        <v>0</v>
      </c>
      <c r="R229" s="323">
        <f t="shared" si="144"/>
        <v>0</v>
      </c>
      <c r="S229" s="323">
        <f t="shared" si="145"/>
        <v>0</v>
      </c>
      <c r="T229" s="323">
        <f t="shared" si="178"/>
        <v>0</v>
      </c>
      <c r="U229" s="323">
        <f t="shared" si="179"/>
        <v>0</v>
      </c>
      <c r="V229" s="323">
        <f t="shared" si="146"/>
        <v>0</v>
      </c>
      <c r="W229" s="323">
        <f t="shared" si="147"/>
        <v>0</v>
      </c>
      <c r="X229" s="323">
        <f t="shared" si="148"/>
        <v>0</v>
      </c>
      <c r="Y229" s="323">
        <f t="shared" si="149"/>
        <v>0</v>
      </c>
      <c r="Z229" s="323">
        <f t="shared" si="150"/>
        <v>0</v>
      </c>
      <c r="AA229" s="323">
        <f t="shared" si="151"/>
        <v>0</v>
      </c>
      <c r="AB229" s="323">
        <f t="shared" si="152"/>
        <v>0</v>
      </c>
      <c r="AC229" s="323">
        <f t="shared" si="153"/>
        <v>0</v>
      </c>
      <c r="AD229" s="323">
        <f t="shared" si="154"/>
        <v>0</v>
      </c>
      <c r="AE229" s="323">
        <f t="shared" si="155"/>
        <v>0</v>
      </c>
      <c r="AF229" s="323">
        <f t="shared" si="180"/>
        <v>0</v>
      </c>
      <c r="AG229" s="323">
        <f t="shared" si="181"/>
        <v>0</v>
      </c>
      <c r="AH229" s="323">
        <f t="shared" si="156"/>
        <v>0</v>
      </c>
      <c r="AI229" s="323">
        <f t="shared" si="157"/>
        <v>0</v>
      </c>
      <c r="AJ229" s="323">
        <f t="shared" si="158"/>
        <v>0</v>
      </c>
      <c r="AK229" s="323">
        <f t="shared" si="159"/>
        <v>0</v>
      </c>
      <c r="AL229" s="323">
        <f t="shared" si="160"/>
        <v>0</v>
      </c>
      <c r="AM229" s="323">
        <f t="shared" si="161"/>
        <v>0</v>
      </c>
      <c r="AN229" s="323">
        <f t="shared" si="162"/>
        <v>0</v>
      </c>
      <c r="AO229" s="323">
        <f t="shared" si="163"/>
        <v>0</v>
      </c>
      <c r="AP229" s="323">
        <f t="shared" si="164"/>
        <v>0</v>
      </c>
      <c r="AQ229" s="323">
        <f t="shared" si="165"/>
        <v>0</v>
      </c>
      <c r="AR229" s="323">
        <f t="shared" si="166"/>
        <v>0</v>
      </c>
      <c r="AS229" s="323">
        <f t="shared" si="167"/>
        <v>0</v>
      </c>
      <c r="AT229" s="323">
        <f t="shared" si="168"/>
        <v>0</v>
      </c>
      <c r="AU229" s="323">
        <f t="shared" si="169"/>
        <v>0</v>
      </c>
      <c r="AV229" s="323">
        <f t="shared" si="170"/>
        <v>0</v>
      </c>
      <c r="AW229" s="323">
        <f t="shared" si="171"/>
        <v>0</v>
      </c>
      <c r="AX229" s="323">
        <f t="shared" si="172"/>
        <v>0</v>
      </c>
      <c r="AY229" s="323">
        <f t="shared" si="173"/>
        <v>0</v>
      </c>
      <c r="AZ229" s="323">
        <f t="shared" si="174"/>
        <v>0</v>
      </c>
      <c r="BA229" s="323">
        <f t="shared" si="175"/>
        <v>0</v>
      </c>
    </row>
    <row r="230" spans="1:53" s="320" customFormat="1" ht="15.75" customHeight="1">
      <c r="A230" s="63" t="str">
        <f t="array" ref="A230">IF(C230&lt;&gt;0,SUM(($C$11:C230&lt;&gt;0)*1),"")</f>
        <v/>
      </c>
      <c r="B230" s="321"/>
      <c r="C230" s="321"/>
      <c r="D230" s="321"/>
      <c r="E230" s="443"/>
      <c r="F230" s="377"/>
      <c r="G230" s="379"/>
      <c r="H230" s="379"/>
      <c r="I230" s="63" t="str">
        <f t="shared" si="137"/>
        <v/>
      </c>
      <c r="J230" s="323">
        <f t="shared" si="138"/>
        <v>0</v>
      </c>
      <c r="K230" s="323">
        <f t="shared" si="139"/>
        <v>0</v>
      </c>
      <c r="L230" s="323">
        <f t="shared" si="140"/>
        <v>0</v>
      </c>
      <c r="M230" s="323">
        <f t="shared" si="141"/>
        <v>0</v>
      </c>
      <c r="N230" s="323">
        <f t="shared" si="176"/>
        <v>0</v>
      </c>
      <c r="O230" s="323">
        <f t="shared" si="177"/>
        <v>0</v>
      </c>
      <c r="P230" s="323">
        <f t="shared" si="142"/>
        <v>0</v>
      </c>
      <c r="Q230" s="323">
        <f t="shared" si="143"/>
        <v>0</v>
      </c>
      <c r="R230" s="323">
        <f t="shared" si="144"/>
        <v>0</v>
      </c>
      <c r="S230" s="323">
        <f t="shared" si="145"/>
        <v>0</v>
      </c>
      <c r="T230" s="323">
        <f t="shared" si="178"/>
        <v>0</v>
      </c>
      <c r="U230" s="323">
        <f t="shared" si="179"/>
        <v>0</v>
      </c>
      <c r="V230" s="323">
        <f t="shared" si="146"/>
        <v>0</v>
      </c>
      <c r="W230" s="323">
        <f t="shared" si="147"/>
        <v>0</v>
      </c>
      <c r="X230" s="323">
        <f t="shared" si="148"/>
        <v>0</v>
      </c>
      <c r="Y230" s="323">
        <f t="shared" si="149"/>
        <v>0</v>
      </c>
      <c r="Z230" s="323">
        <f t="shared" si="150"/>
        <v>0</v>
      </c>
      <c r="AA230" s="323">
        <f t="shared" si="151"/>
        <v>0</v>
      </c>
      <c r="AB230" s="323">
        <f t="shared" si="152"/>
        <v>0</v>
      </c>
      <c r="AC230" s="323">
        <f t="shared" si="153"/>
        <v>0</v>
      </c>
      <c r="AD230" s="323">
        <f t="shared" si="154"/>
        <v>0</v>
      </c>
      <c r="AE230" s="323">
        <f t="shared" si="155"/>
        <v>0</v>
      </c>
      <c r="AF230" s="323">
        <f t="shared" si="180"/>
        <v>0</v>
      </c>
      <c r="AG230" s="323">
        <f t="shared" si="181"/>
        <v>0</v>
      </c>
      <c r="AH230" s="323">
        <f t="shared" si="156"/>
        <v>0</v>
      </c>
      <c r="AI230" s="323">
        <f t="shared" si="157"/>
        <v>0</v>
      </c>
      <c r="AJ230" s="323">
        <f t="shared" si="158"/>
        <v>0</v>
      </c>
      <c r="AK230" s="323">
        <f t="shared" si="159"/>
        <v>0</v>
      </c>
      <c r="AL230" s="323">
        <f t="shared" si="160"/>
        <v>0</v>
      </c>
      <c r="AM230" s="323">
        <f t="shared" si="161"/>
        <v>0</v>
      </c>
      <c r="AN230" s="323">
        <f t="shared" si="162"/>
        <v>0</v>
      </c>
      <c r="AO230" s="323">
        <f t="shared" si="163"/>
        <v>0</v>
      </c>
      <c r="AP230" s="323">
        <f t="shared" si="164"/>
        <v>0</v>
      </c>
      <c r="AQ230" s="323">
        <f t="shared" si="165"/>
        <v>0</v>
      </c>
      <c r="AR230" s="323">
        <f t="shared" si="166"/>
        <v>0</v>
      </c>
      <c r="AS230" s="323">
        <f t="shared" si="167"/>
        <v>0</v>
      </c>
      <c r="AT230" s="323">
        <f t="shared" si="168"/>
        <v>0</v>
      </c>
      <c r="AU230" s="323">
        <f t="shared" si="169"/>
        <v>0</v>
      </c>
      <c r="AV230" s="323">
        <f t="shared" si="170"/>
        <v>0</v>
      </c>
      <c r="AW230" s="323">
        <f t="shared" si="171"/>
        <v>0</v>
      </c>
      <c r="AX230" s="323">
        <f t="shared" si="172"/>
        <v>0</v>
      </c>
      <c r="AY230" s="323">
        <f t="shared" si="173"/>
        <v>0</v>
      </c>
      <c r="AZ230" s="323">
        <f t="shared" si="174"/>
        <v>0</v>
      </c>
      <c r="BA230" s="323">
        <f t="shared" si="175"/>
        <v>0</v>
      </c>
    </row>
    <row r="231" spans="1:53" s="320" customFormat="1" ht="15.75" customHeight="1">
      <c r="A231" s="63" t="str">
        <f t="array" ref="A231">IF(C231&lt;&gt;0,SUM(($C$11:C231&lt;&gt;0)*1),"")</f>
        <v/>
      </c>
      <c r="B231" s="321"/>
      <c r="C231" s="321"/>
      <c r="D231" s="321"/>
      <c r="E231" s="443"/>
      <c r="F231" s="377"/>
      <c r="G231" s="379"/>
      <c r="H231" s="379"/>
      <c r="I231" s="63" t="str">
        <f>A231</f>
        <v/>
      </c>
      <c r="J231" s="323">
        <f t="shared" si="138"/>
        <v>0</v>
      </c>
      <c r="K231" s="323">
        <f t="shared" si="139"/>
        <v>0</v>
      </c>
      <c r="L231" s="323">
        <f t="shared" si="140"/>
        <v>0</v>
      </c>
      <c r="M231" s="323">
        <f t="shared" si="141"/>
        <v>0</v>
      </c>
      <c r="N231" s="323">
        <f t="shared" si="176"/>
        <v>0</v>
      </c>
      <c r="O231" s="323">
        <f t="shared" si="177"/>
        <v>0</v>
      </c>
      <c r="P231" s="323">
        <f t="shared" si="142"/>
        <v>0</v>
      </c>
      <c r="Q231" s="323">
        <f t="shared" si="143"/>
        <v>0</v>
      </c>
      <c r="R231" s="323">
        <f t="shared" si="144"/>
        <v>0</v>
      </c>
      <c r="S231" s="323">
        <f t="shared" si="145"/>
        <v>0</v>
      </c>
      <c r="T231" s="323">
        <f t="shared" si="178"/>
        <v>0</v>
      </c>
      <c r="U231" s="323">
        <f t="shared" si="179"/>
        <v>0</v>
      </c>
      <c r="V231" s="323">
        <f t="shared" si="146"/>
        <v>0</v>
      </c>
      <c r="W231" s="323">
        <f t="shared" si="147"/>
        <v>0</v>
      </c>
      <c r="X231" s="323">
        <f t="shared" si="148"/>
        <v>0</v>
      </c>
      <c r="Y231" s="323">
        <f t="shared" si="149"/>
        <v>0</v>
      </c>
      <c r="Z231" s="323">
        <f t="shared" si="150"/>
        <v>0</v>
      </c>
      <c r="AA231" s="323">
        <f t="shared" si="151"/>
        <v>0</v>
      </c>
      <c r="AB231" s="323">
        <f t="shared" si="152"/>
        <v>0</v>
      </c>
      <c r="AC231" s="323">
        <f t="shared" si="153"/>
        <v>0</v>
      </c>
      <c r="AD231" s="323">
        <f t="shared" si="154"/>
        <v>0</v>
      </c>
      <c r="AE231" s="323">
        <f t="shared" si="155"/>
        <v>0</v>
      </c>
      <c r="AF231" s="323">
        <f t="shared" si="180"/>
        <v>0</v>
      </c>
      <c r="AG231" s="323">
        <f t="shared" si="181"/>
        <v>0</v>
      </c>
      <c r="AH231" s="323">
        <f t="shared" si="156"/>
        <v>0</v>
      </c>
      <c r="AI231" s="323">
        <f t="shared" si="157"/>
        <v>0</v>
      </c>
      <c r="AJ231" s="323">
        <f t="shared" si="158"/>
        <v>0</v>
      </c>
      <c r="AK231" s="323">
        <f t="shared" si="159"/>
        <v>0</v>
      </c>
      <c r="AL231" s="323">
        <f t="shared" si="160"/>
        <v>0</v>
      </c>
      <c r="AM231" s="323">
        <f t="shared" si="161"/>
        <v>0</v>
      </c>
      <c r="AN231" s="323">
        <f t="shared" si="162"/>
        <v>0</v>
      </c>
      <c r="AO231" s="323">
        <f t="shared" si="163"/>
        <v>0</v>
      </c>
      <c r="AP231" s="323">
        <f t="shared" si="164"/>
        <v>0</v>
      </c>
      <c r="AQ231" s="323">
        <f t="shared" si="165"/>
        <v>0</v>
      </c>
      <c r="AR231" s="323">
        <f t="shared" si="166"/>
        <v>0</v>
      </c>
      <c r="AS231" s="323">
        <f t="shared" si="167"/>
        <v>0</v>
      </c>
      <c r="AT231" s="323">
        <f t="shared" si="168"/>
        <v>0</v>
      </c>
      <c r="AU231" s="323">
        <f t="shared" si="169"/>
        <v>0</v>
      </c>
      <c r="AV231" s="323">
        <f t="shared" si="170"/>
        <v>0</v>
      </c>
      <c r="AW231" s="323">
        <f t="shared" si="171"/>
        <v>0</v>
      </c>
      <c r="AX231" s="323">
        <f t="shared" si="172"/>
        <v>0</v>
      </c>
      <c r="AY231" s="323">
        <f t="shared" si="173"/>
        <v>0</v>
      </c>
      <c r="AZ231" s="323">
        <f t="shared" si="174"/>
        <v>0</v>
      </c>
      <c r="BA231" s="323">
        <f t="shared" si="175"/>
        <v>0</v>
      </c>
    </row>
    <row r="232" spans="1:53" s="320" customFormat="1" ht="15.75" customHeight="1">
      <c r="A232" s="63" t="str">
        <f t="array" ref="A232">IF(C232&lt;&gt;0,SUM(($C$11:C232&lt;&gt;0)*1),"")</f>
        <v/>
      </c>
      <c r="B232" s="321"/>
      <c r="C232" s="321"/>
      <c r="D232" s="321"/>
      <c r="E232" s="443"/>
      <c r="F232" s="377"/>
      <c r="G232" s="379"/>
      <c r="H232" s="379"/>
      <c r="I232" s="63" t="str">
        <f t="shared" ref="I232:I233" si="182">A232</f>
        <v/>
      </c>
      <c r="J232" s="323">
        <f t="shared" si="138"/>
        <v>0</v>
      </c>
      <c r="K232" s="323">
        <f t="shared" si="139"/>
        <v>0</v>
      </c>
      <c r="L232" s="323">
        <f t="shared" si="140"/>
        <v>0</v>
      </c>
      <c r="M232" s="323">
        <f t="shared" si="141"/>
        <v>0</v>
      </c>
      <c r="N232" s="323">
        <f t="shared" si="176"/>
        <v>0</v>
      </c>
      <c r="O232" s="323">
        <f t="shared" si="177"/>
        <v>0</v>
      </c>
      <c r="P232" s="323">
        <f t="shared" si="142"/>
        <v>0</v>
      </c>
      <c r="Q232" s="323">
        <f t="shared" si="143"/>
        <v>0</v>
      </c>
      <c r="R232" s="323">
        <f t="shared" si="144"/>
        <v>0</v>
      </c>
      <c r="S232" s="323">
        <f t="shared" si="145"/>
        <v>0</v>
      </c>
      <c r="T232" s="323">
        <f t="shared" si="178"/>
        <v>0</v>
      </c>
      <c r="U232" s="323">
        <f t="shared" si="179"/>
        <v>0</v>
      </c>
      <c r="V232" s="323">
        <f t="shared" si="146"/>
        <v>0</v>
      </c>
      <c r="W232" s="323">
        <f t="shared" si="147"/>
        <v>0</v>
      </c>
      <c r="X232" s="323">
        <f t="shared" si="148"/>
        <v>0</v>
      </c>
      <c r="Y232" s="323">
        <f t="shared" si="149"/>
        <v>0</v>
      </c>
      <c r="Z232" s="323">
        <f t="shared" si="150"/>
        <v>0</v>
      </c>
      <c r="AA232" s="323">
        <f t="shared" si="151"/>
        <v>0</v>
      </c>
      <c r="AB232" s="323">
        <f t="shared" si="152"/>
        <v>0</v>
      </c>
      <c r="AC232" s="323">
        <f t="shared" si="153"/>
        <v>0</v>
      </c>
      <c r="AD232" s="323">
        <f t="shared" si="154"/>
        <v>0</v>
      </c>
      <c r="AE232" s="323">
        <f t="shared" si="155"/>
        <v>0</v>
      </c>
      <c r="AF232" s="323">
        <f t="shared" si="180"/>
        <v>0</v>
      </c>
      <c r="AG232" s="323">
        <f t="shared" si="181"/>
        <v>0</v>
      </c>
      <c r="AH232" s="323">
        <f t="shared" si="156"/>
        <v>0</v>
      </c>
      <c r="AI232" s="323">
        <f t="shared" si="157"/>
        <v>0</v>
      </c>
      <c r="AJ232" s="323">
        <f t="shared" si="158"/>
        <v>0</v>
      </c>
      <c r="AK232" s="323">
        <f t="shared" si="159"/>
        <v>0</v>
      </c>
      <c r="AL232" s="323">
        <f t="shared" si="160"/>
        <v>0</v>
      </c>
      <c r="AM232" s="323">
        <f t="shared" si="161"/>
        <v>0</v>
      </c>
      <c r="AN232" s="323">
        <f t="shared" si="162"/>
        <v>0</v>
      </c>
      <c r="AO232" s="323">
        <f t="shared" si="163"/>
        <v>0</v>
      </c>
      <c r="AP232" s="323">
        <f t="shared" si="164"/>
        <v>0</v>
      </c>
      <c r="AQ232" s="323">
        <f t="shared" si="165"/>
        <v>0</v>
      </c>
      <c r="AR232" s="323">
        <f t="shared" si="166"/>
        <v>0</v>
      </c>
      <c r="AS232" s="323">
        <f t="shared" si="167"/>
        <v>0</v>
      </c>
      <c r="AT232" s="323">
        <f t="shared" si="168"/>
        <v>0</v>
      </c>
      <c r="AU232" s="323">
        <f t="shared" si="169"/>
        <v>0</v>
      </c>
      <c r="AV232" s="323">
        <f t="shared" si="170"/>
        <v>0</v>
      </c>
      <c r="AW232" s="323">
        <f t="shared" si="171"/>
        <v>0</v>
      </c>
      <c r="AX232" s="323">
        <f t="shared" si="172"/>
        <v>0</v>
      </c>
      <c r="AY232" s="323">
        <f t="shared" si="173"/>
        <v>0</v>
      </c>
      <c r="AZ232" s="323">
        <f t="shared" si="174"/>
        <v>0</v>
      </c>
      <c r="BA232" s="323">
        <f t="shared" si="175"/>
        <v>0</v>
      </c>
    </row>
    <row r="233" spans="1:53" s="320" customFormat="1" ht="15.75" customHeight="1">
      <c r="A233" s="63" t="str">
        <f t="array" ref="A233">IF(C233&lt;&gt;0,SUM(($C$11:C233&lt;&gt;0)*1),"")</f>
        <v/>
      </c>
      <c r="B233" s="321"/>
      <c r="C233" s="321"/>
      <c r="D233" s="321"/>
      <c r="E233" s="443"/>
      <c r="F233" s="377"/>
      <c r="G233" s="379"/>
      <c r="H233" s="379"/>
      <c r="I233" s="63" t="str">
        <f t="shared" si="182"/>
        <v/>
      </c>
      <c r="J233" s="323">
        <f t="shared" si="138"/>
        <v>0</v>
      </c>
      <c r="K233" s="323">
        <f t="shared" si="139"/>
        <v>0</v>
      </c>
      <c r="L233" s="323">
        <f t="shared" si="140"/>
        <v>0</v>
      </c>
      <c r="M233" s="323">
        <f t="shared" si="141"/>
        <v>0</v>
      </c>
      <c r="N233" s="323">
        <f t="shared" si="176"/>
        <v>0</v>
      </c>
      <c r="O233" s="323">
        <f t="shared" si="177"/>
        <v>0</v>
      </c>
      <c r="P233" s="323">
        <f t="shared" si="142"/>
        <v>0</v>
      </c>
      <c r="Q233" s="323">
        <f t="shared" si="143"/>
        <v>0</v>
      </c>
      <c r="R233" s="323">
        <f t="shared" si="144"/>
        <v>0</v>
      </c>
      <c r="S233" s="323">
        <f t="shared" si="145"/>
        <v>0</v>
      </c>
      <c r="T233" s="323">
        <f t="shared" si="178"/>
        <v>0</v>
      </c>
      <c r="U233" s="323">
        <f t="shared" si="179"/>
        <v>0</v>
      </c>
      <c r="V233" s="323">
        <f t="shared" si="146"/>
        <v>0</v>
      </c>
      <c r="W233" s="323">
        <f t="shared" si="147"/>
        <v>0</v>
      </c>
      <c r="X233" s="323">
        <f t="shared" si="148"/>
        <v>0</v>
      </c>
      <c r="Y233" s="323">
        <f t="shared" si="149"/>
        <v>0</v>
      </c>
      <c r="Z233" s="323">
        <f t="shared" si="150"/>
        <v>0</v>
      </c>
      <c r="AA233" s="323">
        <f t="shared" si="151"/>
        <v>0</v>
      </c>
      <c r="AB233" s="323">
        <f t="shared" si="152"/>
        <v>0</v>
      </c>
      <c r="AC233" s="323">
        <f t="shared" si="153"/>
        <v>0</v>
      </c>
      <c r="AD233" s="323">
        <f t="shared" si="154"/>
        <v>0</v>
      </c>
      <c r="AE233" s="323">
        <f t="shared" si="155"/>
        <v>0</v>
      </c>
      <c r="AF233" s="323">
        <f t="shared" si="180"/>
        <v>0</v>
      </c>
      <c r="AG233" s="323">
        <f t="shared" si="181"/>
        <v>0</v>
      </c>
      <c r="AH233" s="323">
        <f t="shared" si="156"/>
        <v>0</v>
      </c>
      <c r="AI233" s="323">
        <f t="shared" si="157"/>
        <v>0</v>
      </c>
      <c r="AJ233" s="323">
        <f t="shared" si="158"/>
        <v>0</v>
      </c>
      <c r="AK233" s="323">
        <f t="shared" si="159"/>
        <v>0</v>
      </c>
      <c r="AL233" s="323">
        <f t="shared" si="160"/>
        <v>0</v>
      </c>
      <c r="AM233" s="323">
        <f t="shared" si="161"/>
        <v>0</v>
      </c>
      <c r="AN233" s="323">
        <f t="shared" si="162"/>
        <v>0</v>
      </c>
      <c r="AO233" s="323">
        <f t="shared" si="163"/>
        <v>0</v>
      </c>
      <c r="AP233" s="323">
        <f t="shared" si="164"/>
        <v>0</v>
      </c>
      <c r="AQ233" s="323">
        <f t="shared" si="165"/>
        <v>0</v>
      </c>
      <c r="AR233" s="323">
        <f t="shared" si="166"/>
        <v>0</v>
      </c>
      <c r="AS233" s="323">
        <f t="shared" si="167"/>
        <v>0</v>
      </c>
      <c r="AT233" s="323">
        <f t="shared" si="168"/>
        <v>0</v>
      </c>
      <c r="AU233" s="323">
        <f t="shared" si="169"/>
        <v>0</v>
      </c>
      <c r="AV233" s="323">
        <f t="shared" si="170"/>
        <v>0</v>
      </c>
      <c r="AW233" s="323">
        <f t="shared" si="171"/>
        <v>0</v>
      </c>
      <c r="AX233" s="323">
        <f t="shared" si="172"/>
        <v>0</v>
      </c>
      <c r="AY233" s="323">
        <f t="shared" si="173"/>
        <v>0</v>
      </c>
      <c r="AZ233" s="323">
        <f t="shared" si="174"/>
        <v>0</v>
      </c>
      <c r="BA233" s="323">
        <f t="shared" si="175"/>
        <v>0</v>
      </c>
    </row>
    <row r="234" spans="1:53" s="320" customFormat="1" ht="15.75" customHeight="1">
      <c r="A234" s="63" t="str">
        <f t="array" ref="A234">IF(C234&lt;&gt;0,SUM(($C$11:C234&lt;&gt;0)*1),"")</f>
        <v/>
      </c>
      <c r="B234" s="321"/>
      <c r="C234" s="321"/>
      <c r="D234" s="321"/>
      <c r="E234" s="443"/>
      <c r="F234" s="377"/>
      <c r="G234" s="379"/>
      <c r="H234" s="379"/>
      <c r="I234" s="63" t="str">
        <f>A234</f>
        <v/>
      </c>
      <c r="J234" s="323">
        <f t="shared" si="138"/>
        <v>0</v>
      </c>
      <c r="K234" s="323">
        <f t="shared" si="139"/>
        <v>0</v>
      </c>
      <c r="L234" s="323">
        <f t="shared" si="140"/>
        <v>0</v>
      </c>
      <c r="M234" s="323">
        <f t="shared" si="141"/>
        <v>0</v>
      </c>
      <c r="N234" s="323">
        <f t="shared" si="176"/>
        <v>0</v>
      </c>
      <c r="O234" s="323">
        <f t="shared" si="177"/>
        <v>0</v>
      </c>
      <c r="P234" s="323">
        <f t="shared" si="142"/>
        <v>0</v>
      </c>
      <c r="Q234" s="323">
        <f t="shared" si="143"/>
        <v>0</v>
      </c>
      <c r="R234" s="323">
        <f t="shared" si="144"/>
        <v>0</v>
      </c>
      <c r="S234" s="323">
        <f t="shared" si="145"/>
        <v>0</v>
      </c>
      <c r="T234" s="323">
        <f t="shared" si="178"/>
        <v>0</v>
      </c>
      <c r="U234" s="323">
        <f t="shared" si="179"/>
        <v>0</v>
      </c>
      <c r="V234" s="323">
        <f t="shared" si="146"/>
        <v>0</v>
      </c>
      <c r="W234" s="323">
        <f t="shared" si="147"/>
        <v>0</v>
      </c>
      <c r="X234" s="323">
        <f t="shared" si="148"/>
        <v>0</v>
      </c>
      <c r="Y234" s="323">
        <f t="shared" si="149"/>
        <v>0</v>
      </c>
      <c r="Z234" s="323">
        <f t="shared" si="150"/>
        <v>0</v>
      </c>
      <c r="AA234" s="323">
        <f t="shared" si="151"/>
        <v>0</v>
      </c>
      <c r="AB234" s="323">
        <f t="shared" si="152"/>
        <v>0</v>
      </c>
      <c r="AC234" s="323">
        <f t="shared" si="153"/>
        <v>0</v>
      </c>
      <c r="AD234" s="323">
        <f t="shared" si="154"/>
        <v>0</v>
      </c>
      <c r="AE234" s="323">
        <f t="shared" si="155"/>
        <v>0</v>
      </c>
      <c r="AF234" s="323">
        <f t="shared" si="180"/>
        <v>0</v>
      </c>
      <c r="AG234" s="323">
        <f t="shared" si="181"/>
        <v>0</v>
      </c>
      <c r="AH234" s="323">
        <f t="shared" si="156"/>
        <v>0</v>
      </c>
      <c r="AI234" s="323">
        <f t="shared" si="157"/>
        <v>0</v>
      </c>
      <c r="AJ234" s="323">
        <f t="shared" si="158"/>
        <v>0</v>
      </c>
      <c r="AK234" s="323">
        <f t="shared" si="159"/>
        <v>0</v>
      </c>
      <c r="AL234" s="323">
        <f t="shared" si="160"/>
        <v>0</v>
      </c>
      <c r="AM234" s="323">
        <f t="shared" si="161"/>
        <v>0</v>
      </c>
      <c r="AN234" s="323">
        <f t="shared" si="162"/>
        <v>0</v>
      </c>
      <c r="AO234" s="323">
        <f t="shared" si="163"/>
        <v>0</v>
      </c>
      <c r="AP234" s="323">
        <f t="shared" si="164"/>
        <v>0</v>
      </c>
      <c r="AQ234" s="323">
        <f t="shared" si="165"/>
        <v>0</v>
      </c>
      <c r="AR234" s="323">
        <f t="shared" si="166"/>
        <v>0</v>
      </c>
      <c r="AS234" s="323">
        <f t="shared" si="167"/>
        <v>0</v>
      </c>
      <c r="AT234" s="323">
        <f t="shared" si="168"/>
        <v>0</v>
      </c>
      <c r="AU234" s="323">
        <f t="shared" si="169"/>
        <v>0</v>
      </c>
      <c r="AV234" s="323">
        <f t="shared" si="170"/>
        <v>0</v>
      </c>
      <c r="AW234" s="323">
        <f t="shared" si="171"/>
        <v>0</v>
      </c>
      <c r="AX234" s="323">
        <f t="shared" si="172"/>
        <v>0</v>
      </c>
      <c r="AY234" s="323">
        <f t="shared" si="173"/>
        <v>0</v>
      </c>
      <c r="AZ234" s="323">
        <f t="shared" si="174"/>
        <v>0</v>
      </c>
      <c r="BA234" s="323">
        <f t="shared" si="175"/>
        <v>0</v>
      </c>
    </row>
    <row r="235" spans="1:53" s="320" customFormat="1" ht="15.75" customHeight="1">
      <c r="A235" s="63" t="str">
        <f t="array" ref="A235">IF(C235&lt;&gt;0,SUM(($C$11:C235&lt;&gt;0)*1),"")</f>
        <v/>
      </c>
      <c r="B235" s="321"/>
      <c r="C235" s="321"/>
      <c r="D235" s="321"/>
      <c r="E235" s="443"/>
      <c r="F235" s="377"/>
      <c r="G235" s="379"/>
      <c r="H235" s="379"/>
      <c r="I235" s="63" t="str">
        <f>A235</f>
        <v/>
      </c>
      <c r="J235" s="323">
        <f t="shared" si="138"/>
        <v>0</v>
      </c>
      <c r="K235" s="323">
        <f t="shared" si="139"/>
        <v>0</v>
      </c>
      <c r="L235" s="323">
        <f t="shared" si="140"/>
        <v>0</v>
      </c>
      <c r="M235" s="323">
        <f t="shared" si="141"/>
        <v>0</v>
      </c>
      <c r="N235" s="323">
        <f t="shared" si="176"/>
        <v>0</v>
      </c>
      <c r="O235" s="323">
        <f t="shared" si="177"/>
        <v>0</v>
      </c>
      <c r="P235" s="323">
        <f t="shared" si="142"/>
        <v>0</v>
      </c>
      <c r="Q235" s="323">
        <f t="shared" si="143"/>
        <v>0</v>
      </c>
      <c r="R235" s="323">
        <f t="shared" si="144"/>
        <v>0</v>
      </c>
      <c r="S235" s="323">
        <f t="shared" si="145"/>
        <v>0</v>
      </c>
      <c r="T235" s="323">
        <f t="shared" si="178"/>
        <v>0</v>
      </c>
      <c r="U235" s="323">
        <f t="shared" si="179"/>
        <v>0</v>
      </c>
      <c r="V235" s="323">
        <f t="shared" si="146"/>
        <v>0</v>
      </c>
      <c r="W235" s="323">
        <f t="shared" si="147"/>
        <v>0</v>
      </c>
      <c r="X235" s="323">
        <f t="shared" si="148"/>
        <v>0</v>
      </c>
      <c r="Y235" s="323">
        <f t="shared" si="149"/>
        <v>0</v>
      </c>
      <c r="Z235" s="323">
        <f t="shared" si="150"/>
        <v>0</v>
      </c>
      <c r="AA235" s="323">
        <f t="shared" si="151"/>
        <v>0</v>
      </c>
      <c r="AB235" s="323">
        <f t="shared" si="152"/>
        <v>0</v>
      </c>
      <c r="AC235" s="323">
        <f t="shared" si="153"/>
        <v>0</v>
      </c>
      <c r="AD235" s="323">
        <f t="shared" si="154"/>
        <v>0</v>
      </c>
      <c r="AE235" s="323">
        <f t="shared" si="155"/>
        <v>0</v>
      </c>
      <c r="AF235" s="323">
        <f t="shared" si="180"/>
        <v>0</v>
      </c>
      <c r="AG235" s="323">
        <f t="shared" si="181"/>
        <v>0</v>
      </c>
      <c r="AH235" s="323">
        <f t="shared" si="156"/>
        <v>0</v>
      </c>
      <c r="AI235" s="323">
        <f t="shared" si="157"/>
        <v>0</v>
      </c>
      <c r="AJ235" s="323">
        <f t="shared" si="158"/>
        <v>0</v>
      </c>
      <c r="AK235" s="323">
        <f t="shared" si="159"/>
        <v>0</v>
      </c>
      <c r="AL235" s="323">
        <f t="shared" si="160"/>
        <v>0</v>
      </c>
      <c r="AM235" s="323">
        <f t="shared" si="161"/>
        <v>0</v>
      </c>
      <c r="AN235" s="323">
        <f t="shared" si="162"/>
        <v>0</v>
      </c>
      <c r="AO235" s="323">
        <f t="shared" si="163"/>
        <v>0</v>
      </c>
      <c r="AP235" s="323">
        <f t="shared" si="164"/>
        <v>0</v>
      </c>
      <c r="AQ235" s="323">
        <f t="shared" si="165"/>
        <v>0</v>
      </c>
      <c r="AR235" s="323">
        <f t="shared" si="166"/>
        <v>0</v>
      </c>
      <c r="AS235" s="323">
        <f t="shared" si="167"/>
        <v>0</v>
      </c>
      <c r="AT235" s="323">
        <f t="shared" si="168"/>
        <v>0</v>
      </c>
      <c r="AU235" s="323">
        <f t="shared" si="169"/>
        <v>0</v>
      </c>
      <c r="AV235" s="323">
        <f t="shared" si="170"/>
        <v>0</v>
      </c>
      <c r="AW235" s="323">
        <f t="shared" si="171"/>
        <v>0</v>
      </c>
      <c r="AX235" s="323">
        <f t="shared" si="172"/>
        <v>0</v>
      </c>
      <c r="AY235" s="323">
        <f t="shared" si="173"/>
        <v>0</v>
      </c>
      <c r="AZ235" s="323">
        <f t="shared" si="174"/>
        <v>0</v>
      </c>
      <c r="BA235" s="323">
        <f t="shared" si="175"/>
        <v>0</v>
      </c>
    </row>
    <row r="236" spans="1:53" s="320" customFormat="1" ht="15.75" customHeight="1">
      <c r="A236" s="63">
        <f t="array" aca="1" ref="A236" ca="1">IF(C236&lt;&gt;0,SUM(($C$11:C236&lt;&gt;0)*1),"")</f>
        <v>2</v>
      </c>
      <c r="B236" s="324">
        <v>42277</v>
      </c>
      <c r="C236" s="324" t="s">
        <v>154</v>
      </c>
      <c r="D236" s="324">
        <f t="shared" ref="D236:D241" si="183">B236</f>
        <v>42277</v>
      </c>
      <c r="E236" s="325" t="s">
        <v>155</v>
      </c>
      <c r="F236" s="86">
        <f ca="1">AP243</f>
        <v>0</v>
      </c>
      <c r="G236" s="326" t="s">
        <v>247</v>
      </c>
      <c r="H236" s="326" t="s">
        <v>138</v>
      </c>
      <c r="I236" s="63">
        <f t="shared" ref="I236:I242" ca="1" si="184">A236</f>
        <v>2</v>
      </c>
      <c r="J236" s="323">
        <f t="shared" si="138"/>
        <v>0</v>
      </c>
      <c r="K236" s="323">
        <f t="shared" si="139"/>
        <v>0</v>
      </c>
      <c r="L236" s="323">
        <f t="shared" si="140"/>
        <v>0</v>
      </c>
      <c r="M236" s="323">
        <f t="shared" si="141"/>
        <v>0</v>
      </c>
      <c r="N236" s="323">
        <f t="shared" si="176"/>
        <v>0</v>
      </c>
      <c r="O236" s="323">
        <f t="shared" si="177"/>
        <v>0</v>
      </c>
      <c r="P236" s="323">
        <f t="shared" si="142"/>
        <v>0</v>
      </c>
      <c r="Q236" s="323">
        <f t="shared" si="143"/>
        <v>0</v>
      </c>
      <c r="R236" s="323">
        <f t="shared" si="144"/>
        <v>0</v>
      </c>
      <c r="S236" s="323">
        <f t="shared" si="145"/>
        <v>0</v>
      </c>
      <c r="T236" s="323">
        <f t="shared" ca="1" si="178"/>
        <v>0</v>
      </c>
      <c r="U236" s="323">
        <f t="shared" si="179"/>
        <v>0</v>
      </c>
      <c r="V236" s="323">
        <f t="shared" si="146"/>
        <v>0</v>
      </c>
      <c r="W236" s="323">
        <f t="shared" si="147"/>
        <v>0</v>
      </c>
      <c r="X236" s="323">
        <f t="shared" si="148"/>
        <v>0</v>
      </c>
      <c r="Y236" s="323">
        <f t="shared" si="149"/>
        <v>0</v>
      </c>
      <c r="Z236" s="323">
        <f t="shared" si="150"/>
        <v>0</v>
      </c>
      <c r="AA236" s="323">
        <f t="shared" si="151"/>
        <v>0</v>
      </c>
      <c r="AB236" s="323">
        <f t="shared" si="152"/>
        <v>0</v>
      </c>
      <c r="AC236" s="323">
        <f t="shared" si="153"/>
        <v>0</v>
      </c>
      <c r="AD236" s="323">
        <f t="shared" si="154"/>
        <v>0</v>
      </c>
      <c r="AE236" s="323">
        <f t="shared" si="155"/>
        <v>0</v>
      </c>
      <c r="AF236" s="323">
        <f t="shared" si="180"/>
        <v>0</v>
      </c>
      <c r="AG236" s="323">
        <f t="shared" si="181"/>
        <v>0</v>
      </c>
      <c r="AH236" s="323">
        <f t="shared" si="156"/>
        <v>0</v>
      </c>
      <c r="AI236" s="323">
        <f t="shared" si="157"/>
        <v>0</v>
      </c>
      <c r="AJ236" s="323">
        <f t="shared" si="158"/>
        <v>0</v>
      </c>
      <c r="AK236" s="323">
        <f t="shared" si="159"/>
        <v>0</v>
      </c>
      <c r="AL236" s="323">
        <f t="shared" si="160"/>
        <v>0</v>
      </c>
      <c r="AM236" s="323">
        <f t="shared" si="161"/>
        <v>0</v>
      </c>
      <c r="AN236" s="323">
        <f t="shared" si="162"/>
        <v>0</v>
      </c>
      <c r="AO236" s="323">
        <f t="shared" si="163"/>
        <v>0</v>
      </c>
      <c r="AP236" s="323">
        <f t="shared" si="164"/>
        <v>0</v>
      </c>
      <c r="AQ236" s="323">
        <f t="shared" ca="1" si="165"/>
        <v>0</v>
      </c>
      <c r="AR236" s="323">
        <f t="shared" si="166"/>
        <v>0</v>
      </c>
      <c r="AS236" s="323">
        <f t="shared" si="167"/>
        <v>0</v>
      </c>
      <c r="AT236" s="323">
        <f t="shared" si="168"/>
        <v>0</v>
      </c>
      <c r="AU236" s="323">
        <f t="shared" si="169"/>
        <v>0</v>
      </c>
      <c r="AV236" s="323">
        <f t="shared" si="170"/>
        <v>0</v>
      </c>
      <c r="AW236" s="323">
        <f t="shared" si="171"/>
        <v>0</v>
      </c>
      <c r="AX236" s="323">
        <f t="shared" si="172"/>
        <v>0</v>
      </c>
      <c r="AY236" s="323">
        <f t="shared" si="173"/>
        <v>0</v>
      </c>
      <c r="AZ236" s="323">
        <f t="shared" si="174"/>
        <v>0</v>
      </c>
      <c r="BA236" s="323">
        <f t="shared" si="175"/>
        <v>0</v>
      </c>
    </row>
    <row r="237" spans="1:53" s="320" customFormat="1" ht="15.75" customHeight="1">
      <c r="A237" s="63">
        <f t="array" aca="1" ref="A237" ca="1">IF(C237&lt;&gt;0,SUM(($C$11:C237&lt;&gt;0)*1),"")</f>
        <v>3</v>
      </c>
      <c r="B237" s="324">
        <v>42277</v>
      </c>
      <c r="C237" s="324" t="s">
        <v>154</v>
      </c>
      <c r="D237" s="324">
        <f t="shared" si="183"/>
        <v>42277</v>
      </c>
      <c r="E237" s="325" t="s">
        <v>156</v>
      </c>
      <c r="F237" s="86">
        <f ca="1">AR243</f>
        <v>0</v>
      </c>
      <c r="G237" s="326" t="s">
        <v>148</v>
      </c>
      <c r="H237" s="326" t="s">
        <v>140</v>
      </c>
      <c r="I237" s="63">
        <f t="shared" ca="1" si="184"/>
        <v>3</v>
      </c>
      <c r="J237" s="323">
        <f t="shared" si="138"/>
        <v>0</v>
      </c>
      <c r="K237" s="323">
        <f t="shared" si="139"/>
        <v>0</v>
      </c>
      <c r="L237" s="323">
        <f t="shared" si="140"/>
        <v>0</v>
      </c>
      <c r="M237" s="323">
        <f t="shared" si="141"/>
        <v>0</v>
      </c>
      <c r="N237" s="323">
        <f t="shared" si="176"/>
        <v>0</v>
      </c>
      <c r="O237" s="323">
        <f t="shared" si="177"/>
        <v>0</v>
      </c>
      <c r="P237" s="323">
        <f t="shared" si="142"/>
        <v>0</v>
      </c>
      <c r="Q237" s="323">
        <f t="shared" si="143"/>
        <v>0</v>
      </c>
      <c r="R237" s="323">
        <f t="shared" si="144"/>
        <v>0</v>
      </c>
      <c r="S237" s="323">
        <f t="shared" si="145"/>
        <v>0</v>
      </c>
      <c r="T237" s="323">
        <f t="shared" si="178"/>
        <v>0</v>
      </c>
      <c r="U237" s="323">
        <f t="shared" si="179"/>
        <v>0</v>
      </c>
      <c r="V237" s="323">
        <f t="shared" si="146"/>
        <v>0</v>
      </c>
      <c r="W237" s="323">
        <f t="shared" si="147"/>
        <v>0</v>
      </c>
      <c r="X237" s="323">
        <f t="shared" si="148"/>
        <v>0</v>
      </c>
      <c r="Y237" s="323">
        <f t="shared" si="149"/>
        <v>0</v>
      </c>
      <c r="Z237" s="323">
        <f t="shared" si="150"/>
        <v>0</v>
      </c>
      <c r="AA237" s="323">
        <f t="shared" si="151"/>
        <v>0</v>
      </c>
      <c r="AB237" s="323">
        <f t="shared" si="152"/>
        <v>0</v>
      </c>
      <c r="AC237" s="323">
        <f t="shared" si="153"/>
        <v>0</v>
      </c>
      <c r="AD237" s="323">
        <f t="shared" si="154"/>
        <v>0</v>
      </c>
      <c r="AE237" s="323">
        <f t="shared" si="155"/>
        <v>0</v>
      </c>
      <c r="AF237" s="323">
        <f t="shared" si="180"/>
        <v>0</v>
      </c>
      <c r="AG237" s="323">
        <f t="shared" si="181"/>
        <v>0</v>
      </c>
      <c r="AH237" s="323">
        <f t="shared" si="156"/>
        <v>0</v>
      </c>
      <c r="AI237" s="323">
        <f t="shared" si="157"/>
        <v>0</v>
      </c>
      <c r="AJ237" s="323">
        <f t="shared" si="158"/>
        <v>0</v>
      </c>
      <c r="AK237" s="323">
        <f t="shared" si="159"/>
        <v>0</v>
      </c>
      <c r="AL237" s="323">
        <f t="shared" si="160"/>
        <v>0</v>
      </c>
      <c r="AM237" s="323">
        <f t="shared" si="161"/>
        <v>0</v>
      </c>
      <c r="AN237" s="323">
        <f t="shared" si="162"/>
        <v>0</v>
      </c>
      <c r="AO237" s="323">
        <f t="shared" si="163"/>
        <v>0</v>
      </c>
      <c r="AP237" s="323">
        <f t="shared" si="164"/>
        <v>0</v>
      </c>
      <c r="AQ237" s="323">
        <f t="shared" si="165"/>
        <v>0</v>
      </c>
      <c r="AR237" s="323">
        <f t="shared" si="166"/>
        <v>0</v>
      </c>
      <c r="AS237" s="323">
        <f t="shared" ca="1" si="167"/>
        <v>0</v>
      </c>
      <c r="AT237" s="323">
        <f t="shared" si="168"/>
        <v>0</v>
      </c>
      <c r="AU237" s="323">
        <f t="shared" si="169"/>
        <v>0</v>
      </c>
      <c r="AV237" s="323">
        <f t="shared" si="170"/>
        <v>0</v>
      </c>
      <c r="AW237" s="323">
        <f t="shared" si="171"/>
        <v>0</v>
      </c>
      <c r="AX237" s="323">
        <f t="shared" si="172"/>
        <v>0</v>
      </c>
      <c r="AY237" s="323">
        <f t="shared" si="173"/>
        <v>0</v>
      </c>
      <c r="AZ237" s="323">
        <f t="shared" ca="1" si="174"/>
        <v>0</v>
      </c>
      <c r="BA237" s="323">
        <f t="shared" si="175"/>
        <v>0</v>
      </c>
    </row>
    <row r="238" spans="1:53" s="320" customFormat="1" ht="15.75" customHeight="1">
      <c r="A238" s="63">
        <f t="array" aca="1" ref="A238" ca="1">IF(C238&lt;&gt;0,SUM(($C$11:C238&lt;&gt;0)*1),"")</f>
        <v>4</v>
      </c>
      <c r="B238" s="324">
        <v>42277</v>
      </c>
      <c r="C238" s="324" t="s">
        <v>154</v>
      </c>
      <c r="D238" s="324">
        <f t="shared" si="183"/>
        <v>42277</v>
      </c>
      <c r="E238" s="325" t="s">
        <v>310</v>
      </c>
      <c r="F238" s="86">
        <v>10580244</v>
      </c>
      <c r="G238" s="326" t="s">
        <v>133</v>
      </c>
      <c r="H238" s="326" t="s">
        <v>148</v>
      </c>
      <c r="I238" s="63">
        <f t="shared" ca="1" si="184"/>
        <v>4</v>
      </c>
      <c r="J238" s="323">
        <f t="shared" si="138"/>
        <v>0</v>
      </c>
      <c r="K238" s="323">
        <f t="shared" si="139"/>
        <v>0</v>
      </c>
      <c r="L238" s="323">
        <f t="shared" si="140"/>
        <v>0</v>
      </c>
      <c r="M238" s="323">
        <f t="shared" si="141"/>
        <v>0</v>
      </c>
      <c r="N238" s="323">
        <f t="shared" si="176"/>
        <v>0</v>
      </c>
      <c r="O238" s="323">
        <f t="shared" si="177"/>
        <v>0</v>
      </c>
      <c r="P238" s="323">
        <f t="shared" si="142"/>
        <v>0</v>
      </c>
      <c r="Q238" s="323">
        <f t="shared" si="143"/>
        <v>0</v>
      </c>
      <c r="R238" s="323">
        <f t="shared" si="144"/>
        <v>0</v>
      </c>
      <c r="S238" s="323">
        <f t="shared" si="145"/>
        <v>0</v>
      </c>
      <c r="T238" s="323">
        <f t="shared" si="178"/>
        <v>0</v>
      </c>
      <c r="U238" s="323">
        <f t="shared" si="179"/>
        <v>0</v>
      </c>
      <c r="V238" s="323">
        <f t="shared" si="146"/>
        <v>0</v>
      </c>
      <c r="W238" s="323">
        <f t="shared" si="147"/>
        <v>0</v>
      </c>
      <c r="X238" s="323">
        <f t="shared" si="148"/>
        <v>0</v>
      </c>
      <c r="Y238" s="323">
        <f t="shared" si="149"/>
        <v>0</v>
      </c>
      <c r="Z238" s="323">
        <f t="shared" si="150"/>
        <v>0</v>
      </c>
      <c r="AA238" s="323">
        <f t="shared" si="151"/>
        <v>0</v>
      </c>
      <c r="AB238" s="323">
        <f t="shared" si="152"/>
        <v>0</v>
      </c>
      <c r="AC238" s="323">
        <f t="shared" si="153"/>
        <v>0</v>
      </c>
      <c r="AD238" s="323">
        <f t="shared" si="154"/>
        <v>0</v>
      </c>
      <c r="AE238" s="323">
        <f t="shared" si="155"/>
        <v>0</v>
      </c>
      <c r="AF238" s="323">
        <f t="shared" si="180"/>
        <v>0</v>
      </c>
      <c r="AG238" s="323">
        <f t="shared" si="181"/>
        <v>0</v>
      </c>
      <c r="AH238" s="323">
        <f t="shared" si="156"/>
        <v>0</v>
      </c>
      <c r="AI238" s="323">
        <f t="shared" si="157"/>
        <v>0</v>
      </c>
      <c r="AJ238" s="323">
        <f t="shared" si="158"/>
        <v>0</v>
      </c>
      <c r="AK238" s="323">
        <f t="shared" si="159"/>
        <v>0</v>
      </c>
      <c r="AL238" s="323">
        <f t="shared" si="160"/>
        <v>10580244</v>
      </c>
      <c r="AM238" s="323">
        <f t="shared" si="161"/>
        <v>0</v>
      </c>
      <c r="AN238" s="323">
        <f t="shared" si="162"/>
        <v>0</v>
      </c>
      <c r="AO238" s="323">
        <f t="shared" si="163"/>
        <v>0</v>
      </c>
      <c r="AP238" s="323">
        <f t="shared" si="164"/>
        <v>0</v>
      </c>
      <c r="AQ238" s="323">
        <f t="shared" si="165"/>
        <v>0</v>
      </c>
      <c r="AR238" s="323">
        <f t="shared" si="166"/>
        <v>0</v>
      </c>
      <c r="AS238" s="323">
        <f t="shared" si="167"/>
        <v>0</v>
      </c>
      <c r="AT238" s="323">
        <f t="shared" si="168"/>
        <v>0</v>
      </c>
      <c r="AU238" s="323">
        <f t="shared" si="169"/>
        <v>0</v>
      </c>
      <c r="AV238" s="323">
        <f t="shared" si="170"/>
        <v>0</v>
      </c>
      <c r="AW238" s="323">
        <f t="shared" si="171"/>
        <v>0</v>
      </c>
      <c r="AX238" s="323">
        <f t="shared" si="172"/>
        <v>0</v>
      </c>
      <c r="AY238" s="323">
        <f t="shared" si="173"/>
        <v>0</v>
      </c>
      <c r="AZ238" s="323">
        <f t="shared" si="174"/>
        <v>0</v>
      </c>
      <c r="BA238" s="323">
        <f t="shared" si="175"/>
        <v>10580244</v>
      </c>
    </row>
    <row r="239" spans="1:53" s="320" customFormat="1" ht="15.75" customHeight="1">
      <c r="A239" s="63">
        <f t="array" aca="1" ref="A239" ca="1">IF(C239&lt;&gt;0,SUM(($C$11:C239&lt;&gt;0)*1),"")</f>
        <v>5</v>
      </c>
      <c r="B239" s="324">
        <v>42277</v>
      </c>
      <c r="C239" s="324" t="s">
        <v>154</v>
      </c>
      <c r="D239" s="324">
        <f t="shared" si="183"/>
        <v>42277</v>
      </c>
      <c r="E239" s="325" t="s">
        <v>158</v>
      </c>
      <c r="F239" s="86">
        <f ca="1">AO243</f>
        <v>0</v>
      </c>
      <c r="G239" s="326" t="s">
        <v>59</v>
      </c>
      <c r="H239" s="326" t="s">
        <v>148</v>
      </c>
      <c r="I239" s="63">
        <f t="shared" ca="1" si="184"/>
        <v>5</v>
      </c>
      <c r="J239" s="323">
        <f t="shared" si="138"/>
        <v>0</v>
      </c>
      <c r="K239" s="323">
        <f t="shared" si="139"/>
        <v>0</v>
      </c>
      <c r="L239" s="323">
        <f t="shared" si="140"/>
        <v>0</v>
      </c>
      <c r="M239" s="323">
        <f t="shared" si="141"/>
        <v>0</v>
      </c>
      <c r="N239" s="323">
        <f t="shared" si="176"/>
        <v>0</v>
      </c>
      <c r="O239" s="323">
        <f t="shared" si="177"/>
        <v>0</v>
      </c>
      <c r="P239" s="323">
        <f t="shared" si="142"/>
        <v>0</v>
      </c>
      <c r="Q239" s="323">
        <f t="shared" si="143"/>
        <v>0</v>
      </c>
      <c r="R239" s="323">
        <f t="shared" si="144"/>
        <v>0</v>
      </c>
      <c r="S239" s="323">
        <f t="shared" si="145"/>
        <v>0</v>
      </c>
      <c r="T239" s="323">
        <f t="shared" si="178"/>
        <v>0</v>
      </c>
      <c r="U239" s="323">
        <f t="shared" si="179"/>
        <v>0</v>
      </c>
      <c r="V239" s="323">
        <f t="shared" si="146"/>
        <v>0</v>
      </c>
      <c r="W239" s="323">
        <f t="shared" si="147"/>
        <v>0</v>
      </c>
      <c r="X239" s="323">
        <f t="shared" si="148"/>
        <v>0</v>
      </c>
      <c r="Y239" s="323">
        <f t="shared" si="149"/>
        <v>0</v>
      </c>
      <c r="Z239" s="323">
        <f t="shared" si="150"/>
        <v>0</v>
      </c>
      <c r="AA239" s="323">
        <f t="shared" si="151"/>
        <v>0</v>
      </c>
      <c r="AB239" s="323">
        <f t="shared" si="152"/>
        <v>0</v>
      </c>
      <c r="AC239" s="323">
        <f t="shared" si="153"/>
        <v>0</v>
      </c>
      <c r="AD239" s="323">
        <f t="shared" si="154"/>
        <v>0</v>
      </c>
      <c r="AE239" s="323">
        <f t="shared" si="155"/>
        <v>0</v>
      </c>
      <c r="AF239" s="323">
        <f t="shared" si="180"/>
        <v>0</v>
      </c>
      <c r="AG239" s="323">
        <f t="shared" si="181"/>
        <v>0</v>
      </c>
      <c r="AH239" s="323">
        <f t="shared" si="156"/>
        <v>0</v>
      </c>
      <c r="AI239" s="323">
        <f t="shared" si="157"/>
        <v>0</v>
      </c>
      <c r="AJ239" s="323">
        <f t="shared" si="158"/>
        <v>0</v>
      </c>
      <c r="AK239" s="323">
        <f t="shared" si="159"/>
        <v>0</v>
      </c>
      <c r="AL239" s="323">
        <f t="shared" si="160"/>
        <v>0</v>
      </c>
      <c r="AM239" s="323">
        <f t="shared" si="161"/>
        <v>0</v>
      </c>
      <c r="AN239" s="323">
        <f t="shared" ca="1" si="162"/>
        <v>0</v>
      </c>
      <c r="AO239" s="323">
        <f t="shared" si="163"/>
        <v>0</v>
      </c>
      <c r="AP239" s="323">
        <f t="shared" si="164"/>
        <v>0</v>
      </c>
      <c r="AQ239" s="323">
        <f t="shared" si="165"/>
        <v>0</v>
      </c>
      <c r="AR239" s="323">
        <f t="shared" si="166"/>
        <v>0</v>
      </c>
      <c r="AS239" s="323">
        <f t="shared" si="167"/>
        <v>0</v>
      </c>
      <c r="AT239" s="323">
        <f t="shared" si="168"/>
        <v>0</v>
      </c>
      <c r="AU239" s="323">
        <f t="shared" si="169"/>
        <v>0</v>
      </c>
      <c r="AV239" s="323">
        <f t="shared" si="170"/>
        <v>0</v>
      </c>
      <c r="AW239" s="323">
        <f t="shared" si="171"/>
        <v>0</v>
      </c>
      <c r="AX239" s="323">
        <f t="shared" si="172"/>
        <v>0</v>
      </c>
      <c r="AY239" s="323">
        <f t="shared" si="173"/>
        <v>0</v>
      </c>
      <c r="AZ239" s="323">
        <f t="shared" si="174"/>
        <v>0</v>
      </c>
      <c r="BA239" s="323">
        <f t="shared" ca="1" si="175"/>
        <v>0</v>
      </c>
    </row>
    <row r="240" spans="1:53" s="320" customFormat="1" ht="15.75" customHeight="1">
      <c r="A240" s="63">
        <f t="array" aca="1" ref="A240" ca="1">IF(C240&lt;&gt;0,SUM(($C$11:C240&lt;&gt;0)*1),"")</f>
        <v>6</v>
      </c>
      <c r="B240" s="324">
        <v>42277</v>
      </c>
      <c r="C240" s="324" t="s">
        <v>154</v>
      </c>
      <c r="D240" s="324">
        <f t="shared" si="183"/>
        <v>42277</v>
      </c>
      <c r="E240" s="325" t="s">
        <v>159</v>
      </c>
      <c r="F240" s="86">
        <f ca="1">AU243</f>
        <v>0</v>
      </c>
      <c r="G240" s="326" t="s">
        <v>142</v>
      </c>
      <c r="H240" s="326" t="s">
        <v>148</v>
      </c>
      <c r="I240" s="63">
        <f t="shared" ca="1" si="184"/>
        <v>6</v>
      </c>
      <c r="J240" s="323">
        <f t="shared" si="138"/>
        <v>0</v>
      </c>
      <c r="K240" s="323">
        <f t="shared" si="139"/>
        <v>0</v>
      </c>
      <c r="L240" s="323">
        <f t="shared" si="140"/>
        <v>0</v>
      </c>
      <c r="M240" s="323">
        <f t="shared" si="141"/>
        <v>0</v>
      </c>
      <c r="N240" s="323">
        <f t="shared" si="176"/>
        <v>0</v>
      </c>
      <c r="O240" s="323">
        <f t="shared" si="177"/>
        <v>0</v>
      </c>
      <c r="P240" s="323">
        <f t="shared" si="142"/>
        <v>0</v>
      </c>
      <c r="Q240" s="323">
        <f t="shared" si="143"/>
        <v>0</v>
      </c>
      <c r="R240" s="323">
        <f t="shared" si="144"/>
        <v>0</v>
      </c>
      <c r="S240" s="323">
        <f t="shared" si="145"/>
        <v>0</v>
      </c>
      <c r="T240" s="323">
        <f t="shared" si="178"/>
        <v>0</v>
      </c>
      <c r="U240" s="323">
        <f t="shared" si="179"/>
        <v>0</v>
      </c>
      <c r="V240" s="323">
        <f t="shared" si="146"/>
        <v>0</v>
      </c>
      <c r="W240" s="323">
        <f t="shared" si="147"/>
        <v>0</v>
      </c>
      <c r="X240" s="323">
        <f t="shared" si="148"/>
        <v>0</v>
      </c>
      <c r="Y240" s="323">
        <f t="shared" si="149"/>
        <v>0</v>
      </c>
      <c r="Z240" s="323">
        <f t="shared" si="150"/>
        <v>0</v>
      </c>
      <c r="AA240" s="323">
        <f t="shared" si="151"/>
        <v>0</v>
      </c>
      <c r="AB240" s="323">
        <f t="shared" si="152"/>
        <v>0</v>
      </c>
      <c r="AC240" s="323">
        <f t="shared" si="153"/>
        <v>0</v>
      </c>
      <c r="AD240" s="323">
        <f t="shared" si="154"/>
        <v>0</v>
      </c>
      <c r="AE240" s="323">
        <f t="shared" si="155"/>
        <v>0</v>
      </c>
      <c r="AF240" s="323">
        <f t="shared" si="180"/>
        <v>0</v>
      </c>
      <c r="AG240" s="323">
        <f t="shared" si="181"/>
        <v>0</v>
      </c>
      <c r="AH240" s="323">
        <f t="shared" si="156"/>
        <v>0</v>
      </c>
      <c r="AI240" s="323">
        <f t="shared" si="157"/>
        <v>0</v>
      </c>
      <c r="AJ240" s="323">
        <f t="shared" si="158"/>
        <v>0</v>
      </c>
      <c r="AK240" s="323">
        <f t="shared" si="159"/>
        <v>0</v>
      </c>
      <c r="AL240" s="323">
        <f t="shared" si="160"/>
        <v>0</v>
      </c>
      <c r="AM240" s="323">
        <f t="shared" si="161"/>
        <v>0</v>
      </c>
      <c r="AN240" s="323">
        <f t="shared" si="162"/>
        <v>0</v>
      </c>
      <c r="AO240" s="323">
        <f t="shared" si="163"/>
        <v>0</v>
      </c>
      <c r="AP240" s="323">
        <f t="shared" si="164"/>
        <v>0</v>
      </c>
      <c r="AQ240" s="323">
        <f t="shared" si="165"/>
        <v>0</v>
      </c>
      <c r="AR240" s="323">
        <f t="shared" si="166"/>
        <v>0</v>
      </c>
      <c r="AS240" s="323">
        <f t="shared" si="167"/>
        <v>0</v>
      </c>
      <c r="AT240" s="323">
        <f t="shared" ca="1" si="168"/>
        <v>0</v>
      </c>
      <c r="AU240" s="323">
        <f t="shared" si="169"/>
        <v>0</v>
      </c>
      <c r="AV240" s="323">
        <f t="shared" si="170"/>
        <v>0</v>
      </c>
      <c r="AW240" s="323">
        <f t="shared" si="171"/>
        <v>0</v>
      </c>
      <c r="AX240" s="323">
        <f t="shared" si="172"/>
        <v>0</v>
      </c>
      <c r="AY240" s="323">
        <f t="shared" si="173"/>
        <v>0</v>
      </c>
      <c r="AZ240" s="323">
        <f t="shared" si="174"/>
        <v>0</v>
      </c>
      <c r="BA240" s="323">
        <f t="shared" ca="1" si="175"/>
        <v>0</v>
      </c>
    </row>
    <row r="241" spans="1:53" s="320" customFormat="1" ht="15.75" customHeight="1">
      <c r="A241" s="63">
        <f t="array" aca="1" ref="A241" ca="1">IF(C241&lt;&gt;0,SUM(($C$11:C241&lt;&gt;0)*1),"")</f>
        <v>7</v>
      </c>
      <c r="B241" s="324">
        <v>42277</v>
      </c>
      <c r="C241" s="324" t="s">
        <v>154</v>
      </c>
      <c r="D241" s="324">
        <f t="shared" si="183"/>
        <v>42277</v>
      </c>
      <c r="E241" s="325" t="s">
        <v>160</v>
      </c>
      <c r="F241" s="86">
        <f ca="1">AV243</f>
        <v>0</v>
      </c>
      <c r="G241" s="326" t="s">
        <v>148</v>
      </c>
      <c r="H241" s="326" t="s">
        <v>144</v>
      </c>
      <c r="I241" s="63">
        <f t="shared" ca="1" si="184"/>
        <v>7</v>
      </c>
      <c r="J241" s="323">
        <f t="shared" si="138"/>
        <v>0</v>
      </c>
      <c r="K241" s="323">
        <f t="shared" si="139"/>
        <v>0</v>
      </c>
      <c r="L241" s="323">
        <f t="shared" si="140"/>
        <v>0</v>
      </c>
      <c r="M241" s="323">
        <f t="shared" si="141"/>
        <v>0</v>
      </c>
      <c r="N241" s="323">
        <f t="shared" si="176"/>
        <v>0</v>
      </c>
      <c r="O241" s="323">
        <f t="shared" si="177"/>
        <v>0</v>
      </c>
      <c r="P241" s="323">
        <f t="shared" si="142"/>
        <v>0</v>
      </c>
      <c r="Q241" s="323">
        <f t="shared" si="143"/>
        <v>0</v>
      </c>
      <c r="R241" s="323">
        <f t="shared" si="144"/>
        <v>0</v>
      </c>
      <c r="S241" s="323">
        <f t="shared" si="145"/>
        <v>0</v>
      </c>
      <c r="T241" s="323">
        <f t="shared" si="178"/>
        <v>0</v>
      </c>
      <c r="U241" s="323">
        <f t="shared" si="179"/>
        <v>0</v>
      </c>
      <c r="V241" s="323">
        <f t="shared" si="146"/>
        <v>0</v>
      </c>
      <c r="W241" s="323">
        <f t="shared" si="147"/>
        <v>0</v>
      </c>
      <c r="X241" s="323">
        <f t="shared" si="148"/>
        <v>0</v>
      </c>
      <c r="Y241" s="323">
        <f t="shared" si="149"/>
        <v>0</v>
      </c>
      <c r="Z241" s="323">
        <f t="shared" si="150"/>
        <v>0</v>
      </c>
      <c r="AA241" s="323">
        <f t="shared" si="151"/>
        <v>0</v>
      </c>
      <c r="AB241" s="323">
        <f t="shared" si="152"/>
        <v>0</v>
      </c>
      <c r="AC241" s="323">
        <f t="shared" si="153"/>
        <v>0</v>
      </c>
      <c r="AD241" s="323">
        <f t="shared" si="154"/>
        <v>0</v>
      </c>
      <c r="AE241" s="323">
        <f t="shared" si="155"/>
        <v>0</v>
      </c>
      <c r="AF241" s="323">
        <f t="shared" si="180"/>
        <v>0</v>
      </c>
      <c r="AG241" s="323">
        <f t="shared" si="181"/>
        <v>0</v>
      </c>
      <c r="AH241" s="323">
        <f t="shared" si="156"/>
        <v>0</v>
      </c>
      <c r="AI241" s="323">
        <f t="shared" si="157"/>
        <v>0</v>
      </c>
      <c r="AJ241" s="323">
        <f t="shared" si="158"/>
        <v>0</v>
      </c>
      <c r="AK241" s="323">
        <f t="shared" si="159"/>
        <v>0</v>
      </c>
      <c r="AL241" s="323">
        <f t="shared" si="160"/>
        <v>0</v>
      </c>
      <c r="AM241" s="323">
        <f t="shared" si="161"/>
        <v>0</v>
      </c>
      <c r="AN241" s="323">
        <f t="shared" si="162"/>
        <v>0</v>
      </c>
      <c r="AO241" s="323">
        <f t="shared" si="163"/>
        <v>0</v>
      </c>
      <c r="AP241" s="323">
        <f t="shared" si="164"/>
        <v>0</v>
      </c>
      <c r="AQ241" s="323">
        <f t="shared" si="165"/>
        <v>0</v>
      </c>
      <c r="AR241" s="323">
        <f t="shared" si="166"/>
        <v>0</v>
      </c>
      <c r="AS241" s="323">
        <f t="shared" si="167"/>
        <v>0</v>
      </c>
      <c r="AT241" s="323">
        <f t="shared" si="168"/>
        <v>0</v>
      </c>
      <c r="AU241" s="323">
        <f t="shared" si="169"/>
        <v>0</v>
      </c>
      <c r="AV241" s="323">
        <f t="shared" si="170"/>
        <v>0</v>
      </c>
      <c r="AW241" s="323">
        <f t="shared" ca="1" si="171"/>
        <v>0</v>
      </c>
      <c r="AX241" s="323">
        <f t="shared" si="172"/>
        <v>0</v>
      </c>
      <c r="AY241" s="323">
        <f t="shared" si="173"/>
        <v>0</v>
      </c>
      <c r="AZ241" s="323">
        <f t="shared" ca="1" si="174"/>
        <v>0</v>
      </c>
      <c r="BA241" s="323">
        <f t="shared" si="175"/>
        <v>0</v>
      </c>
    </row>
    <row r="242" spans="1:53" s="320" customFormat="1" ht="15.75" customHeight="1">
      <c r="A242" s="63" t="str">
        <f t="array" ref="A242">IF(C242&lt;&gt;0,SUM(($C$11:C242&lt;&gt;0)*1),"")</f>
        <v/>
      </c>
      <c r="B242" s="284"/>
      <c r="C242" s="327"/>
      <c r="D242" s="284"/>
      <c r="E242" s="322"/>
      <c r="F242" s="65"/>
      <c r="G242" s="328"/>
      <c r="H242" s="328"/>
      <c r="I242" s="63" t="str">
        <f t="shared" si="184"/>
        <v/>
      </c>
      <c r="J242" s="323">
        <f t="shared" si="138"/>
        <v>0</v>
      </c>
      <c r="K242" s="323">
        <f t="shared" si="139"/>
        <v>0</v>
      </c>
      <c r="L242" s="323">
        <f t="shared" si="140"/>
        <v>0</v>
      </c>
      <c r="M242" s="323">
        <f t="shared" si="141"/>
        <v>0</v>
      </c>
      <c r="N242" s="323">
        <f t="shared" si="176"/>
        <v>0</v>
      </c>
      <c r="O242" s="323">
        <f t="shared" si="177"/>
        <v>0</v>
      </c>
      <c r="P242" s="323">
        <f t="shared" si="142"/>
        <v>0</v>
      </c>
      <c r="Q242" s="323">
        <f t="shared" si="143"/>
        <v>0</v>
      </c>
      <c r="R242" s="323">
        <f t="shared" si="144"/>
        <v>0</v>
      </c>
      <c r="S242" s="323">
        <f t="shared" si="145"/>
        <v>0</v>
      </c>
      <c r="T242" s="323">
        <f t="shared" si="178"/>
        <v>0</v>
      </c>
      <c r="U242" s="323">
        <f t="shared" si="179"/>
        <v>0</v>
      </c>
      <c r="V242" s="323">
        <f t="shared" si="146"/>
        <v>0</v>
      </c>
      <c r="W242" s="323">
        <f t="shared" si="147"/>
        <v>0</v>
      </c>
      <c r="X242" s="323">
        <f t="shared" si="148"/>
        <v>0</v>
      </c>
      <c r="Y242" s="323">
        <f t="shared" si="149"/>
        <v>0</v>
      </c>
      <c r="Z242" s="323">
        <f t="shared" si="150"/>
        <v>0</v>
      </c>
      <c r="AA242" s="323">
        <f t="shared" si="151"/>
        <v>0</v>
      </c>
      <c r="AB242" s="323">
        <f t="shared" si="152"/>
        <v>0</v>
      </c>
      <c r="AC242" s="323">
        <f t="shared" si="153"/>
        <v>0</v>
      </c>
      <c r="AD242" s="323">
        <f t="shared" si="154"/>
        <v>0</v>
      </c>
      <c r="AE242" s="323">
        <f t="shared" si="155"/>
        <v>0</v>
      </c>
      <c r="AF242" s="323">
        <f t="shared" si="180"/>
        <v>0</v>
      </c>
      <c r="AG242" s="323">
        <f t="shared" si="181"/>
        <v>0</v>
      </c>
      <c r="AH242" s="323">
        <f t="shared" si="156"/>
        <v>0</v>
      </c>
      <c r="AI242" s="323">
        <f t="shared" si="157"/>
        <v>0</v>
      </c>
      <c r="AJ242" s="323">
        <f t="shared" si="158"/>
        <v>0</v>
      </c>
      <c r="AK242" s="323">
        <f t="shared" si="159"/>
        <v>0</v>
      </c>
      <c r="AL242" s="323">
        <f t="shared" si="160"/>
        <v>0</v>
      </c>
      <c r="AM242" s="323">
        <f t="shared" si="161"/>
        <v>0</v>
      </c>
      <c r="AN242" s="323">
        <f t="shared" si="162"/>
        <v>0</v>
      </c>
      <c r="AO242" s="323">
        <f t="shared" si="163"/>
        <v>0</v>
      </c>
      <c r="AP242" s="323">
        <f t="shared" si="164"/>
        <v>0</v>
      </c>
      <c r="AQ242" s="323">
        <f t="shared" si="165"/>
        <v>0</v>
      </c>
      <c r="AR242" s="323">
        <f t="shared" si="166"/>
        <v>0</v>
      </c>
      <c r="AS242" s="323">
        <f t="shared" si="167"/>
        <v>0</v>
      </c>
      <c r="AT242" s="323">
        <f t="shared" si="168"/>
        <v>0</v>
      </c>
      <c r="AU242" s="323">
        <f t="shared" si="169"/>
        <v>0</v>
      </c>
      <c r="AV242" s="323">
        <f t="shared" si="170"/>
        <v>0</v>
      </c>
      <c r="AW242" s="323">
        <f t="shared" si="171"/>
        <v>0</v>
      </c>
      <c r="AX242" s="323">
        <f t="shared" si="172"/>
        <v>0</v>
      </c>
      <c r="AY242" s="323">
        <f t="shared" si="173"/>
        <v>0</v>
      </c>
      <c r="AZ242" s="323">
        <f t="shared" si="174"/>
        <v>0</v>
      </c>
      <c r="BA242" s="323">
        <f t="shared" si="175"/>
        <v>0</v>
      </c>
    </row>
    <row r="243" spans="1:53" s="320" customFormat="1" ht="15.75" customHeight="1">
      <c r="A243" s="329"/>
      <c r="B243" s="329"/>
      <c r="C243" s="356"/>
      <c r="D243" s="329"/>
      <c r="E243" s="322" t="s">
        <v>268</v>
      </c>
      <c r="F243" s="329"/>
      <c r="G243" s="328"/>
      <c r="H243" s="328"/>
      <c r="I243" s="329"/>
      <c r="J243" s="329">
        <f t="shared" ref="J243:BA243" ca="1" si="185">SUM(J11:J242)</f>
        <v>0</v>
      </c>
      <c r="K243" s="329">
        <f t="shared" ca="1" si="185"/>
        <v>0</v>
      </c>
      <c r="L243" s="329">
        <f t="shared" ca="1" si="185"/>
        <v>0</v>
      </c>
      <c r="M243" s="329">
        <f t="shared" ca="1" si="185"/>
        <v>0</v>
      </c>
      <c r="N243" s="329">
        <f t="shared" ref="N243:Q243" ca="1" si="186">SUM(N11:N242)</f>
        <v>0</v>
      </c>
      <c r="O243" s="329">
        <f t="shared" ca="1" si="186"/>
        <v>0</v>
      </c>
      <c r="P243" s="329">
        <f t="shared" ca="1" si="186"/>
        <v>0</v>
      </c>
      <c r="Q243" s="329">
        <f t="shared" ca="1" si="186"/>
        <v>0</v>
      </c>
      <c r="R243" s="329">
        <f t="shared" ca="1" si="185"/>
        <v>0</v>
      </c>
      <c r="S243" s="329">
        <f t="shared" ca="1" si="185"/>
        <v>0</v>
      </c>
      <c r="T243" s="329">
        <f t="shared" ca="1" si="185"/>
        <v>0</v>
      </c>
      <c r="U243" s="329">
        <f t="shared" ca="1" si="185"/>
        <v>0</v>
      </c>
      <c r="V243" s="329">
        <f t="shared" ca="1" si="185"/>
        <v>0</v>
      </c>
      <c r="W243" s="329">
        <f t="shared" ca="1" si="185"/>
        <v>0</v>
      </c>
      <c r="X243" s="329">
        <f t="shared" ca="1" si="185"/>
        <v>0</v>
      </c>
      <c r="Y243" s="329">
        <f t="shared" ca="1" si="185"/>
        <v>0</v>
      </c>
      <c r="Z243" s="329">
        <f t="shared" ca="1" si="185"/>
        <v>0</v>
      </c>
      <c r="AA243" s="329">
        <f t="shared" ca="1" si="185"/>
        <v>0</v>
      </c>
      <c r="AB243" s="329">
        <f t="shared" ca="1" si="185"/>
        <v>0</v>
      </c>
      <c r="AC243" s="329">
        <f t="shared" ca="1" si="185"/>
        <v>0</v>
      </c>
      <c r="AD243" s="329">
        <f t="shared" ca="1" si="185"/>
        <v>0</v>
      </c>
      <c r="AE243" s="329">
        <f t="shared" ca="1" si="185"/>
        <v>0</v>
      </c>
      <c r="AF243" s="329">
        <f t="shared" ref="AF243:AG243" ca="1" si="187">SUM(AF11:AF242)</f>
        <v>0</v>
      </c>
      <c r="AG243" s="329">
        <f t="shared" ca="1" si="187"/>
        <v>0</v>
      </c>
      <c r="AH243" s="329">
        <f t="shared" ca="1" si="185"/>
        <v>0</v>
      </c>
      <c r="AI243" s="329">
        <f t="shared" ca="1" si="185"/>
        <v>0</v>
      </c>
      <c r="AJ243" s="329">
        <f t="shared" ca="1" si="185"/>
        <v>0</v>
      </c>
      <c r="AK243" s="329">
        <f t="shared" ca="1" si="185"/>
        <v>0</v>
      </c>
      <c r="AL243" s="329">
        <f t="shared" ca="1" si="185"/>
        <v>10580244</v>
      </c>
      <c r="AM243" s="329">
        <f t="shared" ca="1" si="185"/>
        <v>0</v>
      </c>
      <c r="AN243" s="329">
        <f t="shared" ca="1" si="185"/>
        <v>0</v>
      </c>
      <c r="AO243" s="329">
        <f t="shared" ca="1" si="185"/>
        <v>0</v>
      </c>
      <c r="AP243" s="329">
        <f t="shared" ca="1" si="185"/>
        <v>0</v>
      </c>
      <c r="AQ243" s="329">
        <f t="shared" ca="1" si="185"/>
        <v>0</v>
      </c>
      <c r="AR243" s="329">
        <f t="shared" ca="1" si="185"/>
        <v>0</v>
      </c>
      <c r="AS243" s="329">
        <f t="shared" ca="1" si="185"/>
        <v>0</v>
      </c>
      <c r="AT243" s="329">
        <f t="shared" ca="1" si="185"/>
        <v>0</v>
      </c>
      <c r="AU243" s="329">
        <f t="shared" ca="1" si="185"/>
        <v>0</v>
      </c>
      <c r="AV243" s="329">
        <f t="shared" ca="1" si="185"/>
        <v>0</v>
      </c>
      <c r="AW243" s="329">
        <f t="shared" ca="1" si="185"/>
        <v>0</v>
      </c>
      <c r="AX243" s="329">
        <f t="shared" ca="1" si="185"/>
        <v>0</v>
      </c>
      <c r="AY243" s="329">
        <f t="shared" ca="1" si="185"/>
        <v>0</v>
      </c>
      <c r="AZ243" s="329">
        <f t="shared" ca="1" si="185"/>
        <v>0</v>
      </c>
      <c r="BA243" s="329">
        <f t="shared" ca="1" si="185"/>
        <v>10580244</v>
      </c>
    </row>
    <row r="244" spans="1:53" s="320" customFormat="1" ht="15.75" customHeight="1">
      <c r="A244" s="330"/>
      <c r="B244" s="330"/>
      <c r="C244" s="330"/>
      <c r="D244" s="330"/>
      <c r="E244" s="331" t="s">
        <v>311</v>
      </c>
      <c r="F244" s="330"/>
      <c r="G244" s="332"/>
      <c r="H244" s="332"/>
      <c r="I244" s="330"/>
      <c r="J244" s="352">
        <f ca="1">MAX(J10+J243-K10-K243,0)</f>
        <v>1342165410</v>
      </c>
      <c r="K244" s="352">
        <f ca="1">MAX(K10+K243-J10-J243,0)</f>
        <v>0</v>
      </c>
      <c r="L244" s="352">
        <f ca="1">MAX(L10+L243-M10-M243,0)</f>
        <v>1694774692</v>
      </c>
      <c r="M244" s="352">
        <f ca="1">MAX(M10+M243-L10-L243,0)</f>
        <v>0</v>
      </c>
      <c r="N244" s="352">
        <f t="shared" ref="N244" ca="1" si="188">MAX(N10+N243-O10-O243,0)</f>
        <v>0</v>
      </c>
      <c r="O244" s="352">
        <f t="shared" ref="O244" ca="1" si="189">MAX(O10+O243-N10-N243,0)</f>
        <v>0</v>
      </c>
      <c r="P244" s="352">
        <f t="shared" ref="P244" ca="1" si="190">MAX(P10+P243-Q10-Q243,0)</f>
        <v>452614594</v>
      </c>
      <c r="Q244" s="352">
        <f t="shared" ref="Q244" ca="1" si="191">MAX(Q10+Q243-P10-P243,0)</f>
        <v>0</v>
      </c>
      <c r="R244" s="352">
        <f ca="1">MAX(R10+R243-S10-S243,0)</f>
        <v>0</v>
      </c>
      <c r="S244" s="352">
        <f ca="1">MAX(S10+S243-R10-R243,0)</f>
        <v>0</v>
      </c>
      <c r="T244" s="352">
        <f ca="1">MAX(T10+T243-U10-U243,0)</f>
        <v>22599987302</v>
      </c>
      <c r="U244" s="352">
        <f ca="1">MAX(U10+U243-T10-T243,0)</f>
        <v>0</v>
      </c>
      <c r="V244" s="352">
        <f ca="1">MAX(V10+V243-W10-W243,0)</f>
        <v>4299540884</v>
      </c>
      <c r="W244" s="352">
        <f ca="1">MAX(W10+W243-V10-V243,0)</f>
        <v>0</v>
      </c>
      <c r="X244" s="352">
        <f ca="1">MAX(X10+X243-Y10-Y243,0)</f>
        <v>0</v>
      </c>
      <c r="Y244" s="352">
        <f ca="1">MAX(Y10+Y243-X10-X243,0)</f>
        <v>0</v>
      </c>
      <c r="Z244" s="352">
        <f ca="1">MAX(Z10+Z243-AA10-AA243,0)</f>
        <v>0</v>
      </c>
      <c r="AA244" s="352">
        <f ca="1">MAX(AA10+AA243-Z10-Z243,0)</f>
        <v>0</v>
      </c>
      <c r="AB244" s="352">
        <f ca="1">MAX(AB10+AB243-AC10-AC243,0)</f>
        <v>0</v>
      </c>
      <c r="AC244" s="352">
        <f ca="1">MAX(AC10+AC243-AB10-AB243,0)</f>
        <v>5000000000</v>
      </c>
      <c r="AD244" s="352">
        <f ca="1">MAX(AD10+AD243-AE10-AE243,0)</f>
        <v>0</v>
      </c>
      <c r="AE244" s="352">
        <f ca="1">MAX(AE10+AE243-AD10-AD243,0)</f>
        <v>20000000000</v>
      </c>
      <c r="AF244" s="352">
        <f t="shared" ref="AF244" ca="1" si="192">MAX(AF10+AF243-AG10-AG243,0)</f>
        <v>0</v>
      </c>
      <c r="AG244" s="352">
        <f t="shared" ref="AG244" ca="1" si="193">MAX(AG10+AG243-AF10-AF243,0)</f>
        <v>1982640000</v>
      </c>
      <c r="AH244" s="352">
        <f t="shared" ref="AH244" ca="1" si="194">MAX(AH10+AH243-AI10-AI243,0)</f>
        <v>0</v>
      </c>
      <c r="AI244" s="352">
        <f t="shared" ref="AI244" ca="1" si="195">MAX(AI10+AI243-AH10-AH243,0)</f>
        <v>4000000000</v>
      </c>
      <c r="AJ244" s="352">
        <f ca="1">MAX(AJ10+AJ243-AK10-AK243,0)</f>
        <v>583066238</v>
      </c>
      <c r="AK244" s="352">
        <f ca="1">MAX(AK10+AK243-AJ10-AJ243,0)</f>
        <v>0</v>
      </c>
      <c r="AL244" s="352">
        <f ca="1">MAX(AL10+AL243-AM10-AM243,0)</f>
        <v>54726467</v>
      </c>
      <c r="AM244" s="352">
        <f ca="1">MAX(AM10+AM243-AL10-AL243,0)</f>
        <v>0</v>
      </c>
      <c r="AN244" s="352">
        <f ca="1">MAX(AN10+AN243-AO10-AO243,0)</f>
        <v>0</v>
      </c>
      <c r="AO244" s="352">
        <f ca="1">MAX(AO10+AO243-AN10-AN243,0)</f>
        <v>0</v>
      </c>
      <c r="AP244" s="352">
        <f ca="1">MAX(AP10+AP243-AQ10-AQ243,0)</f>
        <v>0</v>
      </c>
      <c r="AQ244" s="352">
        <f ca="1">MAX(AQ10+AQ243-AP10-AP243,0)</f>
        <v>0</v>
      </c>
      <c r="AR244" s="352">
        <f ca="1">MAX(AR10+AR243-AS10-AS243,0)</f>
        <v>0</v>
      </c>
      <c r="AS244" s="352">
        <f ca="1">MAX(AS10+AS243-AR10-AR243,0)</f>
        <v>0</v>
      </c>
      <c r="AT244" s="352">
        <f ca="1">MAX(AT10+AT243-AU10-AU243,0)</f>
        <v>0</v>
      </c>
      <c r="AU244" s="352">
        <f ca="1">MAX(AU10+AU243-AT10-AT243,0)</f>
        <v>0</v>
      </c>
      <c r="AV244" s="352">
        <f ca="1">MAX(AV10+AV243-AW10-AW243,0)</f>
        <v>0</v>
      </c>
      <c r="AW244" s="352">
        <f ca="1">MAX(AW10+AW243-AV10-AV243,0)</f>
        <v>0</v>
      </c>
      <c r="AX244" s="352">
        <f ca="1">MAX(AX10+AX243-AY10-AY243,0)</f>
        <v>0</v>
      </c>
      <c r="AY244" s="352">
        <f ca="1">MAX(AY10+AY243-AX10-AX243,0)</f>
        <v>0</v>
      </c>
      <c r="AZ244" s="352">
        <f ca="1">MAX(AZ10+AZ243-BA10-BA243,0)</f>
        <v>0</v>
      </c>
      <c r="BA244" s="352">
        <f ca="1">MAX(BA10+BA243-AZ10-AZ243,0)</f>
        <v>44235587</v>
      </c>
    </row>
    <row r="245" spans="1:53" s="320" customFormat="1" ht="15.75" customHeight="1">
      <c r="A245" s="334"/>
      <c r="B245" s="334"/>
      <c r="C245" s="335"/>
      <c r="D245" s="334"/>
      <c r="E245" s="336" t="s">
        <v>312</v>
      </c>
      <c r="F245" s="334"/>
      <c r="G245" s="337"/>
      <c r="H245" s="337"/>
      <c r="I245" s="334"/>
      <c r="J245" s="334">
        <f ca="1">J243+'SC-II'!J157</f>
        <v>0</v>
      </c>
      <c r="K245" s="334">
        <f ca="1">K243+'SC-II'!K157</f>
        <v>0</v>
      </c>
      <c r="L245" s="334">
        <f ca="1">L243+'SC-II'!L157</f>
        <v>0</v>
      </c>
      <c r="M245" s="334">
        <f ca="1">M243+'SC-II'!M157</f>
        <v>0</v>
      </c>
      <c r="N245" s="334">
        <f ca="1">N243+'SC-II'!N157</f>
        <v>0</v>
      </c>
      <c r="O245" s="334">
        <f ca="1">O243+'SC-II'!O157</f>
        <v>0</v>
      </c>
      <c r="P245" s="334">
        <f ca="1">P243+'SC-II'!P157</f>
        <v>0</v>
      </c>
      <c r="Q245" s="334">
        <f ca="1">Q243+'SC-II'!Q157</f>
        <v>0</v>
      </c>
      <c r="R245" s="334">
        <f ca="1">R243+'SC-II'!R157</f>
        <v>0</v>
      </c>
      <c r="S245" s="334">
        <f ca="1">S243+'SC-II'!S157</f>
        <v>0</v>
      </c>
      <c r="T245" s="334">
        <f ca="1">T243+'SC-II'!T157</f>
        <v>0</v>
      </c>
      <c r="U245" s="334">
        <f ca="1">U243+'SC-II'!U157</f>
        <v>0</v>
      </c>
      <c r="V245" s="334">
        <f ca="1">V243+'SC-II'!V157</f>
        <v>0</v>
      </c>
      <c r="W245" s="334">
        <f ca="1">W243+'SC-II'!W157</f>
        <v>10490880</v>
      </c>
      <c r="X245" s="334">
        <f ca="1">X243+'SC-II'!X157</f>
        <v>0</v>
      </c>
      <c r="Y245" s="334">
        <f ca="1">Y243+'SC-II'!Y157</f>
        <v>0</v>
      </c>
      <c r="Z245" s="334">
        <f ca="1">Z243+'SC-II'!Z157</f>
        <v>0</v>
      </c>
      <c r="AA245" s="334">
        <f ca="1">AA243+'SC-II'!AA157</f>
        <v>0</v>
      </c>
      <c r="AB245" s="334">
        <f ca="1">AB243+'SC-II'!AB157</f>
        <v>0</v>
      </c>
      <c r="AC245" s="334">
        <f ca="1">AC243+'SC-II'!AC157</f>
        <v>0</v>
      </c>
      <c r="AD245" s="334">
        <f ca="1">AD243+'SC-II'!AD157</f>
        <v>0</v>
      </c>
      <c r="AE245" s="334">
        <f ca="1">AE243+'SC-II'!AE157</f>
        <v>0</v>
      </c>
      <c r="AF245" s="334">
        <f ca="1">AF243+'SC-II'!AF157</f>
        <v>0</v>
      </c>
      <c r="AG245" s="334">
        <f ca="1">AG243+'SC-II'!AG157</f>
        <v>0</v>
      </c>
      <c r="AH245" s="334">
        <f ca="1">AH243+'SC-II'!AH157</f>
        <v>0</v>
      </c>
      <c r="AI245" s="334">
        <f ca="1">AI243+'SC-II'!AI157</f>
        <v>0</v>
      </c>
      <c r="AJ245" s="334">
        <f ca="1">AJ243+'SC-II'!AJ157</f>
        <v>359476733</v>
      </c>
      <c r="AK245" s="334">
        <f ca="1">AK243+'SC-II'!AK157</f>
        <v>0</v>
      </c>
      <c r="AL245" s="334">
        <f ca="1">AL243+'SC-II'!AL157</f>
        <v>54726467</v>
      </c>
      <c r="AM245" s="334">
        <f ca="1">AM243+'SC-II'!AM157</f>
        <v>359476733</v>
      </c>
      <c r="AN245" s="334">
        <f ca="1">AN243+'SC-II'!AN157</f>
        <v>0</v>
      </c>
      <c r="AO245" s="334">
        <f ca="1">AO243+'SC-II'!AO157</f>
        <v>0</v>
      </c>
      <c r="AP245" s="334">
        <f ca="1">AP243+'SC-II'!AP157</f>
        <v>0</v>
      </c>
      <c r="AQ245" s="334">
        <f ca="1">AQ243+'SC-II'!AQ157</f>
        <v>0</v>
      </c>
      <c r="AR245" s="334">
        <f ca="1">AR243+'SC-II'!AR157</f>
        <v>10490880</v>
      </c>
      <c r="AS245" s="334">
        <f ca="1">AS243+'SC-II'!AS157</f>
        <v>10490880</v>
      </c>
      <c r="AT245" s="334">
        <f ca="1">AT243+'SC-II'!AT157</f>
        <v>0</v>
      </c>
      <c r="AU245" s="334">
        <f ca="1">AU243+'SC-II'!AU157</f>
        <v>0</v>
      </c>
      <c r="AV245" s="334">
        <f ca="1">AV243+'SC-II'!AV157</f>
        <v>0</v>
      </c>
      <c r="AW245" s="334">
        <f ca="1">AW243+'SC-II'!AW157</f>
        <v>0</v>
      </c>
      <c r="AX245" s="334">
        <f ca="1">AX243+'SC-II'!AX157</f>
        <v>0</v>
      </c>
      <c r="AY245" s="334">
        <f ca="1">AY243+'SC-II'!AY157</f>
        <v>0</v>
      </c>
      <c r="AZ245" s="334">
        <f ca="1">AZ243+'SC-II'!AZ157</f>
        <v>10490880</v>
      </c>
      <c r="BA245" s="334">
        <f ca="1">BA243+'SC-II'!BA157</f>
        <v>54726467</v>
      </c>
    </row>
    <row r="246" spans="1:53" ht="12" customHeight="1">
      <c r="B246" s="339"/>
      <c r="C246" s="340"/>
      <c r="D246" s="340"/>
      <c r="E246" s="340"/>
      <c r="F246" s="340"/>
      <c r="G246" s="341"/>
      <c r="H246" s="341"/>
      <c r="I246" s="340"/>
      <c r="J246" s="340"/>
      <c r="K246" s="340"/>
      <c r="AR246" s="339"/>
      <c r="AS246" s="339"/>
      <c r="AT246" s="340"/>
      <c r="AU246" s="340"/>
      <c r="AV246" s="340"/>
      <c r="AW246" s="341"/>
      <c r="AX246" s="341"/>
      <c r="AY246" s="341"/>
      <c r="AZ246" s="341"/>
      <c r="BA246" s="357"/>
    </row>
    <row r="247" spans="1:53">
      <c r="F247" s="298"/>
      <c r="M247" s="342"/>
      <c r="O247" s="342"/>
      <c r="Q247" s="342"/>
      <c r="R247" s="342"/>
      <c r="S247" s="342"/>
      <c r="T247" s="342"/>
      <c r="U247" s="342"/>
      <c r="V247" s="342"/>
      <c r="AL247" s="343" t="s">
        <v>343</v>
      </c>
      <c r="AM247" s="344"/>
      <c r="AN247" s="344"/>
      <c r="AO247" s="344"/>
      <c r="AP247" s="344"/>
      <c r="AQ247" s="344"/>
      <c r="AR247" s="345"/>
      <c r="AS247" s="345"/>
      <c r="AT247" s="344"/>
    </row>
    <row r="248" spans="1:53">
      <c r="F248" s="298"/>
      <c r="M248" s="342"/>
      <c r="O248" s="342"/>
      <c r="Q248" s="342"/>
      <c r="R248" s="342"/>
      <c r="S248" s="342"/>
      <c r="T248" s="342"/>
      <c r="U248" s="342"/>
      <c r="V248" s="342"/>
      <c r="AL248" s="346" t="s">
        <v>318</v>
      </c>
      <c r="AM248" s="344"/>
      <c r="AN248" s="344"/>
      <c r="AO248" s="344"/>
      <c r="AP248" s="344"/>
      <c r="AQ248" s="344"/>
      <c r="AR248" s="345"/>
      <c r="AS248" s="345"/>
      <c r="AT248" s="344"/>
    </row>
    <row r="249" spans="1:53">
      <c r="F249" s="298"/>
      <c r="M249" s="342"/>
      <c r="O249" s="342"/>
      <c r="Q249" s="342"/>
      <c r="R249" s="342"/>
      <c r="S249" s="342"/>
      <c r="T249" s="342"/>
      <c r="U249" s="342"/>
      <c r="V249" s="342"/>
      <c r="AL249" s="344"/>
      <c r="AM249" s="344"/>
      <c r="AN249" s="344"/>
      <c r="AO249" s="344"/>
      <c r="AP249" s="344"/>
      <c r="AQ249" s="344"/>
      <c r="AR249" s="344"/>
      <c r="AS249" s="344"/>
      <c r="AT249" s="345"/>
    </row>
    <row r="250" spans="1:53">
      <c r="F250" s="298"/>
      <c r="M250" s="342"/>
      <c r="O250" s="342"/>
      <c r="Q250" s="342"/>
      <c r="R250" s="342"/>
      <c r="S250" s="342"/>
      <c r="T250" s="342"/>
      <c r="U250" s="342"/>
      <c r="V250" s="342"/>
      <c r="AL250" s="344"/>
      <c r="AM250" s="344"/>
      <c r="AN250" s="344"/>
      <c r="AO250" s="344"/>
      <c r="AP250" s="344"/>
      <c r="AQ250" s="344"/>
      <c r="AR250" s="344"/>
      <c r="AS250" s="344"/>
      <c r="AT250" s="345"/>
      <c r="AZ250" s="347" t="str">
        <f>"Ngày 30 tháng 09 năm 2015 "</f>
        <v xml:space="preserve">Ngày 30 tháng 09 năm 2015 </v>
      </c>
    </row>
    <row r="251" spans="1:53">
      <c r="F251" s="298"/>
      <c r="M251" s="342"/>
      <c r="O251" s="342"/>
      <c r="Q251" s="342"/>
      <c r="R251" s="342"/>
      <c r="S251" s="342"/>
      <c r="T251" s="342"/>
      <c r="U251" s="342"/>
      <c r="V251" s="342"/>
      <c r="AL251" s="344"/>
      <c r="AM251" s="348" t="s">
        <v>14</v>
      </c>
      <c r="AN251" s="344"/>
      <c r="AO251" s="344"/>
      <c r="AP251" s="344"/>
      <c r="AQ251" s="344"/>
      <c r="AR251" s="344"/>
      <c r="AS251" s="349" t="s">
        <v>15</v>
      </c>
      <c r="AT251" s="345"/>
      <c r="AZ251" s="348" t="s">
        <v>210</v>
      </c>
    </row>
    <row r="252" spans="1:53">
      <c r="F252" s="298"/>
      <c r="M252" s="342"/>
      <c r="O252" s="342"/>
      <c r="Q252" s="342"/>
      <c r="R252" s="342"/>
      <c r="S252" s="342"/>
      <c r="T252" s="342"/>
      <c r="U252" s="342"/>
      <c r="V252" s="342"/>
      <c r="AL252" s="344"/>
      <c r="AM252" s="350" t="s">
        <v>16</v>
      </c>
      <c r="AN252" s="344"/>
      <c r="AO252" s="344"/>
      <c r="AP252" s="344"/>
      <c r="AQ252" s="344"/>
      <c r="AR252" s="344"/>
      <c r="AS252" s="351" t="s">
        <v>16</v>
      </c>
      <c r="AT252" s="345"/>
      <c r="AZ252" s="350" t="s">
        <v>245</v>
      </c>
    </row>
    <row r="253" spans="1:53">
      <c r="F253" s="298"/>
      <c r="M253" s="342"/>
      <c r="O253" s="342"/>
      <c r="Q253" s="342"/>
      <c r="R253" s="342"/>
      <c r="S253" s="342"/>
      <c r="T253" s="342"/>
      <c r="U253" s="342"/>
      <c r="V253" s="342"/>
      <c r="AL253" s="344"/>
      <c r="AM253" s="344"/>
      <c r="AN253" s="344"/>
      <c r="AO253" s="344"/>
      <c r="AP253" s="344"/>
      <c r="AQ253" s="344"/>
      <c r="AR253" s="344"/>
      <c r="AS253" s="344"/>
      <c r="AT253" s="345"/>
      <c r="AZ253" s="344"/>
    </row>
    <row r="254" spans="1:53">
      <c r="F254" s="298"/>
      <c r="M254" s="342"/>
      <c r="O254" s="342"/>
      <c r="Q254" s="342"/>
      <c r="R254" s="342"/>
      <c r="S254" s="342"/>
      <c r="T254" s="342"/>
      <c r="U254" s="342"/>
      <c r="V254" s="342"/>
      <c r="AZ254" s="344"/>
    </row>
    <row r="255" spans="1:53">
      <c r="F255" s="298"/>
      <c r="M255" s="342"/>
      <c r="O255" s="342"/>
      <c r="Q255" s="342"/>
      <c r="R255" s="342"/>
      <c r="S255" s="342"/>
      <c r="T255" s="342"/>
      <c r="U255" s="342"/>
      <c r="V255" s="342"/>
    </row>
    <row r="256" spans="1:53">
      <c r="F256" s="298"/>
      <c r="M256" s="342"/>
      <c r="O256" s="342"/>
      <c r="Q256" s="342"/>
      <c r="R256" s="342"/>
      <c r="S256" s="342"/>
      <c r="T256" s="342"/>
      <c r="U256" s="342"/>
      <c r="V256" s="342"/>
    </row>
    <row r="257" spans="6:22">
      <c r="F257" s="298"/>
      <c r="M257" s="342"/>
      <c r="O257" s="342"/>
      <c r="Q257" s="342"/>
      <c r="R257" s="342"/>
      <c r="S257" s="342"/>
      <c r="T257" s="342"/>
      <c r="U257" s="342"/>
      <c r="V257" s="342"/>
    </row>
    <row r="258" spans="6:22">
      <c r="F258" s="298"/>
      <c r="M258" s="342"/>
      <c r="O258" s="342"/>
      <c r="Q258" s="342"/>
      <c r="R258" s="342"/>
      <c r="S258" s="342"/>
      <c r="T258" s="342"/>
      <c r="U258" s="342"/>
      <c r="V258" s="342"/>
    </row>
    <row r="259" spans="6:22">
      <c r="F259" s="298"/>
      <c r="M259" s="342"/>
      <c r="O259" s="342"/>
      <c r="Q259" s="342"/>
      <c r="R259" s="342"/>
      <c r="S259" s="342"/>
      <c r="T259" s="342"/>
      <c r="U259" s="342"/>
      <c r="V259" s="342"/>
    </row>
    <row r="260" spans="6:22">
      <c r="F260" s="298"/>
      <c r="M260" s="342"/>
      <c r="O260" s="342"/>
      <c r="Q260" s="342"/>
      <c r="R260" s="342"/>
      <c r="S260" s="342"/>
      <c r="T260" s="342"/>
      <c r="U260" s="342"/>
      <c r="V260" s="342"/>
    </row>
    <row r="269" spans="6:22">
      <c r="R269" s="342"/>
    </row>
    <row r="270" spans="6:22">
      <c r="R270" s="342"/>
    </row>
    <row r="271" spans="6:22">
      <c r="M271" s="342"/>
      <c r="O271" s="342"/>
      <c r="P271" s="342"/>
      <c r="Q271" s="342"/>
      <c r="R271" s="342"/>
    </row>
    <row r="272" spans="6:22">
      <c r="M272" s="342"/>
      <c r="O272" s="342"/>
      <c r="P272" s="342"/>
      <c r="Q272" s="342"/>
      <c r="R272" s="342"/>
    </row>
    <row r="273" spans="13:18">
      <c r="M273" s="342"/>
      <c r="O273" s="342"/>
      <c r="P273" s="342"/>
      <c r="Q273" s="342"/>
    </row>
    <row r="274" spans="13:18">
      <c r="M274" s="342"/>
      <c r="O274" s="342"/>
      <c r="P274" s="342"/>
      <c r="Q274" s="342"/>
    </row>
    <row r="276" spans="13:18">
      <c r="M276" s="342"/>
      <c r="O276" s="342"/>
      <c r="P276" s="342"/>
      <c r="Q276" s="342"/>
      <c r="R276" s="342"/>
    </row>
    <row r="277" spans="13:18">
      <c r="M277" s="342"/>
      <c r="O277" s="342"/>
      <c r="P277" s="342"/>
      <c r="Q277" s="342"/>
      <c r="R277" s="342"/>
    </row>
    <row r="284" spans="13:18">
      <c r="M284" s="342"/>
      <c r="O284" s="342"/>
      <c r="P284" s="342"/>
      <c r="Q284" s="342"/>
      <c r="R284" s="342"/>
    </row>
    <row r="285" spans="13:18">
      <c r="M285" s="342"/>
      <c r="O285" s="342"/>
      <c r="P285" s="342"/>
      <c r="Q285" s="342"/>
      <c r="R285" s="342"/>
    </row>
    <row r="286" spans="13:18">
      <c r="M286" s="342"/>
      <c r="O286" s="342"/>
      <c r="P286" s="342"/>
      <c r="Q286" s="342"/>
      <c r="R286" s="342"/>
    </row>
    <row r="290" spans="13:18">
      <c r="M290" s="342"/>
      <c r="O290" s="342"/>
      <c r="P290" s="342"/>
      <c r="Q290" s="342"/>
      <c r="R290" s="342"/>
    </row>
    <row r="291" spans="13:18">
      <c r="M291" s="342"/>
      <c r="O291" s="342"/>
      <c r="P291" s="342"/>
      <c r="Q291" s="342"/>
      <c r="R291" s="342"/>
    </row>
    <row r="292" spans="13:18">
      <c r="M292" s="342"/>
      <c r="O292" s="342"/>
      <c r="P292" s="342"/>
      <c r="Q292" s="342"/>
      <c r="R292" s="342"/>
    </row>
    <row r="293" spans="13:18">
      <c r="M293" s="342"/>
      <c r="O293" s="342"/>
      <c r="P293" s="342"/>
      <c r="Q293" s="342"/>
      <c r="R293" s="342"/>
    </row>
    <row r="294" spans="13:18">
      <c r="M294" s="342"/>
      <c r="O294" s="342"/>
      <c r="P294" s="342"/>
      <c r="Q294" s="342"/>
      <c r="R294" s="342"/>
    </row>
    <row r="295" spans="13:18">
      <c r="M295" s="342"/>
      <c r="O295" s="342"/>
      <c r="P295" s="342"/>
      <c r="Q295" s="342"/>
      <c r="R295" s="342"/>
    </row>
    <row r="296" spans="13:18">
      <c r="M296" s="342"/>
      <c r="O296" s="342"/>
      <c r="P296" s="342"/>
      <c r="Q296" s="342"/>
      <c r="R296" s="342"/>
    </row>
    <row r="297" spans="13:18">
      <c r="M297" s="342"/>
      <c r="O297" s="342"/>
      <c r="P297" s="342"/>
      <c r="Q297" s="342"/>
      <c r="R297" s="342"/>
    </row>
    <row r="298" spans="13:18">
      <c r="M298" s="342"/>
      <c r="O298" s="342"/>
      <c r="P298" s="342"/>
      <c r="Q298" s="342"/>
      <c r="R298" s="342"/>
    </row>
    <row r="299" spans="13:18">
      <c r="M299" s="342"/>
      <c r="O299" s="342"/>
      <c r="P299" s="342"/>
      <c r="Q299" s="342"/>
      <c r="R299" s="342"/>
    </row>
    <row r="300" spans="13:18">
      <c r="M300" s="342"/>
      <c r="O300" s="342"/>
      <c r="P300" s="342"/>
      <c r="Q300" s="342"/>
      <c r="R300" s="342"/>
    </row>
    <row r="301" spans="13:18">
      <c r="M301" s="342"/>
      <c r="O301" s="342"/>
      <c r="P301" s="342"/>
      <c r="Q301" s="342"/>
      <c r="R301" s="342"/>
    </row>
    <row r="302" spans="13:18">
      <c r="M302" s="342"/>
      <c r="O302" s="342"/>
      <c r="P302" s="342"/>
      <c r="Q302" s="342"/>
      <c r="R302" s="342"/>
    </row>
    <row r="303" spans="13:18">
      <c r="M303" s="342"/>
      <c r="O303" s="342"/>
      <c r="P303" s="342"/>
      <c r="Q303" s="342"/>
      <c r="R303" s="342"/>
    </row>
    <row r="304" spans="13:18">
      <c r="M304" s="342"/>
      <c r="O304" s="342"/>
      <c r="P304" s="342"/>
      <c r="Q304" s="342"/>
      <c r="R304" s="342"/>
    </row>
    <row r="305" spans="13:18">
      <c r="M305" s="342"/>
      <c r="O305" s="342"/>
      <c r="P305" s="342"/>
      <c r="Q305" s="342"/>
      <c r="R305" s="342"/>
    </row>
    <row r="306" spans="13:18">
      <c r="M306" s="342"/>
      <c r="O306" s="342"/>
      <c r="P306" s="342"/>
      <c r="Q306" s="342"/>
      <c r="R306" s="342"/>
    </row>
    <row r="307" spans="13:18">
      <c r="M307" s="342"/>
      <c r="O307" s="342"/>
      <c r="P307" s="342"/>
      <c r="Q307" s="342"/>
      <c r="R307" s="342"/>
    </row>
    <row r="308" spans="13:18">
      <c r="M308" s="342"/>
      <c r="O308" s="342"/>
      <c r="P308" s="342"/>
      <c r="Q308" s="342"/>
      <c r="R308" s="342"/>
    </row>
    <row r="309" spans="13:18">
      <c r="M309" s="342"/>
      <c r="O309" s="342"/>
      <c r="P309" s="342"/>
      <c r="Q309" s="342"/>
      <c r="R309" s="342"/>
    </row>
    <row r="310" spans="13:18">
      <c r="M310" s="342"/>
      <c r="O310" s="342"/>
      <c r="P310" s="342"/>
      <c r="Q310" s="342"/>
      <c r="R310" s="342"/>
    </row>
    <row r="311" spans="13:18">
      <c r="M311" s="342"/>
      <c r="O311" s="342"/>
      <c r="P311" s="342"/>
      <c r="Q311" s="342"/>
      <c r="R311" s="342"/>
    </row>
    <row r="312" spans="13:18">
      <c r="M312" s="342"/>
      <c r="O312" s="342"/>
      <c r="P312" s="342"/>
      <c r="Q312" s="342"/>
      <c r="R312" s="342"/>
    </row>
    <row r="313" spans="13:18">
      <c r="M313" s="342"/>
      <c r="O313" s="342"/>
      <c r="P313" s="342"/>
      <c r="Q313" s="342"/>
      <c r="R313" s="342"/>
    </row>
    <row r="314" spans="13:18">
      <c r="M314" s="342"/>
      <c r="O314" s="342"/>
      <c r="P314" s="342"/>
      <c r="Q314" s="342"/>
      <c r="R314" s="342"/>
    </row>
    <row r="315" spans="13:18">
      <c r="M315" s="342"/>
      <c r="O315" s="342"/>
      <c r="P315" s="342"/>
      <c r="Q315" s="342"/>
      <c r="R315" s="342"/>
    </row>
    <row r="316" spans="13:18">
      <c r="M316" s="342"/>
      <c r="O316" s="342"/>
      <c r="P316" s="342"/>
      <c r="Q316" s="342"/>
      <c r="R316" s="342"/>
    </row>
    <row r="317" spans="13:18">
      <c r="M317" s="342"/>
      <c r="O317" s="342"/>
      <c r="P317" s="342"/>
      <c r="Q317" s="342"/>
      <c r="R317" s="342"/>
    </row>
    <row r="318" spans="13:18">
      <c r="M318" s="342"/>
      <c r="O318" s="342"/>
      <c r="P318" s="342"/>
      <c r="Q318" s="342"/>
      <c r="R318" s="342"/>
    </row>
    <row r="319" spans="13:18">
      <c r="M319" s="342"/>
      <c r="O319" s="342"/>
      <c r="P319" s="342"/>
      <c r="Q319" s="342"/>
      <c r="R319" s="342"/>
    </row>
    <row r="320" spans="13:18">
      <c r="M320" s="342"/>
      <c r="O320" s="342"/>
      <c r="P320" s="342"/>
      <c r="Q320" s="342"/>
      <c r="R320" s="342"/>
    </row>
    <row r="321" spans="13:18">
      <c r="M321" s="342"/>
      <c r="O321" s="342"/>
      <c r="P321" s="342"/>
      <c r="Q321" s="342"/>
      <c r="R321" s="342"/>
    </row>
    <row r="322" spans="13:18">
      <c r="M322" s="342"/>
      <c r="O322" s="342"/>
      <c r="P322" s="342"/>
      <c r="Q322" s="342"/>
      <c r="R322" s="342"/>
    </row>
    <row r="323" spans="13:18">
      <c r="M323" s="342"/>
      <c r="O323" s="342"/>
      <c r="P323" s="342"/>
      <c r="Q323" s="342"/>
      <c r="R323" s="342"/>
    </row>
    <row r="324" spans="13:18">
      <c r="M324" s="342"/>
      <c r="O324" s="342"/>
      <c r="P324" s="342"/>
      <c r="Q324" s="342"/>
      <c r="R324" s="342"/>
    </row>
    <row r="325" spans="13:18">
      <c r="M325" s="342"/>
      <c r="O325" s="342"/>
      <c r="P325" s="342"/>
      <c r="Q325" s="342"/>
      <c r="R325" s="342"/>
    </row>
    <row r="326" spans="13:18">
      <c r="M326" s="342"/>
      <c r="O326" s="342"/>
      <c r="P326" s="342"/>
      <c r="Q326" s="342"/>
      <c r="R326" s="342"/>
    </row>
    <row r="327" spans="13:18">
      <c r="M327" s="342"/>
      <c r="O327" s="342"/>
      <c r="P327" s="342"/>
      <c r="Q327" s="342"/>
      <c r="R327" s="342"/>
    </row>
    <row r="328" spans="13:18">
      <c r="M328" s="342"/>
      <c r="O328" s="342"/>
      <c r="P328" s="342"/>
      <c r="Q328" s="342"/>
      <c r="R328" s="342"/>
    </row>
    <row r="329" spans="13:18">
      <c r="M329" s="342"/>
      <c r="O329" s="342"/>
      <c r="P329" s="342"/>
      <c r="Q329" s="342"/>
      <c r="R329" s="342"/>
    </row>
    <row r="330" spans="13:18">
      <c r="M330" s="342"/>
      <c r="O330" s="342"/>
      <c r="P330" s="342"/>
      <c r="Q330" s="342"/>
      <c r="R330" s="342"/>
    </row>
    <row r="331" spans="13:18">
      <c r="M331" s="342"/>
      <c r="O331" s="342"/>
      <c r="P331" s="342"/>
      <c r="Q331" s="342"/>
      <c r="R331" s="342"/>
    </row>
    <row r="332" spans="13:18">
      <c r="M332" s="342"/>
      <c r="O332" s="342"/>
      <c r="P332" s="342"/>
      <c r="Q332" s="342"/>
      <c r="R332" s="342"/>
    </row>
    <row r="333" spans="13:18">
      <c r="M333" s="342"/>
      <c r="O333" s="342"/>
      <c r="P333" s="342"/>
      <c r="Q333" s="342"/>
      <c r="R333" s="342"/>
    </row>
    <row r="334" spans="13:18">
      <c r="M334" s="342"/>
      <c r="O334" s="342"/>
      <c r="P334" s="342"/>
      <c r="Q334" s="342"/>
      <c r="R334" s="342"/>
    </row>
    <row r="335" spans="13:18">
      <c r="M335" s="342"/>
      <c r="O335" s="342"/>
      <c r="P335" s="342"/>
      <c r="Q335" s="342"/>
      <c r="R335" s="342"/>
    </row>
    <row r="336" spans="13:18">
      <c r="M336" s="342"/>
      <c r="O336" s="342"/>
      <c r="P336" s="342"/>
      <c r="Q336" s="342"/>
      <c r="R336" s="342"/>
    </row>
    <row r="337" spans="13:18">
      <c r="M337" s="342"/>
      <c r="O337" s="342"/>
      <c r="P337" s="342"/>
      <c r="Q337" s="342"/>
      <c r="R337" s="342"/>
    </row>
    <row r="338" spans="13:18">
      <c r="M338" s="342"/>
      <c r="O338" s="342"/>
      <c r="P338" s="342"/>
      <c r="Q338" s="342"/>
      <c r="R338" s="342"/>
    </row>
    <row r="339" spans="13:18">
      <c r="M339" s="342"/>
      <c r="O339" s="342"/>
      <c r="P339" s="342"/>
      <c r="Q339" s="342"/>
      <c r="R339" s="342"/>
    </row>
    <row r="340" spans="13:18">
      <c r="M340" s="342"/>
      <c r="O340" s="342"/>
      <c r="P340" s="342"/>
      <c r="Q340" s="342"/>
      <c r="R340" s="342"/>
    </row>
    <row r="341" spans="13:18">
      <c r="M341" s="342"/>
      <c r="O341" s="342"/>
      <c r="P341" s="342"/>
      <c r="Q341" s="342"/>
      <c r="R341" s="342"/>
    </row>
    <row r="342" spans="13:18">
      <c r="M342" s="342"/>
      <c r="O342" s="342"/>
      <c r="P342" s="342"/>
      <c r="Q342" s="342"/>
      <c r="R342" s="342"/>
    </row>
    <row r="343" spans="13:18">
      <c r="M343" s="342"/>
      <c r="O343" s="342"/>
      <c r="P343" s="342"/>
      <c r="Q343" s="342"/>
      <c r="R343" s="342"/>
    </row>
    <row r="344" spans="13:18">
      <c r="M344" s="342"/>
      <c r="O344" s="342"/>
      <c r="P344" s="342"/>
      <c r="Q344" s="342"/>
      <c r="R344" s="342"/>
    </row>
    <row r="345" spans="13:18">
      <c r="M345" s="342"/>
      <c r="O345" s="342"/>
      <c r="P345" s="342"/>
      <c r="Q345" s="342"/>
      <c r="R345" s="342"/>
    </row>
    <row r="346" spans="13:18">
      <c r="M346" s="342"/>
      <c r="O346" s="342"/>
      <c r="P346" s="342"/>
      <c r="Q346" s="342"/>
      <c r="R346" s="342"/>
    </row>
    <row r="347" spans="13:18">
      <c r="M347" s="342"/>
      <c r="O347" s="342"/>
      <c r="P347" s="342"/>
      <c r="Q347" s="342"/>
      <c r="R347" s="342"/>
    </row>
    <row r="348" spans="13:18">
      <c r="M348" s="342"/>
      <c r="O348" s="342"/>
      <c r="P348" s="342"/>
      <c r="Q348" s="342"/>
      <c r="R348" s="342"/>
    </row>
    <row r="349" spans="13:18">
      <c r="M349" s="342"/>
      <c r="O349" s="342"/>
      <c r="P349" s="342"/>
      <c r="Q349" s="342"/>
      <c r="R349" s="342"/>
    </row>
    <row r="350" spans="13:18">
      <c r="M350" s="342"/>
      <c r="O350" s="342"/>
      <c r="P350" s="342"/>
      <c r="Q350" s="342"/>
      <c r="R350" s="342"/>
    </row>
    <row r="351" spans="13:18">
      <c r="M351" s="342"/>
      <c r="O351" s="342"/>
      <c r="P351" s="342"/>
      <c r="Q351" s="342"/>
      <c r="R351" s="342"/>
    </row>
    <row r="352" spans="13:18">
      <c r="M352" s="342"/>
      <c r="O352" s="342"/>
      <c r="P352" s="342"/>
      <c r="Q352" s="342"/>
      <c r="R352" s="342"/>
    </row>
    <row r="353" spans="13:18">
      <c r="M353" s="342"/>
      <c r="O353" s="342"/>
      <c r="P353" s="342"/>
      <c r="Q353" s="342"/>
      <c r="R353" s="342"/>
    </row>
    <row r="354" spans="13:18">
      <c r="M354" s="342"/>
      <c r="O354" s="342"/>
      <c r="P354" s="342"/>
      <c r="Q354" s="342"/>
      <c r="R354" s="342"/>
    </row>
    <row r="355" spans="13:18">
      <c r="M355" s="342"/>
      <c r="O355" s="342"/>
      <c r="P355" s="342"/>
      <c r="Q355" s="342"/>
      <c r="R355" s="342"/>
    </row>
    <row r="356" spans="13:18">
      <c r="M356" s="342"/>
      <c r="O356" s="342"/>
      <c r="P356" s="342"/>
      <c r="Q356" s="342"/>
      <c r="R356" s="342"/>
    </row>
    <row r="357" spans="13:18">
      <c r="M357" s="342"/>
      <c r="O357" s="342"/>
      <c r="P357" s="342"/>
      <c r="Q357" s="342"/>
      <c r="R357" s="342"/>
    </row>
    <row r="358" spans="13:18">
      <c r="M358" s="342"/>
      <c r="O358" s="342"/>
      <c r="P358" s="342"/>
      <c r="Q358" s="342"/>
      <c r="R358" s="342"/>
    </row>
    <row r="359" spans="13:18">
      <c r="M359" s="342"/>
      <c r="O359" s="342"/>
      <c r="P359" s="342"/>
      <c r="Q359" s="342"/>
      <c r="R359" s="342"/>
    </row>
    <row r="360" spans="13:18">
      <c r="M360" s="342"/>
      <c r="O360" s="342"/>
      <c r="P360" s="342"/>
      <c r="Q360" s="342"/>
      <c r="R360" s="342"/>
    </row>
    <row r="361" spans="13:18">
      <c r="M361" s="342"/>
      <c r="O361" s="342"/>
      <c r="P361" s="342"/>
      <c r="Q361" s="342"/>
      <c r="R361" s="342"/>
    </row>
    <row r="362" spans="13:18">
      <c r="M362" s="342"/>
      <c r="O362" s="342"/>
      <c r="P362" s="342"/>
      <c r="Q362" s="342"/>
      <c r="R362" s="342"/>
    </row>
    <row r="363" spans="13:18">
      <c r="M363" s="342"/>
      <c r="O363" s="342"/>
      <c r="P363" s="342"/>
      <c r="Q363" s="342"/>
      <c r="R363" s="342"/>
    </row>
    <row r="364" spans="13:18">
      <c r="M364" s="342"/>
      <c r="O364" s="342"/>
      <c r="P364" s="342"/>
      <c r="Q364" s="342"/>
      <c r="R364" s="342"/>
    </row>
  </sheetData>
  <autoFilter ref="A9:BA245"/>
  <mergeCells count="33">
    <mergeCell ref="N7:O7"/>
    <mergeCell ref="AD7:AE7"/>
    <mergeCell ref="AH7:AI7"/>
    <mergeCell ref="B5:R5"/>
    <mergeCell ref="A7:A8"/>
    <mergeCell ref="B7:B8"/>
    <mergeCell ref="C7:D7"/>
    <mergeCell ref="E7:E8"/>
    <mergeCell ref="F7:F8"/>
    <mergeCell ref="G7:H7"/>
    <mergeCell ref="I7:I8"/>
    <mergeCell ref="T7:U7"/>
    <mergeCell ref="V7:W7"/>
    <mergeCell ref="X7:Y7"/>
    <mergeCell ref="Z7:AA7"/>
    <mergeCell ref="AB7:AC7"/>
    <mergeCell ref="AF7:AG7"/>
    <mergeCell ref="B4:R4"/>
    <mergeCell ref="K1:Q1"/>
    <mergeCell ref="K2:Q3"/>
    <mergeCell ref="AX7:AY7"/>
    <mergeCell ref="AZ7:BA7"/>
    <mergeCell ref="AL7:AM7"/>
    <mergeCell ref="AN7:AO7"/>
    <mergeCell ref="AP7:AQ7"/>
    <mergeCell ref="AR7:AS7"/>
    <mergeCell ref="AT7:AU7"/>
    <mergeCell ref="AV7:AW7"/>
    <mergeCell ref="AJ7:AK7"/>
    <mergeCell ref="J7:K7"/>
    <mergeCell ref="L7:M7"/>
    <mergeCell ref="P7:Q7"/>
    <mergeCell ref="R7:S7"/>
  </mergeCells>
  <pageMargins left="0.8" right="0.2" top="0.3" bottom="0.3" header="0.1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A519"/>
  <sheetViews>
    <sheetView topLeftCell="A7" workbookViewId="0">
      <pane xSplit="8" ySplit="5" topLeftCell="I336" activePane="bottomRight" state="frozen"/>
      <selection activeCell="A7" sqref="A7"/>
      <selection pane="topRight" activeCell="I7" sqref="I7"/>
      <selection pane="bottomLeft" activeCell="A12" sqref="A12"/>
      <selection pane="bottomRight" activeCell="E353" sqref="E353"/>
    </sheetView>
  </sheetViews>
  <sheetFormatPr defaultRowHeight="12.75"/>
  <cols>
    <col min="1" max="1" width="4.85546875" style="298" customWidth="1"/>
    <col min="2" max="2" width="8.42578125" style="298" customWidth="1"/>
    <col min="3" max="3" width="7.85546875" style="298" customWidth="1"/>
    <col min="4" max="4" width="8.7109375" style="298" customWidth="1"/>
    <col min="5" max="5" width="44" style="298" customWidth="1"/>
    <col min="6" max="6" width="13.5703125" style="298" customWidth="1"/>
    <col min="7" max="8" width="5.85546875" style="299" customWidth="1"/>
    <col min="9" max="9" width="4.85546875" style="298" customWidth="1"/>
    <col min="10" max="10" width="13.140625" style="298" customWidth="1"/>
    <col min="11" max="11" width="13.28515625" style="298" customWidth="1"/>
    <col min="12" max="12" width="13.7109375" style="298" customWidth="1"/>
    <col min="13" max="13" width="14" style="298" customWidth="1"/>
    <col min="14" max="14" width="13.7109375" style="298" customWidth="1"/>
    <col min="15" max="15" width="14" style="298" customWidth="1"/>
    <col min="16" max="16" width="12.7109375" style="298" customWidth="1"/>
    <col min="17" max="17" width="14.5703125" style="298" customWidth="1"/>
    <col min="18" max="18" width="13.28515625" style="298" customWidth="1"/>
    <col min="19" max="19" width="13" style="298" customWidth="1"/>
    <col min="20" max="20" width="14" style="298" customWidth="1"/>
    <col min="21" max="21" width="5" style="298" customWidth="1"/>
    <col min="22" max="22" width="13.7109375" style="298" customWidth="1"/>
    <col min="23" max="23" width="13.42578125" style="298" customWidth="1"/>
    <col min="24" max="24" width="6.140625" style="298" customWidth="1"/>
    <col min="25" max="25" width="7.140625" style="298" customWidth="1"/>
    <col min="26" max="27" width="9.42578125" style="298" customWidth="1"/>
    <col min="28" max="28" width="11.140625" style="298" customWidth="1"/>
    <col min="29" max="29" width="13" style="298" customWidth="1"/>
    <col min="30" max="30" width="4.5703125" style="298" customWidth="1"/>
    <col min="31" max="31" width="13.5703125" style="298" customWidth="1"/>
    <col min="32" max="32" width="4.5703125" style="298" customWidth="1"/>
    <col min="33" max="33" width="13.5703125" style="298" customWidth="1"/>
    <col min="34" max="34" width="4.42578125" style="298" customWidth="1"/>
    <col min="35" max="35" width="12.7109375" style="298" customWidth="1"/>
    <col min="36" max="36" width="11.140625" style="298" customWidth="1"/>
    <col min="37" max="37" width="4.7109375" style="298" customWidth="1"/>
    <col min="38" max="38" width="12.28515625" style="298" customWidth="1"/>
    <col min="39" max="39" width="11.42578125" style="298" customWidth="1"/>
    <col min="40" max="40" width="11.28515625" style="298" customWidth="1"/>
    <col min="41" max="41" width="11.140625" style="298" customWidth="1"/>
    <col min="42" max="43" width="12.5703125" style="298" customWidth="1"/>
    <col min="44" max="44" width="13.42578125" style="298" customWidth="1"/>
    <col min="45" max="45" width="12.7109375" style="298" customWidth="1"/>
    <col min="46" max="46" width="11.85546875" style="298" customWidth="1"/>
    <col min="47" max="47" width="11.5703125" style="298" customWidth="1"/>
    <col min="48" max="48" width="7.5703125" style="298" customWidth="1"/>
    <col min="49" max="49" width="8.140625" style="298" customWidth="1"/>
    <col min="50" max="50" width="7.5703125" style="298" customWidth="1"/>
    <col min="51" max="51" width="7.42578125" style="298" customWidth="1"/>
    <col min="52" max="53" width="13.140625" style="298" customWidth="1"/>
    <col min="54" max="16384" width="9.140625" style="298"/>
  </cols>
  <sheetData>
    <row r="1" spans="1:53" ht="12.75" customHeight="1">
      <c r="A1" s="294"/>
      <c r="B1" s="295" t="s">
        <v>161</v>
      </c>
      <c r="C1" s="296"/>
      <c r="D1" s="296"/>
      <c r="E1" s="297"/>
      <c r="I1" s="296"/>
      <c r="L1" s="542" t="s">
        <v>286</v>
      </c>
      <c r="M1" s="542"/>
      <c r="N1" s="542"/>
      <c r="O1" s="542"/>
      <c r="P1" s="542"/>
      <c r="Q1" s="542"/>
      <c r="R1" s="429"/>
      <c r="T1" s="296"/>
      <c r="U1" s="296"/>
      <c r="V1" s="296"/>
      <c r="W1" s="296"/>
      <c r="X1" s="296"/>
      <c r="Y1" s="296"/>
      <c r="Z1" s="296"/>
      <c r="AA1" s="296"/>
      <c r="AB1" s="296"/>
      <c r="AC1" s="296"/>
      <c r="AD1" s="296"/>
      <c r="AE1" s="296"/>
      <c r="AF1" s="509"/>
      <c r="AG1" s="509"/>
      <c r="AH1" s="296"/>
      <c r="AI1" s="296"/>
      <c r="AJ1" s="296"/>
      <c r="AK1" s="296"/>
      <c r="AL1" s="296"/>
      <c r="AM1" s="296"/>
      <c r="AN1" s="296"/>
      <c r="AO1" s="296"/>
      <c r="AP1" s="296"/>
      <c r="AQ1" s="296"/>
      <c r="AR1" s="296"/>
      <c r="AS1" s="296"/>
      <c r="AT1" s="296"/>
      <c r="AU1" s="296"/>
      <c r="AV1" s="296"/>
      <c r="AW1" s="296"/>
      <c r="AX1" s="296"/>
      <c r="AY1" s="296"/>
      <c r="AZ1" s="296"/>
      <c r="BA1" s="296"/>
    </row>
    <row r="2" spans="1:53" ht="12.75" customHeight="1">
      <c r="A2" s="294"/>
      <c r="B2" s="295" t="s">
        <v>275</v>
      </c>
      <c r="C2" s="296"/>
      <c r="D2" s="296"/>
      <c r="E2" s="296"/>
      <c r="I2" s="300"/>
      <c r="L2" s="543" t="s">
        <v>228</v>
      </c>
      <c r="M2" s="543"/>
      <c r="N2" s="543"/>
      <c r="O2" s="543"/>
      <c r="P2" s="543"/>
      <c r="Q2" s="543"/>
      <c r="R2" s="430"/>
      <c r="T2" s="300"/>
      <c r="U2" s="300"/>
      <c r="V2" s="300"/>
      <c r="W2" s="300"/>
      <c r="X2" s="300"/>
      <c r="Y2" s="300"/>
      <c r="Z2" s="300"/>
      <c r="AA2" s="300"/>
      <c r="AB2" s="300"/>
      <c r="AC2" s="300"/>
      <c r="AD2" s="300"/>
      <c r="AE2" s="300"/>
      <c r="AF2" s="510"/>
      <c r="AG2" s="510"/>
      <c r="AH2" s="300"/>
      <c r="AI2" s="300"/>
      <c r="AJ2" s="300"/>
      <c r="AK2" s="300"/>
      <c r="AL2" s="300"/>
      <c r="AM2" s="300"/>
      <c r="AN2" s="300"/>
      <c r="AO2" s="300"/>
      <c r="AP2" s="300"/>
      <c r="AQ2" s="300"/>
      <c r="AR2" s="300"/>
      <c r="AS2" s="300"/>
      <c r="AT2" s="300"/>
      <c r="AU2" s="300"/>
      <c r="AV2" s="300"/>
      <c r="AW2" s="300"/>
      <c r="AX2" s="300"/>
      <c r="AY2" s="300"/>
      <c r="AZ2" s="300"/>
      <c r="BA2" s="300"/>
    </row>
    <row r="3" spans="1:53" ht="10.5" customHeight="1">
      <c r="A3" s="296"/>
      <c r="B3" s="296"/>
      <c r="C3" s="296"/>
      <c r="D3" s="296"/>
      <c r="E3" s="296"/>
      <c r="F3" s="300"/>
      <c r="G3" s="302"/>
      <c r="H3" s="302"/>
      <c r="I3" s="300"/>
      <c r="L3" s="543"/>
      <c r="M3" s="543"/>
      <c r="N3" s="543"/>
      <c r="O3" s="543"/>
      <c r="P3" s="543"/>
      <c r="Q3" s="543"/>
      <c r="R3" s="430"/>
      <c r="T3" s="300"/>
      <c r="U3" s="300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510"/>
      <c r="AG3" s="510"/>
      <c r="AH3" s="300"/>
      <c r="AI3" s="300"/>
      <c r="AJ3" s="300"/>
      <c r="AK3" s="300"/>
      <c r="AL3" s="300"/>
      <c r="AM3" s="300"/>
      <c r="AN3" s="300"/>
      <c r="AO3" s="300"/>
      <c r="AP3" s="300"/>
      <c r="AQ3" s="300"/>
      <c r="AR3" s="300"/>
      <c r="AS3" s="300"/>
      <c r="AT3" s="300"/>
      <c r="AU3" s="300"/>
      <c r="AV3" s="300"/>
      <c r="AW3" s="300"/>
      <c r="AX3" s="300"/>
      <c r="AY3" s="300"/>
      <c r="AZ3" s="300"/>
      <c r="BA3" s="300"/>
    </row>
    <row r="4" spans="1:53" ht="19.5" customHeight="1">
      <c r="B4" s="544" t="s">
        <v>151</v>
      </c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303"/>
      <c r="T4" s="305"/>
      <c r="U4" s="305"/>
      <c r="V4" s="305"/>
      <c r="W4" s="305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5"/>
      <c r="AN4" s="305"/>
      <c r="AO4" s="305"/>
      <c r="AP4" s="305"/>
      <c r="AQ4" s="305"/>
      <c r="AR4" s="305"/>
      <c r="AS4" s="305"/>
      <c r="AT4" s="305"/>
      <c r="AU4" s="305"/>
      <c r="AV4" s="305"/>
      <c r="AW4" s="305"/>
      <c r="AX4" s="305"/>
      <c r="AY4" s="305"/>
      <c r="AZ4" s="305"/>
      <c r="BA4" s="305"/>
    </row>
    <row r="5" spans="1:53" ht="15">
      <c r="B5" s="545" t="s">
        <v>319</v>
      </c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306"/>
    </row>
    <row r="7" spans="1:53" ht="13.5" customHeight="1">
      <c r="A7" s="546" t="s">
        <v>46</v>
      </c>
      <c r="B7" s="540" t="s">
        <v>27</v>
      </c>
      <c r="C7" s="548" t="s">
        <v>1</v>
      </c>
      <c r="D7" s="549"/>
      <c r="E7" s="540" t="s">
        <v>0</v>
      </c>
      <c r="F7" s="540" t="s">
        <v>152</v>
      </c>
      <c r="G7" s="550" t="s">
        <v>153</v>
      </c>
      <c r="H7" s="550"/>
      <c r="I7" s="541" t="s">
        <v>46</v>
      </c>
      <c r="J7" s="540" t="s">
        <v>288</v>
      </c>
      <c r="K7" s="540"/>
      <c r="L7" s="540" t="s">
        <v>289</v>
      </c>
      <c r="M7" s="540"/>
      <c r="N7" s="540" t="s">
        <v>473</v>
      </c>
      <c r="O7" s="540"/>
      <c r="P7" s="540" t="s">
        <v>290</v>
      </c>
      <c r="Q7" s="540"/>
      <c r="R7" s="540" t="s">
        <v>291</v>
      </c>
      <c r="S7" s="540"/>
      <c r="T7" s="540" t="s">
        <v>292</v>
      </c>
      <c r="U7" s="540"/>
      <c r="V7" s="540" t="s">
        <v>293</v>
      </c>
      <c r="W7" s="540"/>
      <c r="X7" s="540" t="s">
        <v>294</v>
      </c>
      <c r="Y7" s="540"/>
      <c r="Z7" s="540" t="s">
        <v>295</v>
      </c>
      <c r="AA7" s="540"/>
      <c r="AB7" s="540" t="s">
        <v>296</v>
      </c>
      <c r="AC7" s="540"/>
      <c r="AD7" s="540" t="s">
        <v>297</v>
      </c>
      <c r="AE7" s="540"/>
      <c r="AF7" s="540" t="s">
        <v>461</v>
      </c>
      <c r="AG7" s="540"/>
      <c r="AH7" s="540" t="s">
        <v>298</v>
      </c>
      <c r="AI7" s="540"/>
      <c r="AJ7" s="540" t="s">
        <v>299</v>
      </c>
      <c r="AK7" s="540"/>
      <c r="AL7" s="540" t="s">
        <v>300</v>
      </c>
      <c r="AM7" s="540"/>
      <c r="AN7" s="540" t="s">
        <v>301</v>
      </c>
      <c r="AO7" s="540"/>
      <c r="AP7" s="540" t="s">
        <v>302</v>
      </c>
      <c r="AQ7" s="540"/>
      <c r="AR7" s="540" t="s">
        <v>303</v>
      </c>
      <c r="AS7" s="540"/>
      <c r="AT7" s="540" t="s">
        <v>304</v>
      </c>
      <c r="AU7" s="540"/>
      <c r="AV7" s="540" t="s">
        <v>305</v>
      </c>
      <c r="AW7" s="540"/>
      <c r="AX7" s="540" t="s">
        <v>306</v>
      </c>
      <c r="AY7" s="540"/>
      <c r="AZ7" s="540" t="s">
        <v>307</v>
      </c>
      <c r="BA7" s="540"/>
    </row>
    <row r="8" spans="1:53" ht="22.5" customHeight="1">
      <c r="A8" s="547"/>
      <c r="B8" s="540"/>
      <c r="C8" s="431" t="s">
        <v>20</v>
      </c>
      <c r="D8" s="428" t="s">
        <v>39</v>
      </c>
      <c r="E8" s="540"/>
      <c r="F8" s="540"/>
      <c r="G8" s="432" t="s">
        <v>29</v>
      </c>
      <c r="H8" s="432" t="s">
        <v>30</v>
      </c>
      <c r="I8" s="541"/>
      <c r="J8" s="428" t="s">
        <v>29</v>
      </c>
      <c r="K8" s="428" t="s">
        <v>30</v>
      </c>
      <c r="L8" s="428" t="s">
        <v>29</v>
      </c>
      <c r="M8" s="428" t="s">
        <v>30</v>
      </c>
      <c r="N8" s="513" t="s">
        <v>29</v>
      </c>
      <c r="O8" s="513" t="s">
        <v>30</v>
      </c>
      <c r="P8" s="428" t="s">
        <v>29</v>
      </c>
      <c r="Q8" s="428" t="s">
        <v>30</v>
      </c>
      <c r="R8" s="428" t="s">
        <v>29</v>
      </c>
      <c r="S8" s="428" t="s">
        <v>30</v>
      </c>
      <c r="T8" s="428" t="s">
        <v>29</v>
      </c>
      <c r="U8" s="428" t="s">
        <v>30</v>
      </c>
      <c r="V8" s="428" t="s">
        <v>29</v>
      </c>
      <c r="W8" s="428" t="s">
        <v>30</v>
      </c>
      <c r="X8" s="428" t="s">
        <v>29</v>
      </c>
      <c r="Y8" s="428" t="s">
        <v>30</v>
      </c>
      <c r="Z8" s="428" t="s">
        <v>29</v>
      </c>
      <c r="AA8" s="428" t="s">
        <v>30</v>
      </c>
      <c r="AB8" s="428" t="s">
        <v>29</v>
      </c>
      <c r="AC8" s="428" t="s">
        <v>30</v>
      </c>
      <c r="AD8" s="428" t="s">
        <v>29</v>
      </c>
      <c r="AE8" s="428" t="s">
        <v>30</v>
      </c>
      <c r="AF8" s="508" t="s">
        <v>29</v>
      </c>
      <c r="AG8" s="508" t="s">
        <v>30</v>
      </c>
      <c r="AH8" s="428" t="s">
        <v>29</v>
      </c>
      <c r="AI8" s="428" t="s">
        <v>30</v>
      </c>
      <c r="AJ8" s="428" t="s">
        <v>29</v>
      </c>
      <c r="AK8" s="428" t="s">
        <v>30</v>
      </c>
      <c r="AL8" s="428" t="s">
        <v>29</v>
      </c>
      <c r="AM8" s="428" t="s">
        <v>30</v>
      </c>
      <c r="AN8" s="428" t="s">
        <v>29</v>
      </c>
      <c r="AO8" s="428" t="s">
        <v>30</v>
      </c>
      <c r="AP8" s="428" t="s">
        <v>29</v>
      </c>
      <c r="AQ8" s="428" t="s">
        <v>30</v>
      </c>
      <c r="AR8" s="428" t="s">
        <v>29</v>
      </c>
      <c r="AS8" s="428" t="s">
        <v>30</v>
      </c>
      <c r="AT8" s="428" t="s">
        <v>29</v>
      </c>
      <c r="AU8" s="428" t="s">
        <v>30</v>
      </c>
      <c r="AV8" s="428" t="s">
        <v>29</v>
      </c>
      <c r="AW8" s="428" t="s">
        <v>30</v>
      </c>
      <c r="AX8" s="428" t="s">
        <v>29</v>
      </c>
      <c r="AY8" s="428" t="s">
        <v>30</v>
      </c>
      <c r="AZ8" s="428" t="s">
        <v>29</v>
      </c>
      <c r="BA8" s="428" t="s">
        <v>30</v>
      </c>
    </row>
    <row r="9" spans="1:53" s="312" customFormat="1" ht="8.25" customHeight="1">
      <c r="A9" s="311">
        <v>1</v>
      </c>
      <c r="B9" s="311">
        <v>2</v>
      </c>
      <c r="C9" s="311">
        <v>3</v>
      </c>
      <c r="D9" s="311">
        <v>4</v>
      </c>
      <c r="E9" s="311">
        <v>5</v>
      </c>
      <c r="F9" s="311">
        <v>6</v>
      </c>
      <c r="G9" s="311">
        <v>7</v>
      </c>
      <c r="H9" s="311">
        <v>8</v>
      </c>
      <c r="I9" s="311">
        <v>9</v>
      </c>
      <c r="J9" s="311">
        <v>10</v>
      </c>
      <c r="K9" s="311">
        <v>11</v>
      </c>
      <c r="L9" s="311">
        <v>12</v>
      </c>
      <c r="M9" s="311">
        <v>13</v>
      </c>
      <c r="N9" s="311">
        <v>12</v>
      </c>
      <c r="O9" s="311">
        <v>13</v>
      </c>
      <c r="P9" s="311">
        <v>14</v>
      </c>
      <c r="Q9" s="311">
        <v>15</v>
      </c>
      <c r="R9" s="311">
        <v>16</v>
      </c>
      <c r="S9" s="311">
        <v>17</v>
      </c>
      <c r="T9" s="311">
        <v>18</v>
      </c>
      <c r="U9" s="311">
        <v>19</v>
      </c>
      <c r="V9" s="311">
        <v>20</v>
      </c>
      <c r="W9" s="311">
        <v>21</v>
      </c>
      <c r="X9" s="311">
        <v>22</v>
      </c>
      <c r="Y9" s="311">
        <v>23</v>
      </c>
      <c r="Z9" s="311">
        <v>24</v>
      </c>
      <c r="AA9" s="311">
        <v>25</v>
      </c>
      <c r="AB9" s="311">
        <v>26</v>
      </c>
      <c r="AC9" s="311">
        <v>27</v>
      </c>
      <c r="AD9" s="311">
        <v>28</v>
      </c>
      <c r="AE9" s="311">
        <v>29</v>
      </c>
      <c r="AF9" s="311">
        <v>28</v>
      </c>
      <c r="AG9" s="311">
        <v>29</v>
      </c>
      <c r="AH9" s="311">
        <v>30</v>
      </c>
      <c r="AI9" s="311">
        <v>31</v>
      </c>
      <c r="AJ9" s="311">
        <v>32</v>
      </c>
      <c r="AK9" s="311">
        <v>33</v>
      </c>
      <c r="AL9" s="311">
        <v>34</v>
      </c>
      <c r="AM9" s="311">
        <v>35</v>
      </c>
      <c r="AN9" s="311">
        <v>36</v>
      </c>
      <c r="AO9" s="311">
        <v>37</v>
      </c>
      <c r="AP9" s="311">
        <v>38</v>
      </c>
      <c r="AQ9" s="311">
        <v>39</v>
      </c>
      <c r="AR9" s="311">
        <v>40</v>
      </c>
      <c r="AS9" s="311">
        <v>41</v>
      </c>
      <c r="AT9" s="311">
        <v>42</v>
      </c>
      <c r="AU9" s="311">
        <v>43</v>
      </c>
      <c r="AV9" s="311">
        <v>44</v>
      </c>
      <c r="AW9" s="311">
        <v>45</v>
      </c>
      <c r="AX9" s="311">
        <v>46</v>
      </c>
      <c r="AY9" s="311">
        <v>47</v>
      </c>
      <c r="AZ9" s="311">
        <v>48</v>
      </c>
      <c r="BA9" s="311">
        <v>49</v>
      </c>
    </row>
    <row r="10" spans="1:53" s="320" customFormat="1" ht="16.5" customHeight="1">
      <c r="A10" s="63" t="str">
        <f t="array" ref="A10">IF(C10&lt;&gt;0,SUM(($C10:C$15&lt;&gt;0)*1),"")</f>
        <v/>
      </c>
      <c r="B10" s="313"/>
      <c r="C10" s="314"/>
      <c r="D10" s="313"/>
      <c r="E10" s="315" t="s">
        <v>266</v>
      </c>
      <c r="F10" s="316"/>
      <c r="G10" s="317"/>
      <c r="H10" s="317"/>
      <c r="I10" s="318"/>
      <c r="J10" s="319">
        <f ca="1">'SC-III'!J244</f>
        <v>1342165410</v>
      </c>
      <c r="K10" s="319">
        <f ca="1">'SC-III'!K244</f>
        <v>0</v>
      </c>
      <c r="L10" s="319">
        <f ca="1">'SC-III'!L244</f>
        <v>1694774692</v>
      </c>
      <c r="M10" s="319">
        <f ca="1">'SC-III'!M244</f>
        <v>0</v>
      </c>
      <c r="N10" s="319">
        <f ca="1">'SC-III'!N244</f>
        <v>0</v>
      </c>
      <c r="O10" s="319">
        <f ca="1">'SC-III'!O244</f>
        <v>0</v>
      </c>
      <c r="P10" s="319">
        <f ca="1">'SC-III'!P244</f>
        <v>452614594</v>
      </c>
      <c r="Q10" s="319">
        <f ca="1">'SC-III'!Q244</f>
        <v>0</v>
      </c>
      <c r="R10" s="319">
        <f ca="1">'SC-III'!R244</f>
        <v>0</v>
      </c>
      <c r="S10" s="319">
        <f ca="1">'SC-III'!S244</f>
        <v>0</v>
      </c>
      <c r="T10" s="319">
        <f ca="1">'SC-III'!T244</f>
        <v>22599987302</v>
      </c>
      <c r="U10" s="319">
        <f ca="1">'SC-III'!U244</f>
        <v>0</v>
      </c>
      <c r="V10" s="319">
        <f ca="1">'SC-III'!V244</f>
        <v>4299540884</v>
      </c>
      <c r="W10" s="319">
        <f ca="1">'SC-III'!W244</f>
        <v>0</v>
      </c>
      <c r="X10" s="319">
        <f ca="1">'SC-III'!X244</f>
        <v>0</v>
      </c>
      <c r="Y10" s="319">
        <f ca="1">'SC-III'!Y244</f>
        <v>0</v>
      </c>
      <c r="Z10" s="319">
        <f ca="1">'SC-III'!Z244</f>
        <v>0</v>
      </c>
      <c r="AA10" s="319">
        <f ca="1">'SC-III'!AA244</f>
        <v>0</v>
      </c>
      <c r="AB10" s="319">
        <f ca="1">'SC-III'!AB244</f>
        <v>0</v>
      </c>
      <c r="AC10" s="319">
        <f ca="1">'SC-III'!AC244</f>
        <v>5000000000</v>
      </c>
      <c r="AD10" s="319">
        <f ca="1">'SC-III'!AD244</f>
        <v>0</v>
      </c>
      <c r="AE10" s="319">
        <f ca="1">'SC-III'!AE244</f>
        <v>20000000000</v>
      </c>
      <c r="AF10" s="319">
        <f ca="1">'SC-III'!AF244</f>
        <v>0</v>
      </c>
      <c r="AG10" s="319">
        <f ca="1">'SC-III'!AG244</f>
        <v>1982640000</v>
      </c>
      <c r="AH10" s="319">
        <f ca="1">'SC-III'!AH244</f>
        <v>0</v>
      </c>
      <c r="AI10" s="319">
        <f ca="1">'SC-III'!AI244</f>
        <v>4000000000</v>
      </c>
      <c r="AJ10" s="319">
        <f ca="1">'SC-III'!AJ244</f>
        <v>583066238</v>
      </c>
      <c r="AK10" s="319">
        <f ca="1">'SC-III'!AK244</f>
        <v>0</v>
      </c>
      <c r="AL10" s="319">
        <f ca="1">'SC-III'!AL244</f>
        <v>54726467</v>
      </c>
      <c r="AM10" s="319">
        <f ca="1">'SC-III'!AM244</f>
        <v>0</v>
      </c>
      <c r="AN10" s="319">
        <f ca="1">'SC-III'!AN244</f>
        <v>0</v>
      </c>
      <c r="AO10" s="319">
        <f ca="1">'SC-III'!AO244</f>
        <v>0</v>
      </c>
      <c r="AP10" s="319">
        <f ca="1">'SC-III'!AP244</f>
        <v>0</v>
      </c>
      <c r="AQ10" s="319">
        <f ca="1">'SC-III'!AQ244</f>
        <v>0</v>
      </c>
      <c r="AR10" s="319">
        <f ca="1">'SC-III'!AR244</f>
        <v>0</v>
      </c>
      <c r="AS10" s="319">
        <f ca="1">'SC-III'!AS244</f>
        <v>0</v>
      </c>
      <c r="AT10" s="319">
        <f ca="1">'SC-III'!AT244</f>
        <v>0</v>
      </c>
      <c r="AU10" s="319">
        <f ca="1">'SC-III'!AU244</f>
        <v>0</v>
      </c>
      <c r="AV10" s="319">
        <f ca="1">'SC-III'!AV244</f>
        <v>0</v>
      </c>
      <c r="AW10" s="319">
        <f ca="1">'SC-III'!AW244</f>
        <v>0</v>
      </c>
      <c r="AX10" s="319">
        <f ca="1">'SC-III'!AX244</f>
        <v>0</v>
      </c>
      <c r="AY10" s="319">
        <f ca="1">'SC-III'!AY244</f>
        <v>0</v>
      </c>
      <c r="AZ10" s="319">
        <f ca="1">'SC-III'!AZ244</f>
        <v>0</v>
      </c>
      <c r="BA10" s="319">
        <f ca="1">'SC-III'!BA244</f>
        <v>44235587</v>
      </c>
    </row>
    <row r="11" spans="1:53" s="320" customFormat="1" ht="16.5" customHeight="1">
      <c r="A11" s="63">
        <f t="array" aca="1" ref="A11" ca="1">IF(C11&lt;&gt;0,SUM(($C$11:C11&lt;&gt;0)*1),"")</f>
        <v>1</v>
      </c>
      <c r="B11" s="321" t="str">
        <f ca="1">IF(ROWS($1:1)&gt;COUNT(Dong9),"",OFFSET(TH!C$1,SMALL(Dong9,ROWS($1:1)),))</f>
        <v/>
      </c>
      <c r="C11" s="321" t="str">
        <f ca="1">IF(ROWS($1:1)&gt;COUNT(Dong9),"",OFFSET(TH!D$1,SMALL(Dong9,ROWS($1:1)),))</f>
        <v/>
      </c>
      <c r="D11" s="321" t="str">
        <f ca="1">IF(ROWS($1:1)&gt;COUNT(Dong9),"",OFFSET(TH!E$1,SMALL(Dong9,ROWS($1:1)),))</f>
        <v/>
      </c>
      <c r="E11" s="443" t="str">
        <f ca="1">IF(ROWS($1:1)&gt;COUNT(Dong9),"",OFFSET(TH!F$1,SMALL(Dong9,ROWS($1:1)),))</f>
        <v/>
      </c>
      <c r="F11" s="377" t="str">
        <f ca="1">IF(ROWS($1:1)&gt;COUNT(Dong9),"",OFFSET(TH!K$1,SMALL(Dong9,ROWS($1:1)),))</f>
        <v/>
      </c>
      <c r="G11" s="379" t="str">
        <f ca="1">IF(ROWS($1:1)&gt;COUNT(Dong9),"",OFFSET(TH!L$1,SMALL(Dong9,ROWS($1:1)),))</f>
        <v/>
      </c>
      <c r="H11" s="379" t="str">
        <f ca="1">IF(ROWS($1:1)&gt;COUNT(Dong9),"",OFFSET(TH!M$1,SMALL(Dong9,ROWS($1:1)),))</f>
        <v/>
      </c>
      <c r="I11" s="63">
        <f t="shared" ref="I11:I89" ca="1" si="0">A11</f>
        <v>1</v>
      </c>
      <c r="J11" s="323">
        <f t="shared" ref="J11:J74" ca="1" si="1">IF($G11="1111",$F11,0)</f>
        <v>0</v>
      </c>
      <c r="K11" s="323">
        <f t="shared" ref="K11:K74" ca="1" si="2">IF($H11="1111",$F11,0)</f>
        <v>0</v>
      </c>
      <c r="L11" s="323">
        <f t="shared" ref="L11:N74" ca="1" si="3">IF($G11="1121",$F11,0)</f>
        <v>0</v>
      </c>
      <c r="M11" s="323">
        <f t="shared" ref="M11:O74" ca="1" si="4">IF($H11="1121",$F11,0)</f>
        <v>0</v>
      </c>
      <c r="N11" s="323">
        <f ca="1">IF($G11="1122",$F11,0)</f>
        <v>0</v>
      </c>
      <c r="O11" s="323">
        <f ca="1">IF($H11="1122",$F11,0)</f>
        <v>0</v>
      </c>
      <c r="P11" s="323">
        <f t="shared" ref="P11:P74" ca="1" si="5">IF($G11="1331",$F11,0)</f>
        <v>0</v>
      </c>
      <c r="Q11" s="323">
        <f t="shared" ref="Q11:Q74" ca="1" si="6">IF($H11="1331",$F11,0)</f>
        <v>0</v>
      </c>
      <c r="R11" s="323">
        <f t="shared" ref="R11:R74" ca="1" si="7">IF($G11="1388",$F11,0)</f>
        <v>0</v>
      </c>
      <c r="S11" s="323">
        <f t="shared" ref="S11:S74" ca="1" si="8">IF($H11="1388",$F11,0)</f>
        <v>0</v>
      </c>
      <c r="T11" s="323">
        <f ca="1">IF($G11="2412",$F11,0)</f>
        <v>0</v>
      </c>
      <c r="U11" s="323">
        <f ca="1">IF($H11="2412",$F11,0)</f>
        <v>0</v>
      </c>
      <c r="V11" s="323">
        <f t="shared" ref="V11:V74" ca="1" si="9">IF($G11="331",$F11,0)</f>
        <v>0</v>
      </c>
      <c r="W11" s="323">
        <f t="shared" ref="W11:W74" ca="1" si="10">IF($H11="331",$F11,0)</f>
        <v>0</v>
      </c>
      <c r="X11" s="323">
        <f t="shared" ref="X11:X74" ca="1" si="11">IF($G11="3334",$F11,0)</f>
        <v>0</v>
      </c>
      <c r="Y11" s="323">
        <f t="shared" ref="Y11:Y74" ca="1" si="12">IF($H11="3334",$F11,0)</f>
        <v>0</v>
      </c>
      <c r="Z11" s="323">
        <f t="shared" ref="Z11:Z74" ca="1" si="13">IF($G11="33382",$F11,0)</f>
        <v>0</v>
      </c>
      <c r="AA11" s="323">
        <f t="shared" ref="AA11:AA74" ca="1" si="14">IF($H11="33382",$F11,0)</f>
        <v>0</v>
      </c>
      <c r="AB11" s="323">
        <f t="shared" ref="AB11:AB74" ca="1" si="15">IF($G11="3388",$F11,0)</f>
        <v>0</v>
      </c>
      <c r="AC11" s="323">
        <f t="shared" ref="AC11:AC74" ca="1" si="16">IF($H11="3388",$F11,0)</f>
        <v>0</v>
      </c>
      <c r="AD11" s="323">
        <f t="shared" ref="AD11:AD74" ca="1" si="17">IF($G11="3411",$F11,0)</f>
        <v>0</v>
      </c>
      <c r="AE11" s="323">
        <f t="shared" ref="AE11:AE74" ca="1" si="18">IF($H11="3411",$F11,0)</f>
        <v>0</v>
      </c>
      <c r="AF11" s="323">
        <f ca="1">IF($G11="3412",$F11,0)</f>
        <v>0</v>
      </c>
      <c r="AG11" s="323">
        <f ca="1">IF($H11="3412",$F11,0)</f>
        <v>0</v>
      </c>
      <c r="AH11" s="323">
        <f t="shared" ref="AH11:AH74" ca="1" si="19">IF($G11="4111",$F11,0)</f>
        <v>0</v>
      </c>
      <c r="AI11" s="323">
        <f t="shared" ref="AI11:AI74" ca="1" si="20">IF($H11="4111",$F11,0)</f>
        <v>0</v>
      </c>
      <c r="AJ11" s="323">
        <f t="shared" ref="AJ11:AJ74" ca="1" si="21">IF($G11="4211",$F11,0)</f>
        <v>0</v>
      </c>
      <c r="AK11" s="323">
        <f t="shared" ref="AK11:AK74" ca="1" si="22">IF($H11="4211",$F11,0)</f>
        <v>0</v>
      </c>
      <c r="AL11" s="323">
        <f t="shared" ref="AL11:AL74" ca="1" si="23">IF($G11="4212",$F11,0)</f>
        <v>0</v>
      </c>
      <c r="AM11" s="323">
        <f t="shared" ref="AM11:AM74" ca="1" si="24">IF($H11="4212",$F11,0)</f>
        <v>0</v>
      </c>
      <c r="AN11" s="323">
        <f t="shared" ref="AN11:AN74" ca="1" si="25">IF($G11="515",$F11,0)</f>
        <v>0</v>
      </c>
      <c r="AO11" s="323">
        <f t="shared" ref="AO11:AO74" ca="1" si="26">IF($H11="515",$F11,0)</f>
        <v>0</v>
      </c>
      <c r="AP11" s="323">
        <f t="shared" ref="AP11:AP74" ca="1" si="27">IF($G11="635",$F11,0)</f>
        <v>0</v>
      </c>
      <c r="AQ11" s="323">
        <f t="shared" ref="AQ11:AQ74" ca="1" si="28">IF($H11="635",$F11,0)</f>
        <v>0</v>
      </c>
      <c r="AR11" s="323">
        <f t="shared" ref="AR11:AR74" ca="1" si="29">IF($G11="642",$F11,0)</f>
        <v>0</v>
      </c>
      <c r="AS11" s="323">
        <f t="shared" ref="AS11:AS74" ca="1" si="30">IF($H11="642",$F11,0)</f>
        <v>0</v>
      </c>
      <c r="AT11" s="323">
        <f t="shared" ref="AT11:AT74" ca="1" si="31">IF($G11="711",$F11,0)</f>
        <v>0</v>
      </c>
      <c r="AU11" s="323">
        <f t="shared" ref="AU11:AU74" ca="1" si="32">IF($H11="711",$F11,0)</f>
        <v>0</v>
      </c>
      <c r="AV11" s="323">
        <f t="shared" ref="AV11:AV74" ca="1" si="33">IF($G11="811",$F11,0)</f>
        <v>0</v>
      </c>
      <c r="AW11" s="323">
        <f t="shared" ref="AW11:AW74" ca="1" si="34">IF($H11="811",$F11,0)</f>
        <v>0</v>
      </c>
      <c r="AX11" s="323">
        <f t="shared" ref="AX11:AX74" ca="1" si="35">IF($G11="821",$F11,0)</f>
        <v>0</v>
      </c>
      <c r="AY11" s="323">
        <f t="shared" ref="AY11:AY74" ca="1" si="36">IF($H11="821",$F11,0)</f>
        <v>0</v>
      </c>
      <c r="AZ11" s="323">
        <f t="shared" ref="AZ11:AZ74" ca="1" si="37">IF($G11="911",$F11,0)</f>
        <v>0</v>
      </c>
      <c r="BA11" s="323">
        <f t="shared" ref="BA11:BA74" ca="1" si="38">IF($H11="911",$F11,0)</f>
        <v>0</v>
      </c>
    </row>
    <row r="12" spans="1:53" s="320" customFormat="1" ht="16.5" customHeight="1">
      <c r="A12" s="63" t="str">
        <f t="array" ref="A12">IF(C12&lt;&gt;0,SUM(($C$11:C12&lt;&gt;0)*1),"")</f>
        <v/>
      </c>
      <c r="B12" s="321"/>
      <c r="C12" s="321"/>
      <c r="D12" s="321"/>
      <c r="E12" s="443"/>
      <c r="F12" s="377"/>
      <c r="G12" s="379"/>
      <c r="H12" s="379"/>
      <c r="I12" s="63" t="str">
        <f t="shared" si="0"/>
        <v/>
      </c>
      <c r="J12" s="323">
        <f t="shared" si="1"/>
        <v>0</v>
      </c>
      <c r="K12" s="323">
        <f t="shared" si="2"/>
        <v>0</v>
      </c>
      <c r="L12" s="323">
        <f t="shared" si="3"/>
        <v>0</v>
      </c>
      <c r="M12" s="323">
        <f t="shared" si="4"/>
        <v>0</v>
      </c>
      <c r="N12" s="323">
        <f t="shared" ref="N12:N75" si="39">IF($G12="1122",$F12,0)</f>
        <v>0</v>
      </c>
      <c r="O12" s="323">
        <f t="shared" ref="O12:O75" si="40">IF($H12="1122",$F12,0)</f>
        <v>0</v>
      </c>
      <c r="P12" s="323">
        <f t="shared" si="5"/>
        <v>0</v>
      </c>
      <c r="Q12" s="323">
        <f t="shared" si="6"/>
        <v>0</v>
      </c>
      <c r="R12" s="323">
        <f t="shared" si="7"/>
        <v>0</v>
      </c>
      <c r="S12" s="323">
        <f t="shared" si="8"/>
        <v>0</v>
      </c>
      <c r="T12" s="323">
        <f t="shared" ref="T12:T75" si="41">IF($G12="2412",$F12,0)</f>
        <v>0</v>
      </c>
      <c r="U12" s="323">
        <f t="shared" ref="U12:U75" si="42">IF($H12="2412",$F12,0)</f>
        <v>0</v>
      </c>
      <c r="V12" s="323">
        <f t="shared" si="9"/>
        <v>0</v>
      </c>
      <c r="W12" s="323">
        <f t="shared" si="10"/>
        <v>0</v>
      </c>
      <c r="X12" s="323">
        <f t="shared" si="11"/>
        <v>0</v>
      </c>
      <c r="Y12" s="323">
        <f t="shared" si="12"/>
        <v>0</v>
      </c>
      <c r="Z12" s="323">
        <f t="shared" si="13"/>
        <v>0</v>
      </c>
      <c r="AA12" s="323">
        <f t="shared" si="14"/>
        <v>0</v>
      </c>
      <c r="AB12" s="323">
        <f t="shared" si="15"/>
        <v>0</v>
      </c>
      <c r="AC12" s="323">
        <f t="shared" si="16"/>
        <v>0</v>
      </c>
      <c r="AD12" s="323">
        <f t="shared" si="17"/>
        <v>0</v>
      </c>
      <c r="AE12" s="323">
        <f t="shared" si="18"/>
        <v>0</v>
      </c>
      <c r="AF12" s="323">
        <f t="shared" ref="AF12:AF75" si="43">IF($G12="3412",$F12,0)</f>
        <v>0</v>
      </c>
      <c r="AG12" s="323">
        <f t="shared" ref="AG12:AG75" si="44">IF($H12="3412",$F12,0)</f>
        <v>0</v>
      </c>
      <c r="AH12" s="323">
        <f t="shared" si="19"/>
        <v>0</v>
      </c>
      <c r="AI12" s="323">
        <f t="shared" si="20"/>
        <v>0</v>
      </c>
      <c r="AJ12" s="323">
        <f t="shared" si="21"/>
        <v>0</v>
      </c>
      <c r="AK12" s="323">
        <f t="shared" si="22"/>
        <v>0</v>
      </c>
      <c r="AL12" s="323">
        <f t="shared" si="23"/>
        <v>0</v>
      </c>
      <c r="AM12" s="323">
        <f t="shared" si="24"/>
        <v>0</v>
      </c>
      <c r="AN12" s="323">
        <f t="shared" si="25"/>
        <v>0</v>
      </c>
      <c r="AO12" s="323">
        <f t="shared" si="26"/>
        <v>0</v>
      </c>
      <c r="AP12" s="323">
        <f t="shared" si="27"/>
        <v>0</v>
      </c>
      <c r="AQ12" s="323">
        <f t="shared" si="28"/>
        <v>0</v>
      </c>
      <c r="AR12" s="323">
        <f t="shared" si="29"/>
        <v>0</v>
      </c>
      <c r="AS12" s="323">
        <f t="shared" si="30"/>
        <v>0</v>
      </c>
      <c r="AT12" s="323">
        <f t="shared" si="31"/>
        <v>0</v>
      </c>
      <c r="AU12" s="323">
        <f t="shared" si="32"/>
        <v>0</v>
      </c>
      <c r="AV12" s="323">
        <f t="shared" si="33"/>
        <v>0</v>
      </c>
      <c r="AW12" s="323">
        <f t="shared" si="34"/>
        <v>0</v>
      </c>
      <c r="AX12" s="323">
        <f t="shared" si="35"/>
        <v>0</v>
      </c>
      <c r="AY12" s="323">
        <f t="shared" si="36"/>
        <v>0</v>
      </c>
      <c r="AZ12" s="323">
        <f t="shared" si="37"/>
        <v>0</v>
      </c>
      <c r="BA12" s="323">
        <f t="shared" si="38"/>
        <v>0</v>
      </c>
    </row>
    <row r="13" spans="1:53" s="320" customFormat="1" ht="16.5" customHeight="1">
      <c r="A13" s="63" t="str">
        <f t="array" ref="A13">IF(C13&lt;&gt;0,SUM(($C$11:C13&lt;&gt;0)*1),"")</f>
        <v/>
      </c>
      <c r="B13" s="321"/>
      <c r="C13" s="321"/>
      <c r="D13" s="321"/>
      <c r="E13" s="443"/>
      <c r="F13" s="377"/>
      <c r="G13" s="379"/>
      <c r="H13" s="379"/>
      <c r="I13" s="63" t="str">
        <f t="shared" si="0"/>
        <v/>
      </c>
      <c r="J13" s="323">
        <f t="shared" si="1"/>
        <v>0</v>
      </c>
      <c r="K13" s="323">
        <f t="shared" si="2"/>
        <v>0</v>
      </c>
      <c r="L13" s="323">
        <f t="shared" si="3"/>
        <v>0</v>
      </c>
      <c r="M13" s="323">
        <f t="shared" si="4"/>
        <v>0</v>
      </c>
      <c r="N13" s="323">
        <f t="shared" si="39"/>
        <v>0</v>
      </c>
      <c r="O13" s="323">
        <f t="shared" si="40"/>
        <v>0</v>
      </c>
      <c r="P13" s="323">
        <f t="shared" si="5"/>
        <v>0</v>
      </c>
      <c r="Q13" s="323">
        <f t="shared" si="6"/>
        <v>0</v>
      </c>
      <c r="R13" s="323">
        <f t="shared" si="7"/>
        <v>0</v>
      </c>
      <c r="S13" s="323">
        <f t="shared" si="8"/>
        <v>0</v>
      </c>
      <c r="T13" s="323">
        <f t="shared" si="41"/>
        <v>0</v>
      </c>
      <c r="U13" s="323">
        <f t="shared" si="42"/>
        <v>0</v>
      </c>
      <c r="V13" s="323">
        <f t="shared" si="9"/>
        <v>0</v>
      </c>
      <c r="W13" s="323">
        <f t="shared" si="10"/>
        <v>0</v>
      </c>
      <c r="X13" s="323">
        <f t="shared" si="11"/>
        <v>0</v>
      </c>
      <c r="Y13" s="323">
        <f t="shared" si="12"/>
        <v>0</v>
      </c>
      <c r="Z13" s="323">
        <f t="shared" si="13"/>
        <v>0</v>
      </c>
      <c r="AA13" s="323">
        <f t="shared" si="14"/>
        <v>0</v>
      </c>
      <c r="AB13" s="323">
        <f t="shared" si="15"/>
        <v>0</v>
      </c>
      <c r="AC13" s="323">
        <f t="shared" si="16"/>
        <v>0</v>
      </c>
      <c r="AD13" s="323">
        <f t="shared" si="17"/>
        <v>0</v>
      </c>
      <c r="AE13" s="323">
        <f t="shared" si="18"/>
        <v>0</v>
      </c>
      <c r="AF13" s="323">
        <f t="shared" si="43"/>
        <v>0</v>
      </c>
      <c r="AG13" s="323">
        <f t="shared" si="44"/>
        <v>0</v>
      </c>
      <c r="AH13" s="323">
        <f t="shared" si="19"/>
        <v>0</v>
      </c>
      <c r="AI13" s="323">
        <f t="shared" si="20"/>
        <v>0</v>
      </c>
      <c r="AJ13" s="323">
        <f t="shared" si="21"/>
        <v>0</v>
      </c>
      <c r="AK13" s="323">
        <f t="shared" si="22"/>
        <v>0</v>
      </c>
      <c r="AL13" s="323">
        <f t="shared" si="23"/>
        <v>0</v>
      </c>
      <c r="AM13" s="323">
        <f t="shared" si="24"/>
        <v>0</v>
      </c>
      <c r="AN13" s="323">
        <f t="shared" si="25"/>
        <v>0</v>
      </c>
      <c r="AO13" s="323">
        <f t="shared" si="26"/>
        <v>0</v>
      </c>
      <c r="AP13" s="323">
        <f t="shared" si="27"/>
        <v>0</v>
      </c>
      <c r="AQ13" s="323">
        <f t="shared" si="28"/>
        <v>0</v>
      </c>
      <c r="AR13" s="323">
        <f t="shared" si="29"/>
        <v>0</v>
      </c>
      <c r="AS13" s="323">
        <f t="shared" si="30"/>
        <v>0</v>
      </c>
      <c r="AT13" s="323">
        <f t="shared" si="31"/>
        <v>0</v>
      </c>
      <c r="AU13" s="323">
        <f t="shared" si="32"/>
        <v>0</v>
      </c>
      <c r="AV13" s="323">
        <f t="shared" si="33"/>
        <v>0</v>
      </c>
      <c r="AW13" s="323">
        <f t="shared" si="34"/>
        <v>0</v>
      </c>
      <c r="AX13" s="323">
        <f t="shared" si="35"/>
        <v>0</v>
      </c>
      <c r="AY13" s="323">
        <f t="shared" si="36"/>
        <v>0</v>
      </c>
      <c r="AZ13" s="323">
        <f t="shared" si="37"/>
        <v>0</v>
      </c>
      <c r="BA13" s="323">
        <f t="shared" si="38"/>
        <v>0</v>
      </c>
    </row>
    <row r="14" spans="1:53" s="320" customFormat="1" ht="16.5" customHeight="1">
      <c r="A14" s="63" t="str">
        <f t="array" ref="A14">IF(C14&lt;&gt;0,SUM(($C$11:C14&lt;&gt;0)*1),"")</f>
        <v/>
      </c>
      <c r="B14" s="321"/>
      <c r="C14" s="321"/>
      <c r="D14" s="321"/>
      <c r="E14" s="443"/>
      <c r="F14" s="377"/>
      <c r="G14" s="379"/>
      <c r="H14" s="379"/>
      <c r="I14" s="63" t="str">
        <f t="shared" si="0"/>
        <v/>
      </c>
      <c r="J14" s="323">
        <f t="shared" si="1"/>
        <v>0</v>
      </c>
      <c r="K14" s="323">
        <f t="shared" si="2"/>
        <v>0</v>
      </c>
      <c r="L14" s="323">
        <f t="shared" si="3"/>
        <v>0</v>
      </c>
      <c r="M14" s="323">
        <f t="shared" si="4"/>
        <v>0</v>
      </c>
      <c r="N14" s="323">
        <f t="shared" si="39"/>
        <v>0</v>
      </c>
      <c r="O14" s="323">
        <f t="shared" si="40"/>
        <v>0</v>
      </c>
      <c r="P14" s="323">
        <f t="shared" si="5"/>
        <v>0</v>
      </c>
      <c r="Q14" s="323">
        <f t="shared" si="6"/>
        <v>0</v>
      </c>
      <c r="R14" s="323">
        <f t="shared" si="7"/>
        <v>0</v>
      </c>
      <c r="S14" s="323">
        <f t="shared" si="8"/>
        <v>0</v>
      </c>
      <c r="T14" s="323">
        <f t="shared" si="41"/>
        <v>0</v>
      </c>
      <c r="U14" s="323">
        <f t="shared" si="42"/>
        <v>0</v>
      </c>
      <c r="V14" s="323">
        <f t="shared" si="9"/>
        <v>0</v>
      </c>
      <c r="W14" s="323">
        <f t="shared" si="10"/>
        <v>0</v>
      </c>
      <c r="X14" s="323">
        <f t="shared" si="11"/>
        <v>0</v>
      </c>
      <c r="Y14" s="323">
        <f t="shared" si="12"/>
        <v>0</v>
      </c>
      <c r="Z14" s="323">
        <f t="shared" si="13"/>
        <v>0</v>
      </c>
      <c r="AA14" s="323">
        <f t="shared" si="14"/>
        <v>0</v>
      </c>
      <c r="AB14" s="323">
        <f t="shared" si="15"/>
        <v>0</v>
      </c>
      <c r="AC14" s="323">
        <f t="shared" si="16"/>
        <v>0</v>
      </c>
      <c r="AD14" s="323">
        <f t="shared" si="17"/>
        <v>0</v>
      </c>
      <c r="AE14" s="323">
        <f t="shared" si="18"/>
        <v>0</v>
      </c>
      <c r="AF14" s="323">
        <f t="shared" si="43"/>
        <v>0</v>
      </c>
      <c r="AG14" s="323">
        <f t="shared" si="44"/>
        <v>0</v>
      </c>
      <c r="AH14" s="323">
        <f t="shared" si="19"/>
        <v>0</v>
      </c>
      <c r="AI14" s="323">
        <f t="shared" si="20"/>
        <v>0</v>
      </c>
      <c r="AJ14" s="323">
        <f t="shared" si="21"/>
        <v>0</v>
      </c>
      <c r="AK14" s="323">
        <f t="shared" si="22"/>
        <v>0</v>
      </c>
      <c r="AL14" s="323">
        <f t="shared" si="23"/>
        <v>0</v>
      </c>
      <c r="AM14" s="323">
        <f t="shared" si="24"/>
        <v>0</v>
      </c>
      <c r="AN14" s="323">
        <f t="shared" si="25"/>
        <v>0</v>
      </c>
      <c r="AO14" s="323">
        <f t="shared" si="26"/>
        <v>0</v>
      </c>
      <c r="AP14" s="323">
        <f t="shared" si="27"/>
        <v>0</v>
      </c>
      <c r="AQ14" s="323">
        <f t="shared" si="28"/>
        <v>0</v>
      </c>
      <c r="AR14" s="323">
        <f t="shared" si="29"/>
        <v>0</v>
      </c>
      <c r="AS14" s="323">
        <f t="shared" si="30"/>
        <v>0</v>
      </c>
      <c r="AT14" s="323">
        <f t="shared" si="31"/>
        <v>0</v>
      </c>
      <c r="AU14" s="323">
        <f t="shared" si="32"/>
        <v>0</v>
      </c>
      <c r="AV14" s="323">
        <f t="shared" si="33"/>
        <v>0</v>
      </c>
      <c r="AW14" s="323">
        <f t="shared" si="34"/>
        <v>0</v>
      </c>
      <c r="AX14" s="323">
        <f t="shared" si="35"/>
        <v>0</v>
      </c>
      <c r="AY14" s="323">
        <f t="shared" si="36"/>
        <v>0</v>
      </c>
      <c r="AZ14" s="323">
        <f t="shared" si="37"/>
        <v>0</v>
      </c>
      <c r="BA14" s="323">
        <f t="shared" si="38"/>
        <v>0</v>
      </c>
    </row>
    <row r="15" spans="1:53" s="320" customFormat="1" ht="16.5" customHeight="1">
      <c r="A15" s="63" t="str">
        <f t="array" ref="A15">IF(C15&lt;&gt;0,SUM(($C$11:C15&lt;&gt;0)*1),"")</f>
        <v/>
      </c>
      <c r="B15" s="321"/>
      <c r="C15" s="321"/>
      <c r="D15" s="321"/>
      <c r="E15" s="443"/>
      <c r="F15" s="377"/>
      <c r="G15" s="379"/>
      <c r="H15" s="379"/>
      <c r="I15" s="63" t="str">
        <f t="shared" si="0"/>
        <v/>
      </c>
      <c r="J15" s="323">
        <f t="shared" si="1"/>
        <v>0</v>
      </c>
      <c r="K15" s="323">
        <f t="shared" si="2"/>
        <v>0</v>
      </c>
      <c r="L15" s="323">
        <f t="shared" si="3"/>
        <v>0</v>
      </c>
      <c r="M15" s="323">
        <f t="shared" si="4"/>
        <v>0</v>
      </c>
      <c r="N15" s="323">
        <f t="shared" si="39"/>
        <v>0</v>
      </c>
      <c r="O15" s="323">
        <f t="shared" si="40"/>
        <v>0</v>
      </c>
      <c r="P15" s="323">
        <f t="shared" si="5"/>
        <v>0</v>
      </c>
      <c r="Q15" s="323">
        <f t="shared" si="6"/>
        <v>0</v>
      </c>
      <c r="R15" s="323">
        <f t="shared" si="7"/>
        <v>0</v>
      </c>
      <c r="S15" s="323">
        <f t="shared" si="8"/>
        <v>0</v>
      </c>
      <c r="T15" s="323">
        <f t="shared" si="41"/>
        <v>0</v>
      </c>
      <c r="U15" s="323">
        <f t="shared" si="42"/>
        <v>0</v>
      </c>
      <c r="V15" s="323">
        <f t="shared" si="9"/>
        <v>0</v>
      </c>
      <c r="W15" s="323">
        <f t="shared" si="10"/>
        <v>0</v>
      </c>
      <c r="X15" s="323">
        <f t="shared" si="11"/>
        <v>0</v>
      </c>
      <c r="Y15" s="323">
        <f t="shared" si="12"/>
        <v>0</v>
      </c>
      <c r="Z15" s="323">
        <f t="shared" si="13"/>
        <v>0</v>
      </c>
      <c r="AA15" s="323">
        <f t="shared" si="14"/>
        <v>0</v>
      </c>
      <c r="AB15" s="323">
        <f t="shared" si="15"/>
        <v>0</v>
      </c>
      <c r="AC15" s="323">
        <f t="shared" si="16"/>
        <v>0</v>
      </c>
      <c r="AD15" s="323">
        <f t="shared" si="17"/>
        <v>0</v>
      </c>
      <c r="AE15" s="323">
        <f t="shared" si="18"/>
        <v>0</v>
      </c>
      <c r="AF15" s="323">
        <f t="shared" si="43"/>
        <v>0</v>
      </c>
      <c r="AG15" s="323">
        <f t="shared" si="44"/>
        <v>0</v>
      </c>
      <c r="AH15" s="323">
        <f t="shared" si="19"/>
        <v>0</v>
      </c>
      <c r="AI15" s="323">
        <f t="shared" si="20"/>
        <v>0</v>
      </c>
      <c r="AJ15" s="323">
        <f t="shared" si="21"/>
        <v>0</v>
      </c>
      <c r="AK15" s="323">
        <f t="shared" si="22"/>
        <v>0</v>
      </c>
      <c r="AL15" s="323">
        <f t="shared" si="23"/>
        <v>0</v>
      </c>
      <c r="AM15" s="323">
        <f t="shared" si="24"/>
        <v>0</v>
      </c>
      <c r="AN15" s="323">
        <f t="shared" si="25"/>
        <v>0</v>
      </c>
      <c r="AO15" s="323">
        <f t="shared" si="26"/>
        <v>0</v>
      </c>
      <c r="AP15" s="323">
        <f t="shared" si="27"/>
        <v>0</v>
      </c>
      <c r="AQ15" s="323">
        <f t="shared" si="28"/>
        <v>0</v>
      </c>
      <c r="AR15" s="323">
        <f t="shared" si="29"/>
        <v>0</v>
      </c>
      <c r="AS15" s="323">
        <f t="shared" si="30"/>
        <v>0</v>
      </c>
      <c r="AT15" s="323">
        <f t="shared" si="31"/>
        <v>0</v>
      </c>
      <c r="AU15" s="323">
        <f t="shared" si="32"/>
        <v>0</v>
      </c>
      <c r="AV15" s="323">
        <f t="shared" si="33"/>
        <v>0</v>
      </c>
      <c r="AW15" s="323">
        <f t="shared" si="34"/>
        <v>0</v>
      </c>
      <c r="AX15" s="323">
        <f t="shared" si="35"/>
        <v>0</v>
      </c>
      <c r="AY15" s="323">
        <f t="shared" si="36"/>
        <v>0</v>
      </c>
      <c r="AZ15" s="323">
        <f t="shared" si="37"/>
        <v>0</v>
      </c>
      <c r="BA15" s="323">
        <f t="shared" si="38"/>
        <v>0</v>
      </c>
    </row>
    <row r="16" spans="1:53" s="320" customFormat="1" ht="16.5" customHeight="1">
      <c r="A16" s="63" t="str">
        <f t="array" ref="A16">IF(C16&lt;&gt;0,SUM(($C$11:C16&lt;&gt;0)*1),"")</f>
        <v/>
      </c>
      <c r="B16" s="321"/>
      <c r="C16" s="321"/>
      <c r="D16" s="321"/>
      <c r="E16" s="443"/>
      <c r="F16" s="377"/>
      <c r="G16" s="379"/>
      <c r="H16" s="379"/>
      <c r="I16" s="63" t="str">
        <f t="shared" si="0"/>
        <v/>
      </c>
      <c r="J16" s="323">
        <f t="shared" si="1"/>
        <v>0</v>
      </c>
      <c r="K16" s="323">
        <f t="shared" si="2"/>
        <v>0</v>
      </c>
      <c r="L16" s="323">
        <f t="shared" si="3"/>
        <v>0</v>
      </c>
      <c r="M16" s="323">
        <f t="shared" si="4"/>
        <v>0</v>
      </c>
      <c r="N16" s="323">
        <f t="shared" si="39"/>
        <v>0</v>
      </c>
      <c r="O16" s="323">
        <f t="shared" si="40"/>
        <v>0</v>
      </c>
      <c r="P16" s="323">
        <f t="shared" si="5"/>
        <v>0</v>
      </c>
      <c r="Q16" s="323">
        <f t="shared" si="6"/>
        <v>0</v>
      </c>
      <c r="R16" s="323">
        <f t="shared" si="7"/>
        <v>0</v>
      </c>
      <c r="S16" s="323">
        <f t="shared" si="8"/>
        <v>0</v>
      </c>
      <c r="T16" s="323">
        <f t="shared" si="41"/>
        <v>0</v>
      </c>
      <c r="U16" s="323">
        <f t="shared" si="42"/>
        <v>0</v>
      </c>
      <c r="V16" s="323">
        <f t="shared" si="9"/>
        <v>0</v>
      </c>
      <c r="W16" s="323">
        <f t="shared" si="10"/>
        <v>0</v>
      </c>
      <c r="X16" s="323">
        <f t="shared" si="11"/>
        <v>0</v>
      </c>
      <c r="Y16" s="323">
        <f t="shared" si="12"/>
        <v>0</v>
      </c>
      <c r="Z16" s="323">
        <f t="shared" si="13"/>
        <v>0</v>
      </c>
      <c r="AA16" s="323">
        <f t="shared" si="14"/>
        <v>0</v>
      </c>
      <c r="AB16" s="323">
        <f t="shared" si="15"/>
        <v>0</v>
      </c>
      <c r="AC16" s="323">
        <f t="shared" si="16"/>
        <v>0</v>
      </c>
      <c r="AD16" s="323">
        <f t="shared" si="17"/>
        <v>0</v>
      </c>
      <c r="AE16" s="323">
        <f t="shared" si="18"/>
        <v>0</v>
      </c>
      <c r="AF16" s="323">
        <f t="shared" si="43"/>
        <v>0</v>
      </c>
      <c r="AG16" s="323">
        <f t="shared" si="44"/>
        <v>0</v>
      </c>
      <c r="AH16" s="323">
        <f t="shared" si="19"/>
        <v>0</v>
      </c>
      <c r="AI16" s="323">
        <f t="shared" si="20"/>
        <v>0</v>
      </c>
      <c r="AJ16" s="323">
        <f t="shared" si="21"/>
        <v>0</v>
      </c>
      <c r="AK16" s="323">
        <f t="shared" si="22"/>
        <v>0</v>
      </c>
      <c r="AL16" s="323">
        <f t="shared" si="23"/>
        <v>0</v>
      </c>
      <c r="AM16" s="323">
        <f t="shared" si="24"/>
        <v>0</v>
      </c>
      <c r="AN16" s="323">
        <f t="shared" si="25"/>
        <v>0</v>
      </c>
      <c r="AO16" s="323">
        <f t="shared" si="26"/>
        <v>0</v>
      </c>
      <c r="AP16" s="323">
        <f t="shared" si="27"/>
        <v>0</v>
      </c>
      <c r="AQ16" s="323">
        <f t="shared" si="28"/>
        <v>0</v>
      </c>
      <c r="AR16" s="323">
        <f t="shared" si="29"/>
        <v>0</v>
      </c>
      <c r="AS16" s="323">
        <f t="shared" si="30"/>
        <v>0</v>
      </c>
      <c r="AT16" s="323">
        <f t="shared" si="31"/>
        <v>0</v>
      </c>
      <c r="AU16" s="323">
        <f t="shared" si="32"/>
        <v>0</v>
      </c>
      <c r="AV16" s="323">
        <f t="shared" si="33"/>
        <v>0</v>
      </c>
      <c r="AW16" s="323">
        <f t="shared" si="34"/>
        <v>0</v>
      </c>
      <c r="AX16" s="323">
        <f t="shared" si="35"/>
        <v>0</v>
      </c>
      <c r="AY16" s="323">
        <f t="shared" si="36"/>
        <v>0</v>
      </c>
      <c r="AZ16" s="323">
        <f t="shared" si="37"/>
        <v>0</v>
      </c>
      <c r="BA16" s="323">
        <f t="shared" si="38"/>
        <v>0</v>
      </c>
    </row>
    <row r="17" spans="1:53" s="320" customFormat="1" ht="16.5" customHeight="1">
      <c r="A17" s="63" t="str">
        <f t="array" ref="A17">IF(C17&lt;&gt;0,SUM(($C$11:C17&lt;&gt;0)*1),"")</f>
        <v/>
      </c>
      <c r="B17" s="321"/>
      <c r="C17" s="321"/>
      <c r="D17" s="321"/>
      <c r="E17" s="443"/>
      <c r="F17" s="377"/>
      <c r="G17" s="379"/>
      <c r="H17" s="379"/>
      <c r="I17" s="63" t="str">
        <f t="shared" si="0"/>
        <v/>
      </c>
      <c r="J17" s="323">
        <f t="shared" si="1"/>
        <v>0</v>
      </c>
      <c r="K17" s="323">
        <f t="shared" si="2"/>
        <v>0</v>
      </c>
      <c r="L17" s="323">
        <f t="shared" si="3"/>
        <v>0</v>
      </c>
      <c r="M17" s="323">
        <f t="shared" si="4"/>
        <v>0</v>
      </c>
      <c r="N17" s="323">
        <f t="shared" si="39"/>
        <v>0</v>
      </c>
      <c r="O17" s="323">
        <f t="shared" si="40"/>
        <v>0</v>
      </c>
      <c r="P17" s="323">
        <f t="shared" si="5"/>
        <v>0</v>
      </c>
      <c r="Q17" s="323">
        <f t="shared" si="6"/>
        <v>0</v>
      </c>
      <c r="R17" s="323">
        <f t="shared" si="7"/>
        <v>0</v>
      </c>
      <c r="S17" s="323">
        <f t="shared" si="8"/>
        <v>0</v>
      </c>
      <c r="T17" s="323">
        <f t="shared" si="41"/>
        <v>0</v>
      </c>
      <c r="U17" s="323">
        <f t="shared" si="42"/>
        <v>0</v>
      </c>
      <c r="V17" s="323">
        <f t="shared" si="9"/>
        <v>0</v>
      </c>
      <c r="W17" s="323">
        <f t="shared" si="10"/>
        <v>0</v>
      </c>
      <c r="X17" s="323">
        <f t="shared" si="11"/>
        <v>0</v>
      </c>
      <c r="Y17" s="323">
        <f t="shared" si="12"/>
        <v>0</v>
      </c>
      <c r="Z17" s="323">
        <f t="shared" si="13"/>
        <v>0</v>
      </c>
      <c r="AA17" s="323">
        <f t="shared" si="14"/>
        <v>0</v>
      </c>
      <c r="AB17" s="323">
        <f t="shared" si="15"/>
        <v>0</v>
      </c>
      <c r="AC17" s="323">
        <f t="shared" si="16"/>
        <v>0</v>
      </c>
      <c r="AD17" s="323">
        <f t="shared" si="17"/>
        <v>0</v>
      </c>
      <c r="AE17" s="323">
        <f t="shared" si="18"/>
        <v>0</v>
      </c>
      <c r="AF17" s="323">
        <f t="shared" si="43"/>
        <v>0</v>
      </c>
      <c r="AG17" s="323">
        <f t="shared" si="44"/>
        <v>0</v>
      </c>
      <c r="AH17" s="323">
        <f t="shared" si="19"/>
        <v>0</v>
      </c>
      <c r="AI17" s="323">
        <f t="shared" si="20"/>
        <v>0</v>
      </c>
      <c r="AJ17" s="323">
        <f t="shared" si="21"/>
        <v>0</v>
      </c>
      <c r="AK17" s="323">
        <f t="shared" si="22"/>
        <v>0</v>
      </c>
      <c r="AL17" s="323">
        <f t="shared" si="23"/>
        <v>0</v>
      </c>
      <c r="AM17" s="323">
        <f t="shared" si="24"/>
        <v>0</v>
      </c>
      <c r="AN17" s="323">
        <f t="shared" si="25"/>
        <v>0</v>
      </c>
      <c r="AO17" s="323">
        <f t="shared" si="26"/>
        <v>0</v>
      </c>
      <c r="AP17" s="323">
        <f t="shared" si="27"/>
        <v>0</v>
      </c>
      <c r="AQ17" s="323">
        <f t="shared" si="28"/>
        <v>0</v>
      </c>
      <c r="AR17" s="323">
        <f t="shared" si="29"/>
        <v>0</v>
      </c>
      <c r="AS17" s="323">
        <f t="shared" si="30"/>
        <v>0</v>
      </c>
      <c r="AT17" s="323">
        <f t="shared" si="31"/>
        <v>0</v>
      </c>
      <c r="AU17" s="323">
        <f t="shared" si="32"/>
        <v>0</v>
      </c>
      <c r="AV17" s="323">
        <f t="shared" si="33"/>
        <v>0</v>
      </c>
      <c r="AW17" s="323">
        <f t="shared" si="34"/>
        <v>0</v>
      </c>
      <c r="AX17" s="323">
        <f t="shared" si="35"/>
        <v>0</v>
      </c>
      <c r="AY17" s="323">
        <f t="shared" si="36"/>
        <v>0</v>
      </c>
      <c r="AZ17" s="323">
        <f t="shared" si="37"/>
        <v>0</v>
      </c>
      <c r="BA17" s="323">
        <f t="shared" si="38"/>
        <v>0</v>
      </c>
    </row>
    <row r="18" spans="1:53" s="320" customFormat="1" ht="16.5" customHeight="1">
      <c r="A18" s="63" t="str">
        <f t="array" ref="A18">IF(C18&lt;&gt;0,SUM(($C$11:C18&lt;&gt;0)*1),"")</f>
        <v/>
      </c>
      <c r="B18" s="321"/>
      <c r="C18" s="321"/>
      <c r="D18" s="321"/>
      <c r="E18" s="443"/>
      <c r="F18" s="377"/>
      <c r="G18" s="379"/>
      <c r="H18" s="379"/>
      <c r="I18" s="63" t="str">
        <f t="shared" si="0"/>
        <v/>
      </c>
      <c r="J18" s="323">
        <f t="shared" si="1"/>
        <v>0</v>
      </c>
      <c r="K18" s="323">
        <f t="shared" si="2"/>
        <v>0</v>
      </c>
      <c r="L18" s="323">
        <f t="shared" si="3"/>
        <v>0</v>
      </c>
      <c r="M18" s="323">
        <f t="shared" si="4"/>
        <v>0</v>
      </c>
      <c r="N18" s="323">
        <f t="shared" si="39"/>
        <v>0</v>
      </c>
      <c r="O18" s="323">
        <f t="shared" si="40"/>
        <v>0</v>
      </c>
      <c r="P18" s="323">
        <f t="shared" si="5"/>
        <v>0</v>
      </c>
      <c r="Q18" s="323">
        <f t="shared" si="6"/>
        <v>0</v>
      </c>
      <c r="R18" s="323">
        <f t="shared" si="7"/>
        <v>0</v>
      </c>
      <c r="S18" s="323">
        <f t="shared" si="8"/>
        <v>0</v>
      </c>
      <c r="T18" s="323">
        <f t="shared" si="41"/>
        <v>0</v>
      </c>
      <c r="U18" s="323">
        <f t="shared" si="42"/>
        <v>0</v>
      </c>
      <c r="V18" s="323">
        <f t="shared" si="9"/>
        <v>0</v>
      </c>
      <c r="W18" s="323">
        <f t="shared" si="10"/>
        <v>0</v>
      </c>
      <c r="X18" s="323">
        <f t="shared" si="11"/>
        <v>0</v>
      </c>
      <c r="Y18" s="323">
        <f t="shared" si="12"/>
        <v>0</v>
      </c>
      <c r="Z18" s="323">
        <f t="shared" si="13"/>
        <v>0</v>
      </c>
      <c r="AA18" s="323">
        <f t="shared" si="14"/>
        <v>0</v>
      </c>
      <c r="AB18" s="323">
        <f t="shared" si="15"/>
        <v>0</v>
      </c>
      <c r="AC18" s="323">
        <f t="shared" si="16"/>
        <v>0</v>
      </c>
      <c r="AD18" s="323">
        <f t="shared" si="17"/>
        <v>0</v>
      </c>
      <c r="AE18" s="323">
        <f t="shared" si="18"/>
        <v>0</v>
      </c>
      <c r="AF18" s="323">
        <f t="shared" si="43"/>
        <v>0</v>
      </c>
      <c r="AG18" s="323">
        <f t="shared" si="44"/>
        <v>0</v>
      </c>
      <c r="AH18" s="323">
        <f t="shared" si="19"/>
        <v>0</v>
      </c>
      <c r="AI18" s="323">
        <f t="shared" si="20"/>
        <v>0</v>
      </c>
      <c r="AJ18" s="323">
        <f t="shared" si="21"/>
        <v>0</v>
      </c>
      <c r="AK18" s="323">
        <f t="shared" si="22"/>
        <v>0</v>
      </c>
      <c r="AL18" s="323">
        <f t="shared" si="23"/>
        <v>0</v>
      </c>
      <c r="AM18" s="323">
        <f t="shared" si="24"/>
        <v>0</v>
      </c>
      <c r="AN18" s="323">
        <f t="shared" si="25"/>
        <v>0</v>
      </c>
      <c r="AO18" s="323">
        <f t="shared" si="26"/>
        <v>0</v>
      </c>
      <c r="AP18" s="323">
        <f t="shared" si="27"/>
        <v>0</v>
      </c>
      <c r="AQ18" s="323">
        <f t="shared" si="28"/>
        <v>0</v>
      </c>
      <c r="AR18" s="323">
        <f t="shared" si="29"/>
        <v>0</v>
      </c>
      <c r="AS18" s="323">
        <f t="shared" si="30"/>
        <v>0</v>
      </c>
      <c r="AT18" s="323">
        <f t="shared" si="31"/>
        <v>0</v>
      </c>
      <c r="AU18" s="323">
        <f t="shared" si="32"/>
        <v>0</v>
      </c>
      <c r="AV18" s="323">
        <f t="shared" si="33"/>
        <v>0</v>
      </c>
      <c r="AW18" s="323">
        <f t="shared" si="34"/>
        <v>0</v>
      </c>
      <c r="AX18" s="323">
        <f t="shared" si="35"/>
        <v>0</v>
      </c>
      <c r="AY18" s="323">
        <f t="shared" si="36"/>
        <v>0</v>
      </c>
      <c r="AZ18" s="323">
        <f t="shared" si="37"/>
        <v>0</v>
      </c>
      <c r="BA18" s="323">
        <f t="shared" si="38"/>
        <v>0</v>
      </c>
    </row>
    <row r="19" spans="1:53" s="320" customFormat="1" ht="16.5" customHeight="1">
      <c r="A19" s="63" t="str">
        <f t="array" ref="A19">IF(C19&lt;&gt;0,SUM(($C$11:C19&lt;&gt;0)*1),"")</f>
        <v/>
      </c>
      <c r="B19" s="321"/>
      <c r="C19" s="321"/>
      <c r="D19" s="321"/>
      <c r="E19" s="443"/>
      <c r="F19" s="377"/>
      <c r="G19" s="379"/>
      <c r="H19" s="379"/>
      <c r="I19" s="63" t="str">
        <f t="shared" si="0"/>
        <v/>
      </c>
      <c r="J19" s="323">
        <f t="shared" si="1"/>
        <v>0</v>
      </c>
      <c r="K19" s="323">
        <f t="shared" si="2"/>
        <v>0</v>
      </c>
      <c r="L19" s="323">
        <f t="shared" si="3"/>
        <v>0</v>
      </c>
      <c r="M19" s="323">
        <f t="shared" si="4"/>
        <v>0</v>
      </c>
      <c r="N19" s="323">
        <f t="shared" si="39"/>
        <v>0</v>
      </c>
      <c r="O19" s="323">
        <f t="shared" si="40"/>
        <v>0</v>
      </c>
      <c r="P19" s="323">
        <f t="shared" si="5"/>
        <v>0</v>
      </c>
      <c r="Q19" s="323">
        <f t="shared" si="6"/>
        <v>0</v>
      </c>
      <c r="R19" s="323">
        <f t="shared" si="7"/>
        <v>0</v>
      </c>
      <c r="S19" s="323">
        <f t="shared" si="8"/>
        <v>0</v>
      </c>
      <c r="T19" s="323">
        <f t="shared" si="41"/>
        <v>0</v>
      </c>
      <c r="U19" s="323">
        <f t="shared" si="42"/>
        <v>0</v>
      </c>
      <c r="V19" s="323">
        <f t="shared" si="9"/>
        <v>0</v>
      </c>
      <c r="W19" s="323">
        <f t="shared" si="10"/>
        <v>0</v>
      </c>
      <c r="X19" s="323">
        <f t="shared" si="11"/>
        <v>0</v>
      </c>
      <c r="Y19" s="323">
        <f t="shared" si="12"/>
        <v>0</v>
      </c>
      <c r="Z19" s="323">
        <f t="shared" si="13"/>
        <v>0</v>
      </c>
      <c r="AA19" s="323">
        <f t="shared" si="14"/>
        <v>0</v>
      </c>
      <c r="AB19" s="323">
        <f t="shared" si="15"/>
        <v>0</v>
      </c>
      <c r="AC19" s="323">
        <f t="shared" si="16"/>
        <v>0</v>
      </c>
      <c r="AD19" s="323">
        <f t="shared" si="17"/>
        <v>0</v>
      </c>
      <c r="AE19" s="323">
        <f t="shared" si="18"/>
        <v>0</v>
      </c>
      <c r="AF19" s="323">
        <f t="shared" si="43"/>
        <v>0</v>
      </c>
      <c r="AG19" s="323">
        <f t="shared" si="44"/>
        <v>0</v>
      </c>
      <c r="AH19" s="323">
        <f t="shared" si="19"/>
        <v>0</v>
      </c>
      <c r="AI19" s="323">
        <f t="shared" si="20"/>
        <v>0</v>
      </c>
      <c r="AJ19" s="323">
        <f t="shared" si="21"/>
        <v>0</v>
      </c>
      <c r="AK19" s="323">
        <f t="shared" si="22"/>
        <v>0</v>
      </c>
      <c r="AL19" s="323">
        <f t="shared" si="23"/>
        <v>0</v>
      </c>
      <c r="AM19" s="323">
        <f t="shared" si="24"/>
        <v>0</v>
      </c>
      <c r="AN19" s="323">
        <f t="shared" si="25"/>
        <v>0</v>
      </c>
      <c r="AO19" s="323">
        <f t="shared" si="26"/>
        <v>0</v>
      </c>
      <c r="AP19" s="323">
        <f t="shared" si="27"/>
        <v>0</v>
      </c>
      <c r="AQ19" s="323">
        <f t="shared" si="28"/>
        <v>0</v>
      </c>
      <c r="AR19" s="323">
        <f t="shared" si="29"/>
        <v>0</v>
      </c>
      <c r="AS19" s="323">
        <f t="shared" si="30"/>
        <v>0</v>
      </c>
      <c r="AT19" s="323">
        <f t="shared" si="31"/>
        <v>0</v>
      </c>
      <c r="AU19" s="323">
        <f t="shared" si="32"/>
        <v>0</v>
      </c>
      <c r="AV19" s="323">
        <f t="shared" si="33"/>
        <v>0</v>
      </c>
      <c r="AW19" s="323">
        <f t="shared" si="34"/>
        <v>0</v>
      </c>
      <c r="AX19" s="323">
        <f t="shared" si="35"/>
        <v>0</v>
      </c>
      <c r="AY19" s="323">
        <f t="shared" si="36"/>
        <v>0</v>
      </c>
      <c r="AZ19" s="323">
        <f t="shared" si="37"/>
        <v>0</v>
      </c>
      <c r="BA19" s="323">
        <f t="shared" si="38"/>
        <v>0</v>
      </c>
    </row>
    <row r="20" spans="1:53" s="320" customFormat="1" ht="16.5" customHeight="1">
      <c r="A20" s="63" t="str">
        <f t="array" ref="A20">IF(C20&lt;&gt;0,SUM(($C$11:C20&lt;&gt;0)*1),"")</f>
        <v/>
      </c>
      <c r="B20" s="321"/>
      <c r="C20" s="321"/>
      <c r="D20" s="321"/>
      <c r="E20" s="443"/>
      <c r="F20" s="377"/>
      <c r="G20" s="379"/>
      <c r="H20" s="379"/>
      <c r="I20" s="63" t="str">
        <f t="shared" si="0"/>
        <v/>
      </c>
      <c r="J20" s="323">
        <f t="shared" si="1"/>
        <v>0</v>
      </c>
      <c r="K20" s="323">
        <f t="shared" si="2"/>
        <v>0</v>
      </c>
      <c r="L20" s="323">
        <f t="shared" si="3"/>
        <v>0</v>
      </c>
      <c r="M20" s="323">
        <f t="shared" si="4"/>
        <v>0</v>
      </c>
      <c r="N20" s="323">
        <f t="shared" si="39"/>
        <v>0</v>
      </c>
      <c r="O20" s="323">
        <f t="shared" si="40"/>
        <v>0</v>
      </c>
      <c r="P20" s="323">
        <f t="shared" si="5"/>
        <v>0</v>
      </c>
      <c r="Q20" s="323">
        <f t="shared" si="6"/>
        <v>0</v>
      </c>
      <c r="R20" s="323">
        <f t="shared" si="7"/>
        <v>0</v>
      </c>
      <c r="S20" s="323">
        <f t="shared" si="8"/>
        <v>0</v>
      </c>
      <c r="T20" s="323">
        <f t="shared" si="41"/>
        <v>0</v>
      </c>
      <c r="U20" s="323">
        <f t="shared" si="42"/>
        <v>0</v>
      </c>
      <c r="V20" s="323">
        <f t="shared" si="9"/>
        <v>0</v>
      </c>
      <c r="W20" s="323">
        <f t="shared" si="10"/>
        <v>0</v>
      </c>
      <c r="X20" s="323">
        <f t="shared" si="11"/>
        <v>0</v>
      </c>
      <c r="Y20" s="323">
        <f t="shared" si="12"/>
        <v>0</v>
      </c>
      <c r="Z20" s="323">
        <f t="shared" si="13"/>
        <v>0</v>
      </c>
      <c r="AA20" s="323">
        <f t="shared" si="14"/>
        <v>0</v>
      </c>
      <c r="AB20" s="323">
        <f t="shared" si="15"/>
        <v>0</v>
      </c>
      <c r="AC20" s="323">
        <f t="shared" si="16"/>
        <v>0</v>
      </c>
      <c r="AD20" s="323">
        <f t="shared" si="17"/>
        <v>0</v>
      </c>
      <c r="AE20" s="323">
        <f t="shared" si="18"/>
        <v>0</v>
      </c>
      <c r="AF20" s="323">
        <f t="shared" si="43"/>
        <v>0</v>
      </c>
      <c r="AG20" s="323">
        <f t="shared" si="44"/>
        <v>0</v>
      </c>
      <c r="AH20" s="323">
        <f t="shared" si="19"/>
        <v>0</v>
      </c>
      <c r="AI20" s="323">
        <f t="shared" si="20"/>
        <v>0</v>
      </c>
      <c r="AJ20" s="323">
        <f t="shared" si="21"/>
        <v>0</v>
      </c>
      <c r="AK20" s="323">
        <f t="shared" si="22"/>
        <v>0</v>
      </c>
      <c r="AL20" s="323">
        <f t="shared" si="23"/>
        <v>0</v>
      </c>
      <c r="AM20" s="323">
        <f t="shared" si="24"/>
        <v>0</v>
      </c>
      <c r="AN20" s="323">
        <f t="shared" si="25"/>
        <v>0</v>
      </c>
      <c r="AO20" s="323">
        <f t="shared" si="26"/>
        <v>0</v>
      </c>
      <c r="AP20" s="323">
        <f t="shared" si="27"/>
        <v>0</v>
      </c>
      <c r="AQ20" s="323">
        <f t="shared" si="28"/>
        <v>0</v>
      </c>
      <c r="AR20" s="323">
        <f t="shared" si="29"/>
        <v>0</v>
      </c>
      <c r="AS20" s="323">
        <f t="shared" si="30"/>
        <v>0</v>
      </c>
      <c r="AT20" s="323">
        <f t="shared" si="31"/>
        <v>0</v>
      </c>
      <c r="AU20" s="323">
        <f t="shared" si="32"/>
        <v>0</v>
      </c>
      <c r="AV20" s="323">
        <f t="shared" si="33"/>
        <v>0</v>
      </c>
      <c r="AW20" s="323">
        <f t="shared" si="34"/>
        <v>0</v>
      </c>
      <c r="AX20" s="323">
        <f t="shared" si="35"/>
        <v>0</v>
      </c>
      <c r="AY20" s="323">
        <f t="shared" si="36"/>
        <v>0</v>
      </c>
      <c r="AZ20" s="323">
        <f t="shared" si="37"/>
        <v>0</v>
      </c>
      <c r="BA20" s="323">
        <f t="shared" si="38"/>
        <v>0</v>
      </c>
    </row>
    <row r="21" spans="1:53" s="320" customFormat="1" ht="16.5" customHeight="1">
      <c r="A21" s="63" t="str">
        <f t="array" ref="A21">IF(C21&lt;&gt;0,SUM(($C$11:C21&lt;&gt;0)*1),"")</f>
        <v/>
      </c>
      <c r="B21" s="321"/>
      <c r="C21" s="321"/>
      <c r="D21" s="321"/>
      <c r="E21" s="443"/>
      <c r="F21" s="377"/>
      <c r="G21" s="379"/>
      <c r="H21" s="379"/>
      <c r="I21" s="63" t="str">
        <f t="shared" si="0"/>
        <v/>
      </c>
      <c r="J21" s="323">
        <f t="shared" si="1"/>
        <v>0</v>
      </c>
      <c r="K21" s="323">
        <f t="shared" si="2"/>
        <v>0</v>
      </c>
      <c r="L21" s="323">
        <f t="shared" si="3"/>
        <v>0</v>
      </c>
      <c r="M21" s="323">
        <f t="shared" si="4"/>
        <v>0</v>
      </c>
      <c r="N21" s="323">
        <f t="shared" si="39"/>
        <v>0</v>
      </c>
      <c r="O21" s="323">
        <f t="shared" si="40"/>
        <v>0</v>
      </c>
      <c r="P21" s="323">
        <f t="shared" si="5"/>
        <v>0</v>
      </c>
      <c r="Q21" s="323">
        <f t="shared" si="6"/>
        <v>0</v>
      </c>
      <c r="R21" s="323">
        <f t="shared" si="7"/>
        <v>0</v>
      </c>
      <c r="S21" s="323">
        <f t="shared" si="8"/>
        <v>0</v>
      </c>
      <c r="T21" s="323">
        <f t="shared" si="41"/>
        <v>0</v>
      </c>
      <c r="U21" s="323">
        <f t="shared" si="42"/>
        <v>0</v>
      </c>
      <c r="V21" s="323">
        <f t="shared" si="9"/>
        <v>0</v>
      </c>
      <c r="W21" s="323">
        <f t="shared" si="10"/>
        <v>0</v>
      </c>
      <c r="X21" s="323">
        <f t="shared" si="11"/>
        <v>0</v>
      </c>
      <c r="Y21" s="323">
        <f t="shared" si="12"/>
        <v>0</v>
      </c>
      <c r="Z21" s="323">
        <f t="shared" si="13"/>
        <v>0</v>
      </c>
      <c r="AA21" s="323">
        <f t="shared" si="14"/>
        <v>0</v>
      </c>
      <c r="AB21" s="323">
        <f t="shared" si="15"/>
        <v>0</v>
      </c>
      <c r="AC21" s="323">
        <f t="shared" si="16"/>
        <v>0</v>
      </c>
      <c r="AD21" s="323">
        <f t="shared" si="17"/>
        <v>0</v>
      </c>
      <c r="AE21" s="323">
        <f t="shared" si="18"/>
        <v>0</v>
      </c>
      <c r="AF21" s="323">
        <f t="shared" si="43"/>
        <v>0</v>
      </c>
      <c r="AG21" s="323">
        <f t="shared" si="44"/>
        <v>0</v>
      </c>
      <c r="AH21" s="323">
        <f t="shared" si="19"/>
        <v>0</v>
      </c>
      <c r="AI21" s="323">
        <f t="shared" si="20"/>
        <v>0</v>
      </c>
      <c r="AJ21" s="323">
        <f t="shared" si="21"/>
        <v>0</v>
      </c>
      <c r="AK21" s="323">
        <f t="shared" si="22"/>
        <v>0</v>
      </c>
      <c r="AL21" s="323">
        <f t="shared" si="23"/>
        <v>0</v>
      </c>
      <c r="AM21" s="323">
        <f t="shared" si="24"/>
        <v>0</v>
      </c>
      <c r="AN21" s="323">
        <f t="shared" si="25"/>
        <v>0</v>
      </c>
      <c r="AO21" s="323">
        <f t="shared" si="26"/>
        <v>0</v>
      </c>
      <c r="AP21" s="323">
        <f t="shared" si="27"/>
        <v>0</v>
      </c>
      <c r="AQ21" s="323">
        <f t="shared" si="28"/>
        <v>0</v>
      </c>
      <c r="AR21" s="323">
        <f t="shared" si="29"/>
        <v>0</v>
      </c>
      <c r="AS21" s="323">
        <f t="shared" si="30"/>
        <v>0</v>
      </c>
      <c r="AT21" s="323">
        <f t="shared" si="31"/>
        <v>0</v>
      </c>
      <c r="AU21" s="323">
        <f t="shared" si="32"/>
        <v>0</v>
      </c>
      <c r="AV21" s="323">
        <f t="shared" si="33"/>
        <v>0</v>
      </c>
      <c r="AW21" s="323">
        <f t="shared" si="34"/>
        <v>0</v>
      </c>
      <c r="AX21" s="323">
        <f t="shared" si="35"/>
        <v>0</v>
      </c>
      <c r="AY21" s="323">
        <f t="shared" si="36"/>
        <v>0</v>
      </c>
      <c r="AZ21" s="323">
        <f t="shared" si="37"/>
        <v>0</v>
      </c>
      <c r="BA21" s="323">
        <f t="shared" si="38"/>
        <v>0</v>
      </c>
    </row>
    <row r="22" spans="1:53" s="320" customFormat="1" ht="16.5" customHeight="1">
      <c r="A22" s="63" t="str">
        <f t="array" ref="A22">IF(C22&lt;&gt;0,SUM(($C$11:C22&lt;&gt;0)*1),"")</f>
        <v/>
      </c>
      <c r="B22" s="321"/>
      <c r="C22" s="321"/>
      <c r="D22" s="321"/>
      <c r="E22" s="443"/>
      <c r="F22" s="377"/>
      <c r="G22" s="379"/>
      <c r="H22" s="379"/>
      <c r="I22" s="63" t="str">
        <f t="shared" si="0"/>
        <v/>
      </c>
      <c r="J22" s="323">
        <f t="shared" si="1"/>
        <v>0</v>
      </c>
      <c r="K22" s="323">
        <f t="shared" si="2"/>
        <v>0</v>
      </c>
      <c r="L22" s="323">
        <f t="shared" si="3"/>
        <v>0</v>
      </c>
      <c r="M22" s="323">
        <f t="shared" si="4"/>
        <v>0</v>
      </c>
      <c r="N22" s="323">
        <f t="shared" si="39"/>
        <v>0</v>
      </c>
      <c r="O22" s="323">
        <f t="shared" si="40"/>
        <v>0</v>
      </c>
      <c r="P22" s="323">
        <f t="shared" si="5"/>
        <v>0</v>
      </c>
      <c r="Q22" s="323">
        <f t="shared" si="6"/>
        <v>0</v>
      </c>
      <c r="R22" s="323">
        <f t="shared" si="7"/>
        <v>0</v>
      </c>
      <c r="S22" s="323">
        <f t="shared" si="8"/>
        <v>0</v>
      </c>
      <c r="T22" s="323">
        <f t="shared" si="41"/>
        <v>0</v>
      </c>
      <c r="U22" s="323">
        <f t="shared" si="42"/>
        <v>0</v>
      </c>
      <c r="V22" s="323">
        <f t="shared" si="9"/>
        <v>0</v>
      </c>
      <c r="W22" s="323">
        <f t="shared" si="10"/>
        <v>0</v>
      </c>
      <c r="X22" s="323">
        <f t="shared" si="11"/>
        <v>0</v>
      </c>
      <c r="Y22" s="323">
        <f t="shared" si="12"/>
        <v>0</v>
      </c>
      <c r="Z22" s="323">
        <f t="shared" si="13"/>
        <v>0</v>
      </c>
      <c r="AA22" s="323">
        <f t="shared" si="14"/>
        <v>0</v>
      </c>
      <c r="AB22" s="323">
        <f t="shared" si="15"/>
        <v>0</v>
      </c>
      <c r="AC22" s="323">
        <f t="shared" si="16"/>
        <v>0</v>
      </c>
      <c r="AD22" s="323">
        <f t="shared" si="17"/>
        <v>0</v>
      </c>
      <c r="AE22" s="323">
        <f t="shared" si="18"/>
        <v>0</v>
      </c>
      <c r="AF22" s="323">
        <f t="shared" si="43"/>
        <v>0</v>
      </c>
      <c r="AG22" s="323">
        <f t="shared" si="44"/>
        <v>0</v>
      </c>
      <c r="AH22" s="323">
        <f t="shared" si="19"/>
        <v>0</v>
      </c>
      <c r="AI22" s="323">
        <f t="shared" si="20"/>
        <v>0</v>
      </c>
      <c r="AJ22" s="323">
        <f t="shared" si="21"/>
        <v>0</v>
      </c>
      <c r="AK22" s="323">
        <f t="shared" si="22"/>
        <v>0</v>
      </c>
      <c r="AL22" s="323">
        <f t="shared" si="23"/>
        <v>0</v>
      </c>
      <c r="AM22" s="323">
        <f t="shared" si="24"/>
        <v>0</v>
      </c>
      <c r="AN22" s="323">
        <f t="shared" si="25"/>
        <v>0</v>
      </c>
      <c r="AO22" s="323">
        <f t="shared" si="26"/>
        <v>0</v>
      </c>
      <c r="AP22" s="323">
        <f t="shared" si="27"/>
        <v>0</v>
      </c>
      <c r="AQ22" s="323">
        <f t="shared" si="28"/>
        <v>0</v>
      </c>
      <c r="AR22" s="323">
        <f t="shared" si="29"/>
        <v>0</v>
      </c>
      <c r="AS22" s="323">
        <f t="shared" si="30"/>
        <v>0</v>
      </c>
      <c r="AT22" s="323">
        <f t="shared" si="31"/>
        <v>0</v>
      </c>
      <c r="AU22" s="323">
        <f t="shared" si="32"/>
        <v>0</v>
      </c>
      <c r="AV22" s="323">
        <f t="shared" si="33"/>
        <v>0</v>
      </c>
      <c r="AW22" s="323">
        <f t="shared" si="34"/>
        <v>0</v>
      </c>
      <c r="AX22" s="323">
        <f t="shared" si="35"/>
        <v>0</v>
      </c>
      <c r="AY22" s="323">
        <f t="shared" si="36"/>
        <v>0</v>
      </c>
      <c r="AZ22" s="323">
        <f t="shared" si="37"/>
        <v>0</v>
      </c>
      <c r="BA22" s="323">
        <f t="shared" si="38"/>
        <v>0</v>
      </c>
    </row>
    <row r="23" spans="1:53" s="320" customFormat="1" ht="16.5" customHeight="1">
      <c r="A23" s="63" t="str">
        <f t="array" ref="A23">IF(C23&lt;&gt;0,SUM(($C$11:C23&lt;&gt;0)*1),"")</f>
        <v/>
      </c>
      <c r="B23" s="321"/>
      <c r="C23" s="321"/>
      <c r="D23" s="321"/>
      <c r="E23" s="443"/>
      <c r="F23" s="377"/>
      <c r="G23" s="379"/>
      <c r="H23" s="379"/>
      <c r="I23" s="63" t="str">
        <f t="shared" si="0"/>
        <v/>
      </c>
      <c r="J23" s="323">
        <f t="shared" si="1"/>
        <v>0</v>
      </c>
      <c r="K23" s="323">
        <f t="shared" si="2"/>
        <v>0</v>
      </c>
      <c r="L23" s="323">
        <f t="shared" si="3"/>
        <v>0</v>
      </c>
      <c r="M23" s="323">
        <f t="shared" si="4"/>
        <v>0</v>
      </c>
      <c r="N23" s="323">
        <f t="shared" si="39"/>
        <v>0</v>
      </c>
      <c r="O23" s="323">
        <f t="shared" si="40"/>
        <v>0</v>
      </c>
      <c r="P23" s="323">
        <f t="shared" si="5"/>
        <v>0</v>
      </c>
      <c r="Q23" s="323">
        <f t="shared" si="6"/>
        <v>0</v>
      </c>
      <c r="R23" s="323">
        <f t="shared" si="7"/>
        <v>0</v>
      </c>
      <c r="S23" s="323">
        <f t="shared" si="8"/>
        <v>0</v>
      </c>
      <c r="T23" s="323">
        <f t="shared" si="41"/>
        <v>0</v>
      </c>
      <c r="U23" s="323">
        <f t="shared" si="42"/>
        <v>0</v>
      </c>
      <c r="V23" s="323">
        <f t="shared" si="9"/>
        <v>0</v>
      </c>
      <c r="W23" s="323">
        <f t="shared" si="10"/>
        <v>0</v>
      </c>
      <c r="X23" s="323">
        <f t="shared" si="11"/>
        <v>0</v>
      </c>
      <c r="Y23" s="323">
        <f t="shared" si="12"/>
        <v>0</v>
      </c>
      <c r="Z23" s="323">
        <f t="shared" si="13"/>
        <v>0</v>
      </c>
      <c r="AA23" s="323">
        <f t="shared" si="14"/>
        <v>0</v>
      </c>
      <c r="AB23" s="323">
        <f t="shared" si="15"/>
        <v>0</v>
      </c>
      <c r="AC23" s="323">
        <f t="shared" si="16"/>
        <v>0</v>
      </c>
      <c r="AD23" s="323">
        <f t="shared" si="17"/>
        <v>0</v>
      </c>
      <c r="AE23" s="323">
        <f t="shared" si="18"/>
        <v>0</v>
      </c>
      <c r="AF23" s="323">
        <f t="shared" si="43"/>
        <v>0</v>
      </c>
      <c r="AG23" s="323">
        <f t="shared" si="44"/>
        <v>0</v>
      </c>
      <c r="AH23" s="323">
        <f t="shared" si="19"/>
        <v>0</v>
      </c>
      <c r="AI23" s="323">
        <f t="shared" si="20"/>
        <v>0</v>
      </c>
      <c r="AJ23" s="323">
        <f t="shared" si="21"/>
        <v>0</v>
      </c>
      <c r="AK23" s="323">
        <f t="shared" si="22"/>
        <v>0</v>
      </c>
      <c r="AL23" s="323">
        <f t="shared" si="23"/>
        <v>0</v>
      </c>
      <c r="AM23" s="323">
        <f t="shared" si="24"/>
        <v>0</v>
      </c>
      <c r="AN23" s="323">
        <f t="shared" si="25"/>
        <v>0</v>
      </c>
      <c r="AO23" s="323">
        <f t="shared" si="26"/>
        <v>0</v>
      </c>
      <c r="AP23" s="323">
        <f t="shared" si="27"/>
        <v>0</v>
      </c>
      <c r="AQ23" s="323">
        <f t="shared" si="28"/>
        <v>0</v>
      </c>
      <c r="AR23" s="323">
        <f t="shared" si="29"/>
        <v>0</v>
      </c>
      <c r="AS23" s="323">
        <f t="shared" si="30"/>
        <v>0</v>
      </c>
      <c r="AT23" s="323">
        <f t="shared" si="31"/>
        <v>0</v>
      </c>
      <c r="AU23" s="323">
        <f t="shared" si="32"/>
        <v>0</v>
      </c>
      <c r="AV23" s="323">
        <f t="shared" si="33"/>
        <v>0</v>
      </c>
      <c r="AW23" s="323">
        <f t="shared" si="34"/>
        <v>0</v>
      </c>
      <c r="AX23" s="323">
        <f t="shared" si="35"/>
        <v>0</v>
      </c>
      <c r="AY23" s="323">
        <f t="shared" si="36"/>
        <v>0</v>
      </c>
      <c r="AZ23" s="323">
        <f t="shared" si="37"/>
        <v>0</v>
      </c>
      <c r="BA23" s="323">
        <f t="shared" si="38"/>
        <v>0</v>
      </c>
    </row>
    <row r="24" spans="1:53" s="320" customFormat="1" ht="16.5" customHeight="1">
      <c r="A24" s="63" t="str">
        <f t="array" ref="A24">IF(C24&lt;&gt;0,SUM(($C$11:C24&lt;&gt;0)*1),"")</f>
        <v/>
      </c>
      <c r="B24" s="321"/>
      <c r="C24" s="321"/>
      <c r="D24" s="321"/>
      <c r="E24" s="443"/>
      <c r="F24" s="377"/>
      <c r="G24" s="379"/>
      <c r="H24" s="379"/>
      <c r="I24" s="63" t="str">
        <f t="shared" si="0"/>
        <v/>
      </c>
      <c r="J24" s="323">
        <f t="shared" si="1"/>
        <v>0</v>
      </c>
      <c r="K24" s="323">
        <f t="shared" si="2"/>
        <v>0</v>
      </c>
      <c r="L24" s="323">
        <f t="shared" si="3"/>
        <v>0</v>
      </c>
      <c r="M24" s="323">
        <f t="shared" si="4"/>
        <v>0</v>
      </c>
      <c r="N24" s="323">
        <f t="shared" si="39"/>
        <v>0</v>
      </c>
      <c r="O24" s="323">
        <f t="shared" si="40"/>
        <v>0</v>
      </c>
      <c r="P24" s="323">
        <f t="shared" si="5"/>
        <v>0</v>
      </c>
      <c r="Q24" s="323">
        <f t="shared" si="6"/>
        <v>0</v>
      </c>
      <c r="R24" s="323">
        <f t="shared" si="7"/>
        <v>0</v>
      </c>
      <c r="S24" s="323">
        <f t="shared" si="8"/>
        <v>0</v>
      </c>
      <c r="T24" s="323">
        <f t="shared" si="41"/>
        <v>0</v>
      </c>
      <c r="U24" s="323">
        <f t="shared" si="42"/>
        <v>0</v>
      </c>
      <c r="V24" s="323">
        <f t="shared" si="9"/>
        <v>0</v>
      </c>
      <c r="W24" s="323">
        <f t="shared" si="10"/>
        <v>0</v>
      </c>
      <c r="X24" s="323">
        <f t="shared" si="11"/>
        <v>0</v>
      </c>
      <c r="Y24" s="323">
        <f t="shared" si="12"/>
        <v>0</v>
      </c>
      <c r="Z24" s="323">
        <f t="shared" si="13"/>
        <v>0</v>
      </c>
      <c r="AA24" s="323">
        <f t="shared" si="14"/>
        <v>0</v>
      </c>
      <c r="AB24" s="323">
        <f t="shared" si="15"/>
        <v>0</v>
      </c>
      <c r="AC24" s="323">
        <f t="shared" si="16"/>
        <v>0</v>
      </c>
      <c r="AD24" s="323">
        <f t="shared" si="17"/>
        <v>0</v>
      </c>
      <c r="AE24" s="323">
        <f t="shared" si="18"/>
        <v>0</v>
      </c>
      <c r="AF24" s="323">
        <f t="shared" si="43"/>
        <v>0</v>
      </c>
      <c r="AG24" s="323">
        <f t="shared" si="44"/>
        <v>0</v>
      </c>
      <c r="AH24" s="323">
        <f t="shared" si="19"/>
        <v>0</v>
      </c>
      <c r="AI24" s="323">
        <f t="shared" si="20"/>
        <v>0</v>
      </c>
      <c r="AJ24" s="323">
        <f t="shared" si="21"/>
        <v>0</v>
      </c>
      <c r="AK24" s="323">
        <f t="shared" si="22"/>
        <v>0</v>
      </c>
      <c r="AL24" s="323">
        <f t="shared" si="23"/>
        <v>0</v>
      </c>
      <c r="AM24" s="323">
        <f t="shared" si="24"/>
        <v>0</v>
      </c>
      <c r="AN24" s="323">
        <f t="shared" si="25"/>
        <v>0</v>
      </c>
      <c r="AO24" s="323">
        <f t="shared" si="26"/>
        <v>0</v>
      </c>
      <c r="AP24" s="323">
        <f t="shared" si="27"/>
        <v>0</v>
      </c>
      <c r="AQ24" s="323">
        <f t="shared" si="28"/>
        <v>0</v>
      </c>
      <c r="AR24" s="323">
        <f t="shared" si="29"/>
        <v>0</v>
      </c>
      <c r="AS24" s="323">
        <f t="shared" si="30"/>
        <v>0</v>
      </c>
      <c r="AT24" s="323">
        <f t="shared" si="31"/>
        <v>0</v>
      </c>
      <c r="AU24" s="323">
        <f t="shared" si="32"/>
        <v>0</v>
      </c>
      <c r="AV24" s="323">
        <f t="shared" si="33"/>
        <v>0</v>
      </c>
      <c r="AW24" s="323">
        <f t="shared" si="34"/>
        <v>0</v>
      </c>
      <c r="AX24" s="323">
        <f t="shared" si="35"/>
        <v>0</v>
      </c>
      <c r="AY24" s="323">
        <f t="shared" si="36"/>
        <v>0</v>
      </c>
      <c r="AZ24" s="323">
        <f t="shared" si="37"/>
        <v>0</v>
      </c>
      <c r="BA24" s="323">
        <f t="shared" si="38"/>
        <v>0</v>
      </c>
    </row>
    <row r="25" spans="1:53" s="320" customFormat="1" ht="16.5" customHeight="1">
      <c r="A25" s="63" t="str">
        <f t="array" ref="A25">IF(C25&lt;&gt;0,SUM(($C$11:C25&lt;&gt;0)*1),"")</f>
        <v/>
      </c>
      <c r="B25" s="321"/>
      <c r="C25" s="321"/>
      <c r="D25" s="321"/>
      <c r="E25" s="443"/>
      <c r="F25" s="377"/>
      <c r="G25" s="379"/>
      <c r="H25" s="379"/>
      <c r="I25" s="63" t="str">
        <f t="shared" si="0"/>
        <v/>
      </c>
      <c r="J25" s="323">
        <f t="shared" si="1"/>
        <v>0</v>
      </c>
      <c r="K25" s="323">
        <f t="shared" si="2"/>
        <v>0</v>
      </c>
      <c r="L25" s="323">
        <f t="shared" si="3"/>
        <v>0</v>
      </c>
      <c r="M25" s="323">
        <f t="shared" si="4"/>
        <v>0</v>
      </c>
      <c r="N25" s="323">
        <f t="shared" si="39"/>
        <v>0</v>
      </c>
      <c r="O25" s="323">
        <f t="shared" si="40"/>
        <v>0</v>
      </c>
      <c r="P25" s="323">
        <f t="shared" si="5"/>
        <v>0</v>
      </c>
      <c r="Q25" s="323">
        <f t="shared" si="6"/>
        <v>0</v>
      </c>
      <c r="R25" s="323">
        <f t="shared" si="7"/>
        <v>0</v>
      </c>
      <c r="S25" s="323">
        <f t="shared" si="8"/>
        <v>0</v>
      </c>
      <c r="T25" s="323">
        <f t="shared" si="41"/>
        <v>0</v>
      </c>
      <c r="U25" s="323">
        <f t="shared" si="42"/>
        <v>0</v>
      </c>
      <c r="V25" s="323">
        <f t="shared" si="9"/>
        <v>0</v>
      </c>
      <c r="W25" s="323">
        <f t="shared" si="10"/>
        <v>0</v>
      </c>
      <c r="X25" s="323">
        <f t="shared" si="11"/>
        <v>0</v>
      </c>
      <c r="Y25" s="323">
        <f t="shared" si="12"/>
        <v>0</v>
      </c>
      <c r="Z25" s="323">
        <f t="shared" si="13"/>
        <v>0</v>
      </c>
      <c r="AA25" s="323">
        <f t="shared" si="14"/>
        <v>0</v>
      </c>
      <c r="AB25" s="323">
        <f t="shared" si="15"/>
        <v>0</v>
      </c>
      <c r="AC25" s="323">
        <f t="shared" si="16"/>
        <v>0</v>
      </c>
      <c r="AD25" s="323">
        <f t="shared" si="17"/>
        <v>0</v>
      </c>
      <c r="AE25" s="323">
        <f t="shared" si="18"/>
        <v>0</v>
      </c>
      <c r="AF25" s="323">
        <f t="shared" si="43"/>
        <v>0</v>
      </c>
      <c r="AG25" s="323">
        <f t="shared" si="44"/>
        <v>0</v>
      </c>
      <c r="AH25" s="323">
        <f t="shared" si="19"/>
        <v>0</v>
      </c>
      <c r="AI25" s="323">
        <f t="shared" si="20"/>
        <v>0</v>
      </c>
      <c r="AJ25" s="323">
        <f t="shared" si="21"/>
        <v>0</v>
      </c>
      <c r="AK25" s="323">
        <f t="shared" si="22"/>
        <v>0</v>
      </c>
      <c r="AL25" s="323">
        <f t="shared" si="23"/>
        <v>0</v>
      </c>
      <c r="AM25" s="323">
        <f t="shared" si="24"/>
        <v>0</v>
      </c>
      <c r="AN25" s="323">
        <f t="shared" si="25"/>
        <v>0</v>
      </c>
      <c r="AO25" s="323">
        <f t="shared" si="26"/>
        <v>0</v>
      </c>
      <c r="AP25" s="323">
        <f t="shared" si="27"/>
        <v>0</v>
      </c>
      <c r="AQ25" s="323">
        <f t="shared" si="28"/>
        <v>0</v>
      </c>
      <c r="AR25" s="323">
        <f t="shared" si="29"/>
        <v>0</v>
      </c>
      <c r="AS25" s="323">
        <f t="shared" si="30"/>
        <v>0</v>
      </c>
      <c r="AT25" s="323">
        <f t="shared" si="31"/>
        <v>0</v>
      </c>
      <c r="AU25" s="323">
        <f t="shared" si="32"/>
        <v>0</v>
      </c>
      <c r="AV25" s="323">
        <f t="shared" si="33"/>
        <v>0</v>
      </c>
      <c r="AW25" s="323">
        <f t="shared" si="34"/>
        <v>0</v>
      </c>
      <c r="AX25" s="323">
        <f t="shared" si="35"/>
        <v>0</v>
      </c>
      <c r="AY25" s="323">
        <f t="shared" si="36"/>
        <v>0</v>
      </c>
      <c r="AZ25" s="323">
        <f t="shared" si="37"/>
        <v>0</v>
      </c>
      <c r="BA25" s="323">
        <f t="shared" si="38"/>
        <v>0</v>
      </c>
    </row>
    <row r="26" spans="1:53" s="320" customFormat="1" ht="16.5" customHeight="1">
      <c r="A26" s="63" t="str">
        <f t="array" ref="A26">IF(C26&lt;&gt;0,SUM(($C$11:C26&lt;&gt;0)*1),"")</f>
        <v/>
      </c>
      <c r="B26" s="321"/>
      <c r="C26" s="321"/>
      <c r="D26" s="321"/>
      <c r="E26" s="443"/>
      <c r="F26" s="377"/>
      <c r="G26" s="379"/>
      <c r="H26" s="379"/>
      <c r="I26" s="63" t="str">
        <f t="shared" si="0"/>
        <v/>
      </c>
      <c r="J26" s="323">
        <f t="shared" si="1"/>
        <v>0</v>
      </c>
      <c r="K26" s="323">
        <f t="shared" si="2"/>
        <v>0</v>
      </c>
      <c r="L26" s="323">
        <f t="shared" si="3"/>
        <v>0</v>
      </c>
      <c r="M26" s="323">
        <f t="shared" si="4"/>
        <v>0</v>
      </c>
      <c r="N26" s="323">
        <f t="shared" si="39"/>
        <v>0</v>
      </c>
      <c r="O26" s="323">
        <f t="shared" si="40"/>
        <v>0</v>
      </c>
      <c r="P26" s="323">
        <f t="shared" si="5"/>
        <v>0</v>
      </c>
      <c r="Q26" s="323">
        <f t="shared" si="6"/>
        <v>0</v>
      </c>
      <c r="R26" s="323">
        <f t="shared" si="7"/>
        <v>0</v>
      </c>
      <c r="S26" s="323">
        <f t="shared" si="8"/>
        <v>0</v>
      </c>
      <c r="T26" s="323">
        <f t="shared" si="41"/>
        <v>0</v>
      </c>
      <c r="U26" s="323">
        <f t="shared" si="42"/>
        <v>0</v>
      </c>
      <c r="V26" s="323">
        <f t="shared" si="9"/>
        <v>0</v>
      </c>
      <c r="W26" s="323">
        <f t="shared" si="10"/>
        <v>0</v>
      </c>
      <c r="X26" s="323">
        <f t="shared" si="11"/>
        <v>0</v>
      </c>
      <c r="Y26" s="323">
        <f t="shared" si="12"/>
        <v>0</v>
      </c>
      <c r="Z26" s="323">
        <f t="shared" si="13"/>
        <v>0</v>
      </c>
      <c r="AA26" s="323">
        <f t="shared" si="14"/>
        <v>0</v>
      </c>
      <c r="AB26" s="323">
        <f t="shared" si="15"/>
        <v>0</v>
      </c>
      <c r="AC26" s="323">
        <f t="shared" si="16"/>
        <v>0</v>
      </c>
      <c r="AD26" s="323">
        <f t="shared" si="17"/>
        <v>0</v>
      </c>
      <c r="AE26" s="323">
        <f t="shared" si="18"/>
        <v>0</v>
      </c>
      <c r="AF26" s="323">
        <f t="shared" si="43"/>
        <v>0</v>
      </c>
      <c r="AG26" s="323">
        <f t="shared" si="44"/>
        <v>0</v>
      </c>
      <c r="AH26" s="323">
        <f t="shared" si="19"/>
        <v>0</v>
      </c>
      <c r="AI26" s="323">
        <f t="shared" si="20"/>
        <v>0</v>
      </c>
      <c r="AJ26" s="323">
        <f t="shared" si="21"/>
        <v>0</v>
      </c>
      <c r="AK26" s="323">
        <f t="shared" si="22"/>
        <v>0</v>
      </c>
      <c r="AL26" s="323">
        <f t="shared" si="23"/>
        <v>0</v>
      </c>
      <c r="AM26" s="323">
        <f t="shared" si="24"/>
        <v>0</v>
      </c>
      <c r="AN26" s="323">
        <f t="shared" si="25"/>
        <v>0</v>
      </c>
      <c r="AO26" s="323">
        <f t="shared" si="26"/>
        <v>0</v>
      </c>
      <c r="AP26" s="323">
        <f t="shared" si="27"/>
        <v>0</v>
      </c>
      <c r="AQ26" s="323">
        <f t="shared" si="28"/>
        <v>0</v>
      </c>
      <c r="AR26" s="323">
        <f t="shared" si="29"/>
        <v>0</v>
      </c>
      <c r="AS26" s="323">
        <f t="shared" si="30"/>
        <v>0</v>
      </c>
      <c r="AT26" s="323">
        <f t="shared" si="31"/>
        <v>0</v>
      </c>
      <c r="AU26" s="323">
        <f t="shared" si="32"/>
        <v>0</v>
      </c>
      <c r="AV26" s="323">
        <f t="shared" si="33"/>
        <v>0</v>
      </c>
      <c r="AW26" s="323">
        <f t="shared" si="34"/>
        <v>0</v>
      </c>
      <c r="AX26" s="323">
        <f t="shared" si="35"/>
        <v>0</v>
      </c>
      <c r="AY26" s="323">
        <f t="shared" si="36"/>
        <v>0</v>
      </c>
      <c r="AZ26" s="323">
        <f t="shared" si="37"/>
        <v>0</v>
      </c>
      <c r="BA26" s="323">
        <f t="shared" si="38"/>
        <v>0</v>
      </c>
    </row>
    <row r="27" spans="1:53" s="320" customFormat="1" ht="16.5" customHeight="1">
      <c r="A27" s="63" t="str">
        <f t="array" ref="A27">IF(C27&lt;&gt;0,SUM(($C$11:C27&lt;&gt;0)*1),"")</f>
        <v/>
      </c>
      <c r="B27" s="321"/>
      <c r="C27" s="321"/>
      <c r="D27" s="321"/>
      <c r="E27" s="443"/>
      <c r="F27" s="377"/>
      <c r="G27" s="379"/>
      <c r="H27" s="379"/>
      <c r="I27" s="63" t="str">
        <f t="shared" si="0"/>
        <v/>
      </c>
      <c r="J27" s="323">
        <f t="shared" si="1"/>
        <v>0</v>
      </c>
      <c r="K27" s="323">
        <f t="shared" si="2"/>
        <v>0</v>
      </c>
      <c r="L27" s="323">
        <f t="shared" si="3"/>
        <v>0</v>
      </c>
      <c r="M27" s="323">
        <f t="shared" si="4"/>
        <v>0</v>
      </c>
      <c r="N27" s="323">
        <f t="shared" si="39"/>
        <v>0</v>
      </c>
      <c r="O27" s="323">
        <f t="shared" si="40"/>
        <v>0</v>
      </c>
      <c r="P27" s="323">
        <f t="shared" si="5"/>
        <v>0</v>
      </c>
      <c r="Q27" s="323">
        <f t="shared" si="6"/>
        <v>0</v>
      </c>
      <c r="R27" s="323">
        <f t="shared" si="7"/>
        <v>0</v>
      </c>
      <c r="S27" s="323">
        <f t="shared" si="8"/>
        <v>0</v>
      </c>
      <c r="T27" s="323">
        <f t="shared" si="41"/>
        <v>0</v>
      </c>
      <c r="U27" s="323">
        <f t="shared" si="42"/>
        <v>0</v>
      </c>
      <c r="V27" s="323">
        <f t="shared" si="9"/>
        <v>0</v>
      </c>
      <c r="W27" s="323">
        <f t="shared" si="10"/>
        <v>0</v>
      </c>
      <c r="X27" s="323">
        <f t="shared" si="11"/>
        <v>0</v>
      </c>
      <c r="Y27" s="323">
        <f t="shared" si="12"/>
        <v>0</v>
      </c>
      <c r="Z27" s="323">
        <f t="shared" si="13"/>
        <v>0</v>
      </c>
      <c r="AA27" s="323">
        <f t="shared" si="14"/>
        <v>0</v>
      </c>
      <c r="AB27" s="323">
        <f t="shared" si="15"/>
        <v>0</v>
      </c>
      <c r="AC27" s="323">
        <f t="shared" si="16"/>
        <v>0</v>
      </c>
      <c r="AD27" s="323">
        <f t="shared" si="17"/>
        <v>0</v>
      </c>
      <c r="AE27" s="323">
        <f t="shared" si="18"/>
        <v>0</v>
      </c>
      <c r="AF27" s="323">
        <f t="shared" si="43"/>
        <v>0</v>
      </c>
      <c r="AG27" s="323">
        <f t="shared" si="44"/>
        <v>0</v>
      </c>
      <c r="AH27" s="323">
        <f t="shared" si="19"/>
        <v>0</v>
      </c>
      <c r="AI27" s="323">
        <f t="shared" si="20"/>
        <v>0</v>
      </c>
      <c r="AJ27" s="323">
        <f t="shared" si="21"/>
        <v>0</v>
      </c>
      <c r="AK27" s="323">
        <f t="shared" si="22"/>
        <v>0</v>
      </c>
      <c r="AL27" s="323">
        <f t="shared" si="23"/>
        <v>0</v>
      </c>
      <c r="AM27" s="323">
        <f t="shared" si="24"/>
        <v>0</v>
      </c>
      <c r="AN27" s="323">
        <f t="shared" si="25"/>
        <v>0</v>
      </c>
      <c r="AO27" s="323">
        <f t="shared" si="26"/>
        <v>0</v>
      </c>
      <c r="AP27" s="323">
        <f t="shared" si="27"/>
        <v>0</v>
      </c>
      <c r="AQ27" s="323">
        <f t="shared" si="28"/>
        <v>0</v>
      </c>
      <c r="AR27" s="323">
        <f t="shared" si="29"/>
        <v>0</v>
      </c>
      <c r="AS27" s="323">
        <f t="shared" si="30"/>
        <v>0</v>
      </c>
      <c r="AT27" s="323">
        <f t="shared" si="31"/>
        <v>0</v>
      </c>
      <c r="AU27" s="323">
        <f t="shared" si="32"/>
        <v>0</v>
      </c>
      <c r="AV27" s="323">
        <f t="shared" si="33"/>
        <v>0</v>
      </c>
      <c r="AW27" s="323">
        <f t="shared" si="34"/>
        <v>0</v>
      </c>
      <c r="AX27" s="323">
        <f t="shared" si="35"/>
        <v>0</v>
      </c>
      <c r="AY27" s="323">
        <f t="shared" si="36"/>
        <v>0</v>
      </c>
      <c r="AZ27" s="323">
        <f t="shared" si="37"/>
        <v>0</v>
      </c>
      <c r="BA27" s="323">
        <f t="shared" si="38"/>
        <v>0</v>
      </c>
    </row>
    <row r="28" spans="1:53" s="320" customFormat="1" ht="16.5" customHeight="1">
      <c r="A28" s="63" t="str">
        <f t="array" ref="A28">IF(C28&lt;&gt;0,SUM(($C$11:C28&lt;&gt;0)*1),"")</f>
        <v/>
      </c>
      <c r="B28" s="321"/>
      <c r="C28" s="321"/>
      <c r="D28" s="321"/>
      <c r="E28" s="443"/>
      <c r="F28" s="377"/>
      <c r="G28" s="379"/>
      <c r="H28" s="379"/>
      <c r="I28" s="63" t="str">
        <f t="shared" si="0"/>
        <v/>
      </c>
      <c r="J28" s="323">
        <f t="shared" si="1"/>
        <v>0</v>
      </c>
      <c r="K28" s="323">
        <f t="shared" si="2"/>
        <v>0</v>
      </c>
      <c r="L28" s="323">
        <f t="shared" si="3"/>
        <v>0</v>
      </c>
      <c r="M28" s="323">
        <f t="shared" si="4"/>
        <v>0</v>
      </c>
      <c r="N28" s="323">
        <f t="shared" si="39"/>
        <v>0</v>
      </c>
      <c r="O28" s="323">
        <f t="shared" si="40"/>
        <v>0</v>
      </c>
      <c r="P28" s="323">
        <f t="shared" si="5"/>
        <v>0</v>
      </c>
      <c r="Q28" s="323">
        <f t="shared" si="6"/>
        <v>0</v>
      </c>
      <c r="R28" s="323">
        <f t="shared" si="7"/>
        <v>0</v>
      </c>
      <c r="S28" s="323">
        <f t="shared" si="8"/>
        <v>0</v>
      </c>
      <c r="T28" s="323">
        <f t="shared" si="41"/>
        <v>0</v>
      </c>
      <c r="U28" s="323">
        <f t="shared" si="42"/>
        <v>0</v>
      </c>
      <c r="V28" s="323">
        <f t="shared" si="9"/>
        <v>0</v>
      </c>
      <c r="W28" s="323">
        <f t="shared" si="10"/>
        <v>0</v>
      </c>
      <c r="X28" s="323">
        <f t="shared" si="11"/>
        <v>0</v>
      </c>
      <c r="Y28" s="323">
        <f t="shared" si="12"/>
        <v>0</v>
      </c>
      <c r="Z28" s="323">
        <f t="shared" si="13"/>
        <v>0</v>
      </c>
      <c r="AA28" s="323">
        <f t="shared" si="14"/>
        <v>0</v>
      </c>
      <c r="AB28" s="323">
        <f t="shared" si="15"/>
        <v>0</v>
      </c>
      <c r="AC28" s="323">
        <f t="shared" si="16"/>
        <v>0</v>
      </c>
      <c r="AD28" s="323">
        <f t="shared" si="17"/>
        <v>0</v>
      </c>
      <c r="AE28" s="323">
        <f t="shared" si="18"/>
        <v>0</v>
      </c>
      <c r="AF28" s="323">
        <f t="shared" si="43"/>
        <v>0</v>
      </c>
      <c r="AG28" s="323">
        <f t="shared" si="44"/>
        <v>0</v>
      </c>
      <c r="AH28" s="323">
        <f t="shared" si="19"/>
        <v>0</v>
      </c>
      <c r="AI28" s="323">
        <f t="shared" si="20"/>
        <v>0</v>
      </c>
      <c r="AJ28" s="323">
        <f t="shared" si="21"/>
        <v>0</v>
      </c>
      <c r="AK28" s="323">
        <f t="shared" si="22"/>
        <v>0</v>
      </c>
      <c r="AL28" s="323">
        <f t="shared" si="23"/>
        <v>0</v>
      </c>
      <c r="AM28" s="323">
        <f t="shared" si="24"/>
        <v>0</v>
      </c>
      <c r="AN28" s="323">
        <f t="shared" si="25"/>
        <v>0</v>
      </c>
      <c r="AO28" s="323">
        <f t="shared" si="26"/>
        <v>0</v>
      </c>
      <c r="AP28" s="323">
        <f t="shared" si="27"/>
        <v>0</v>
      </c>
      <c r="AQ28" s="323">
        <f t="shared" si="28"/>
        <v>0</v>
      </c>
      <c r="AR28" s="323">
        <f t="shared" si="29"/>
        <v>0</v>
      </c>
      <c r="AS28" s="323">
        <f t="shared" si="30"/>
        <v>0</v>
      </c>
      <c r="AT28" s="323">
        <f t="shared" si="31"/>
        <v>0</v>
      </c>
      <c r="AU28" s="323">
        <f t="shared" si="32"/>
        <v>0</v>
      </c>
      <c r="AV28" s="323">
        <f t="shared" si="33"/>
        <v>0</v>
      </c>
      <c r="AW28" s="323">
        <f t="shared" si="34"/>
        <v>0</v>
      </c>
      <c r="AX28" s="323">
        <f t="shared" si="35"/>
        <v>0</v>
      </c>
      <c r="AY28" s="323">
        <f t="shared" si="36"/>
        <v>0</v>
      </c>
      <c r="AZ28" s="323">
        <f t="shared" si="37"/>
        <v>0</v>
      </c>
      <c r="BA28" s="323">
        <f t="shared" si="38"/>
        <v>0</v>
      </c>
    </row>
    <row r="29" spans="1:53" s="320" customFormat="1" ht="16.5" customHeight="1">
      <c r="A29" s="63" t="str">
        <f t="array" ref="A29">IF(C29&lt;&gt;0,SUM(($C$11:C29&lt;&gt;0)*1),"")</f>
        <v/>
      </c>
      <c r="B29" s="321"/>
      <c r="C29" s="321"/>
      <c r="D29" s="321"/>
      <c r="E29" s="443"/>
      <c r="F29" s="377"/>
      <c r="G29" s="379"/>
      <c r="H29" s="379"/>
      <c r="I29" s="63" t="str">
        <f t="shared" si="0"/>
        <v/>
      </c>
      <c r="J29" s="323">
        <f t="shared" si="1"/>
        <v>0</v>
      </c>
      <c r="K29" s="323">
        <f t="shared" si="2"/>
        <v>0</v>
      </c>
      <c r="L29" s="323">
        <f t="shared" si="3"/>
        <v>0</v>
      </c>
      <c r="M29" s="323">
        <f t="shared" si="4"/>
        <v>0</v>
      </c>
      <c r="N29" s="323">
        <f t="shared" si="39"/>
        <v>0</v>
      </c>
      <c r="O29" s="323">
        <f t="shared" si="40"/>
        <v>0</v>
      </c>
      <c r="P29" s="323">
        <f t="shared" si="5"/>
        <v>0</v>
      </c>
      <c r="Q29" s="323">
        <f t="shared" si="6"/>
        <v>0</v>
      </c>
      <c r="R29" s="323">
        <f t="shared" si="7"/>
        <v>0</v>
      </c>
      <c r="S29" s="323">
        <f t="shared" si="8"/>
        <v>0</v>
      </c>
      <c r="T29" s="323">
        <f t="shared" si="41"/>
        <v>0</v>
      </c>
      <c r="U29" s="323">
        <f t="shared" si="42"/>
        <v>0</v>
      </c>
      <c r="V29" s="323">
        <f t="shared" si="9"/>
        <v>0</v>
      </c>
      <c r="W29" s="323">
        <f t="shared" si="10"/>
        <v>0</v>
      </c>
      <c r="X29" s="323">
        <f t="shared" si="11"/>
        <v>0</v>
      </c>
      <c r="Y29" s="323">
        <f t="shared" si="12"/>
        <v>0</v>
      </c>
      <c r="Z29" s="323">
        <f t="shared" si="13"/>
        <v>0</v>
      </c>
      <c r="AA29" s="323">
        <f t="shared" si="14"/>
        <v>0</v>
      </c>
      <c r="AB29" s="323">
        <f t="shared" si="15"/>
        <v>0</v>
      </c>
      <c r="AC29" s="323">
        <f t="shared" si="16"/>
        <v>0</v>
      </c>
      <c r="AD29" s="323">
        <f t="shared" si="17"/>
        <v>0</v>
      </c>
      <c r="AE29" s="323">
        <f t="shared" si="18"/>
        <v>0</v>
      </c>
      <c r="AF29" s="323">
        <f t="shared" si="43"/>
        <v>0</v>
      </c>
      <c r="AG29" s="323">
        <f t="shared" si="44"/>
        <v>0</v>
      </c>
      <c r="AH29" s="323">
        <f t="shared" si="19"/>
        <v>0</v>
      </c>
      <c r="AI29" s="323">
        <f t="shared" si="20"/>
        <v>0</v>
      </c>
      <c r="AJ29" s="323">
        <f t="shared" si="21"/>
        <v>0</v>
      </c>
      <c r="AK29" s="323">
        <f t="shared" si="22"/>
        <v>0</v>
      </c>
      <c r="AL29" s="323">
        <f t="shared" si="23"/>
        <v>0</v>
      </c>
      <c r="AM29" s="323">
        <f t="shared" si="24"/>
        <v>0</v>
      </c>
      <c r="AN29" s="323">
        <f t="shared" si="25"/>
        <v>0</v>
      </c>
      <c r="AO29" s="323">
        <f t="shared" si="26"/>
        <v>0</v>
      </c>
      <c r="AP29" s="323">
        <f t="shared" si="27"/>
        <v>0</v>
      </c>
      <c r="AQ29" s="323">
        <f t="shared" si="28"/>
        <v>0</v>
      </c>
      <c r="AR29" s="323">
        <f t="shared" si="29"/>
        <v>0</v>
      </c>
      <c r="AS29" s="323">
        <f t="shared" si="30"/>
        <v>0</v>
      </c>
      <c r="AT29" s="323">
        <f t="shared" si="31"/>
        <v>0</v>
      </c>
      <c r="AU29" s="323">
        <f t="shared" si="32"/>
        <v>0</v>
      </c>
      <c r="AV29" s="323">
        <f t="shared" si="33"/>
        <v>0</v>
      </c>
      <c r="AW29" s="323">
        <f t="shared" si="34"/>
        <v>0</v>
      </c>
      <c r="AX29" s="323">
        <f t="shared" si="35"/>
        <v>0</v>
      </c>
      <c r="AY29" s="323">
        <f t="shared" si="36"/>
        <v>0</v>
      </c>
      <c r="AZ29" s="323">
        <f t="shared" si="37"/>
        <v>0</v>
      </c>
      <c r="BA29" s="323">
        <f t="shared" si="38"/>
        <v>0</v>
      </c>
    </row>
    <row r="30" spans="1:53" s="320" customFormat="1" ht="16.5" customHeight="1">
      <c r="A30" s="63" t="str">
        <f t="array" ref="A30">IF(C30&lt;&gt;0,SUM(($C$11:C30&lt;&gt;0)*1),"")</f>
        <v/>
      </c>
      <c r="B30" s="321"/>
      <c r="C30" s="321"/>
      <c r="D30" s="321"/>
      <c r="E30" s="443"/>
      <c r="F30" s="377"/>
      <c r="G30" s="379"/>
      <c r="H30" s="379"/>
      <c r="I30" s="63" t="str">
        <f t="shared" si="0"/>
        <v/>
      </c>
      <c r="J30" s="323">
        <f t="shared" si="1"/>
        <v>0</v>
      </c>
      <c r="K30" s="323">
        <f t="shared" si="2"/>
        <v>0</v>
      </c>
      <c r="L30" s="323">
        <f t="shared" si="3"/>
        <v>0</v>
      </c>
      <c r="M30" s="323">
        <f t="shared" si="4"/>
        <v>0</v>
      </c>
      <c r="N30" s="323">
        <f t="shared" si="39"/>
        <v>0</v>
      </c>
      <c r="O30" s="323">
        <f t="shared" si="40"/>
        <v>0</v>
      </c>
      <c r="P30" s="323">
        <f t="shared" si="5"/>
        <v>0</v>
      </c>
      <c r="Q30" s="323">
        <f t="shared" si="6"/>
        <v>0</v>
      </c>
      <c r="R30" s="323">
        <f t="shared" si="7"/>
        <v>0</v>
      </c>
      <c r="S30" s="323">
        <f t="shared" si="8"/>
        <v>0</v>
      </c>
      <c r="T30" s="323">
        <f t="shared" si="41"/>
        <v>0</v>
      </c>
      <c r="U30" s="323">
        <f t="shared" si="42"/>
        <v>0</v>
      </c>
      <c r="V30" s="323">
        <f t="shared" si="9"/>
        <v>0</v>
      </c>
      <c r="W30" s="323">
        <f t="shared" si="10"/>
        <v>0</v>
      </c>
      <c r="X30" s="323">
        <f t="shared" si="11"/>
        <v>0</v>
      </c>
      <c r="Y30" s="323">
        <f t="shared" si="12"/>
        <v>0</v>
      </c>
      <c r="Z30" s="323">
        <f t="shared" si="13"/>
        <v>0</v>
      </c>
      <c r="AA30" s="323">
        <f t="shared" si="14"/>
        <v>0</v>
      </c>
      <c r="AB30" s="323">
        <f t="shared" si="15"/>
        <v>0</v>
      </c>
      <c r="AC30" s="323">
        <f t="shared" si="16"/>
        <v>0</v>
      </c>
      <c r="AD30" s="323">
        <f t="shared" si="17"/>
        <v>0</v>
      </c>
      <c r="AE30" s="323">
        <f t="shared" si="18"/>
        <v>0</v>
      </c>
      <c r="AF30" s="323">
        <f t="shared" si="43"/>
        <v>0</v>
      </c>
      <c r="AG30" s="323">
        <f t="shared" si="44"/>
        <v>0</v>
      </c>
      <c r="AH30" s="323">
        <f t="shared" si="19"/>
        <v>0</v>
      </c>
      <c r="AI30" s="323">
        <f t="shared" si="20"/>
        <v>0</v>
      </c>
      <c r="AJ30" s="323">
        <f t="shared" si="21"/>
        <v>0</v>
      </c>
      <c r="AK30" s="323">
        <f t="shared" si="22"/>
        <v>0</v>
      </c>
      <c r="AL30" s="323">
        <f t="shared" si="23"/>
        <v>0</v>
      </c>
      <c r="AM30" s="323">
        <f t="shared" si="24"/>
        <v>0</v>
      </c>
      <c r="AN30" s="323">
        <f t="shared" si="25"/>
        <v>0</v>
      </c>
      <c r="AO30" s="323">
        <f t="shared" si="26"/>
        <v>0</v>
      </c>
      <c r="AP30" s="323">
        <f t="shared" si="27"/>
        <v>0</v>
      </c>
      <c r="AQ30" s="323">
        <f t="shared" si="28"/>
        <v>0</v>
      </c>
      <c r="AR30" s="323">
        <f t="shared" si="29"/>
        <v>0</v>
      </c>
      <c r="AS30" s="323">
        <f t="shared" si="30"/>
        <v>0</v>
      </c>
      <c r="AT30" s="323">
        <f t="shared" si="31"/>
        <v>0</v>
      </c>
      <c r="AU30" s="323">
        <f t="shared" si="32"/>
        <v>0</v>
      </c>
      <c r="AV30" s="323">
        <f t="shared" si="33"/>
        <v>0</v>
      </c>
      <c r="AW30" s="323">
        <f t="shared" si="34"/>
        <v>0</v>
      </c>
      <c r="AX30" s="323">
        <f t="shared" si="35"/>
        <v>0</v>
      </c>
      <c r="AY30" s="323">
        <f t="shared" si="36"/>
        <v>0</v>
      </c>
      <c r="AZ30" s="323">
        <f t="shared" si="37"/>
        <v>0</v>
      </c>
      <c r="BA30" s="323">
        <f t="shared" si="38"/>
        <v>0</v>
      </c>
    </row>
    <row r="31" spans="1:53" s="320" customFormat="1" ht="16.5" customHeight="1">
      <c r="A31" s="63" t="str">
        <f t="array" ref="A31">IF(C31&lt;&gt;0,SUM(($C$11:C31&lt;&gt;0)*1),"")</f>
        <v/>
      </c>
      <c r="B31" s="321"/>
      <c r="C31" s="321"/>
      <c r="D31" s="321"/>
      <c r="E31" s="443"/>
      <c r="F31" s="377"/>
      <c r="G31" s="379"/>
      <c r="H31" s="379"/>
      <c r="I31" s="63" t="str">
        <f t="shared" si="0"/>
        <v/>
      </c>
      <c r="J31" s="323">
        <f t="shared" si="1"/>
        <v>0</v>
      </c>
      <c r="K31" s="323">
        <f t="shared" si="2"/>
        <v>0</v>
      </c>
      <c r="L31" s="323">
        <f t="shared" si="3"/>
        <v>0</v>
      </c>
      <c r="M31" s="323">
        <f t="shared" si="4"/>
        <v>0</v>
      </c>
      <c r="N31" s="323">
        <f t="shared" si="39"/>
        <v>0</v>
      </c>
      <c r="O31" s="323">
        <f t="shared" si="40"/>
        <v>0</v>
      </c>
      <c r="P31" s="323">
        <f t="shared" si="5"/>
        <v>0</v>
      </c>
      <c r="Q31" s="323">
        <f t="shared" si="6"/>
        <v>0</v>
      </c>
      <c r="R31" s="323">
        <f t="shared" si="7"/>
        <v>0</v>
      </c>
      <c r="S31" s="323">
        <f t="shared" si="8"/>
        <v>0</v>
      </c>
      <c r="T31" s="323">
        <f t="shared" si="41"/>
        <v>0</v>
      </c>
      <c r="U31" s="323">
        <f t="shared" si="42"/>
        <v>0</v>
      </c>
      <c r="V31" s="323">
        <f t="shared" si="9"/>
        <v>0</v>
      </c>
      <c r="W31" s="323">
        <f t="shared" si="10"/>
        <v>0</v>
      </c>
      <c r="X31" s="323">
        <f t="shared" si="11"/>
        <v>0</v>
      </c>
      <c r="Y31" s="323">
        <f t="shared" si="12"/>
        <v>0</v>
      </c>
      <c r="Z31" s="323">
        <f t="shared" si="13"/>
        <v>0</v>
      </c>
      <c r="AA31" s="323">
        <f t="shared" si="14"/>
        <v>0</v>
      </c>
      <c r="AB31" s="323">
        <f t="shared" si="15"/>
        <v>0</v>
      </c>
      <c r="AC31" s="323">
        <f t="shared" si="16"/>
        <v>0</v>
      </c>
      <c r="AD31" s="323">
        <f t="shared" si="17"/>
        <v>0</v>
      </c>
      <c r="AE31" s="323">
        <f t="shared" si="18"/>
        <v>0</v>
      </c>
      <c r="AF31" s="323">
        <f t="shared" si="43"/>
        <v>0</v>
      </c>
      <c r="AG31" s="323">
        <f t="shared" si="44"/>
        <v>0</v>
      </c>
      <c r="AH31" s="323">
        <f t="shared" si="19"/>
        <v>0</v>
      </c>
      <c r="AI31" s="323">
        <f t="shared" si="20"/>
        <v>0</v>
      </c>
      <c r="AJ31" s="323">
        <f t="shared" si="21"/>
        <v>0</v>
      </c>
      <c r="AK31" s="323">
        <f t="shared" si="22"/>
        <v>0</v>
      </c>
      <c r="AL31" s="323">
        <f t="shared" si="23"/>
        <v>0</v>
      </c>
      <c r="AM31" s="323">
        <f t="shared" si="24"/>
        <v>0</v>
      </c>
      <c r="AN31" s="323">
        <f t="shared" si="25"/>
        <v>0</v>
      </c>
      <c r="AO31" s="323">
        <f t="shared" si="26"/>
        <v>0</v>
      </c>
      <c r="AP31" s="323">
        <f t="shared" si="27"/>
        <v>0</v>
      </c>
      <c r="AQ31" s="323">
        <f t="shared" si="28"/>
        <v>0</v>
      </c>
      <c r="AR31" s="323">
        <f t="shared" si="29"/>
        <v>0</v>
      </c>
      <c r="AS31" s="323">
        <f t="shared" si="30"/>
        <v>0</v>
      </c>
      <c r="AT31" s="323">
        <f t="shared" si="31"/>
        <v>0</v>
      </c>
      <c r="AU31" s="323">
        <f t="shared" si="32"/>
        <v>0</v>
      </c>
      <c r="AV31" s="323">
        <f t="shared" si="33"/>
        <v>0</v>
      </c>
      <c r="AW31" s="323">
        <f t="shared" si="34"/>
        <v>0</v>
      </c>
      <c r="AX31" s="323">
        <f t="shared" si="35"/>
        <v>0</v>
      </c>
      <c r="AY31" s="323">
        <f t="shared" si="36"/>
        <v>0</v>
      </c>
      <c r="AZ31" s="323">
        <f t="shared" si="37"/>
        <v>0</v>
      </c>
      <c r="BA31" s="323">
        <f t="shared" si="38"/>
        <v>0</v>
      </c>
    </row>
    <row r="32" spans="1:53" s="320" customFormat="1" ht="16.5" customHeight="1">
      <c r="A32" s="63" t="str">
        <f t="array" ref="A32">IF(C32&lt;&gt;0,SUM(($C$11:C32&lt;&gt;0)*1),"")</f>
        <v/>
      </c>
      <c r="B32" s="321"/>
      <c r="C32" s="321"/>
      <c r="D32" s="321"/>
      <c r="E32" s="443"/>
      <c r="F32" s="377"/>
      <c r="G32" s="379"/>
      <c r="H32" s="379"/>
      <c r="I32" s="63" t="str">
        <f t="shared" si="0"/>
        <v/>
      </c>
      <c r="J32" s="323">
        <f t="shared" si="1"/>
        <v>0</v>
      </c>
      <c r="K32" s="323">
        <f t="shared" si="2"/>
        <v>0</v>
      </c>
      <c r="L32" s="323">
        <f t="shared" si="3"/>
        <v>0</v>
      </c>
      <c r="M32" s="323">
        <f t="shared" si="4"/>
        <v>0</v>
      </c>
      <c r="N32" s="323">
        <f t="shared" si="39"/>
        <v>0</v>
      </c>
      <c r="O32" s="323">
        <f t="shared" si="40"/>
        <v>0</v>
      </c>
      <c r="P32" s="323">
        <f t="shared" si="5"/>
        <v>0</v>
      </c>
      <c r="Q32" s="323">
        <f t="shared" si="6"/>
        <v>0</v>
      </c>
      <c r="R32" s="323">
        <f t="shared" si="7"/>
        <v>0</v>
      </c>
      <c r="S32" s="323">
        <f t="shared" si="8"/>
        <v>0</v>
      </c>
      <c r="T32" s="323">
        <f t="shared" si="41"/>
        <v>0</v>
      </c>
      <c r="U32" s="323">
        <f t="shared" si="42"/>
        <v>0</v>
      </c>
      <c r="V32" s="323">
        <f t="shared" si="9"/>
        <v>0</v>
      </c>
      <c r="W32" s="323">
        <f t="shared" si="10"/>
        <v>0</v>
      </c>
      <c r="X32" s="323">
        <f t="shared" si="11"/>
        <v>0</v>
      </c>
      <c r="Y32" s="323">
        <f t="shared" si="12"/>
        <v>0</v>
      </c>
      <c r="Z32" s="323">
        <f t="shared" si="13"/>
        <v>0</v>
      </c>
      <c r="AA32" s="323">
        <f t="shared" si="14"/>
        <v>0</v>
      </c>
      <c r="AB32" s="323">
        <f t="shared" si="15"/>
        <v>0</v>
      </c>
      <c r="AC32" s="323">
        <f t="shared" si="16"/>
        <v>0</v>
      </c>
      <c r="AD32" s="323">
        <f t="shared" si="17"/>
        <v>0</v>
      </c>
      <c r="AE32" s="323">
        <f t="shared" si="18"/>
        <v>0</v>
      </c>
      <c r="AF32" s="323">
        <f t="shared" si="43"/>
        <v>0</v>
      </c>
      <c r="AG32" s="323">
        <f t="shared" si="44"/>
        <v>0</v>
      </c>
      <c r="AH32" s="323">
        <f t="shared" si="19"/>
        <v>0</v>
      </c>
      <c r="AI32" s="323">
        <f t="shared" si="20"/>
        <v>0</v>
      </c>
      <c r="AJ32" s="323">
        <f t="shared" si="21"/>
        <v>0</v>
      </c>
      <c r="AK32" s="323">
        <f t="shared" si="22"/>
        <v>0</v>
      </c>
      <c r="AL32" s="323">
        <f t="shared" si="23"/>
        <v>0</v>
      </c>
      <c r="AM32" s="323">
        <f t="shared" si="24"/>
        <v>0</v>
      </c>
      <c r="AN32" s="323">
        <f t="shared" si="25"/>
        <v>0</v>
      </c>
      <c r="AO32" s="323">
        <f t="shared" si="26"/>
        <v>0</v>
      </c>
      <c r="AP32" s="323">
        <f t="shared" si="27"/>
        <v>0</v>
      </c>
      <c r="AQ32" s="323">
        <f t="shared" si="28"/>
        <v>0</v>
      </c>
      <c r="AR32" s="323">
        <f t="shared" si="29"/>
        <v>0</v>
      </c>
      <c r="AS32" s="323">
        <f t="shared" si="30"/>
        <v>0</v>
      </c>
      <c r="AT32" s="323">
        <f t="shared" si="31"/>
        <v>0</v>
      </c>
      <c r="AU32" s="323">
        <f t="shared" si="32"/>
        <v>0</v>
      </c>
      <c r="AV32" s="323">
        <f t="shared" si="33"/>
        <v>0</v>
      </c>
      <c r="AW32" s="323">
        <f t="shared" si="34"/>
        <v>0</v>
      </c>
      <c r="AX32" s="323">
        <f t="shared" si="35"/>
        <v>0</v>
      </c>
      <c r="AY32" s="323">
        <f t="shared" si="36"/>
        <v>0</v>
      </c>
      <c r="AZ32" s="323">
        <f t="shared" si="37"/>
        <v>0</v>
      </c>
      <c r="BA32" s="323">
        <f t="shared" si="38"/>
        <v>0</v>
      </c>
    </row>
    <row r="33" spans="1:53" s="320" customFormat="1" ht="16.5" customHeight="1">
      <c r="A33" s="63" t="str">
        <f t="array" ref="A33">IF(C33&lt;&gt;0,SUM(($C$11:C33&lt;&gt;0)*1),"")</f>
        <v/>
      </c>
      <c r="B33" s="321"/>
      <c r="C33" s="321"/>
      <c r="D33" s="321"/>
      <c r="E33" s="443"/>
      <c r="F33" s="377"/>
      <c r="G33" s="379"/>
      <c r="H33" s="379"/>
      <c r="I33" s="63" t="str">
        <f t="shared" si="0"/>
        <v/>
      </c>
      <c r="J33" s="323">
        <f t="shared" si="1"/>
        <v>0</v>
      </c>
      <c r="K33" s="323">
        <f t="shared" si="2"/>
        <v>0</v>
      </c>
      <c r="L33" s="323">
        <f t="shared" si="3"/>
        <v>0</v>
      </c>
      <c r="M33" s="323">
        <f t="shared" si="4"/>
        <v>0</v>
      </c>
      <c r="N33" s="323">
        <f t="shared" si="39"/>
        <v>0</v>
      </c>
      <c r="O33" s="323">
        <f t="shared" si="40"/>
        <v>0</v>
      </c>
      <c r="P33" s="323">
        <f t="shared" si="5"/>
        <v>0</v>
      </c>
      <c r="Q33" s="323">
        <f t="shared" si="6"/>
        <v>0</v>
      </c>
      <c r="R33" s="323">
        <f t="shared" si="7"/>
        <v>0</v>
      </c>
      <c r="S33" s="323">
        <f t="shared" si="8"/>
        <v>0</v>
      </c>
      <c r="T33" s="323">
        <f t="shared" si="41"/>
        <v>0</v>
      </c>
      <c r="U33" s="323">
        <f t="shared" si="42"/>
        <v>0</v>
      </c>
      <c r="V33" s="323">
        <f t="shared" si="9"/>
        <v>0</v>
      </c>
      <c r="W33" s="323">
        <f t="shared" si="10"/>
        <v>0</v>
      </c>
      <c r="X33" s="323">
        <f t="shared" si="11"/>
        <v>0</v>
      </c>
      <c r="Y33" s="323">
        <f t="shared" si="12"/>
        <v>0</v>
      </c>
      <c r="Z33" s="323">
        <f t="shared" si="13"/>
        <v>0</v>
      </c>
      <c r="AA33" s="323">
        <f t="shared" si="14"/>
        <v>0</v>
      </c>
      <c r="AB33" s="323">
        <f t="shared" si="15"/>
        <v>0</v>
      </c>
      <c r="AC33" s="323">
        <f t="shared" si="16"/>
        <v>0</v>
      </c>
      <c r="AD33" s="323">
        <f t="shared" si="17"/>
        <v>0</v>
      </c>
      <c r="AE33" s="323">
        <f t="shared" si="18"/>
        <v>0</v>
      </c>
      <c r="AF33" s="323">
        <f t="shared" si="43"/>
        <v>0</v>
      </c>
      <c r="AG33" s="323">
        <f t="shared" si="44"/>
        <v>0</v>
      </c>
      <c r="AH33" s="323">
        <f t="shared" si="19"/>
        <v>0</v>
      </c>
      <c r="AI33" s="323">
        <f t="shared" si="20"/>
        <v>0</v>
      </c>
      <c r="AJ33" s="323">
        <f t="shared" si="21"/>
        <v>0</v>
      </c>
      <c r="AK33" s="323">
        <f t="shared" si="22"/>
        <v>0</v>
      </c>
      <c r="AL33" s="323">
        <f t="shared" si="23"/>
        <v>0</v>
      </c>
      <c r="AM33" s="323">
        <f t="shared" si="24"/>
        <v>0</v>
      </c>
      <c r="AN33" s="323">
        <f t="shared" si="25"/>
        <v>0</v>
      </c>
      <c r="AO33" s="323">
        <f t="shared" si="26"/>
        <v>0</v>
      </c>
      <c r="AP33" s="323">
        <f t="shared" si="27"/>
        <v>0</v>
      </c>
      <c r="AQ33" s="323">
        <f t="shared" si="28"/>
        <v>0</v>
      </c>
      <c r="AR33" s="323">
        <f t="shared" si="29"/>
        <v>0</v>
      </c>
      <c r="AS33" s="323">
        <f t="shared" si="30"/>
        <v>0</v>
      </c>
      <c r="AT33" s="323">
        <f t="shared" si="31"/>
        <v>0</v>
      </c>
      <c r="AU33" s="323">
        <f t="shared" si="32"/>
        <v>0</v>
      </c>
      <c r="AV33" s="323">
        <f t="shared" si="33"/>
        <v>0</v>
      </c>
      <c r="AW33" s="323">
        <f t="shared" si="34"/>
        <v>0</v>
      </c>
      <c r="AX33" s="323">
        <f t="shared" si="35"/>
        <v>0</v>
      </c>
      <c r="AY33" s="323">
        <f t="shared" si="36"/>
        <v>0</v>
      </c>
      <c r="AZ33" s="323">
        <f t="shared" si="37"/>
        <v>0</v>
      </c>
      <c r="BA33" s="323">
        <f t="shared" si="38"/>
        <v>0</v>
      </c>
    </row>
    <row r="34" spans="1:53" s="320" customFormat="1" ht="16.5" customHeight="1">
      <c r="A34" s="63" t="str">
        <f t="array" ref="A34">IF(C34&lt;&gt;0,SUM(($C$11:C34&lt;&gt;0)*1),"")</f>
        <v/>
      </c>
      <c r="B34" s="321"/>
      <c r="C34" s="321"/>
      <c r="D34" s="321"/>
      <c r="E34" s="443"/>
      <c r="F34" s="377"/>
      <c r="G34" s="379"/>
      <c r="H34" s="379"/>
      <c r="I34" s="63" t="str">
        <f t="shared" si="0"/>
        <v/>
      </c>
      <c r="J34" s="323">
        <f t="shared" si="1"/>
        <v>0</v>
      </c>
      <c r="K34" s="323">
        <f t="shared" si="2"/>
        <v>0</v>
      </c>
      <c r="L34" s="323">
        <f t="shared" si="3"/>
        <v>0</v>
      </c>
      <c r="M34" s="323">
        <f t="shared" si="4"/>
        <v>0</v>
      </c>
      <c r="N34" s="323">
        <f t="shared" si="39"/>
        <v>0</v>
      </c>
      <c r="O34" s="323">
        <f t="shared" si="40"/>
        <v>0</v>
      </c>
      <c r="P34" s="323">
        <f t="shared" si="5"/>
        <v>0</v>
      </c>
      <c r="Q34" s="323">
        <f t="shared" si="6"/>
        <v>0</v>
      </c>
      <c r="R34" s="323">
        <f t="shared" si="7"/>
        <v>0</v>
      </c>
      <c r="S34" s="323">
        <f t="shared" si="8"/>
        <v>0</v>
      </c>
      <c r="T34" s="323">
        <f t="shared" si="41"/>
        <v>0</v>
      </c>
      <c r="U34" s="323">
        <f t="shared" si="42"/>
        <v>0</v>
      </c>
      <c r="V34" s="323">
        <f t="shared" si="9"/>
        <v>0</v>
      </c>
      <c r="W34" s="323">
        <f t="shared" si="10"/>
        <v>0</v>
      </c>
      <c r="X34" s="323">
        <f t="shared" si="11"/>
        <v>0</v>
      </c>
      <c r="Y34" s="323">
        <f t="shared" si="12"/>
        <v>0</v>
      </c>
      <c r="Z34" s="323">
        <f t="shared" si="13"/>
        <v>0</v>
      </c>
      <c r="AA34" s="323">
        <f t="shared" si="14"/>
        <v>0</v>
      </c>
      <c r="AB34" s="323">
        <f t="shared" si="15"/>
        <v>0</v>
      </c>
      <c r="AC34" s="323">
        <f t="shared" si="16"/>
        <v>0</v>
      </c>
      <c r="AD34" s="323">
        <f t="shared" si="17"/>
        <v>0</v>
      </c>
      <c r="AE34" s="323">
        <f t="shared" si="18"/>
        <v>0</v>
      </c>
      <c r="AF34" s="323">
        <f t="shared" si="43"/>
        <v>0</v>
      </c>
      <c r="AG34" s="323">
        <f t="shared" si="44"/>
        <v>0</v>
      </c>
      <c r="AH34" s="323">
        <f t="shared" si="19"/>
        <v>0</v>
      </c>
      <c r="AI34" s="323">
        <f t="shared" si="20"/>
        <v>0</v>
      </c>
      <c r="AJ34" s="323">
        <f t="shared" si="21"/>
        <v>0</v>
      </c>
      <c r="AK34" s="323">
        <f t="shared" si="22"/>
        <v>0</v>
      </c>
      <c r="AL34" s="323">
        <f t="shared" si="23"/>
        <v>0</v>
      </c>
      <c r="AM34" s="323">
        <f t="shared" si="24"/>
        <v>0</v>
      </c>
      <c r="AN34" s="323">
        <f t="shared" si="25"/>
        <v>0</v>
      </c>
      <c r="AO34" s="323">
        <f t="shared" si="26"/>
        <v>0</v>
      </c>
      <c r="AP34" s="323">
        <f t="shared" si="27"/>
        <v>0</v>
      </c>
      <c r="AQ34" s="323">
        <f t="shared" si="28"/>
        <v>0</v>
      </c>
      <c r="AR34" s="323">
        <f t="shared" si="29"/>
        <v>0</v>
      </c>
      <c r="AS34" s="323">
        <f t="shared" si="30"/>
        <v>0</v>
      </c>
      <c r="AT34" s="323">
        <f t="shared" si="31"/>
        <v>0</v>
      </c>
      <c r="AU34" s="323">
        <f t="shared" si="32"/>
        <v>0</v>
      </c>
      <c r="AV34" s="323">
        <f t="shared" si="33"/>
        <v>0</v>
      </c>
      <c r="AW34" s="323">
        <f t="shared" si="34"/>
        <v>0</v>
      </c>
      <c r="AX34" s="323">
        <f t="shared" si="35"/>
        <v>0</v>
      </c>
      <c r="AY34" s="323">
        <f t="shared" si="36"/>
        <v>0</v>
      </c>
      <c r="AZ34" s="323">
        <f t="shared" si="37"/>
        <v>0</v>
      </c>
      <c r="BA34" s="323">
        <f t="shared" si="38"/>
        <v>0</v>
      </c>
    </row>
    <row r="35" spans="1:53" s="320" customFormat="1" ht="16.5" customHeight="1">
      <c r="A35" s="63" t="str">
        <f t="array" ref="A35">IF(C35&lt;&gt;0,SUM(($C$11:C35&lt;&gt;0)*1),"")</f>
        <v/>
      </c>
      <c r="B35" s="321"/>
      <c r="C35" s="321"/>
      <c r="D35" s="321"/>
      <c r="E35" s="443"/>
      <c r="F35" s="377"/>
      <c r="G35" s="379"/>
      <c r="H35" s="379"/>
      <c r="I35" s="63" t="str">
        <f t="shared" si="0"/>
        <v/>
      </c>
      <c r="J35" s="323">
        <f t="shared" si="1"/>
        <v>0</v>
      </c>
      <c r="K35" s="323">
        <f t="shared" si="2"/>
        <v>0</v>
      </c>
      <c r="L35" s="323">
        <f t="shared" si="3"/>
        <v>0</v>
      </c>
      <c r="M35" s="323">
        <f t="shared" si="4"/>
        <v>0</v>
      </c>
      <c r="N35" s="323">
        <f t="shared" si="39"/>
        <v>0</v>
      </c>
      <c r="O35" s="323">
        <f t="shared" si="40"/>
        <v>0</v>
      </c>
      <c r="P35" s="323">
        <f t="shared" si="5"/>
        <v>0</v>
      </c>
      <c r="Q35" s="323">
        <f t="shared" si="6"/>
        <v>0</v>
      </c>
      <c r="R35" s="323">
        <f t="shared" si="7"/>
        <v>0</v>
      </c>
      <c r="S35" s="323">
        <f t="shared" si="8"/>
        <v>0</v>
      </c>
      <c r="T35" s="323">
        <f t="shared" si="41"/>
        <v>0</v>
      </c>
      <c r="U35" s="323">
        <f t="shared" si="42"/>
        <v>0</v>
      </c>
      <c r="V35" s="323">
        <f t="shared" si="9"/>
        <v>0</v>
      </c>
      <c r="W35" s="323">
        <f t="shared" si="10"/>
        <v>0</v>
      </c>
      <c r="X35" s="323">
        <f t="shared" si="11"/>
        <v>0</v>
      </c>
      <c r="Y35" s="323">
        <f t="shared" si="12"/>
        <v>0</v>
      </c>
      <c r="Z35" s="323">
        <f t="shared" si="13"/>
        <v>0</v>
      </c>
      <c r="AA35" s="323">
        <f t="shared" si="14"/>
        <v>0</v>
      </c>
      <c r="AB35" s="323">
        <f t="shared" si="15"/>
        <v>0</v>
      </c>
      <c r="AC35" s="323">
        <f t="shared" si="16"/>
        <v>0</v>
      </c>
      <c r="AD35" s="323">
        <f t="shared" si="17"/>
        <v>0</v>
      </c>
      <c r="AE35" s="323">
        <f t="shared" si="18"/>
        <v>0</v>
      </c>
      <c r="AF35" s="323">
        <f t="shared" si="43"/>
        <v>0</v>
      </c>
      <c r="AG35" s="323">
        <f t="shared" si="44"/>
        <v>0</v>
      </c>
      <c r="AH35" s="323">
        <f t="shared" si="19"/>
        <v>0</v>
      </c>
      <c r="AI35" s="323">
        <f t="shared" si="20"/>
        <v>0</v>
      </c>
      <c r="AJ35" s="323">
        <f t="shared" si="21"/>
        <v>0</v>
      </c>
      <c r="AK35" s="323">
        <f t="shared" si="22"/>
        <v>0</v>
      </c>
      <c r="AL35" s="323">
        <f t="shared" si="23"/>
        <v>0</v>
      </c>
      <c r="AM35" s="323">
        <f t="shared" si="24"/>
        <v>0</v>
      </c>
      <c r="AN35" s="323">
        <f t="shared" si="25"/>
        <v>0</v>
      </c>
      <c r="AO35" s="323">
        <f t="shared" si="26"/>
        <v>0</v>
      </c>
      <c r="AP35" s="323">
        <f t="shared" si="27"/>
        <v>0</v>
      </c>
      <c r="AQ35" s="323">
        <f t="shared" si="28"/>
        <v>0</v>
      </c>
      <c r="AR35" s="323">
        <f t="shared" si="29"/>
        <v>0</v>
      </c>
      <c r="AS35" s="323">
        <f t="shared" si="30"/>
        <v>0</v>
      </c>
      <c r="AT35" s="323">
        <f t="shared" si="31"/>
        <v>0</v>
      </c>
      <c r="AU35" s="323">
        <f t="shared" si="32"/>
        <v>0</v>
      </c>
      <c r="AV35" s="323">
        <f t="shared" si="33"/>
        <v>0</v>
      </c>
      <c r="AW35" s="323">
        <f t="shared" si="34"/>
        <v>0</v>
      </c>
      <c r="AX35" s="323">
        <f t="shared" si="35"/>
        <v>0</v>
      </c>
      <c r="AY35" s="323">
        <f t="shared" si="36"/>
        <v>0</v>
      </c>
      <c r="AZ35" s="323">
        <f t="shared" si="37"/>
        <v>0</v>
      </c>
      <c r="BA35" s="323">
        <f t="shared" si="38"/>
        <v>0</v>
      </c>
    </row>
    <row r="36" spans="1:53" s="320" customFormat="1" ht="16.5" customHeight="1">
      <c r="A36" s="63" t="str">
        <f t="array" ref="A36">IF(C36&lt;&gt;0,SUM(($C$11:C36&lt;&gt;0)*1),"")</f>
        <v/>
      </c>
      <c r="B36" s="321"/>
      <c r="C36" s="321"/>
      <c r="D36" s="321"/>
      <c r="E36" s="443"/>
      <c r="F36" s="377"/>
      <c r="G36" s="379"/>
      <c r="H36" s="379"/>
      <c r="I36" s="63" t="str">
        <f t="shared" si="0"/>
        <v/>
      </c>
      <c r="J36" s="323">
        <f t="shared" si="1"/>
        <v>0</v>
      </c>
      <c r="K36" s="323">
        <f t="shared" si="2"/>
        <v>0</v>
      </c>
      <c r="L36" s="323">
        <f t="shared" si="3"/>
        <v>0</v>
      </c>
      <c r="M36" s="323">
        <f t="shared" si="4"/>
        <v>0</v>
      </c>
      <c r="N36" s="323">
        <f t="shared" si="39"/>
        <v>0</v>
      </c>
      <c r="O36" s="323">
        <f t="shared" si="40"/>
        <v>0</v>
      </c>
      <c r="P36" s="323">
        <f t="shared" si="5"/>
        <v>0</v>
      </c>
      <c r="Q36" s="323">
        <f t="shared" si="6"/>
        <v>0</v>
      </c>
      <c r="R36" s="323">
        <f t="shared" si="7"/>
        <v>0</v>
      </c>
      <c r="S36" s="323">
        <f t="shared" si="8"/>
        <v>0</v>
      </c>
      <c r="T36" s="323">
        <f t="shared" si="41"/>
        <v>0</v>
      </c>
      <c r="U36" s="323">
        <f t="shared" si="42"/>
        <v>0</v>
      </c>
      <c r="V36" s="323">
        <f t="shared" si="9"/>
        <v>0</v>
      </c>
      <c r="W36" s="323">
        <f t="shared" si="10"/>
        <v>0</v>
      </c>
      <c r="X36" s="323">
        <f t="shared" si="11"/>
        <v>0</v>
      </c>
      <c r="Y36" s="323">
        <f t="shared" si="12"/>
        <v>0</v>
      </c>
      <c r="Z36" s="323">
        <f t="shared" si="13"/>
        <v>0</v>
      </c>
      <c r="AA36" s="323">
        <f t="shared" si="14"/>
        <v>0</v>
      </c>
      <c r="AB36" s="323">
        <f t="shared" si="15"/>
        <v>0</v>
      </c>
      <c r="AC36" s="323">
        <f t="shared" si="16"/>
        <v>0</v>
      </c>
      <c r="AD36" s="323">
        <f t="shared" si="17"/>
        <v>0</v>
      </c>
      <c r="AE36" s="323">
        <f t="shared" si="18"/>
        <v>0</v>
      </c>
      <c r="AF36" s="323">
        <f t="shared" si="43"/>
        <v>0</v>
      </c>
      <c r="AG36" s="323">
        <f t="shared" si="44"/>
        <v>0</v>
      </c>
      <c r="AH36" s="323">
        <f t="shared" si="19"/>
        <v>0</v>
      </c>
      <c r="AI36" s="323">
        <f t="shared" si="20"/>
        <v>0</v>
      </c>
      <c r="AJ36" s="323">
        <f t="shared" si="21"/>
        <v>0</v>
      </c>
      <c r="AK36" s="323">
        <f t="shared" si="22"/>
        <v>0</v>
      </c>
      <c r="AL36" s="323">
        <f t="shared" si="23"/>
        <v>0</v>
      </c>
      <c r="AM36" s="323">
        <f t="shared" si="24"/>
        <v>0</v>
      </c>
      <c r="AN36" s="323">
        <f t="shared" si="25"/>
        <v>0</v>
      </c>
      <c r="AO36" s="323">
        <f t="shared" si="26"/>
        <v>0</v>
      </c>
      <c r="AP36" s="323">
        <f t="shared" si="27"/>
        <v>0</v>
      </c>
      <c r="AQ36" s="323">
        <f t="shared" si="28"/>
        <v>0</v>
      </c>
      <c r="AR36" s="323">
        <f t="shared" si="29"/>
        <v>0</v>
      </c>
      <c r="AS36" s="323">
        <f t="shared" si="30"/>
        <v>0</v>
      </c>
      <c r="AT36" s="323">
        <f t="shared" si="31"/>
        <v>0</v>
      </c>
      <c r="AU36" s="323">
        <f t="shared" si="32"/>
        <v>0</v>
      </c>
      <c r="AV36" s="323">
        <f t="shared" si="33"/>
        <v>0</v>
      </c>
      <c r="AW36" s="323">
        <f t="shared" si="34"/>
        <v>0</v>
      </c>
      <c r="AX36" s="323">
        <f t="shared" si="35"/>
        <v>0</v>
      </c>
      <c r="AY36" s="323">
        <f t="shared" si="36"/>
        <v>0</v>
      </c>
      <c r="AZ36" s="323">
        <f t="shared" si="37"/>
        <v>0</v>
      </c>
      <c r="BA36" s="323">
        <f t="shared" si="38"/>
        <v>0</v>
      </c>
    </row>
    <row r="37" spans="1:53" s="320" customFormat="1" ht="16.5" customHeight="1">
      <c r="A37" s="63" t="str">
        <f t="array" ref="A37">IF(C37&lt;&gt;0,SUM(($C$11:C37&lt;&gt;0)*1),"")</f>
        <v/>
      </c>
      <c r="B37" s="321"/>
      <c r="C37" s="321"/>
      <c r="D37" s="321"/>
      <c r="E37" s="443"/>
      <c r="F37" s="377"/>
      <c r="G37" s="379"/>
      <c r="H37" s="379"/>
      <c r="I37" s="63" t="str">
        <f t="shared" si="0"/>
        <v/>
      </c>
      <c r="J37" s="323">
        <f t="shared" si="1"/>
        <v>0</v>
      </c>
      <c r="K37" s="323">
        <f t="shared" si="2"/>
        <v>0</v>
      </c>
      <c r="L37" s="323">
        <f t="shared" si="3"/>
        <v>0</v>
      </c>
      <c r="M37" s="323">
        <f t="shared" si="4"/>
        <v>0</v>
      </c>
      <c r="N37" s="323">
        <f t="shared" si="39"/>
        <v>0</v>
      </c>
      <c r="O37" s="323">
        <f t="shared" si="40"/>
        <v>0</v>
      </c>
      <c r="P37" s="323">
        <f t="shared" si="5"/>
        <v>0</v>
      </c>
      <c r="Q37" s="323">
        <f t="shared" si="6"/>
        <v>0</v>
      </c>
      <c r="R37" s="323">
        <f t="shared" si="7"/>
        <v>0</v>
      </c>
      <c r="S37" s="323">
        <f t="shared" si="8"/>
        <v>0</v>
      </c>
      <c r="T37" s="323">
        <f t="shared" si="41"/>
        <v>0</v>
      </c>
      <c r="U37" s="323">
        <f t="shared" si="42"/>
        <v>0</v>
      </c>
      <c r="V37" s="323">
        <f t="shared" si="9"/>
        <v>0</v>
      </c>
      <c r="W37" s="323">
        <f t="shared" si="10"/>
        <v>0</v>
      </c>
      <c r="X37" s="323">
        <f t="shared" si="11"/>
        <v>0</v>
      </c>
      <c r="Y37" s="323">
        <f t="shared" si="12"/>
        <v>0</v>
      </c>
      <c r="Z37" s="323">
        <f t="shared" si="13"/>
        <v>0</v>
      </c>
      <c r="AA37" s="323">
        <f t="shared" si="14"/>
        <v>0</v>
      </c>
      <c r="AB37" s="323">
        <f t="shared" si="15"/>
        <v>0</v>
      </c>
      <c r="AC37" s="323">
        <f t="shared" si="16"/>
        <v>0</v>
      </c>
      <c r="AD37" s="323">
        <f t="shared" si="17"/>
        <v>0</v>
      </c>
      <c r="AE37" s="323">
        <f t="shared" si="18"/>
        <v>0</v>
      </c>
      <c r="AF37" s="323">
        <f t="shared" si="43"/>
        <v>0</v>
      </c>
      <c r="AG37" s="323">
        <f t="shared" si="44"/>
        <v>0</v>
      </c>
      <c r="AH37" s="323">
        <f t="shared" si="19"/>
        <v>0</v>
      </c>
      <c r="AI37" s="323">
        <f t="shared" si="20"/>
        <v>0</v>
      </c>
      <c r="AJ37" s="323">
        <f t="shared" si="21"/>
        <v>0</v>
      </c>
      <c r="AK37" s="323">
        <f t="shared" si="22"/>
        <v>0</v>
      </c>
      <c r="AL37" s="323">
        <f t="shared" si="23"/>
        <v>0</v>
      </c>
      <c r="AM37" s="323">
        <f t="shared" si="24"/>
        <v>0</v>
      </c>
      <c r="AN37" s="323">
        <f t="shared" si="25"/>
        <v>0</v>
      </c>
      <c r="AO37" s="323">
        <f t="shared" si="26"/>
        <v>0</v>
      </c>
      <c r="AP37" s="323">
        <f t="shared" si="27"/>
        <v>0</v>
      </c>
      <c r="AQ37" s="323">
        <f t="shared" si="28"/>
        <v>0</v>
      </c>
      <c r="AR37" s="323">
        <f t="shared" si="29"/>
        <v>0</v>
      </c>
      <c r="AS37" s="323">
        <f t="shared" si="30"/>
        <v>0</v>
      </c>
      <c r="AT37" s="323">
        <f t="shared" si="31"/>
        <v>0</v>
      </c>
      <c r="AU37" s="323">
        <f t="shared" si="32"/>
        <v>0</v>
      </c>
      <c r="AV37" s="323">
        <f t="shared" si="33"/>
        <v>0</v>
      </c>
      <c r="AW37" s="323">
        <f t="shared" si="34"/>
        <v>0</v>
      </c>
      <c r="AX37" s="323">
        <f t="shared" si="35"/>
        <v>0</v>
      </c>
      <c r="AY37" s="323">
        <f t="shared" si="36"/>
        <v>0</v>
      </c>
      <c r="AZ37" s="323">
        <f t="shared" si="37"/>
        <v>0</v>
      </c>
      <c r="BA37" s="323">
        <f t="shared" si="38"/>
        <v>0</v>
      </c>
    </row>
    <row r="38" spans="1:53" s="320" customFormat="1" ht="16.5" customHeight="1">
      <c r="A38" s="63" t="str">
        <f t="array" ref="A38">IF(C38&lt;&gt;0,SUM(($C$11:C38&lt;&gt;0)*1),"")</f>
        <v/>
      </c>
      <c r="B38" s="321"/>
      <c r="C38" s="321"/>
      <c r="D38" s="321"/>
      <c r="E38" s="443"/>
      <c r="F38" s="377"/>
      <c r="G38" s="379"/>
      <c r="H38" s="379"/>
      <c r="I38" s="63" t="str">
        <f t="shared" si="0"/>
        <v/>
      </c>
      <c r="J38" s="323">
        <f t="shared" si="1"/>
        <v>0</v>
      </c>
      <c r="K38" s="323">
        <f t="shared" si="2"/>
        <v>0</v>
      </c>
      <c r="L38" s="323">
        <f t="shared" si="3"/>
        <v>0</v>
      </c>
      <c r="M38" s="323">
        <f t="shared" si="4"/>
        <v>0</v>
      </c>
      <c r="N38" s="323">
        <f t="shared" si="39"/>
        <v>0</v>
      </c>
      <c r="O38" s="323">
        <f t="shared" si="40"/>
        <v>0</v>
      </c>
      <c r="P38" s="323">
        <f t="shared" si="5"/>
        <v>0</v>
      </c>
      <c r="Q38" s="323">
        <f t="shared" si="6"/>
        <v>0</v>
      </c>
      <c r="R38" s="323">
        <f t="shared" si="7"/>
        <v>0</v>
      </c>
      <c r="S38" s="323">
        <f t="shared" si="8"/>
        <v>0</v>
      </c>
      <c r="T38" s="323">
        <f t="shared" si="41"/>
        <v>0</v>
      </c>
      <c r="U38" s="323">
        <f t="shared" si="42"/>
        <v>0</v>
      </c>
      <c r="V38" s="323">
        <f t="shared" si="9"/>
        <v>0</v>
      </c>
      <c r="W38" s="323">
        <f t="shared" si="10"/>
        <v>0</v>
      </c>
      <c r="X38" s="323">
        <f t="shared" si="11"/>
        <v>0</v>
      </c>
      <c r="Y38" s="323">
        <f t="shared" si="12"/>
        <v>0</v>
      </c>
      <c r="Z38" s="323">
        <f t="shared" si="13"/>
        <v>0</v>
      </c>
      <c r="AA38" s="323">
        <f t="shared" si="14"/>
        <v>0</v>
      </c>
      <c r="AB38" s="323">
        <f t="shared" si="15"/>
        <v>0</v>
      </c>
      <c r="AC38" s="323">
        <f t="shared" si="16"/>
        <v>0</v>
      </c>
      <c r="AD38" s="323">
        <f t="shared" si="17"/>
        <v>0</v>
      </c>
      <c r="AE38" s="323">
        <f t="shared" si="18"/>
        <v>0</v>
      </c>
      <c r="AF38" s="323">
        <f t="shared" si="43"/>
        <v>0</v>
      </c>
      <c r="AG38" s="323">
        <f t="shared" si="44"/>
        <v>0</v>
      </c>
      <c r="AH38" s="323">
        <f t="shared" si="19"/>
        <v>0</v>
      </c>
      <c r="AI38" s="323">
        <f t="shared" si="20"/>
        <v>0</v>
      </c>
      <c r="AJ38" s="323">
        <f t="shared" si="21"/>
        <v>0</v>
      </c>
      <c r="AK38" s="323">
        <f t="shared" si="22"/>
        <v>0</v>
      </c>
      <c r="AL38" s="323">
        <f t="shared" si="23"/>
        <v>0</v>
      </c>
      <c r="AM38" s="323">
        <f t="shared" si="24"/>
        <v>0</v>
      </c>
      <c r="AN38" s="323">
        <f t="shared" si="25"/>
        <v>0</v>
      </c>
      <c r="AO38" s="323">
        <f t="shared" si="26"/>
        <v>0</v>
      </c>
      <c r="AP38" s="323">
        <f t="shared" si="27"/>
        <v>0</v>
      </c>
      <c r="AQ38" s="323">
        <f t="shared" si="28"/>
        <v>0</v>
      </c>
      <c r="AR38" s="323">
        <f t="shared" si="29"/>
        <v>0</v>
      </c>
      <c r="AS38" s="323">
        <f t="shared" si="30"/>
        <v>0</v>
      </c>
      <c r="AT38" s="323">
        <f t="shared" si="31"/>
        <v>0</v>
      </c>
      <c r="AU38" s="323">
        <f t="shared" si="32"/>
        <v>0</v>
      </c>
      <c r="AV38" s="323">
        <f t="shared" si="33"/>
        <v>0</v>
      </c>
      <c r="AW38" s="323">
        <f t="shared" si="34"/>
        <v>0</v>
      </c>
      <c r="AX38" s="323">
        <f t="shared" si="35"/>
        <v>0</v>
      </c>
      <c r="AY38" s="323">
        <f t="shared" si="36"/>
        <v>0</v>
      </c>
      <c r="AZ38" s="323">
        <f t="shared" si="37"/>
        <v>0</v>
      </c>
      <c r="BA38" s="323">
        <f t="shared" si="38"/>
        <v>0</v>
      </c>
    </row>
    <row r="39" spans="1:53" s="320" customFormat="1" ht="16.5" customHeight="1">
      <c r="A39" s="63" t="str">
        <f t="array" ref="A39">IF(C39&lt;&gt;0,SUM(($C$11:C39&lt;&gt;0)*1),"")</f>
        <v/>
      </c>
      <c r="B39" s="321"/>
      <c r="C39" s="321"/>
      <c r="D39" s="321"/>
      <c r="E39" s="443"/>
      <c r="F39" s="377"/>
      <c r="G39" s="379"/>
      <c r="H39" s="379"/>
      <c r="I39" s="63" t="str">
        <f t="shared" si="0"/>
        <v/>
      </c>
      <c r="J39" s="323">
        <f t="shared" si="1"/>
        <v>0</v>
      </c>
      <c r="K39" s="323">
        <f t="shared" si="2"/>
        <v>0</v>
      </c>
      <c r="L39" s="323">
        <f t="shared" si="3"/>
        <v>0</v>
      </c>
      <c r="M39" s="323">
        <f t="shared" si="4"/>
        <v>0</v>
      </c>
      <c r="N39" s="323">
        <f t="shared" si="39"/>
        <v>0</v>
      </c>
      <c r="O39" s="323">
        <f t="shared" si="40"/>
        <v>0</v>
      </c>
      <c r="P39" s="323">
        <f t="shared" si="5"/>
        <v>0</v>
      </c>
      <c r="Q39" s="323">
        <f t="shared" si="6"/>
        <v>0</v>
      </c>
      <c r="R39" s="323">
        <f t="shared" si="7"/>
        <v>0</v>
      </c>
      <c r="S39" s="323">
        <f t="shared" si="8"/>
        <v>0</v>
      </c>
      <c r="T39" s="323">
        <f t="shared" si="41"/>
        <v>0</v>
      </c>
      <c r="U39" s="323">
        <f t="shared" si="42"/>
        <v>0</v>
      </c>
      <c r="V39" s="323">
        <f t="shared" si="9"/>
        <v>0</v>
      </c>
      <c r="W39" s="323">
        <f t="shared" si="10"/>
        <v>0</v>
      </c>
      <c r="X39" s="323">
        <f t="shared" si="11"/>
        <v>0</v>
      </c>
      <c r="Y39" s="323">
        <f t="shared" si="12"/>
        <v>0</v>
      </c>
      <c r="Z39" s="323">
        <f t="shared" si="13"/>
        <v>0</v>
      </c>
      <c r="AA39" s="323">
        <f t="shared" si="14"/>
        <v>0</v>
      </c>
      <c r="AB39" s="323">
        <f t="shared" si="15"/>
        <v>0</v>
      </c>
      <c r="AC39" s="323">
        <f t="shared" si="16"/>
        <v>0</v>
      </c>
      <c r="AD39" s="323">
        <f t="shared" si="17"/>
        <v>0</v>
      </c>
      <c r="AE39" s="323">
        <f t="shared" si="18"/>
        <v>0</v>
      </c>
      <c r="AF39" s="323">
        <f t="shared" si="43"/>
        <v>0</v>
      </c>
      <c r="AG39" s="323">
        <f t="shared" si="44"/>
        <v>0</v>
      </c>
      <c r="AH39" s="323">
        <f t="shared" si="19"/>
        <v>0</v>
      </c>
      <c r="AI39" s="323">
        <f t="shared" si="20"/>
        <v>0</v>
      </c>
      <c r="AJ39" s="323">
        <f t="shared" si="21"/>
        <v>0</v>
      </c>
      <c r="AK39" s="323">
        <f t="shared" si="22"/>
        <v>0</v>
      </c>
      <c r="AL39" s="323">
        <f t="shared" si="23"/>
        <v>0</v>
      </c>
      <c r="AM39" s="323">
        <f t="shared" si="24"/>
        <v>0</v>
      </c>
      <c r="AN39" s="323">
        <f t="shared" si="25"/>
        <v>0</v>
      </c>
      <c r="AO39" s="323">
        <f t="shared" si="26"/>
        <v>0</v>
      </c>
      <c r="AP39" s="323">
        <f t="shared" si="27"/>
        <v>0</v>
      </c>
      <c r="AQ39" s="323">
        <f t="shared" si="28"/>
        <v>0</v>
      </c>
      <c r="AR39" s="323">
        <f t="shared" si="29"/>
        <v>0</v>
      </c>
      <c r="AS39" s="323">
        <f t="shared" si="30"/>
        <v>0</v>
      </c>
      <c r="AT39" s="323">
        <f t="shared" si="31"/>
        <v>0</v>
      </c>
      <c r="AU39" s="323">
        <f t="shared" si="32"/>
        <v>0</v>
      </c>
      <c r="AV39" s="323">
        <f t="shared" si="33"/>
        <v>0</v>
      </c>
      <c r="AW39" s="323">
        <f t="shared" si="34"/>
        <v>0</v>
      </c>
      <c r="AX39" s="323">
        <f t="shared" si="35"/>
        <v>0</v>
      </c>
      <c r="AY39" s="323">
        <f t="shared" si="36"/>
        <v>0</v>
      </c>
      <c r="AZ39" s="323">
        <f t="shared" si="37"/>
        <v>0</v>
      </c>
      <c r="BA39" s="323">
        <f t="shared" si="38"/>
        <v>0</v>
      </c>
    </row>
    <row r="40" spans="1:53" s="320" customFormat="1" ht="16.5" customHeight="1">
      <c r="A40" s="63" t="str">
        <f t="array" ref="A40">IF(C40&lt;&gt;0,SUM(($C$11:C40&lt;&gt;0)*1),"")</f>
        <v/>
      </c>
      <c r="B40" s="321"/>
      <c r="C40" s="321"/>
      <c r="D40" s="321"/>
      <c r="E40" s="443"/>
      <c r="F40" s="377"/>
      <c r="G40" s="379"/>
      <c r="H40" s="379"/>
      <c r="I40" s="63" t="str">
        <f t="shared" si="0"/>
        <v/>
      </c>
      <c r="J40" s="323">
        <f t="shared" si="1"/>
        <v>0</v>
      </c>
      <c r="K40" s="323">
        <f t="shared" si="2"/>
        <v>0</v>
      </c>
      <c r="L40" s="323">
        <f t="shared" si="3"/>
        <v>0</v>
      </c>
      <c r="M40" s="323">
        <f t="shared" si="4"/>
        <v>0</v>
      </c>
      <c r="N40" s="323">
        <f t="shared" si="39"/>
        <v>0</v>
      </c>
      <c r="O40" s="323">
        <f t="shared" si="40"/>
        <v>0</v>
      </c>
      <c r="P40" s="323">
        <f t="shared" si="5"/>
        <v>0</v>
      </c>
      <c r="Q40" s="323">
        <f t="shared" si="6"/>
        <v>0</v>
      </c>
      <c r="R40" s="323">
        <f t="shared" si="7"/>
        <v>0</v>
      </c>
      <c r="S40" s="323">
        <f t="shared" si="8"/>
        <v>0</v>
      </c>
      <c r="T40" s="323">
        <f t="shared" si="41"/>
        <v>0</v>
      </c>
      <c r="U40" s="323">
        <f t="shared" si="42"/>
        <v>0</v>
      </c>
      <c r="V40" s="323">
        <f t="shared" si="9"/>
        <v>0</v>
      </c>
      <c r="W40" s="323">
        <f t="shared" si="10"/>
        <v>0</v>
      </c>
      <c r="X40" s="323">
        <f t="shared" si="11"/>
        <v>0</v>
      </c>
      <c r="Y40" s="323">
        <f t="shared" si="12"/>
        <v>0</v>
      </c>
      <c r="Z40" s="323">
        <f t="shared" si="13"/>
        <v>0</v>
      </c>
      <c r="AA40" s="323">
        <f t="shared" si="14"/>
        <v>0</v>
      </c>
      <c r="AB40" s="323">
        <f t="shared" si="15"/>
        <v>0</v>
      </c>
      <c r="AC40" s="323">
        <f t="shared" si="16"/>
        <v>0</v>
      </c>
      <c r="AD40" s="323">
        <f t="shared" si="17"/>
        <v>0</v>
      </c>
      <c r="AE40" s="323">
        <f t="shared" si="18"/>
        <v>0</v>
      </c>
      <c r="AF40" s="323">
        <f t="shared" si="43"/>
        <v>0</v>
      </c>
      <c r="AG40" s="323">
        <f t="shared" si="44"/>
        <v>0</v>
      </c>
      <c r="AH40" s="323">
        <f t="shared" si="19"/>
        <v>0</v>
      </c>
      <c r="AI40" s="323">
        <f t="shared" si="20"/>
        <v>0</v>
      </c>
      <c r="AJ40" s="323">
        <f t="shared" si="21"/>
        <v>0</v>
      </c>
      <c r="AK40" s="323">
        <f t="shared" si="22"/>
        <v>0</v>
      </c>
      <c r="AL40" s="323">
        <f t="shared" si="23"/>
        <v>0</v>
      </c>
      <c r="AM40" s="323">
        <f t="shared" si="24"/>
        <v>0</v>
      </c>
      <c r="AN40" s="323">
        <f t="shared" si="25"/>
        <v>0</v>
      </c>
      <c r="AO40" s="323">
        <f t="shared" si="26"/>
        <v>0</v>
      </c>
      <c r="AP40" s="323">
        <f t="shared" si="27"/>
        <v>0</v>
      </c>
      <c r="AQ40" s="323">
        <f t="shared" si="28"/>
        <v>0</v>
      </c>
      <c r="AR40" s="323">
        <f t="shared" si="29"/>
        <v>0</v>
      </c>
      <c r="AS40" s="323">
        <f t="shared" si="30"/>
        <v>0</v>
      </c>
      <c r="AT40" s="323">
        <f t="shared" si="31"/>
        <v>0</v>
      </c>
      <c r="AU40" s="323">
        <f t="shared" si="32"/>
        <v>0</v>
      </c>
      <c r="AV40" s="323">
        <f t="shared" si="33"/>
        <v>0</v>
      </c>
      <c r="AW40" s="323">
        <f t="shared" si="34"/>
        <v>0</v>
      </c>
      <c r="AX40" s="323">
        <f t="shared" si="35"/>
        <v>0</v>
      </c>
      <c r="AY40" s="323">
        <f t="shared" si="36"/>
        <v>0</v>
      </c>
      <c r="AZ40" s="323">
        <f t="shared" si="37"/>
        <v>0</v>
      </c>
      <c r="BA40" s="323">
        <f t="shared" si="38"/>
        <v>0</v>
      </c>
    </row>
    <row r="41" spans="1:53" s="320" customFormat="1" ht="16.5" customHeight="1">
      <c r="A41" s="63" t="str">
        <f t="array" ref="A41">IF(C41&lt;&gt;0,SUM(($C$11:C41&lt;&gt;0)*1),"")</f>
        <v/>
      </c>
      <c r="B41" s="321"/>
      <c r="C41" s="321"/>
      <c r="D41" s="321"/>
      <c r="E41" s="443"/>
      <c r="F41" s="377"/>
      <c r="G41" s="379"/>
      <c r="H41" s="379"/>
      <c r="I41" s="63" t="str">
        <f t="shared" si="0"/>
        <v/>
      </c>
      <c r="J41" s="323">
        <f t="shared" si="1"/>
        <v>0</v>
      </c>
      <c r="K41" s="323">
        <f t="shared" si="2"/>
        <v>0</v>
      </c>
      <c r="L41" s="323">
        <f t="shared" si="3"/>
        <v>0</v>
      </c>
      <c r="M41" s="323">
        <f t="shared" si="4"/>
        <v>0</v>
      </c>
      <c r="N41" s="323">
        <f t="shared" si="39"/>
        <v>0</v>
      </c>
      <c r="O41" s="323">
        <f t="shared" si="40"/>
        <v>0</v>
      </c>
      <c r="P41" s="323">
        <f t="shared" si="5"/>
        <v>0</v>
      </c>
      <c r="Q41" s="323">
        <f t="shared" si="6"/>
        <v>0</v>
      </c>
      <c r="R41" s="323">
        <f t="shared" si="7"/>
        <v>0</v>
      </c>
      <c r="S41" s="323">
        <f t="shared" si="8"/>
        <v>0</v>
      </c>
      <c r="T41" s="323">
        <f t="shared" si="41"/>
        <v>0</v>
      </c>
      <c r="U41" s="323">
        <f t="shared" si="42"/>
        <v>0</v>
      </c>
      <c r="V41" s="323">
        <f t="shared" si="9"/>
        <v>0</v>
      </c>
      <c r="W41" s="323">
        <f t="shared" si="10"/>
        <v>0</v>
      </c>
      <c r="X41" s="323">
        <f t="shared" si="11"/>
        <v>0</v>
      </c>
      <c r="Y41" s="323">
        <f t="shared" si="12"/>
        <v>0</v>
      </c>
      <c r="Z41" s="323">
        <f t="shared" si="13"/>
        <v>0</v>
      </c>
      <c r="AA41" s="323">
        <f t="shared" si="14"/>
        <v>0</v>
      </c>
      <c r="AB41" s="323">
        <f t="shared" si="15"/>
        <v>0</v>
      </c>
      <c r="AC41" s="323">
        <f t="shared" si="16"/>
        <v>0</v>
      </c>
      <c r="AD41" s="323">
        <f t="shared" si="17"/>
        <v>0</v>
      </c>
      <c r="AE41" s="323">
        <f t="shared" si="18"/>
        <v>0</v>
      </c>
      <c r="AF41" s="323">
        <f t="shared" si="43"/>
        <v>0</v>
      </c>
      <c r="AG41" s="323">
        <f t="shared" si="44"/>
        <v>0</v>
      </c>
      <c r="AH41" s="323">
        <f t="shared" si="19"/>
        <v>0</v>
      </c>
      <c r="AI41" s="323">
        <f t="shared" si="20"/>
        <v>0</v>
      </c>
      <c r="AJ41" s="323">
        <f t="shared" si="21"/>
        <v>0</v>
      </c>
      <c r="AK41" s="323">
        <f t="shared" si="22"/>
        <v>0</v>
      </c>
      <c r="AL41" s="323">
        <f t="shared" si="23"/>
        <v>0</v>
      </c>
      <c r="AM41" s="323">
        <f t="shared" si="24"/>
        <v>0</v>
      </c>
      <c r="AN41" s="323">
        <f t="shared" si="25"/>
        <v>0</v>
      </c>
      <c r="AO41" s="323">
        <f t="shared" si="26"/>
        <v>0</v>
      </c>
      <c r="AP41" s="323">
        <f t="shared" si="27"/>
        <v>0</v>
      </c>
      <c r="AQ41" s="323">
        <f t="shared" si="28"/>
        <v>0</v>
      </c>
      <c r="AR41" s="323">
        <f t="shared" si="29"/>
        <v>0</v>
      </c>
      <c r="AS41" s="323">
        <f t="shared" si="30"/>
        <v>0</v>
      </c>
      <c r="AT41" s="323">
        <f t="shared" si="31"/>
        <v>0</v>
      </c>
      <c r="AU41" s="323">
        <f t="shared" si="32"/>
        <v>0</v>
      </c>
      <c r="AV41" s="323">
        <f t="shared" si="33"/>
        <v>0</v>
      </c>
      <c r="AW41" s="323">
        <f t="shared" si="34"/>
        <v>0</v>
      </c>
      <c r="AX41" s="323">
        <f t="shared" si="35"/>
        <v>0</v>
      </c>
      <c r="AY41" s="323">
        <f t="shared" si="36"/>
        <v>0</v>
      </c>
      <c r="AZ41" s="323">
        <f t="shared" si="37"/>
        <v>0</v>
      </c>
      <c r="BA41" s="323">
        <f t="shared" si="38"/>
        <v>0</v>
      </c>
    </row>
    <row r="42" spans="1:53" s="320" customFormat="1" ht="16.5" customHeight="1">
      <c r="A42" s="63" t="str">
        <f t="array" ref="A42">IF(C42&lt;&gt;0,SUM(($C$11:C42&lt;&gt;0)*1),"")</f>
        <v/>
      </c>
      <c r="B42" s="321"/>
      <c r="C42" s="321"/>
      <c r="D42" s="321"/>
      <c r="E42" s="443"/>
      <c r="F42" s="377"/>
      <c r="G42" s="379"/>
      <c r="H42" s="379"/>
      <c r="I42" s="63" t="str">
        <f t="shared" si="0"/>
        <v/>
      </c>
      <c r="J42" s="323">
        <f t="shared" si="1"/>
        <v>0</v>
      </c>
      <c r="K42" s="323">
        <f t="shared" si="2"/>
        <v>0</v>
      </c>
      <c r="L42" s="323">
        <f t="shared" si="3"/>
        <v>0</v>
      </c>
      <c r="M42" s="323">
        <f t="shared" si="4"/>
        <v>0</v>
      </c>
      <c r="N42" s="323">
        <f t="shared" si="39"/>
        <v>0</v>
      </c>
      <c r="O42" s="323">
        <f t="shared" si="40"/>
        <v>0</v>
      </c>
      <c r="P42" s="323">
        <f t="shared" si="5"/>
        <v>0</v>
      </c>
      <c r="Q42" s="323">
        <f t="shared" si="6"/>
        <v>0</v>
      </c>
      <c r="R42" s="323">
        <f t="shared" si="7"/>
        <v>0</v>
      </c>
      <c r="S42" s="323">
        <f t="shared" si="8"/>
        <v>0</v>
      </c>
      <c r="T42" s="323">
        <f t="shared" si="41"/>
        <v>0</v>
      </c>
      <c r="U42" s="323">
        <f t="shared" si="42"/>
        <v>0</v>
      </c>
      <c r="V42" s="323">
        <f t="shared" si="9"/>
        <v>0</v>
      </c>
      <c r="W42" s="323">
        <f t="shared" si="10"/>
        <v>0</v>
      </c>
      <c r="X42" s="323">
        <f t="shared" si="11"/>
        <v>0</v>
      </c>
      <c r="Y42" s="323">
        <f t="shared" si="12"/>
        <v>0</v>
      </c>
      <c r="Z42" s="323">
        <f t="shared" si="13"/>
        <v>0</v>
      </c>
      <c r="AA42" s="323">
        <f t="shared" si="14"/>
        <v>0</v>
      </c>
      <c r="AB42" s="323">
        <f t="shared" si="15"/>
        <v>0</v>
      </c>
      <c r="AC42" s="323">
        <f t="shared" si="16"/>
        <v>0</v>
      </c>
      <c r="AD42" s="323">
        <f t="shared" si="17"/>
        <v>0</v>
      </c>
      <c r="AE42" s="323">
        <f t="shared" si="18"/>
        <v>0</v>
      </c>
      <c r="AF42" s="323">
        <f t="shared" si="43"/>
        <v>0</v>
      </c>
      <c r="AG42" s="323">
        <f t="shared" si="44"/>
        <v>0</v>
      </c>
      <c r="AH42" s="323">
        <f t="shared" si="19"/>
        <v>0</v>
      </c>
      <c r="AI42" s="323">
        <f t="shared" si="20"/>
        <v>0</v>
      </c>
      <c r="AJ42" s="323">
        <f t="shared" si="21"/>
        <v>0</v>
      </c>
      <c r="AK42" s="323">
        <f t="shared" si="22"/>
        <v>0</v>
      </c>
      <c r="AL42" s="323">
        <f t="shared" si="23"/>
        <v>0</v>
      </c>
      <c r="AM42" s="323">
        <f t="shared" si="24"/>
        <v>0</v>
      </c>
      <c r="AN42" s="323">
        <f t="shared" si="25"/>
        <v>0</v>
      </c>
      <c r="AO42" s="323">
        <f t="shared" si="26"/>
        <v>0</v>
      </c>
      <c r="AP42" s="323">
        <f t="shared" si="27"/>
        <v>0</v>
      </c>
      <c r="AQ42" s="323">
        <f t="shared" si="28"/>
        <v>0</v>
      </c>
      <c r="AR42" s="323">
        <f t="shared" si="29"/>
        <v>0</v>
      </c>
      <c r="AS42" s="323">
        <f t="shared" si="30"/>
        <v>0</v>
      </c>
      <c r="AT42" s="323">
        <f t="shared" si="31"/>
        <v>0</v>
      </c>
      <c r="AU42" s="323">
        <f t="shared" si="32"/>
        <v>0</v>
      </c>
      <c r="AV42" s="323">
        <f t="shared" si="33"/>
        <v>0</v>
      </c>
      <c r="AW42" s="323">
        <f t="shared" si="34"/>
        <v>0</v>
      </c>
      <c r="AX42" s="323">
        <f t="shared" si="35"/>
        <v>0</v>
      </c>
      <c r="AY42" s="323">
        <f t="shared" si="36"/>
        <v>0</v>
      </c>
      <c r="AZ42" s="323">
        <f t="shared" si="37"/>
        <v>0</v>
      </c>
      <c r="BA42" s="323">
        <f t="shared" si="38"/>
        <v>0</v>
      </c>
    </row>
    <row r="43" spans="1:53" s="320" customFormat="1" ht="16.5" customHeight="1">
      <c r="A43" s="63" t="str">
        <f t="array" ref="A43">IF(C43&lt;&gt;0,SUM(($C$11:C43&lt;&gt;0)*1),"")</f>
        <v/>
      </c>
      <c r="B43" s="321"/>
      <c r="C43" s="321"/>
      <c r="D43" s="321"/>
      <c r="E43" s="443"/>
      <c r="F43" s="377"/>
      <c r="G43" s="379"/>
      <c r="H43" s="379"/>
      <c r="I43" s="63" t="str">
        <f t="shared" si="0"/>
        <v/>
      </c>
      <c r="J43" s="323">
        <f t="shared" si="1"/>
        <v>0</v>
      </c>
      <c r="K43" s="323">
        <f t="shared" si="2"/>
        <v>0</v>
      </c>
      <c r="L43" s="323">
        <f t="shared" si="3"/>
        <v>0</v>
      </c>
      <c r="M43" s="323">
        <f t="shared" si="4"/>
        <v>0</v>
      </c>
      <c r="N43" s="323">
        <f t="shared" si="39"/>
        <v>0</v>
      </c>
      <c r="O43" s="323">
        <f t="shared" si="40"/>
        <v>0</v>
      </c>
      <c r="P43" s="323">
        <f t="shared" si="5"/>
        <v>0</v>
      </c>
      <c r="Q43" s="323">
        <f t="shared" si="6"/>
        <v>0</v>
      </c>
      <c r="R43" s="323">
        <f t="shared" si="7"/>
        <v>0</v>
      </c>
      <c r="S43" s="323">
        <f t="shared" si="8"/>
        <v>0</v>
      </c>
      <c r="T43" s="323">
        <f t="shared" si="41"/>
        <v>0</v>
      </c>
      <c r="U43" s="323">
        <f t="shared" si="42"/>
        <v>0</v>
      </c>
      <c r="V43" s="323">
        <f t="shared" si="9"/>
        <v>0</v>
      </c>
      <c r="W43" s="323">
        <f t="shared" si="10"/>
        <v>0</v>
      </c>
      <c r="X43" s="323">
        <f t="shared" si="11"/>
        <v>0</v>
      </c>
      <c r="Y43" s="323">
        <f t="shared" si="12"/>
        <v>0</v>
      </c>
      <c r="Z43" s="323">
        <f t="shared" si="13"/>
        <v>0</v>
      </c>
      <c r="AA43" s="323">
        <f t="shared" si="14"/>
        <v>0</v>
      </c>
      <c r="AB43" s="323">
        <f t="shared" si="15"/>
        <v>0</v>
      </c>
      <c r="AC43" s="323">
        <f t="shared" si="16"/>
        <v>0</v>
      </c>
      <c r="AD43" s="323">
        <f t="shared" si="17"/>
        <v>0</v>
      </c>
      <c r="AE43" s="323">
        <f t="shared" si="18"/>
        <v>0</v>
      </c>
      <c r="AF43" s="323">
        <f t="shared" si="43"/>
        <v>0</v>
      </c>
      <c r="AG43" s="323">
        <f t="shared" si="44"/>
        <v>0</v>
      </c>
      <c r="AH43" s="323">
        <f t="shared" si="19"/>
        <v>0</v>
      </c>
      <c r="AI43" s="323">
        <f t="shared" si="20"/>
        <v>0</v>
      </c>
      <c r="AJ43" s="323">
        <f t="shared" si="21"/>
        <v>0</v>
      </c>
      <c r="AK43" s="323">
        <f t="shared" si="22"/>
        <v>0</v>
      </c>
      <c r="AL43" s="323">
        <f t="shared" si="23"/>
        <v>0</v>
      </c>
      <c r="AM43" s="323">
        <f t="shared" si="24"/>
        <v>0</v>
      </c>
      <c r="AN43" s="323">
        <f t="shared" si="25"/>
        <v>0</v>
      </c>
      <c r="AO43" s="323">
        <f t="shared" si="26"/>
        <v>0</v>
      </c>
      <c r="AP43" s="323">
        <f t="shared" si="27"/>
        <v>0</v>
      </c>
      <c r="AQ43" s="323">
        <f t="shared" si="28"/>
        <v>0</v>
      </c>
      <c r="AR43" s="323">
        <f t="shared" si="29"/>
        <v>0</v>
      </c>
      <c r="AS43" s="323">
        <f t="shared" si="30"/>
        <v>0</v>
      </c>
      <c r="AT43" s="323">
        <f t="shared" si="31"/>
        <v>0</v>
      </c>
      <c r="AU43" s="323">
        <f t="shared" si="32"/>
        <v>0</v>
      </c>
      <c r="AV43" s="323">
        <f t="shared" si="33"/>
        <v>0</v>
      </c>
      <c r="AW43" s="323">
        <f t="shared" si="34"/>
        <v>0</v>
      </c>
      <c r="AX43" s="323">
        <f t="shared" si="35"/>
        <v>0</v>
      </c>
      <c r="AY43" s="323">
        <f t="shared" si="36"/>
        <v>0</v>
      </c>
      <c r="AZ43" s="323">
        <f t="shared" si="37"/>
        <v>0</v>
      </c>
      <c r="BA43" s="323">
        <f t="shared" si="38"/>
        <v>0</v>
      </c>
    </row>
    <row r="44" spans="1:53" s="320" customFormat="1" ht="16.5" customHeight="1">
      <c r="A44" s="63" t="str">
        <f t="array" ref="A44">IF(C44&lt;&gt;0,SUM(($C$11:C44&lt;&gt;0)*1),"")</f>
        <v/>
      </c>
      <c r="B44" s="321"/>
      <c r="C44" s="321"/>
      <c r="D44" s="321"/>
      <c r="E44" s="443"/>
      <c r="F44" s="377"/>
      <c r="G44" s="379"/>
      <c r="H44" s="379"/>
      <c r="I44" s="63" t="str">
        <f t="shared" si="0"/>
        <v/>
      </c>
      <c r="J44" s="323">
        <f t="shared" si="1"/>
        <v>0</v>
      </c>
      <c r="K44" s="323">
        <f t="shared" si="2"/>
        <v>0</v>
      </c>
      <c r="L44" s="323">
        <f t="shared" si="3"/>
        <v>0</v>
      </c>
      <c r="M44" s="323">
        <f t="shared" si="4"/>
        <v>0</v>
      </c>
      <c r="N44" s="323">
        <f t="shared" si="39"/>
        <v>0</v>
      </c>
      <c r="O44" s="323">
        <f t="shared" si="40"/>
        <v>0</v>
      </c>
      <c r="P44" s="323">
        <f t="shared" si="5"/>
        <v>0</v>
      </c>
      <c r="Q44" s="323">
        <f t="shared" si="6"/>
        <v>0</v>
      </c>
      <c r="R44" s="323">
        <f t="shared" si="7"/>
        <v>0</v>
      </c>
      <c r="S44" s="323">
        <f t="shared" si="8"/>
        <v>0</v>
      </c>
      <c r="T44" s="323">
        <f t="shared" si="41"/>
        <v>0</v>
      </c>
      <c r="U44" s="323">
        <f t="shared" si="42"/>
        <v>0</v>
      </c>
      <c r="V44" s="323">
        <f t="shared" si="9"/>
        <v>0</v>
      </c>
      <c r="W44" s="323">
        <f t="shared" si="10"/>
        <v>0</v>
      </c>
      <c r="X44" s="323">
        <f t="shared" si="11"/>
        <v>0</v>
      </c>
      <c r="Y44" s="323">
        <f t="shared" si="12"/>
        <v>0</v>
      </c>
      <c r="Z44" s="323">
        <f t="shared" si="13"/>
        <v>0</v>
      </c>
      <c r="AA44" s="323">
        <f t="shared" si="14"/>
        <v>0</v>
      </c>
      <c r="AB44" s="323">
        <f t="shared" si="15"/>
        <v>0</v>
      </c>
      <c r="AC44" s="323">
        <f t="shared" si="16"/>
        <v>0</v>
      </c>
      <c r="AD44" s="323">
        <f t="shared" si="17"/>
        <v>0</v>
      </c>
      <c r="AE44" s="323">
        <f t="shared" si="18"/>
        <v>0</v>
      </c>
      <c r="AF44" s="323">
        <f t="shared" si="43"/>
        <v>0</v>
      </c>
      <c r="AG44" s="323">
        <f t="shared" si="44"/>
        <v>0</v>
      </c>
      <c r="AH44" s="323">
        <f t="shared" si="19"/>
        <v>0</v>
      </c>
      <c r="AI44" s="323">
        <f t="shared" si="20"/>
        <v>0</v>
      </c>
      <c r="AJ44" s="323">
        <f t="shared" si="21"/>
        <v>0</v>
      </c>
      <c r="AK44" s="323">
        <f t="shared" si="22"/>
        <v>0</v>
      </c>
      <c r="AL44" s="323">
        <f t="shared" si="23"/>
        <v>0</v>
      </c>
      <c r="AM44" s="323">
        <f t="shared" si="24"/>
        <v>0</v>
      </c>
      <c r="AN44" s="323">
        <f t="shared" si="25"/>
        <v>0</v>
      </c>
      <c r="AO44" s="323">
        <f t="shared" si="26"/>
        <v>0</v>
      </c>
      <c r="AP44" s="323">
        <f t="shared" si="27"/>
        <v>0</v>
      </c>
      <c r="AQ44" s="323">
        <f t="shared" si="28"/>
        <v>0</v>
      </c>
      <c r="AR44" s="323">
        <f t="shared" si="29"/>
        <v>0</v>
      </c>
      <c r="AS44" s="323">
        <f t="shared" si="30"/>
        <v>0</v>
      </c>
      <c r="AT44" s="323">
        <f t="shared" si="31"/>
        <v>0</v>
      </c>
      <c r="AU44" s="323">
        <f t="shared" si="32"/>
        <v>0</v>
      </c>
      <c r="AV44" s="323">
        <f t="shared" si="33"/>
        <v>0</v>
      </c>
      <c r="AW44" s="323">
        <f t="shared" si="34"/>
        <v>0</v>
      </c>
      <c r="AX44" s="323">
        <f t="shared" si="35"/>
        <v>0</v>
      </c>
      <c r="AY44" s="323">
        <f t="shared" si="36"/>
        <v>0</v>
      </c>
      <c r="AZ44" s="323">
        <f t="shared" si="37"/>
        <v>0</v>
      </c>
      <c r="BA44" s="323">
        <f t="shared" si="38"/>
        <v>0</v>
      </c>
    </row>
    <row r="45" spans="1:53" s="320" customFormat="1" ht="16.5" customHeight="1">
      <c r="A45" s="63" t="str">
        <f t="array" ref="A45">IF(C45&lt;&gt;0,SUM(($C$11:C45&lt;&gt;0)*1),"")</f>
        <v/>
      </c>
      <c r="B45" s="321"/>
      <c r="C45" s="321"/>
      <c r="D45" s="321"/>
      <c r="E45" s="443"/>
      <c r="F45" s="377"/>
      <c r="G45" s="379"/>
      <c r="H45" s="379"/>
      <c r="I45" s="63" t="str">
        <f t="shared" si="0"/>
        <v/>
      </c>
      <c r="J45" s="323">
        <f t="shared" si="1"/>
        <v>0</v>
      </c>
      <c r="K45" s="323">
        <f t="shared" si="2"/>
        <v>0</v>
      </c>
      <c r="L45" s="323">
        <f t="shared" si="3"/>
        <v>0</v>
      </c>
      <c r="M45" s="323">
        <f t="shared" si="4"/>
        <v>0</v>
      </c>
      <c r="N45" s="323">
        <f t="shared" si="39"/>
        <v>0</v>
      </c>
      <c r="O45" s="323">
        <f t="shared" si="40"/>
        <v>0</v>
      </c>
      <c r="P45" s="323">
        <f t="shared" si="5"/>
        <v>0</v>
      </c>
      <c r="Q45" s="323">
        <f t="shared" si="6"/>
        <v>0</v>
      </c>
      <c r="R45" s="323">
        <f t="shared" si="7"/>
        <v>0</v>
      </c>
      <c r="S45" s="323">
        <f t="shared" si="8"/>
        <v>0</v>
      </c>
      <c r="T45" s="323">
        <f t="shared" si="41"/>
        <v>0</v>
      </c>
      <c r="U45" s="323">
        <f t="shared" si="42"/>
        <v>0</v>
      </c>
      <c r="V45" s="323">
        <f t="shared" si="9"/>
        <v>0</v>
      </c>
      <c r="W45" s="323">
        <f t="shared" si="10"/>
        <v>0</v>
      </c>
      <c r="X45" s="323">
        <f t="shared" si="11"/>
        <v>0</v>
      </c>
      <c r="Y45" s="323">
        <f t="shared" si="12"/>
        <v>0</v>
      </c>
      <c r="Z45" s="323">
        <f t="shared" si="13"/>
        <v>0</v>
      </c>
      <c r="AA45" s="323">
        <f t="shared" si="14"/>
        <v>0</v>
      </c>
      <c r="AB45" s="323">
        <f t="shared" si="15"/>
        <v>0</v>
      </c>
      <c r="AC45" s="323">
        <f t="shared" si="16"/>
        <v>0</v>
      </c>
      <c r="AD45" s="323">
        <f t="shared" si="17"/>
        <v>0</v>
      </c>
      <c r="AE45" s="323">
        <f t="shared" si="18"/>
        <v>0</v>
      </c>
      <c r="AF45" s="323">
        <f t="shared" si="43"/>
        <v>0</v>
      </c>
      <c r="AG45" s="323">
        <f t="shared" si="44"/>
        <v>0</v>
      </c>
      <c r="AH45" s="323">
        <f t="shared" si="19"/>
        <v>0</v>
      </c>
      <c r="AI45" s="323">
        <f t="shared" si="20"/>
        <v>0</v>
      </c>
      <c r="AJ45" s="323">
        <f t="shared" si="21"/>
        <v>0</v>
      </c>
      <c r="AK45" s="323">
        <f t="shared" si="22"/>
        <v>0</v>
      </c>
      <c r="AL45" s="323">
        <f t="shared" si="23"/>
        <v>0</v>
      </c>
      <c r="AM45" s="323">
        <f t="shared" si="24"/>
        <v>0</v>
      </c>
      <c r="AN45" s="323">
        <f t="shared" si="25"/>
        <v>0</v>
      </c>
      <c r="AO45" s="323">
        <f t="shared" si="26"/>
        <v>0</v>
      </c>
      <c r="AP45" s="323">
        <f t="shared" si="27"/>
        <v>0</v>
      </c>
      <c r="AQ45" s="323">
        <f t="shared" si="28"/>
        <v>0</v>
      </c>
      <c r="AR45" s="323">
        <f t="shared" si="29"/>
        <v>0</v>
      </c>
      <c r="AS45" s="323">
        <f t="shared" si="30"/>
        <v>0</v>
      </c>
      <c r="AT45" s="323">
        <f t="shared" si="31"/>
        <v>0</v>
      </c>
      <c r="AU45" s="323">
        <f t="shared" si="32"/>
        <v>0</v>
      </c>
      <c r="AV45" s="323">
        <f t="shared" si="33"/>
        <v>0</v>
      </c>
      <c r="AW45" s="323">
        <f t="shared" si="34"/>
        <v>0</v>
      </c>
      <c r="AX45" s="323">
        <f t="shared" si="35"/>
        <v>0</v>
      </c>
      <c r="AY45" s="323">
        <f t="shared" si="36"/>
        <v>0</v>
      </c>
      <c r="AZ45" s="323">
        <f t="shared" si="37"/>
        <v>0</v>
      </c>
      <c r="BA45" s="323">
        <f t="shared" si="38"/>
        <v>0</v>
      </c>
    </row>
    <row r="46" spans="1:53" s="320" customFormat="1" ht="16.5" customHeight="1">
      <c r="A46" s="63" t="str">
        <f t="array" ref="A46">IF(C46&lt;&gt;0,SUM(($C$11:C46&lt;&gt;0)*1),"")</f>
        <v/>
      </c>
      <c r="B46" s="321"/>
      <c r="C46" s="321"/>
      <c r="D46" s="321"/>
      <c r="E46" s="443"/>
      <c r="F46" s="377"/>
      <c r="G46" s="379"/>
      <c r="H46" s="379"/>
      <c r="I46" s="63" t="str">
        <f t="shared" si="0"/>
        <v/>
      </c>
      <c r="J46" s="323">
        <f t="shared" si="1"/>
        <v>0</v>
      </c>
      <c r="K46" s="323">
        <f t="shared" si="2"/>
        <v>0</v>
      </c>
      <c r="L46" s="323">
        <f t="shared" si="3"/>
        <v>0</v>
      </c>
      <c r="M46" s="323">
        <f t="shared" si="4"/>
        <v>0</v>
      </c>
      <c r="N46" s="323">
        <f t="shared" si="39"/>
        <v>0</v>
      </c>
      <c r="O46" s="323">
        <f t="shared" si="40"/>
        <v>0</v>
      </c>
      <c r="P46" s="323">
        <f t="shared" si="5"/>
        <v>0</v>
      </c>
      <c r="Q46" s="323">
        <f t="shared" si="6"/>
        <v>0</v>
      </c>
      <c r="R46" s="323">
        <f t="shared" si="7"/>
        <v>0</v>
      </c>
      <c r="S46" s="323">
        <f t="shared" si="8"/>
        <v>0</v>
      </c>
      <c r="T46" s="323">
        <f t="shared" si="41"/>
        <v>0</v>
      </c>
      <c r="U46" s="323">
        <f t="shared" si="42"/>
        <v>0</v>
      </c>
      <c r="V46" s="323">
        <f t="shared" si="9"/>
        <v>0</v>
      </c>
      <c r="W46" s="323">
        <f t="shared" si="10"/>
        <v>0</v>
      </c>
      <c r="X46" s="323">
        <f t="shared" si="11"/>
        <v>0</v>
      </c>
      <c r="Y46" s="323">
        <f t="shared" si="12"/>
        <v>0</v>
      </c>
      <c r="Z46" s="323">
        <f t="shared" si="13"/>
        <v>0</v>
      </c>
      <c r="AA46" s="323">
        <f t="shared" si="14"/>
        <v>0</v>
      </c>
      <c r="AB46" s="323">
        <f t="shared" si="15"/>
        <v>0</v>
      </c>
      <c r="AC46" s="323">
        <f t="shared" si="16"/>
        <v>0</v>
      </c>
      <c r="AD46" s="323">
        <f t="shared" si="17"/>
        <v>0</v>
      </c>
      <c r="AE46" s="323">
        <f t="shared" si="18"/>
        <v>0</v>
      </c>
      <c r="AF46" s="323">
        <f t="shared" si="43"/>
        <v>0</v>
      </c>
      <c r="AG46" s="323">
        <f t="shared" si="44"/>
        <v>0</v>
      </c>
      <c r="AH46" s="323">
        <f t="shared" si="19"/>
        <v>0</v>
      </c>
      <c r="AI46" s="323">
        <f t="shared" si="20"/>
        <v>0</v>
      </c>
      <c r="AJ46" s="323">
        <f t="shared" si="21"/>
        <v>0</v>
      </c>
      <c r="AK46" s="323">
        <f t="shared" si="22"/>
        <v>0</v>
      </c>
      <c r="AL46" s="323">
        <f t="shared" si="23"/>
        <v>0</v>
      </c>
      <c r="AM46" s="323">
        <f t="shared" si="24"/>
        <v>0</v>
      </c>
      <c r="AN46" s="323">
        <f t="shared" si="25"/>
        <v>0</v>
      </c>
      <c r="AO46" s="323">
        <f t="shared" si="26"/>
        <v>0</v>
      </c>
      <c r="AP46" s="323">
        <f t="shared" si="27"/>
        <v>0</v>
      </c>
      <c r="AQ46" s="323">
        <f t="shared" si="28"/>
        <v>0</v>
      </c>
      <c r="AR46" s="323">
        <f t="shared" si="29"/>
        <v>0</v>
      </c>
      <c r="AS46" s="323">
        <f t="shared" si="30"/>
        <v>0</v>
      </c>
      <c r="AT46" s="323">
        <f t="shared" si="31"/>
        <v>0</v>
      </c>
      <c r="AU46" s="323">
        <f t="shared" si="32"/>
        <v>0</v>
      </c>
      <c r="AV46" s="323">
        <f t="shared" si="33"/>
        <v>0</v>
      </c>
      <c r="AW46" s="323">
        <f t="shared" si="34"/>
        <v>0</v>
      </c>
      <c r="AX46" s="323">
        <f t="shared" si="35"/>
        <v>0</v>
      </c>
      <c r="AY46" s="323">
        <f t="shared" si="36"/>
        <v>0</v>
      </c>
      <c r="AZ46" s="323">
        <f t="shared" si="37"/>
        <v>0</v>
      </c>
      <c r="BA46" s="323">
        <f t="shared" si="38"/>
        <v>0</v>
      </c>
    </row>
    <row r="47" spans="1:53" s="320" customFormat="1" ht="16.5" customHeight="1">
      <c r="A47" s="63" t="str">
        <f t="array" ref="A47">IF(C47&lt;&gt;0,SUM(($C$11:C47&lt;&gt;0)*1),"")</f>
        <v/>
      </c>
      <c r="B47" s="321"/>
      <c r="C47" s="321"/>
      <c r="D47" s="321"/>
      <c r="E47" s="443"/>
      <c r="F47" s="377"/>
      <c r="G47" s="379"/>
      <c r="H47" s="379"/>
      <c r="I47" s="63" t="str">
        <f t="shared" si="0"/>
        <v/>
      </c>
      <c r="J47" s="323">
        <f t="shared" si="1"/>
        <v>0</v>
      </c>
      <c r="K47" s="323">
        <f t="shared" si="2"/>
        <v>0</v>
      </c>
      <c r="L47" s="323">
        <f t="shared" si="3"/>
        <v>0</v>
      </c>
      <c r="M47" s="323">
        <f t="shared" si="4"/>
        <v>0</v>
      </c>
      <c r="N47" s="323">
        <f t="shared" si="39"/>
        <v>0</v>
      </c>
      <c r="O47" s="323">
        <f t="shared" si="40"/>
        <v>0</v>
      </c>
      <c r="P47" s="323">
        <f t="shared" si="5"/>
        <v>0</v>
      </c>
      <c r="Q47" s="323">
        <f t="shared" si="6"/>
        <v>0</v>
      </c>
      <c r="R47" s="323">
        <f t="shared" si="7"/>
        <v>0</v>
      </c>
      <c r="S47" s="323">
        <f t="shared" si="8"/>
        <v>0</v>
      </c>
      <c r="T47" s="323">
        <f t="shared" si="41"/>
        <v>0</v>
      </c>
      <c r="U47" s="323">
        <f t="shared" si="42"/>
        <v>0</v>
      </c>
      <c r="V47" s="323">
        <f t="shared" si="9"/>
        <v>0</v>
      </c>
      <c r="W47" s="323">
        <f t="shared" si="10"/>
        <v>0</v>
      </c>
      <c r="X47" s="323">
        <f t="shared" si="11"/>
        <v>0</v>
      </c>
      <c r="Y47" s="323">
        <f t="shared" si="12"/>
        <v>0</v>
      </c>
      <c r="Z47" s="323">
        <f t="shared" si="13"/>
        <v>0</v>
      </c>
      <c r="AA47" s="323">
        <f t="shared" si="14"/>
        <v>0</v>
      </c>
      <c r="AB47" s="323">
        <f t="shared" si="15"/>
        <v>0</v>
      </c>
      <c r="AC47" s="323">
        <f t="shared" si="16"/>
        <v>0</v>
      </c>
      <c r="AD47" s="323">
        <f t="shared" si="17"/>
        <v>0</v>
      </c>
      <c r="AE47" s="323">
        <f t="shared" si="18"/>
        <v>0</v>
      </c>
      <c r="AF47" s="323">
        <f t="shared" si="43"/>
        <v>0</v>
      </c>
      <c r="AG47" s="323">
        <f t="shared" si="44"/>
        <v>0</v>
      </c>
      <c r="AH47" s="323">
        <f t="shared" si="19"/>
        <v>0</v>
      </c>
      <c r="AI47" s="323">
        <f t="shared" si="20"/>
        <v>0</v>
      </c>
      <c r="AJ47" s="323">
        <f t="shared" si="21"/>
        <v>0</v>
      </c>
      <c r="AK47" s="323">
        <f t="shared" si="22"/>
        <v>0</v>
      </c>
      <c r="AL47" s="323">
        <f t="shared" si="23"/>
        <v>0</v>
      </c>
      <c r="AM47" s="323">
        <f t="shared" si="24"/>
        <v>0</v>
      </c>
      <c r="AN47" s="323">
        <f t="shared" si="25"/>
        <v>0</v>
      </c>
      <c r="AO47" s="323">
        <f t="shared" si="26"/>
        <v>0</v>
      </c>
      <c r="AP47" s="323">
        <f t="shared" si="27"/>
        <v>0</v>
      </c>
      <c r="AQ47" s="323">
        <f t="shared" si="28"/>
        <v>0</v>
      </c>
      <c r="AR47" s="323">
        <f t="shared" si="29"/>
        <v>0</v>
      </c>
      <c r="AS47" s="323">
        <f t="shared" si="30"/>
        <v>0</v>
      </c>
      <c r="AT47" s="323">
        <f t="shared" si="31"/>
        <v>0</v>
      </c>
      <c r="AU47" s="323">
        <f t="shared" si="32"/>
        <v>0</v>
      </c>
      <c r="AV47" s="323">
        <f t="shared" si="33"/>
        <v>0</v>
      </c>
      <c r="AW47" s="323">
        <f t="shared" si="34"/>
        <v>0</v>
      </c>
      <c r="AX47" s="323">
        <f t="shared" si="35"/>
        <v>0</v>
      </c>
      <c r="AY47" s="323">
        <f t="shared" si="36"/>
        <v>0</v>
      </c>
      <c r="AZ47" s="323">
        <f t="shared" si="37"/>
        <v>0</v>
      </c>
      <c r="BA47" s="323">
        <f t="shared" si="38"/>
        <v>0</v>
      </c>
    </row>
    <row r="48" spans="1:53" s="320" customFormat="1" ht="16.5" customHeight="1">
      <c r="A48" s="63" t="str">
        <f t="array" ref="A48">IF(C48&lt;&gt;0,SUM(($C$11:C48&lt;&gt;0)*1),"")</f>
        <v/>
      </c>
      <c r="B48" s="321"/>
      <c r="C48" s="321"/>
      <c r="D48" s="321"/>
      <c r="E48" s="443"/>
      <c r="F48" s="377"/>
      <c r="G48" s="379"/>
      <c r="H48" s="379"/>
      <c r="I48" s="63" t="str">
        <f t="shared" si="0"/>
        <v/>
      </c>
      <c r="J48" s="323">
        <f t="shared" si="1"/>
        <v>0</v>
      </c>
      <c r="K48" s="323">
        <f t="shared" si="2"/>
        <v>0</v>
      </c>
      <c r="L48" s="323">
        <f t="shared" si="3"/>
        <v>0</v>
      </c>
      <c r="M48" s="323">
        <f t="shared" si="4"/>
        <v>0</v>
      </c>
      <c r="N48" s="323">
        <f t="shared" si="39"/>
        <v>0</v>
      </c>
      <c r="O48" s="323">
        <f t="shared" si="40"/>
        <v>0</v>
      </c>
      <c r="P48" s="323">
        <f t="shared" si="5"/>
        <v>0</v>
      </c>
      <c r="Q48" s="323">
        <f t="shared" si="6"/>
        <v>0</v>
      </c>
      <c r="R48" s="323">
        <f t="shared" si="7"/>
        <v>0</v>
      </c>
      <c r="S48" s="323">
        <f t="shared" si="8"/>
        <v>0</v>
      </c>
      <c r="T48" s="323">
        <f t="shared" si="41"/>
        <v>0</v>
      </c>
      <c r="U48" s="323">
        <f t="shared" si="42"/>
        <v>0</v>
      </c>
      <c r="V48" s="323">
        <f t="shared" si="9"/>
        <v>0</v>
      </c>
      <c r="W48" s="323">
        <f t="shared" si="10"/>
        <v>0</v>
      </c>
      <c r="X48" s="323">
        <f t="shared" si="11"/>
        <v>0</v>
      </c>
      <c r="Y48" s="323">
        <f t="shared" si="12"/>
        <v>0</v>
      </c>
      <c r="Z48" s="323">
        <f t="shared" si="13"/>
        <v>0</v>
      </c>
      <c r="AA48" s="323">
        <f t="shared" si="14"/>
        <v>0</v>
      </c>
      <c r="AB48" s="323">
        <f t="shared" si="15"/>
        <v>0</v>
      </c>
      <c r="AC48" s="323">
        <f t="shared" si="16"/>
        <v>0</v>
      </c>
      <c r="AD48" s="323">
        <f t="shared" si="17"/>
        <v>0</v>
      </c>
      <c r="AE48" s="323">
        <f t="shared" si="18"/>
        <v>0</v>
      </c>
      <c r="AF48" s="323">
        <f t="shared" si="43"/>
        <v>0</v>
      </c>
      <c r="AG48" s="323">
        <f t="shared" si="44"/>
        <v>0</v>
      </c>
      <c r="AH48" s="323">
        <f t="shared" si="19"/>
        <v>0</v>
      </c>
      <c r="AI48" s="323">
        <f t="shared" si="20"/>
        <v>0</v>
      </c>
      <c r="AJ48" s="323">
        <f t="shared" si="21"/>
        <v>0</v>
      </c>
      <c r="AK48" s="323">
        <f t="shared" si="22"/>
        <v>0</v>
      </c>
      <c r="AL48" s="323">
        <f t="shared" si="23"/>
        <v>0</v>
      </c>
      <c r="AM48" s="323">
        <f t="shared" si="24"/>
        <v>0</v>
      </c>
      <c r="AN48" s="323">
        <f t="shared" si="25"/>
        <v>0</v>
      </c>
      <c r="AO48" s="323">
        <f t="shared" si="26"/>
        <v>0</v>
      </c>
      <c r="AP48" s="323">
        <f t="shared" si="27"/>
        <v>0</v>
      </c>
      <c r="AQ48" s="323">
        <f t="shared" si="28"/>
        <v>0</v>
      </c>
      <c r="AR48" s="323">
        <f t="shared" si="29"/>
        <v>0</v>
      </c>
      <c r="AS48" s="323">
        <f t="shared" si="30"/>
        <v>0</v>
      </c>
      <c r="AT48" s="323">
        <f t="shared" si="31"/>
        <v>0</v>
      </c>
      <c r="AU48" s="323">
        <f t="shared" si="32"/>
        <v>0</v>
      </c>
      <c r="AV48" s="323">
        <f t="shared" si="33"/>
        <v>0</v>
      </c>
      <c r="AW48" s="323">
        <f t="shared" si="34"/>
        <v>0</v>
      </c>
      <c r="AX48" s="323">
        <f t="shared" si="35"/>
        <v>0</v>
      </c>
      <c r="AY48" s="323">
        <f t="shared" si="36"/>
        <v>0</v>
      </c>
      <c r="AZ48" s="323">
        <f t="shared" si="37"/>
        <v>0</v>
      </c>
      <c r="BA48" s="323">
        <f t="shared" si="38"/>
        <v>0</v>
      </c>
    </row>
    <row r="49" spans="1:53" s="320" customFormat="1" ht="16.5" customHeight="1">
      <c r="A49" s="63" t="str">
        <f t="array" ref="A49">IF(C49&lt;&gt;0,SUM(($C$11:C49&lt;&gt;0)*1),"")</f>
        <v/>
      </c>
      <c r="B49" s="321"/>
      <c r="C49" s="321"/>
      <c r="D49" s="321"/>
      <c r="E49" s="443"/>
      <c r="F49" s="377"/>
      <c r="G49" s="379"/>
      <c r="H49" s="379"/>
      <c r="I49" s="63" t="str">
        <f t="shared" si="0"/>
        <v/>
      </c>
      <c r="J49" s="323">
        <f t="shared" si="1"/>
        <v>0</v>
      </c>
      <c r="K49" s="323">
        <f t="shared" si="2"/>
        <v>0</v>
      </c>
      <c r="L49" s="323">
        <f t="shared" si="3"/>
        <v>0</v>
      </c>
      <c r="M49" s="323">
        <f t="shared" si="4"/>
        <v>0</v>
      </c>
      <c r="N49" s="323">
        <f t="shared" si="39"/>
        <v>0</v>
      </c>
      <c r="O49" s="323">
        <f t="shared" si="40"/>
        <v>0</v>
      </c>
      <c r="P49" s="323">
        <f t="shared" si="5"/>
        <v>0</v>
      </c>
      <c r="Q49" s="323">
        <f t="shared" si="6"/>
        <v>0</v>
      </c>
      <c r="R49" s="323">
        <f t="shared" si="7"/>
        <v>0</v>
      </c>
      <c r="S49" s="323">
        <f t="shared" si="8"/>
        <v>0</v>
      </c>
      <c r="T49" s="323">
        <f t="shared" si="41"/>
        <v>0</v>
      </c>
      <c r="U49" s="323">
        <f t="shared" si="42"/>
        <v>0</v>
      </c>
      <c r="V49" s="323">
        <f t="shared" si="9"/>
        <v>0</v>
      </c>
      <c r="W49" s="323">
        <f t="shared" si="10"/>
        <v>0</v>
      </c>
      <c r="X49" s="323">
        <f t="shared" si="11"/>
        <v>0</v>
      </c>
      <c r="Y49" s="323">
        <f t="shared" si="12"/>
        <v>0</v>
      </c>
      <c r="Z49" s="323">
        <f t="shared" si="13"/>
        <v>0</v>
      </c>
      <c r="AA49" s="323">
        <f t="shared" si="14"/>
        <v>0</v>
      </c>
      <c r="AB49" s="323">
        <f t="shared" si="15"/>
        <v>0</v>
      </c>
      <c r="AC49" s="323">
        <f t="shared" si="16"/>
        <v>0</v>
      </c>
      <c r="AD49" s="323">
        <f t="shared" si="17"/>
        <v>0</v>
      </c>
      <c r="AE49" s="323">
        <f t="shared" si="18"/>
        <v>0</v>
      </c>
      <c r="AF49" s="323">
        <f t="shared" si="43"/>
        <v>0</v>
      </c>
      <c r="AG49" s="323">
        <f t="shared" si="44"/>
        <v>0</v>
      </c>
      <c r="AH49" s="323">
        <f t="shared" si="19"/>
        <v>0</v>
      </c>
      <c r="AI49" s="323">
        <f t="shared" si="20"/>
        <v>0</v>
      </c>
      <c r="AJ49" s="323">
        <f t="shared" si="21"/>
        <v>0</v>
      </c>
      <c r="AK49" s="323">
        <f t="shared" si="22"/>
        <v>0</v>
      </c>
      <c r="AL49" s="323">
        <f t="shared" si="23"/>
        <v>0</v>
      </c>
      <c r="AM49" s="323">
        <f t="shared" si="24"/>
        <v>0</v>
      </c>
      <c r="AN49" s="323">
        <f t="shared" si="25"/>
        <v>0</v>
      </c>
      <c r="AO49" s="323">
        <f t="shared" si="26"/>
        <v>0</v>
      </c>
      <c r="AP49" s="323">
        <f t="shared" si="27"/>
        <v>0</v>
      </c>
      <c r="AQ49" s="323">
        <f t="shared" si="28"/>
        <v>0</v>
      </c>
      <c r="AR49" s="323">
        <f t="shared" si="29"/>
        <v>0</v>
      </c>
      <c r="AS49" s="323">
        <f t="shared" si="30"/>
        <v>0</v>
      </c>
      <c r="AT49" s="323">
        <f t="shared" si="31"/>
        <v>0</v>
      </c>
      <c r="AU49" s="323">
        <f t="shared" si="32"/>
        <v>0</v>
      </c>
      <c r="AV49" s="323">
        <f t="shared" si="33"/>
        <v>0</v>
      </c>
      <c r="AW49" s="323">
        <f t="shared" si="34"/>
        <v>0</v>
      </c>
      <c r="AX49" s="323">
        <f t="shared" si="35"/>
        <v>0</v>
      </c>
      <c r="AY49" s="323">
        <f t="shared" si="36"/>
        <v>0</v>
      </c>
      <c r="AZ49" s="323">
        <f t="shared" si="37"/>
        <v>0</v>
      </c>
      <c r="BA49" s="323">
        <f t="shared" si="38"/>
        <v>0</v>
      </c>
    </row>
    <row r="50" spans="1:53" s="320" customFormat="1" ht="16.5" customHeight="1">
      <c r="A50" s="63" t="str">
        <f t="array" ref="A50">IF(C50&lt;&gt;0,SUM(($C$11:C50&lt;&gt;0)*1),"")</f>
        <v/>
      </c>
      <c r="B50" s="321"/>
      <c r="C50" s="321"/>
      <c r="D50" s="321"/>
      <c r="E50" s="443"/>
      <c r="F50" s="377"/>
      <c r="G50" s="379"/>
      <c r="H50" s="379"/>
      <c r="I50" s="63" t="str">
        <f t="shared" si="0"/>
        <v/>
      </c>
      <c r="J50" s="323">
        <f t="shared" si="1"/>
        <v>0</v>
      </c>
      <c r="K50" s="323">
        <f t="shared" si="2"/>
        <v>0</v>
      </c>
      <c r="L50" s="323">
        <f t="shared" si="3"/>
        <v>0</v>
      </c>
      <c r="M50" s="323">
        <f t="shared" si="4"/>
        <v>0</v>
      </c>
      <c r="N50" s="323">
        <f t="shared" si="39"/>
        <v>0</v>
      </c>
      <c r="O50" s="323">
        <f t="shared" si="40"/>
        <v>0</v>
      </c>
      <c r="P50" s="323">
        <f t="shared" si="5"/>
        <v>0</v>
      </c>
      <c r="Q50" s="323">
        <f t="shared" si="6"/>
        <v>0</v>
      </c>
      <c r="R50" s="323">
        <f t="shared" si="7"/>
        <v>0</v>
      </c>
      <c r="S50" s="323">
        <f t="shared" si="8"/>
        <v>0</v>
      </c>
      <c r="T50" s="323">
        <f t="shared" si="41"/>
        <v>0</v>
      </c>
      <c r="U50" s="323">
        <f t="shared" si="42"/>
        <v>0</v>
      </c>
      <c r="V50" s="323">
        <f t="shared" si="9"/>
        <v>0</v>
      </c>
      <c r="W50" s="323">
        <f t="shared" si="10"/>
        <v>0</v>
      </c>
      <c r="X50" s="323">
        <f t="shared" si="11"/>
        <v>0</v>
      </c>
      <c r="Y50" s="323">
        <f t="shared" si="12"/>
        <v>0</v>
      </c>
      <c r="Z50" s="323">
        <f t="shared" si="13"/>
        <v>0</v>
      </c>
      <c r="AA50" s="323">
        <f t="shared" si="14"/>
        <v>0</v>
      </c>
      <c r="AB50" s="323">
        <f t="shared" si="15"/>
        <v>0</v>
      </c>
      <c r="AC50" s="323">
        <f t="shared" si="16"/>
        <v>0</v>
      </c>
      <c r="AD50" s="323">
        <f t="shared" si="17"/>
        <v>0</v>
      </c>
      <c r="AE50" s="323">
        <f t="shared" si="18"/>
        <v>0</v>
      </c>
      <c r="AF50" s="323">
        <f t="shared" si="43"/>
        <v>0</v>
      </c>
      <c r="AG50" s="323">
        <f t="shared" si="44"/>
        <v>0</v>
      </c>
      <c r="AH50" s="323">
        <f t="shared" si="19"/>
        <v>0</v>
      </c>
      <c r="AI50" s="323">
        <f t="shared" si="20"/>
        <v>0</v>
      </c>
      <c r="AJ50" s="323">
        <f t="shared" si="21"/>
        <v>0</v>
      </c>
      <c r="AK50" s="323">
        <f t="shared" si="22"/>
        <v>0</v>
      </c>
      <c r="AL50" s="323">
        <f t="shared" si="23"/>
        <v>0</v>
      </c>
      <c r="AM50" s="323">
        <f t="shared" si="24"/>
        <v>0</v>
      </c>
      <c r="AN50" s="323">
        <f t="shared" si="25"/>
        <v>0</v>
      </c>
      <c r="AO50" s="323">
        <f t="shared" si="26"/>
        <v>0</v>
      </c>
      <c r="AP50" s="323">
        <f t="shared" si="27"/>
        <v>0</v>
      </c>
      <c r="AQ50" s="323">
        <f t="shared" si="28"/>
        <v>0</v>
      </c>
      <c r="AR50" s="323">
        <f t="shared" si="29"/>
        <v>0</v>
      </c>
      <c r="AS50" s="323">
        <f t="shared" si="30"/>
        <v>0</v>
      </c>
      <c r="AT50" s="323">
        <f t="shared" si="31"/>
        <v>0</v>
      </c>
      <c r="AU50" s="323">
        <f t="shared" si="32"/>
        <v>0</v>
      </c>
      <c r="AV50" s="323">
        <f t="shared" si="33"/>
        <v>0</v>
      </c>
      <c r="AW50" s="323">
        <f t="shared" si="34"/>
        <v>0</v>
      </c>
      <c r="AX50" s="323">
        <f t="shared" si="35"/>
        <v>0</v>
      </c>
      <c r="AY50" s="323">
        <f t="shared" si="36"/>
        <v>0</v>
      </c>
      <c r="AZ50" s="323">
        <f t="shared" si="37"/>
        <v>0</v>
      </c>
      <c r="BA50" s="323">
        <f t="shared" si="38"/>
        <v>0</v>
      </c>
    </row>
    <row r="51" spans="1:53" s="320" customFormat="1" ht="16.5" customHeight="1">
      <c r="A51" s="63" t="str">
        <f t="array" ref="A51">IF(C51&lt;&gt;0,SUM(($C$11:C51&lt;&gt;0)*1),"")</f>
        <v/>
      </c>
      <c r="B51" s="321"/>
      <c r="C51" s="321"/>
      <c r="D51" s="321"/>
      <c r="E51" s="443"/>
      <c r="F51" s="377"/>
      <c r="G51" s="379"/>
      <c r="H51" s="379"/>
      <c r="I51" s="63" t="str">
        <f t="shared" si="0"/>
        <v/>
      </c>
      <c r="J51" s="323">
        <f t="shared" si="1"/>
        <v>0</v>
      </c>
      <c r="K51" s="323">
        <f t="shared" si="2"/>
        <v>0</v>
      </c>
      <c r="L51" s="323">
        <f t="shared" si="3"/>
        <v>0</v>
      </c>
      <c r="M51" s="323">
        <f t="shared" si="4"/>
        <v>0</v>
      </c>
      <c r="N51" s="323">
        <f t="shared" si="39"/>
        <v>0</v>
      </c>
      <c r="O51" s="323">
        <f t="shared" si="40"/>
        <v>0</v>
      </c>
      <c r="P51" s="323">
        <f t="shared" si="5"/>
        <v>0</v>
      </c>
      <c r="Q51" s="323">
        <f t="shared" si="6"/>
        <v>0</v>
      </c>
      <c r="R51" s="323">
        <f t="shared" si="7"/>
        <v>0</v>
      </c>
      <c r="S51" s="323">
        <f t="shared" si="8"/>
        <v>0</v>
      </c>
      <c r="T51" s="323">
        <f t="shared" si="41"/>
        <v>0</v>
      </c>
      <c r="U51" s="323">
        <f t="shared" si="42"/>
        <v>0</v>
      </c>
      <c r="V51" s="323">
        <f t="shared" si="9"/>
        <v>0</v>
      </c>
      <c r="W51" s="323">
        <f t="shared" si="10"/>
        <v>0</v>
      </c>
      <c r="X51" s="323">
        <f t="shared" si="11"/>
        <v>0</v>
      </c>
      <c r="Y51" s="323">
        <f t="shared" si="12"/>
        <v>0</v>
      </c>
      <c r="Z51" s="323">
        <f t="shared" si="13"/>
        <v>0</v>
      </c>
      <c r="AA51" s="323">
        <f t="shared" si="14"/>
        <v>0</v>
      </c>
      <c r="AB51" s="323">
        <f t="shared" si="15"/>
        <v>0</v>
      </c>
      <c r="AC51" s="323">
        <f t="shared" si="16"/>
        <v>0</v>
      </c>
      <c r="AD51" s="323">
        <f t="shared" si="17"/>
        <v>0</v>
      </c>
      <c r="AE51" s="323">
        <f t="shared" si="18"/>
        <v>0</v>
      </c>
      <c r="AF51" s="323">
        <f t="shared" si="43"/>
        <v>0</v>
      </c>
      <c r="AG51" s="323">
        <f t="shared" si="44"/>
        <v>0</v>
      </c>
      <c r="AH51" s="323">
        <f t="shared" si="19"/>
        <v>0</v>
      </c>
      <c r="AI51" s="323">
        <f t="shared" si="20"/>
        <v>0</v>
      </c>
      <c r="AJ51" s="323">
        <f t="shared" si="21"/>
        <v>0</v>
      </c>
      <c r="AK51" s="323">
        <f t="shared" si="22"/>
        <v>0</v>
      </c>
      <c r="AL51" s="323">
        <f t="shared" si="23"/>
        <v>0</v>
      </c>
      <c r="AM51" s="323">
        <f t="shared" si="24"/>
        <v>0</v>
      </c>
      <c r="AN51" s="323">
        <f t="shared" si="25"/>
        <v>0</v>
      </c>
      <c r="AO51" s="323">
        <f t="shared" si="26"/>
        <v>0</v>
      </c>
      <c r="AP51" s="323">
        <f t="shared" si="27"/>
        <v>0</v>
      </c>
      <c r="AQ51" s="323">
        <f t="shared" si="28"/>
        <v>0</v>
      </c>
      <c r="AR51" s="323">
        <f t="shared" si="29"/>
        <v>0</v>
      </c>
      <c r="AS51" s="323">
        <f t="shared" si="30"/>
        <v>0</v>
      </c>
      <c r="AT51" s="323">
        <f t="shared" si="31"/>
        <v>0</v>
      </c>
      <c r="AU51" s="323">
        <f t="shared" si="32"/>
        <v>0</v>
      </c>
      <c r="AV51" s="323">
        <f t="shared" si="33"/>
        <v>0</v>
      </c>
      <c r="AW51" s="323">
        <f t="shared" si="34"/>
        <v>0</v>
      </c>
      <c r="AX51" s="323">
        <f t="shared" si="35"/>
        <v>0</v>
      </c>
      <c r="AY51" s="323">
        <f t="shared" si="36"/>
        <v>0</v>
      </c>
      <c r="AZ51" s="323">
        <f t="shared" si="37"/>
        <v>0</v>
      </c>
      <c r="BA51" s="323">
        <f t="shared" si="38"/>
        <v>0</v>
      </c>
    </row>
    <row r="52" spans="1:53" s="320" customFormat="1" ht="16.5" customHeight="1">
      <c r="A52" s="63" t="str">
        <f t="array" ref="A52">IF(C52&lt;&gt;0,SUM(($C$11:C52&lt;&gt;0)*1),"")</f>
        <v/>
      </c>
      <c r="B52" s="321"/>
      <c r="C52" s="321"/>
      <c r="D52" s="321"/>
      <c r="E52" s="443"/>
      <c r="F52" s="377"/>
      <c r="G52" s="379"/>
      <c r="H52" s="379"/>
      <c r="I52" s="63" t="str">
        <f t="shared" si="0"/>
        <v/>
      </c>
      <c r="J52" s="323">
        <f t="shared" si="1"/>
        <v>0</v>
      </c>
      <c r="K52" s="323">
        <f t="shared" si="2"/>
        <v>0</v>
      </c>
      <c r="L52" s="323">
        <f t="shared" si="3"/>
        <v>0</v>
      </c>
      <c r="M52" s="323">
        <f t="shared" si="4"/>
        <v>0</v>
      </c>
      <c r="N52" s="323">
        <f t="shared" si="39"/>
        <v>0</v>
      </c>
      <c r="O52" s="323">
        <f t="shared" si="40"/>
        <v>0</v>
      </c>
      <c r="P52" s="323">
        <f t="shared" si="5"/>
        <v>0</v>
      </c>
      <c r="Q52" s="323">
        <f t="shared" si="6"/>
        <v>0</v>
      </c>
      <c r="R52" s="323">
        <f t="shared" si="7"/>
        <v>0</v>
      </c>
      <c r="S52" s="323">
        <f t="shared" si="8"/>
        <v>0</v>
      </c>
      <c r="T52" s="323">
        <f t="shared" si="41"/>
        <v>0</v>
      </c>
      <c r="U52" s="323">
        <f t="shared" si="42"/>
        <v>0</v>
      </c>
      <c r="V52" s="323">
        <f t="shared" si="9"/>
        <v>0</v>
      </c>
      <c r="W52" s="323">
        <f t="shared" si="10"/>
        <v>0</v>
      </c>
      <c r="X52" s="323">
        <f t="shared" si="11"/>
        <v>0</v>
      </c>
      <c r="Y52" s="323">
        <f t="shared" si="12"/>
        <v>0</v>
      </c>
      <c r="Z52" s="323">
        <f t="shared" si="13"/>
        <v>0</v>
      </c>
      <c r="AA52" s="323">
        <f t="shared" si="14"/>
        <v>0</v>
      </c>
      <c r="AB52" s="323">
        <f t="shared" si="15"/>
        <v>0</v>
      </c>
      <c r="AC52" s="323">
        <f t="shared" si="16"/>
        <v>0</v>
      </c>
      <c r="AD52" s="323">
        <f t="shared" si="17"/>
        <v>0</v>
      </c>
      <c r="AE52" s="323">
        <f t="shared" si="18"/>
        <v>0</v>
      </c>
      <c r="AF52" s="323">
        <f t="shared" si="43"/>
        <v>0</v>
      </c>
      <c r="AG52" s="323">
        <f t="shared" si="44"/>
        <v>0</v>
      </c>
      <c r="AH52" s="323">
        <f t="shared" si="19"/>
        <v>0</v>
      </c>
      <c r="AI52" s="323">
        <f t="shared" si="20"/>
        <v>0</v>
      </c>
      <c r="AJ52" s="323">
        <f t="shared" si="21"/>
        <v>0</v>
      </c>
      <c r="AK52" s="323">
        <f t="shared" si="22"/>
        <v>0</v>
      </c>
      <c r="AL52" s="323">
        <f t="shared" si="23"/>
        <v>0</v>
      </c>
      <c r="AM52" s="323">
        <f t="shared" si="24"/>
        <v>0</v>
      </c>
      <c r="AN52" s="323">
        <f t="shared" si="25"/>
        <v>0</v>
      </c>
      <c r="AO52" s="323">
        <f t="shared" si="26"/>
        <v>0</v>
      </c>
      <c r="AP52" s="323">
        <f t="shared" si="27"/>
        <v>0</v>
      </c>
      <c r="AQ52" s="323">
        <f t="shared" si="28"/>
        <v>0</v>
      </c>
      <c r="AR52" s="323">
        <f t="shared" si="29"/>
        <v>0</v>
      </c>
      <c r="AS52" s="323">
        <f t="shared" si="30"/>
        <v>0</v>
      </c>
      <c r="AT52" s="323">
        <f t="shared" si="31"/>
        <v>0</v>
      </c>
      <c r="AU52" s="323">
        <f t="shared" si="32"/>
        <v>0</v>
      </c>
      <c r="AV52" s="323">
        <f t="shared" si="33"/>
        <v>0</v>
      </c>
      <c r="AW52" s="323">
        <f t="shared" si="34"/>
        <v>0</v>
      </c>
      <c r="AX52" s="323">
        <f t="shared" si="35"/>
        <v>0</v>
      </c>
      <c r="AY52" s="323">
        <f t="shared" si="36"/>
        <v>0</v>
      </c>
      <c r="AZ52" s="323">
        <f t="shared" si="37"/>
        <v>0</v>
      </c>
      <c r="BA52" s="323">
        <f t="shared" si="38"/>
        <v>0</v>
      </c>
    </row>
    <row r="53" spans="1:53" s="320" customFormat="1" ht="16.5" customHeight="1">
      <c r="A53" s="63" t="str">
        <f t="array" ref="A53">IF(C53&lt;&gt;0,SUM(($C$11:C53&lt;&gt;0)*1),"")</f>
        <v/>
      </c>
      <c r="B53" s="321"/>
      <c r="C53" s="321"/>
      <c r="D53" s="321"/>
      <c r="E53" s="443"/>
      <c r="F53" s="377"/>
      <c r="G53" s="379"/>
      <c r="H53" s="379"/>
      <c r="I53" s="63" t="str">
        <f t="shared" si="0"/>
        <v/>
      </c>
      <c r="J53" s="323">
        <f t="shared" si="1"/>
        <v>0</v>
      </c>
      <c r="K53" s="323">
        <f t="shared" si="2"/>
        <v>0</v>
      </c>
      <c r="L53" s="323">
        <f t="shared" si="3"/>
        <v>0</v>
      </c>
      <c r="M53" s="323">
        <f t="shared" si="4"/>
        <v>0</v>
      </c>
      <c r="N53" s="323">
        <f t="shared" si="39"/>
        <v>0</v>
      </c>
      <c r="O53" s="323">
        <f t="shared" si="40"/>
        <v>0</v>
      </c>
      <c r="P53" s="323">
        <f t="shared" si="5"/>
        <v>0</v>
      </c>
      <c r="Q53" s="323">
        <f t="shared" si="6"/>
        <v>0</v>
      </c>
      <c r="R53" s="323">
        <f t="shared" si="7"/>
        <v>0</v>
      </c>
      <c r="S53" s="323">
        <f t="shared" si="8"/>
        <v>0</v>
      </c>
      <c r="T53" s="323">
        <f t="shared" si="41"/>
        <v>0</v>
      </c>
      <c r="U53" s="323">
        <f t="shared" si="42"/>
        <v>0</v>
      </c>
      <c r="V53" s="323">
        <f t="shared" si="9"/>
        <v>0</v>
      </c>
      <c r="W53" s="323">
        <f t="shared" si="10"/>
        <v>0</v>
      </c>
      <c r="X53" s="323">
        <f t="shared" si="11"/>
        <v>0</v>
      </c>
      <c r="Y53" s="323">
        <f t="shared" si="12"/>
        <v>0</v>
      </c>
      <c r="Z53" s="323">
        <f t="shared" si="13"/>
        <v>0</v>
      </c>
      <c r="AA53" s="323">
        <f t="shared" si="14"/>
        <v>0</v>
      </c>
      <c r="AB53" s="323">
        <f t="shared" si="15"/>
        <v>0</v>
      </c>
      <c r="AC53" s="323">
        <f t="shared" si="16"/>
        <v>0</v>
      </c>
      <c r="AD53" s="323">
        <f t="shared" si="17"/>
        <v>0</v>
      </c>
      <c r="AE53" s="323">
        <f t="shared" si="18"/>
        <v>0</v>
      </c>
      <c r="AF53" s="323">
        <f t="shared" si="43"/>
        <v>0</v>
      </c>
      <c r="AG53" s="323">
        <f t="shared" si="44"/>
        <v>0</v>
      </c>
      <c r="AH53" s="323">
        <f t="shared" si="19"/>
        <v>0</v>
      </c>
      <c r="AI53" s="323">
        <f t="shared" si="20"/>
        <v>0</v>
      </c>
      <c r="AJ53" s="323">
        <f t="shared" si="21"/>
        <v>0</v>
      </c>
      <c r="AK53" s="323">
        <f t="shared" si="22"/>
        <v>0</v>
      </c>
      <c r="AL53" s="323">
        <f t="shared" si="23"/>
        <v>0</v>
      </c>
      <c r="AM53" s="323">
        <f t="shared" si="24"/>
        <v>0</v>
      </c>
      <c r="AN53" s="323">
        <f t="shared" si="25"/>
        <v>0</v>
      </c>
      <c r="AO53" s="323">
        <f t="shared" si="26"/>
        <v>0</v>
      </c>
      <c r="AP53" s="323">
        <f t="shared" si="27"/>
        <v>0</v>
      </c>
      <c r="AQ53" s="323">
        <f t="shared" si="28"/>
        <v>0</v>
      </c>
      <c r="AR53" s="323">
        <f t="shared" si="29"/>
        <v>0</v>
      </c>
      <c r="AS53" s="323">
        <f t="shared" si="30"/>
        <v>0</v>
      </c>
      <c r="AT53" s="323">
        <f t="shared" si="31"/>
        <v>0</v>
      </c>
      <c r="AU53" s="323">
        <f t="shared" si="32"/>
        <v>0</v>
      </c>
      <c r="AV53" s="323">
        <f t="shared" si="33"/>
        <v>0</v>
      </c>
      <c r="AW53" s="323">
        <f t="shared" si="34"/>
        <v>0</v>
      </c>
      <c r="AX53" s="323">
        <f t="shared" si="35"/>
        <v>0</v>
      </c>
      <c r="AY53" s="323">
        <f t="shared" si="36"/>
        <v>0</v>
      </c>
      <c r="AZ53" s="323">
        <f t="shared" si="37"/>
        <v>0</v>
      </c>
      <c r="BA53" s="323">
        <f t="shared" si="38"/>
        <v>0</v>
      </c>
    </row>
    <row r="54" spans="1:53" s="320" customFormat="1" ht="16.5" customHeight="1">
      <c r="A54" s="63" t="str">
        <f t="array" ref="A54">IF(C54&lt;&gt;0,SUM(($C$11:C54&lt;&gt;0)*1),"")</f>
        <v/>
      </c>
      <c r="B54" s="321"/>
      <c r="C54" s="321"/>
      <c r="D54" s="321"/>
      <c r="E54" s="443"/>
      <c r="F54" s="377"/>
      <c r="G54" s="379"/>
      <c r="H54" s="379"/>
      <c r="I54" s="63" t="str">
        <f t="shared" si="0"/>
        <v/>
      </c>
      <c r="J54" s="323">
        <f t="shared" si="1"/>
        <v>0</v>
      </c>
      <c r="K54" s="323">
        <f t="shared" si="2"/>
        <v>0</v>
      </c>
      <c r="L54" s="323">
        <f t="shared" si="3"/>
        <v>0</v>
      </c>
      <c r="M54" s="323">
        <f t="shared" si="4"/>
        <v>0</v>
      </c>
      <c r="N54" s="323">
        <f t="shared" si="39"/>
        <v>0</v>
      </c>
      <c r="O54" s="323">
        <f t="shared" si="40"/>
        <v>0</v>
      </c>
      <c r="P54" s="323">
        <f t="shared" si="5"/>
        <v>0</v>
      </c>
      <c r="Q54" s="323">
        <f t="shared" si="6"/>
        <v>0</v>
      </c>
      <c r="R54" s="323">
        <f t="shared" si="7"/>
        <v>0</v>
      </c>
      <c r="S54" s="323">
        <f t="shared" si="8"/>
        <v>0</v>
      </c>
      <c r="T54" s="323">
        <f t="shared" si="41"/>
        <v>0</v>
      </c>
      <c r="U54" s="323">
        <f t="shared" si="42"/>
        <v>0</v>
      </c>
      <c r="V54" s="323">
        <f t="shared" si="9"/>
        <v>0</v>
      </c>
      <c r="W54" s="323">
        <f t="shared" si="10"/>
        <v>0</v>
      </c>
      <c r="X54" s="323">
        <f t="shared" si="11"/>
        <v>0</v>
      </c>
      <c r="Y54" s="323">
        <f t="shared" si="12"/>
        <v>0</v>
      </c>
      <c r="Z54" s="323">
        <f t="shared" si="13"/>
        <v>0</v>
      </c>
      <c r="AA54" s="323">
        <f t="shared" si="14"/>
        <v>0</v>
      </c>
      <c r="AB54" s="323">
        <f t="shared" si="15"/>
        <v>0</v>
      </c>
      <c r="AC54" s="323">
        <f t="shared" si="16"/>
        <v>0</v>
      </c>
      <c r="AD54" s="323">
        <f t="shared" si="17"/>
        <v>0</v>
      </c>
      <c r="AE54" s="323">
        <f t="shared" si="18"/>
        <v>0</v>
      </c>
      <c r="AF54" s="323">
        <f t="shared" si="43"/>
        <v>0</v>
      </c>
      <c r="AG54" s="323">
        <f t="shared" si="44"/>
        <v>0</v>
      </c>
      <c r="AH54" s="323">
        <f t="shared" si="19"/>
        <v>0</v>
      </c>
      <c r="AI54" s="323">
        <f t="shared" si="20"/>
        <v>0</v>
      </c>
      <c r="AJ54" s="323">
        <f t="shared" si="21"/>
        <v>0</v>
      </c>
      <c r="AK54" s="323">
        <f t="shared" si="22"/>
        <v>0</v>
      </c>
      <c r="AL54" s="323">
        <f t="shared" si="23"/>
        <v>0</v>
      </c>
      <c r="AM54" s="323">
        <f t="shared" si="24"/>
        <v>0</v>
      </c>
      <c r="AN54" s="323">
        <f t="shared" si="25"/>
        <v>0</v>
      </c>
      <c r="AO54" s="323">
        <f t="shared" si="26"/>
        <v>0</v>
      </c>
      <c r="AP54" s="323">
        <f t="shared" si="27"/>
        <v>0</v>
      </c>
      <c r="AQ54" s="323">
        <f t="shared" si="28"/>
        <v>0</v>
      </c>
      <c r="AR54" s="323">
        <f t="shared" si="29"/>
        <v>0</v>
      </c>
      <c r="AS54" s="323">
        <f t="shared" si="30"/>
        <v>0</v>
      </c>
      <c r="AT54" s="323">
        <f t="shared" si="31"/>
        <v>0</v>
      </c>
      <c r="AU54" s="323">
        <f t="shared" si="32"/>
        <v>0</v>
      </c>
      <c r="AV54" s="323">
        <f t="shared" si="33"/>
        <v>0</v>
      </c>
      <c r="AW54" s="323">
        <f t="shared" si="34"/>
        <v>0</v>
      </c>
      <c r="AX54" s="323">
        <f t="shared" si="35"/>
        <v>0</v>
      </c>
      <c r="AY54" s="323">
        <f t="shared" si="36"/>
        <v>0</v>
      </c>
      <c r="AZ54" s="323">
        <f t="shared" si="37"/>
        <v>0</v>
      </c>
      <c r="BA54" s="323">
        <f t="shared" si="38"/>
        <v>0</v>
      </c>
    </row>
    <row r="55" spans="1:53" s="320" customFormat="1" ht="16.5" customHeight="1">
      <c r="A55" s="63" t="str">
        <f t="array" ref="A55">IF(C55&lt;&gt;0,SUM(($C$11:C55&lt;&gt;0)*1),"")</f>
        <v/>
      </c>
      <c r="B55" s="321"/>
      <c r="C55" s="321"/>
      <c r="D55" s="321"/>
      <c r="E55" s="443"/>
      <c r="F55" s="377"/>
      <c r="G55" s="379"/>
      <c r="H55" s="379"/>
      <c r="I55" s="63" t="str">
        <f t="shared" si="0"/>
        <v/>
      </c>
      <c r="J55" s="323">
        <f t="shared" si="1"/>
        <v>0</v>
      </c>
      <c r="K55" s="323">
        <f t="shared" si="2"/>
        <v>0</v>
      </c>
      <c r="L55" s="323">
        <f t="shared" si="3"/>
        <v>0</v>
      </c>
      <c r="M55" s="323">
        <f t="shared" si="4"/>
        <v>0</v>
      </c>
      <c r="N55" s="323">
        <f t="shared" si="39"/>
        <v>0</v>
      </c>
      <c r="O55" s="323">
        <f t="shared" si="40"/>
        <v>0</v>
      </c>
      <c r="P55" s="323">
        <f t="shared" si="5"/>
        <v>0</v>
      </c>
      <c r="Q55" s="323">
        <f t="shared" si="6"/>
        <v>0</v>
      </c>
      <c r="R55" s="323">
        <f t="shared" si="7"/>
        <v>0</v>
      </c>
      <c r="S55" s="323">
        <f t="shared" si="8"/>
        <v>0</v>
      </c>
      <c r="T55" s="323">
        <f t="shared" si="41"/>
        <v>0</v>
      </c>
      <c r="U55" s="323">
        <f t="shared" si="42"/>
        <v>0</v>
      </c>
      <c r="V55" s="323">
        <f t="shared" si="9"/>
        <v>0</v>
      </c>
      <c r="W55" s="323">
        <f t="shared" si="10"/>
        <v>0</v>
      </c>
      <c r="X55" s="323">
        <f t="shared" si="11"/>
        <v>0</v>
      </c>
      <c r="Y55" s="323">
        <f t="shared" si="12"/>
        <v>0</v>
      </c>
      <c r="Z55" s="323">
        <f t="shared" si="13"/>
        <v>0</v>
      </c>
      <c r="AA55" s="323">
        <f t="shared" si="14"/>
        <v>0</v>
      </c>
      <c r="AB55" s="323">
        <f t="shared" si="15"/>
        <v>0</v>
      </c>
      <c r="AC55" s="323">
        <f t="shared" si="16"/>
        <v>0</v>
      </c>
      <c r="AD55" s="323">
        <f t="shared" si="17"/>
        <v>0</v>
      </c>
      <c r="AE55" s="323">
        <f t="shared" si="18"/>
        <v>0</v>
      </c>
      <c r="AF55" s="323">
        <f t="shared" si="43"/>
        <v>0</v>
      </c>
      <c r="AG55" s="323">
        <f t="shared" si="44"/>
        <v>0</v>
      </c>
      <c r="AH55" s="323">
        <f t="shared" si="19"/>
        <v>0</v>
      </c>
      <c r="AI55" s="323">
        <f t="shared" si="20"/>
        <v>0</v>
      </c>
      <c r="AJ55" s="323">
        <f t="shared" si="21"/>
        <v>0</v>
      </c>
      <c r="AK55" s="323">
        <f t="shared" si="22"/>
        <v>0</v>
      </c>
      <c r="AL55" s="323">
        <f t="shared" si="23"/>
        <v>0</v>
      </c>
      <c r="AM55" s="323">
        <f t="shared" si="24"/>
        <v>0</v>
      </c>
      <c r="AN55" s="323">
        <f t="shared" si="25"/>
        <v>0</v>
      </c>
      <c r="AO55" s="323">
        <f t="shared" si="26"/>
        <v>0</v>
      </c>
      <c r="AP55" s="323">
        <f t="shared" si="27"/>
        <v>0</v>
      </c>
      <c r="AQ55" s="323">
        <f t="shared" si="28"/>
        <v>0</v>
      </c>
      <c r="AR55" s="323">
        <f t="shared" si="29"/>
        <v>0</v>
      </c>
      <c r="AS55" s="323">
        <f t="shared" si="30"/>
        <v>0</v>
      </c>
      <c r="AT55" s="323">
        <f t="shared" si="31"/>
        <v>0</v>
      </c>
      <c r="AU55" s="323">
        <f t="shared" si="32"/>
        <v>0</v>
      </c>
      <c r="AV55" s="323">
        <f t="shared" si="33"/>
        <v>0</v>
      </c>
      <c r="AW55" s="323">
        <f t="shared" si="34"/>
        <v>0</v>
      </c>
      <c r="AX55" s="323">
        <f t="shared" si="35"/>
        <v>0</v>
      </c>
      <c r="AY55" s="323">
        <f t="shared" si="36"/>
        <v>0</v>
      </c>
      <c r="AZ55" s="323">
        <f t="shared" si="37"/>
        <v>0</v>
      </c>
      <c r="BA55" s="323">
        <f t="shared" si="38"/>
        <v>0</v>
      </c>
    </row>
    <row r="56" spans="1:53" s="320" customFormat="1" ht="16.5" customHeight="1">
      <c r="A56" s="63" t="str">
        <f t="array" ref="A56">IF(C56&lt;&gt;0,SUM(($C$11:C56&lt;&gt;0)*1),"")</f>
        <v/>
      </c>
      <c r="B56" s="321"/>
      <c r="C56" s="321"/>
      <c r="D56" s="321"/>
      <c r="E56" s="443"/>
      <c r="F56" s="377"/>
      <c r="G56" s="379"/>
      <c r="H56" s="379"/>
      <c r="I56" s="63" t="str">
        <f t="shared" si="0"/>
        <v/>
      </c>
      <c r="J56" s="323">
        <f t="shared" si="1"/>
        <v>0</v>
      </c>
      <c r="K56" s="323">
        <f t="shared" si="2"/>
        <v>0</v>
      </c>
      <c r="L56" s="323">
        <f t="shared" si="3"/>
        <v>0</v>
      </c>
      <c r="M56" s="323">
        <f t="shared" si="4"/>
        <v>0</v>
      </c>
      <c r="N56" s="323">
        <f t="shared" si="39"/>
        <v>0</v>
      </c>
      <c r="O56" s="323">
        <f t="shared" si="40"/>
        <v>0</v>
      </c>
      <c r="P56" s="323">
        <f t="shared" si="5"/>
        <v>0</v>
      </c>
      <c r="Q56" s="323">
        <f t="shared" si="6"/>
        <v>0</v>
      </c>
      <c r="R56" s="323">
        <f t="shared" si="7"/>
        <v>0</v>
      </c>
      <c r="S56" s="323">
        <f t="shared" si="8"/>
        <v>0</v>
      </c>
      <c r="T56" s="323">
        <f t="shared" si="41"/>
        <v>0</v>
      </c>
      <c r="U56" s="323">
        <f t="shared" si="42"/>
        <v>0</v>
      </c>
      <c r="V56" s="323">
        <f t="shared" si="9"/>
        <v>0</v>
      </c>
      <c r="W56" s="323">
        <f t="shared" si="10"/>
        <v>0</v>
      </c>
      <c r="X56" s="323">
        <f t="shared" si="11"/>
        <v>0</v>
      </c>
      <c r="Y56" s="323">
        <f t="shared" si="12"/>
        <v>0</v>
      </c>
      <c r="Z56" s="323">
        <f t="shared" si="13"/>
        <v>0</v>
      </c>
      <c r="AA56" s="323">
        <f t="shared" si="14"/>
        <v>0</v>
      </c>
      <c r="AB56" s="323">
        <f t="shared" si="15"/>
        <v>0</v>
      </c>
      <c r="AC56" s="323">
        <f t="shared" si="16"/>
        <v>0</v>
      </c>
      <c r="AD56" s="323">
        <f t="shared" si="17"/>
        <v>0</v>
      </c>
      <c r="AE56" s="323">
        <f t="shared" si="18"/>
        <v>0</v>
      </c>
      <c r="AF56" s="323">
        <f t="shared" si="43"/>
        <v>0</v>
      </c>
      <c r="AG56" s="323">
        <f t="shared" si="44"/>
        <v>0</v>
      </c>
      <c r="AH56" s="323">
        <f t="shared" si="19"/>
        <v>0</v>
      </c>
      <c r="AI56" s="323">
        <f t="shared" si="20"/>
        <v>0</v>
      </c>
      <c r="AJ56" s="323">
        <f t="shared" si="21"/>
        <v>0</v>
      </c>
      <c r="AK56" s="323">
        <f t="shared" si="22"/>
        <v>0</v>
      </c>
      <c r="AL56" s="323">
        <f t="shared" si="23"/>
        <v>0</v>
      </c>
      <c r="AM56" s="323">
        <f t="shared" si="24"/>
        <v>0</v>
      </c>
      <c r="AN56" s="323">
        <f t="shared" si="25"/>
        <v>0</v>
      </c>
      <c r="AO56" s="323">
        <f t="shared" si="26"/>
        <v>0</v>
      </c>
      <c r="AP56" s="323">
        <f t="shared" si="27"/>
        <v>0</v>
      </c>
      <c r="AQ56" s="323">
        <f t="shared" si="28"/>
        <v>0</v>
      </c>
      <c r="AR56" s="323">
        <f t="shared" si="29"/>
        <v>0</v>
      </c>
      <c r="AS56" s="323">
        <f t="shared" si="30"/>
        <v>0</v>
      </c>
      <c r="AT56" s="323">
        <f t="shared" si="31"/>
        <v>0</v>
      </c>
      <c r="AU56" s="323">
        <f t="shared" si="32"/>
        <v>0</v>
      </c>
      <c r="AV56" s="323">
        <f t="shared" si="33"/>
        <v>0</v>
      </c>
      <c r="AW56" s="323">
        <f t="shared" si="34"/>
        <v>0</v>
      </c>
      <c r="AX56" s="323">
        <f t="shared" si="35"/>
        <v>0</v>
      </c>
      <c r="AY56" s="323">
        <f t="shared" si="36"/>
        <v>0</v>
      </c>
      <c r="AZ56" s="323">
        <f t="shared" si="37"/>
        <v>0</v>
      </c>
      <c r="BA56" s="323">
        <f t="shared" si="38"/>
        <v>0</v>
      </c>
    </row>
    <row r="57" spans="1:53" s="320" customFormat="1" ht="16.5" customHeight="1">
      <c r="A57" s="63" t="str">
        <f t="array" ref="A57">IF(C57&lt;&gt;0,SUM(($C$11:C57&lt;&gt;0)*1),"")</f>
        <v/>
      </c>
      <c r="B57" s="321"/>
      <c r="C57" s="321"/>
      <c r="D57" s="321"/>
      <c r="E57" s="443"/>
      <c r="F57" s="377"/>
      <c r="G57" s="379"/>
      <c r="H57" s="379"/>
      <c r="I57" s="63" t="str">
        <f t="shared" si="0"/>
        <v/>
      </c>
      <c r="J57" s="323">
        <f t="shared" si="1"/>
        <v>0</v>
      </c>
      <c r="K57" s="323">
        <f t="shared" si="2"/>
        <v>0</v>
      </c>
      <c r="L57" s="323">
        <f t="shared" si="3"/>
        <v>0</v>
      </c>
      <c r="M57" s="323">
        <f t="shared" si="4"/>
        <v>0</v>
      </c>
      <c r="N57" s="323">
        <f t="shared" si="39"/>
        <v>0</v>
      </c>
      <c r="O57" s="323">
        <f t="shared" si="40"/>
        <v>0</v>
      </c>
      <c r="P57" s="323">
        <f t="shared" si="5"/>
        <v>0</v>
      </c>
      <c r="Q57" s="323">
        <f t="shared" si="6"/>
        <v>0</v>
      </c>
      <c r="R57" s="323">
        <f t="shared" si="7"/>
        <v>0</v>
      </c>
      <c r="S57" s="323">
        <f t="shared" si="8"/>
        <v>0</v>
      </c>
      <c r="T57" s="323">
        <f t="shared" si="41"/>
        <v>0</v>
      </c>
      <c r="U57" s="323">
        <f t="shared" si="42"/>
        <v>0</v>
      </c>
      <c r="V57" s="323">
        <f t="shared" si="9"/>
        <v>0</v>
      </c>
      <c r="W57" s="323">
        <f t="shared" si="10"/>
        <v>0</v>
      </c>
      <c r="X57" s="323">
        <f t="shared" si="11"/>
        <v>0</v>
      </c>
      <c r="Y57" s="323">
        <f t="shared" si="12"/>
        <v>0</v>
      </c>
      <c r="Z57" s="323">
        <f t="shared" si="13"/>
        <v>0</v>
      </c>
      <c r="AA57" s="323">
        <f t="shared" si="14"/>
        <v>0</v>
      </c>
      <c r="AB57" s="323">
        <f t="shared" si="15"/>
        <v>0</v>
      </c>
      <c r="AC57" s="323">
        <f t="shared" si="16"/>
        <v>0</v>
      </c>
      <c r="AD57" s="323">
        <f t="shared" si="17"/>
        <v>0</v>
      </c>
      <c r="AE57" s="323">
        <f t="shared" si="18"/>
        <v>0</v>
      </c>
      <c r="AF57" s="323">
        <f t="shared" si="43"/>
        <v>0</v>
      </c>
      <c r="AG57" s="323">
        <f t="shared" si="44"/>
        <v>0</v>
      </c>
      <c r="AH57" s="323">
        <f t="shared" si="19"/>
        <v>0</v>
      </c>
      <c r="AI57" s="323">
        <f t="shared" si="20"/>
        <v>0</v>
      </c>
      <c r="AJ57" s="323">
        <f t="shared" si="21"/>
        <v>0</v>
      </c>
      <c r="AK57" s="323">
        <f t="shared" si="22"/>
        <v>0</v>
      </c>
      <c r="AL57" s="323">
        <f t="shared" si="23"/>
        <v>0</v>
      </c>
      <c r="AM57" s="323">
        <f t="shared" si="24"/>
        <v>0</v>
      </c>
      <c r="AN57" s="323">
        <f t="shared" si="25"/>
        <v>0</v>
      </c>
      <c r="AO57" s="323">
        <f t="shared" si="26"/>
        <v>0</v>
      </c>
      <c r="AP57" s="323">
        <f t="shared" si="27"/>
        <v>0</v>
      </c>
      <c r="AQ57" s="323">
        <f t="shared" si="28"/>
        <v>0</v>
      </c>
      <c r="AR57" s="323">
        <f t="shared" si="29"/>
        <v>0</v>
      </c>
      <c r="AS57" s="323">
        <f t="shared" si="30"/>
        <v>0</v>
      </c>
      <c r="AT57" s="323">
        <f t="shared" si="31"/>
        <v>0</v>
      </c>
      <c r="AU57" s="323">
        <f t="shared" si="32"/>
        <v>0</v>
      </c>
      <c r="AV57" s="323">
        <f t="shared" si="33"/>
        <v>0</v>
      </c>
      <c r="AW57" s="323">
        <f t="shared" si="34"/>
        <v>0</v>
      </c>
      <c r="AX57" s="323">
        <f t="shared" si="35"/>
        <v>0</v>
      </c>
      <c r="AY57" s="323">
        <f t="shared" si="36"/>
        <v>0</v>
      </c>
      <c r="AZ57" s="323">
        <f t="shared" si="37"/>
        <v>0</v>
      </c>
      <c r="BA57" s="323">
        <f t="shared" si="38"/>
        <v>0</v>
      </c>
    </row>
    <row r="58" spans="1:53" s="320" customFormat="1" ht="16.5" customHeight="1">
      <c r="A58" s="63" t="str">
        <f t="array" ref="A58">IF(C58&lt;&gt;0,SUM(($C$11:C58&lt;&gt;0)*1),"")</f>
        <v/>
      </c>
      <c r="B58" s="321"/>
      <c r="C58" s="321"/>
      <c r="D58" s="321"/>
      <c r="E58" s="443"/>
      <c r="F58" s="377"/>
      <c r="G58" s="379"/>
      <c r="H58" s="379"/>
      <c r="I58" s="63" t="str">
        <f t="shared" si="0"/>
        <v/>
      </c>
      <c r="J58" s="323">
        <f t="shared" si="1"/>
        <v>0</v>
      </c>
      <c r="K58" s="323">
        <f t="shared" si="2"/>
        <v>0</v>
      </c>
      <c r="L58" s="323">
        <f t="shared" si="3"/>
        <v>0</v>
      </c>
      <c r="M58" s="323">
        <f t="shared" si="4"/>
        <v>0</v>
      </c>
      <c r="N58" s="323">
        <f t="shared" si="39"/>
        <v>0</v>
      </c>
      <c r="O58" s="323">
        <f t="shared" si="40"/>
        <v>0</v>
      </c>
      <c r="P58" s="323">
        <f t="shared" si="5"/>
        <v>0</v>
      </c>
      <c r="Q58" s="323">
        <f t="shared" si="6"/>
        <v>0</v>
      </c>
      <c r="R58" s="323">
        <f t="shared" si="7"/>
        <v>0</v>
      </c>
      <c r="S58" s="323">
        <f t="shared" si="8"/>
        <v>0</v>
      </c>
      <c r="T58" s="323">
        <f t="shared" si="41"/>
        <v>0</v>
      </c>
      <c r="U58" s="323">
        <f t="shared" si="42"/>
        <v>0</v>
      </c>
      <c r="V58" s="323">
        <f t="shared" si="9"/>
        <v>0</v>
      </c>
      <c r="W58" s="323">
        <f t="shared" si="10"/>
        <v>0</v>
      </c>
      <c r="X58" s="323">
        <f t="shared" si="11"/>
        <v>0</v>
      </c>
      <c r="Y58" s="323">
        <f t="shared" si="12"/>
        <v>0</v>
      </c>
      <c r="Z58" s="323">
        <f t="shared" si="13"/>
        <v>0</v>
      </c>
      <c r="AA58" s="323">
        <f t="shared" si="14"/>
        <v>0</v>
      </c>
      <c r="AB58" s="323">
        <f t="shared" si="15"/>
        <v>0</v>
      </c>
      <c r="AC58" s="323">
        <f t="shared" si="16"/>
        <v>0</v>
      </c>
      <c r="AD58" s="323">
        <f t="shared" si="17"/>
        <v>0</v>
      </c>
      <c r="AE58" s="323">
        <f t="shared" si="18"/>
        <v>0</v>
      </c>
      <c r="AF58" s="323">
        <f t="shared" si="43"/>
        <v>0</v>
      </c>
      <c r="AG58" s="323">
        <f t="shared" si="44"/>
        <v>0</v>
      </c>
      <c r="AH58" s="323">
        <f t="shared" si="19"/>
        <v>0</v>
      </c>
      <c r="AI58" s="323">
        <f t="shared" si="20"/>
        <v>0</v>
      </c>
      <c r="AJ58" s="323">
        <f t="shared" si="21"/>
        <v>0</v>
      </c>
      <c r="AK58" s="323">
        <f t="shared" si="22"/>
        <v>0</v>
      </c>
      <c r="AL58" s="323">
        <f t="shared" si="23"/>
        <v>0</v>
      </c>
      <c r="AM58" s="323">
        <f t="shared" si="24"/>
        <v>0</v>
      </c>
      <c r="AN58" s="323">
        <f t="shared" si="25"/>
        <v>0</v>
      </c>
      <c r="AO58" s="323">
        <f t="shared" si="26"/>
        <v>0</v>
      </c>
      <c r="AP58" s="323">
        <f t="shared" si="27"/>
        <v>0</v>
      </c>
      <c r="AQ58" s="323">
        <f t="shared" si="28"/>
        <v>0</v>
      </c>
      <c r="AR58" s="323">
        <f t="shared" si="29"/>
        <v>0</v>
      </c>
      <c r="AS58" s="323">
        <f t="shared" si="30"/>
        <v>0</v>
      </c>
      <c r="AT58" s="323">
        <f t="shared" si="31"/>
        <v>0</v>
      </c>
      <c r="AU58" s="323">
        <f t="shared" si="32"/>
        <v>0</v>
      </c>
      <c r="AV58" s="323">
        <f t="shared" si="33"/>
        <v>0</v>
      </c>
      <c r="AW58" s="323">
        <f t="shared" si="34"/>
        <v>0</v>
      </c>
      <c r="AX58" s="323">
        <f t="shared" si="35"/>
        <v>0</v>
      </c>
      <c r="AY58" s="323">
        <f t="shared" si="36"/>
        <v>0</v>
      </c>
      <c r="AZ58" s="323">
        <f t="shared" si="37"/>
        <v>0</v>
      </c>
      <c r="BA58" s="323">
        <f t="shared" si="38"/>
        <v>0</v>
      </c>
    </row>
    <row r="59" spans="1:53" s="320" customFormat="1" ht="16.5" customHeight="1">
      <c r="A59" s="63" t="str">
        <f t="array" ref="A59">IF(C59&lt;&gt;0,SUM(($C$11:C59&lt;&gt;0)*1),"")</f>
        <v/>
      </c>
      <c r="B59" s="321"/>
      <c r="C59" s="321"/>
      <c r="D59" s="321"/>
      <c r="E59" s="443"/>
      <c r="F59" s="377"/>
      <c r="G59" s="379"/>
      <c r="H59" s="379"/>
      <c r="I59" s="63" t="str">
        <f t="shared" si="0"/>
        <v/>
      </c>
      <c r="J59" s="323">
        <f t="shared" si="1"/>
        <v>0</v>
      </c>
      <c r="K59" s="323">
        <f t="shared" si="2"/>
        <v>0</v>
      </c>
      <c r="L59" s="323">
        <f t="shared" si="3"/>
        <v>0</v>
      </c>
      <c r="M59" s="323">
        <f t="shared" si="4"/>
        <v>0</v>
      </c>
      <c r="N59" s="323">
        <f t="shared" si="39"/>
        <v>0</v>
      </c>
      <c r="O59" s="323">
        <f t="shared" si="40"/>
        <v>0</v>
      </c>
      <c r="P59" s="323">
        <f t="shared" si="5"/>
        <v>0</v>
      </c>
      <c r="Q59" s="323">
        <f t="shared" si="6"/>
        <v>0</v>
      </c>
      <c r="R59" s="323">
        <f t="shared" si="7"/>
        <v>0</v>
      </c>
      <c r="S59" s="323">
        <f t="shared" si="8"/>
        <v>0</v>
      </c>
      <c r="T59" s="323">
        <f t="shared" si="41"/>
        <v>0</v>
      </c>
      <c r="U59" s="323">
        <f t="shared" si="42"/>
        <v>0</v>
      </c>
      <c r="V59" s="323">
        <f t="shared" si="9"/>
        <v>0</v>
      </c>
      <c r="W59" s="323">
        <f t="shared" si="10"/>
        <v>0</v>
      </c>
      <c r="X59" s="323">
        <f t="shared" si="11"/>
        <v>0</v>
      </c>
      <c r="Y59" s="323">
        <f t="shared" si="12"/>
        <v>0</v>
      </c>
      <c r="Z59" s="323">
        <f t="shared" si="13"/>
        <v>0</v>
      </c>
      <c r="AA59" s="323">
        <f t="shared" si="14"/>
        <v>0</v>
      </c>
      <c r="AB59" s="323">
        <f t="shared" si="15"/>
        <v>0</v>
      </c>
      <c r="AC59" s="323">
        <f t="shared" si="16"/>
        <v>0</v>
      </c>
      <c r="AD59" s="323">
        <f t="shared" si="17"/>
        <v>0</v>
      </c>
      <c r="AE59" s="323">
        <f t="shared" si="18"/>
        <v>0</v>
      </c>
      <c r="AF59" s="323">
        <f t="shared" si="43"/>
        <v>0</v>
      </c>
      <c r="AG59" s="323">
        <f t="shared" si="44"/>
        <v>0</v>
      </c>
      <c r="AH59" s="323">
        <f t="shared" si="19"/>
        <v>0</v>
      </c>
      <c r="AI59" s="323">
        <f t="shared" si="20"/>
        <v>0</v>
      </c>
      <c r="AJ59" s="323">
        <f t="shared" si="21"/>
        <v>0</v>
      </c>
      <c r="AK59" s="323">
        <f t="shared" si="22"/>
        <v>0</v>
      </c>
      <c r="AL59" s="323">
        <f t="shared" si="23"/>
        <v>0</v>
      </c>
      <c r="AM59" s="323">
        <f t="shared" si="24"/>
        <v>0</v>
      </c>
      <c r="AN59" s="323">
        <f t="shared" si="25"/>
        <v>0</v>
      </c>
      <c r="AO59" s="323">
        <f t="shared" si="26"/>
        <v>0</v>
      </c>
      <c r="AP59" s="323">
        <f t="shared" si="27"/>
        <v>0</v>
      </c>
      <c r="AQ59" s="323">
        <f t="shared" si="28"/>
        <v>0</v>
      </c>
      <c r="AR59" s="323">
        <f t="shared" si="29"/>
        <v>0</v>
      </c>
      <c r="AS59" s="323">
        <f t="shared" si="30"/>
        <v>0</v>
      </c>
      <c r="AT59" s="323">
        <f t="shared" si="31"/>
        <v>0</v>
      </c>
      <c r="AU59" s="323">
        <f t="shared" si="32"/>
        <v>0</v>
      </c>
      <c r="AV59" s="323">
        <f t="shared" si="33"/>
        <v>0</v>
      </c>
      <c r="AW59" s="323">
        <f t="shared" si="34"/>
        <v>0</v>
      </c>
      <c r="AX59" s="323">
        <f t="shared" si="35"/>
        <v>0</v>
      </c>
      <c r="AY59" s="323">
        <f t="shared" si="36"/>
        <v>0</v>
      </c>
      <c r="AZ59" s="323">
        <f t="shared" si="37"/>
        <v>0</v>
      </c>
      <c r="BA59" s="323">
        <f t="shared" si="38"/>
        <v>0</v>
      </c>
    </row>
    <row r="60" spans="1:53" s="320" customFormat="1" ht="16.5" customHeight="1">
      <c r="A60" s="63" t="str">
        <f t="array" ref="A60">IF(C60&lt;&gt;0,SUM(($C$11:C60&lt;&gt;0)*1),"")</f>
        <v/>
      </c>
      <c r="B60" s="321"/>
      <c r="C60" s="321"/>
      <c r="D60" s="321"/>
      <c r="E60" s="443"/>
      <c r="F60" s="377"/>
      <c r="G60" s="379"/>
      <c r="H60" s="379"/>
      <c r="I60" s="63" t="str">
        <f t="shared" si="0"/>
        <v/>
      </c>
      <c r="J60" s="323">
        <f t="shared" si="1"/>
        <v>0</v>
      </c>
      <c r="K60" s="323">
        <f t="shared" si="2"/>
        <v>0</v>
      </c>
      <c r="L60" s="323">
        <f t="shared" si="3"/>
        <v>0</v>
      </c>
      <c r="M60" s="323">
        <f t="shared" si="4"/>
        <v>0</v>
      </c>
      <c r="N60" s="323">
        <f t="shared" si="39"/>
        <v>0</v>
      </c>
      <c r="O60" s="323">
        <f t="shared" si="40"/>
        <v>0</v>
      </c>
      <c r="P60" s="323">
        <f t="shared" si="5"/>
        <v>0</v>
      </c>
      <c r="Q60" s="323">
        <f t="shared" si="6"/>
        <v>0</v>
      </c>
      <c r="R60" s="323">
        <f t="shared" si="7"/>
        <v>0</v>
      </c>
      <c r="S60" s="323">
        <f t="shared" si="8"/>
        <v>0</v>
      </c>
      <c r="T60" s="323">
        <f t="shared" si="41"/>
        <v>0</v>
      </c>
      <c r="U60" s="323">
        <f t="shared" si="42"/>
        <v>0</v>
      </c>
      <c r="V60" s="323">
        <f t="shared" si="9"/>
        <v>0</v>
      </c>
      <c r="W60" s="323">
        <f t="shared" si="10"/>
        <v>0</v>
      </c>
      <c r="X60" s="323">
        <f t="shared" si="11"/>
        <v>0</v>
      </c>
      <c r="Y60" s="323">
        <f t="shared" si="12"/>
        <v>0</v>
      </c>
      <c r="Z60" s="323">
        <f t="shared" si="13"/>
        <v>0</v>
      </c>
      <c r="AA60" s="323">
        <f t="shared" si="14"/>
        <v>0</v>
      </c>
      <c r="AB60" s="323">
        <f t="shared" si="15"/>
        <v>0</v>
      </c>
      <c r="AC60" s="323">
        <f t="shared" si="16"/>
        <v>0</v>
      </c>
      <c r="AD60" s="323">
        <f t="shared" si="17"/>
        <v>0</v>
      </c>
      <c r="AE60" s="323">
        <f t="shared" si="18"/>
        <v>0</v>
      </c>
      <c r="AF60" s="323">
        <f t="shared" si="43"/>
        <v>0</v>
      </c>
      <c r="AG60" s="323">
        <f t="shared" si="44"/>
        <v>0</v>
      </c>
      <c r="AH60" s="323">
        <f t="shared" si="19"/>
        <v>0</v>
      </c>
      <c r="AI60" s="323">
        <f t="shared" si="20"/>
        <v>0</v>
      </c>
      <c r="AJ60" s="323">
        <f t="shared" si="21"/>
        <v>0</v>
      </c>
      <c r="AK60" s="323">
        <f t="shared" si="22"/>
        <v>0</v>
      </c>
      <c r="AL60" s="323">
        <f t="shared" si="23"/>
        <v>0</v>
      </c>
      <c r="AM60" s="323">
        <f t="shared" si="24"/>
        <v>0</v>
      </c>
      <c r="AN60" s="323">
        <f t="shared" si="25"/>
        <v>0</v>
      </c>
      <c r="AO60" s="323">
        <f t="shared" si="26"/>
        <v>0</v>
      </c>
      <c r="AP60" s="323">
        <f t="shared" si="27"/>
        <v>0</v>
      </c>
      <c r="AQ60" s="323">
        <f t="shared" si="28"/>
        <v>0</v>
      </c>
      <c r="AR60" s="323">
        <f t="shared" si="29"/>
        <v>0</v>
      </c>
      <c r="AS60" s="323">
        <f t="shared" si="30"/>
        <v>0</v>
      </c>
      <c r="AT60" s="323">
        <f t="shared" si="31"/>
        <v>0</v>
      </c>
      <c r="AU60" s="323">
        <f t="shared" si="32"/>
        <v>0</v>
      </c>
      <c r="AV60" s="323">
        <f t="shared" si="33"/>
        <v>0</v>
      </c>
      <c r="AW60" s="323">
        <f t="shared" si="34"/>
        <v>0</v>
      </c>
      <c r="AX60" s="323">
        <f t="shared" si="35"/>
        <v>0</v>
      </c>
      <c r="AY60" s="323">
        <f t="shared" si="36"/>
        <v>0</v>
      </c>
      <c r="AZ60" s="323">
        <f t="shared" si="37"/>
        <v>0</v>
      </c>
      <c r="BA60" s="323">
        <f t="shared" si="38"/>
        <v>0</v>
      </c>
    </row>
    <row r="61" spans="1:53" s="320" customFormat="1" ht="16.5" customHeight="1">
      <c r="A61" s="63" t="str">
        <f t="array" ref="A61">IF(C61&lt;&gt;0,SUM(($C$11:C61&lt;&gt;0)*1),"")</f>
        <v/>
      </c>
      <c r="B61" s="321"/>
      <c r="C61" s="321"/>
      <c r="D61" s="321"/>
      <c r="E61" s="443"/>
      <c r="F61" s="377"/>
      <c r="G61" s="379"/>
      <c r="H61" s="379"/>
      <c r="I61" s="63" t="str">
        <f t="shared" si="0"/>
        <v/>
      </c>
      <c r="J61" s="323">
        <f t="shared" si="1"/>
        <v>0</v>
      </c>
      <c r="K61" s="323">
        <f t="shared" si="2"/>
        <v>0</v>
      </c>
      <c r="L61" s="323">
        <f t="shared" si="3"/>
        <v>0</v>
      </c>
      <c r="M61" s="323">
        <f t="shared" si="4"/>
        <v>0</v>
      </c>
      <c r="N61" s="323">
        <f t="shared" si="39"/>
        <v>0</v>
      </c>
      <c r="O61" s="323">
        <f t="shared" si="40"/>
        <v>0</v>
      </c>
      <c r="P61" s="323">
        <f t="shared" si="5"/>
        <v>0</v>
      </c>
      <c r="Q61" s="323">
        <f t="shared" si="6"/>
        <v>0</v>
      </c>
      <c r="R61" s="323">
        <f t="shared" si="7"/>
        <v>0</v>
      </c>
      <c r="S61" s="323">
        <f t="shared" si="8"/>
        <v>0</v>
      </c>
      <c r="T61" s="323">
        <f t="shared" si="41"/>
        <v>0</v>
      </c>
      <c r="U61" s="323">
        <f t="shared" si="42"/>
        <v>0</v>
      </c>
      <c r="V61" s="323">
        <f t="shared" si="9"/>
        <v>0</v>
      </c>
      <c r="W61" s="323">
        <f t="shared" si="10"/>
        <v>0</v>
      </c>
      <c r="X61" s="323">
        <f t="shared" si="11"/>
        <v>0</v>
      </c>
      <c r="Y61" s="323">
        <f t="shared" si="12"/>
        <v>0</v>
      </c>
      <c r="Z61" s="323">
        <f t="shared" si="13"/>
        <v>0</v>
      </c>
      <c r="AA61" s="323">
        <f t="shared" si="14"/>
        <v>0</v>
      </c>
      <c r="AB61" s="323">
        <f t="shared" si="15"/>
        <v>0</v>
      </c>
      <c r="AC61" s="323">
        <f t="shared" si="16"/>
        <v>0</v>
      </c>
      <c r="AD61" s="323">
        <f t="shared" si="17"/>
        <v>0</v>
      </c>
      <c r="AE61" s="323">
        <f t="shared" si="18"/>
        <v>0</v>
      </c>
      <c r="AF61" s="323">
        <f t="shared" si="43"/>
        <v>0</v>
      </c>
      <c r="AG61" s="323">
        <f t="shared" si="44"/>
        <v>0</v>
      </c>
      <c r="AH61" s="323">
        <f t="shared" si="19"/>
        <v>0</v>
      </c>
      <c r="AI61" s="323">
        <f t="shared" si="20"/>
        <v>0</v>
      </c>
      <c r="AJ61" s="323">
        <f t="shared" si="21"/>
        <v>0</v>
      </c>
      <c r="AK61" s="323">
        <f t="shared" si="22"/>
        <v>0</v>
      </c>
      <c r="AL61" s="323">
        <f t="shared" si="23"/>
        <v>0</v>
      </c>
      <c r="AM61" s="323">
        <f t="shared" si="24"/>
        <v>0</v>
      </c>
      <c r="AN61" s="323">
        <f t="shared" si="25"/>
        <v>0</v>
      </c>
      <c r="AO61" s="323">
        <f t="shared" si="26"/>
        <v>0</v>
      </c>
      <c r="AP61" s="323">
        <f t="shared" si="27"/>
        <v>0</v>
      </c>
      <c r="AQ61" s="323">
        <f t="shared" si="28"/>
        <v>0</v>
      </c>
      <c r="AR61" s="323">
        <f t="shared" si="29"/>
        <v>0</v>
      </c>
      <c r="AS61" s="323">
        <f t="shared" si="30"/>
        <v>0</v>
      </c>
      <c r="AT61" s="323">
        <f t="shared" si="31"/>
        <v>0</v>
      </c>
      <c r="AU61" s="323">
        <f t="shared" si="32"/>
        <v>0</v>
      </c>
      <c r="AV61" s="323">
        <f t="shared" si="33"/>
        <v>0</v>
      </c>
      <c r="AW61" s="323">
        <f t="shared" si="34"/>
        <v>0</v>
      </c>
      <c r="AX61" s="323">
        <f t="shared" si="35"/>
        <v>0</v>
      </c>
      <c r="AY61" s="323">
        <f t="shared" si="36"/>
        <v>0</v>
      </c>
      <c r="AZ61" s="323">
        <f t="shared" si="37"/>
        <v>0</v>
      </c>
      <c r="BA61" s="323">
        <f t="shared" si="38"/>
        <v>0</v>
      </c>
    </row>
    <row r="62" spans="1:53" s="320" customFormat="1" ht="16.5" customHeight="1">
      <c r="A62" s="63" t="str">
        <f t="array" ref="A62">IF(C62&lt;&gt;0,SUM(($C$11:C62&lt;&gt;0)*1),"")</f>
        <v/>
      </c>
      <c r="B62" s="321"/>
      <c r="C62" s="321"/>
      <c r="D62" s="321"/>
      <c r="E62" s="443"/>
      <c r="F62" s="377"/>
      <c r="G62" s="379"/>
      <c r="H62" s="379"/>
      <c r="I62" s="63" t="str">
        <f t="shared" si="0"/>
        <v/>
      </c>
      <c r="J62" s="323">
        <f t="shared" si="1"/>
        <v>0</v>
      </c>
      <c r="K62" s="323">
        <f t="shared" si="2"/>
        <v>0</v>
      </c>
      <c r="L62" s="323">
        <f t="shared" si="3"/>
        <v>0</v>
      </c>
      <c r="M62" s="323">
        <f t="shared" si="4"/>
        <v>0</v>
      </c>
      <c r="N62" s="323">
        <f t="shared" si="39"/>
        <v>0</v>
      </c>
      <c r="O62" s="323">
        <f t="shared" si="40"/>
        <v>0</v>
      </c>
      <c r="P62" s="323">
        <f t="shared" si="5"/>
        <v>0</v>
      </c>
      <c r="Q62" s="323">
        <f t="shared" si="6"/>
        <v>0</v>
      </c>
      <c r="R62" s="323">
        <f t="shared" si="7"/>
        <v>0</v>
      </c>
      <c r="S62" s="323">
        <f t="shared" si="8"/>
        <v>0</v>
      </c>
      <c r="T62" s="323">
        <f t="shared" si="41"/>
        <v>0</v>
      </c>
      <c r="U62" s="323">
        <f t="shared" si="42"/>
        <v>0</v>
      </c>
      <c r="V62" s="323">
        <f t="shared" si="9"/>
        <v>0</v>
      </c>
      <c r="W62" s="323">
        <f t="shared" si="10"/>
        <v>0</v>
      </c>
      <c r="X62" s="323">
        <f t="shared" si="11"/>
        <v>0</v>
      </c>
      <c r="Y62" s="323">
        <f t="shared" si="12"/>
        <v>0</v>
      </c>
      <c r="Z62" s="323">
        <f t="shared" si="13"/>
        <v>0</v>
      </c>
      <c r="AA62" s="323">
        <f t="shared" si="14"/>
        <v>0</v>
      </c>
      <c r="AB62" s="323">
        <f t="shared" si="15"/>
        <v>0</v>
      </c>
      <c r="AC62" s="323">
        <f t="shared" si="16"/>
        <v>0</v>
      </c>
      <c r="AD62" s="323">
        <f t="shared" si="17"/>
        <v>0</v>
      </c>
      <c r="AE62" s="323">
        <f t="shared" si="18"/>
        <v>0</v>
      </c>
      <c r="AF62" s="323">
        <f t="shared" si="43"/>
        <v>0</v>
      </c>
      <c r="AG62" s="323">
        <f t="shared" si="44"/>
        <v>0</v>
      </c>
      <c r="AH62" s="323">
        <f t="shared" si="19"/>
        <v>0</v>
      </c>
      <c r="AI62" s="323">
        <f t="shared" si="20"/>
        <v>0</v>
      </c>
      <c r="AJ62" s="323">
        <f t="shared" si="21"/>
        <v>0</v>
      </c>
      <c r="AK62" s="323">
        <f t="shared" si="22"/>
        <v>0</v>
      </c>
      <c r="AL62" s="323">
        <f t="shared" si="23"/>
        <v>0</v>
      </c>
      <c r="AM62" s="323">
        <f t="shared" si="24"/>
        <v>0</v>
      </c>
      <c r="AN62" s="323">
        <f t="shared" si="25"/>
        <v>0</v>
      </c>
      <c r="AO62" s="323">
        <f t="shared" si="26"/>
        <v>0</v>
      </c>
      <c r="AP62" s="323">
        <f t="shared" si="27"/>
        <v>0</v>
      </c>
      <c r="AQ62" s="323">
        <f t="shared" si="28"/>
        <v>0</v>
      </c>
      <c r="AR62" s="323">
        <f t="shared" si="29"/>
        <v>0</v>
      </c>
      <c r="AS62" s="323">
        <f t="shared" si="30"/>
        <v>0</v>
      </c>
      <c r="AT62" s="323">
        <f t="shared" si="31"/>
        <v>0</v>
      </c>
      <c r="AU62" s="323">
        <f t="shared" si="32"/>
        <v>0</v>
      </c>
      <c r="AV62" s="323">
        <f t="shared" si="33"/>
        <v>0</v>
      </c>
      <c r="AW62" s="323">
        <f t="shared" si="34"/>
        <v>0</v>
      </c>
      <c r="AX62" s="323">
        <f t="shared" si="35"/>
        <v>0</v>
      </c>
      <c r="AY62" s="323">
        <f t="shared" si="36"/>
        <v>0</v>
      </c>
      <c r="AZ62" s="323">
        <f t="shared" si="37"/>
        <v>0</v>
      </c>
      <c r="BA62" s="323">
        <f t="shared" si="38"/>
        <v>0</v>
      </c>
    </row>
    <row r="63" spans="1:53" s="320" customFormat="1" ht="16.5" customHeight="1">
      <c r="A63" s="63" t="str">
        <f t="array" ref="A63">IF(C63&lt;&gt;0,SUM(($C$11:C63&lt;&gt;0)*1),"")</f>
        <v/>
      </c>
      <c r="B63" s="321"/>
      <c r="C63" s="321"/>
      <c r="D63" s="321"/>
      <c r="E63" s="443"/>
      <c r="F63" s="377"/>
      <c r="G63" s="379"/>
      <c r="H63" s="379"/>
      <c r="I63" s="63" t="str">
        <f t="shared" si="0"/>
        <v/>
      </c>
      <c r="J63" s="323">
        <f t="shared" si="1"/>
        <v>0</v>
      </c>
      <c r="K63" s="323">
        <f t="shared" si="2"/>
        <v>0</v>
      </c>
      <c r="L63" s="323">
        <f t="shared" si="3"/>
        <v>0</v>
      </c>
      <c r="M63" s="323">
        <f t="shared" si="4"/>
        <v>0</v>
      </c>
      <c r="N63" s="323">
        <f t="shared" si="39"/>
        <v>0</v>
      </c>
      <c r="O63" s="323">
        <f t="shared" si="40"/>
        <v>0</v>
      </c>
      <c r="P63" s="323">
        <f t="shared" si="5"/>
        <v>0</v>
      </c>
      <c r="Q63" s="323">
        <f t="shared" si="6"/>
        <v>0</v>
      </c>
      <c r="R63" s="323">
        <f t="shared" si="7"/>
        <v>0</v>
      </c>
      <c r="S63" s="323">
        <f t="shared" si="8"/>
        <v>0</v>
      </c>
      <c r="T63" s="323">
        <f t="shared" si="41"/>
        <v>0</v>
      </c>
      <c r="U63" s="323">
        <f t="shared" si="42"/>
        <v>0</v>
      </c>
      <c r="V63" s="323">
        <f t="shared" si="9"/>
        <v>0</v>
      </c>
      <c r="W63" s="323">
        <f t="shared" si="10"/>
        <v>0</v>
      </c>
      <c r="X63" s="323">
        <f t="shared" si="11"/>
        <v>0</v>
      </c>
      <c r="Y63" s="323">
        <f t="shared" si="12"/>
        <v>0</v>
      </c>
      <c r="Z63" s="323">
        <f t="shared" si="13"/>
        <v>0</v>
      </c>
      <c r="AA63" s="323">
        <f t="shared" si="14"/>
        <v>0</v>
      </c>
      <c r="AB63" s="323">
        <f t="shared" si="15"/>
        <v>0</v>
      </c>
      <c r="AC63" s="323">
        <f t="shared" si="16"/>
        <v>0</v>
      </c>
      <c r="AD63" s="323">
        <f t="shared" si="17"/>
        <v>0</v>
      </c>
      <c r="AE63" s="323">
        <f t="shared" si="18"/>
        <v>0</v>
      </c>
      <c r="AF63" s="323">
        <f t="shared" si="43"/>
        <v>0</v>
      </c>
      <c r="AG63" s="323">
        <f t="shared" si="44"/>
        <v>0</v>
      </c>
      <c r="AH63" s="323">
        <f t="shared" si="19"/>
        <v>0</v>
      </c>
      <c r="AI63" s="323">
        <f t="shared" si="20"/>
        <v>0</v>
      </c>
      <c r="AJ63" s="323">
        <f t="shared" si="21"/>
        <v>0</v>
      </c>
      <c r="AK63" s="323">
        <f t="shared" si="22"/>
        <v>0</v>
      </c>
      <c r="AL63" s="323">
        <f t="shared" si="23"/>
        <v>0</v>
      </c>
      <c r="AM63" s="323">
        <f t="shared" si="24"/>
        <v>0</v>
      </c>
      <c r="AN63" s="323">
        <f t="shared" si="25"/>
        <v>0</v>
      </c>
      <c r="AO63" s="323">
        <f t="shared" si="26"/>
        <v>0</v>
      </c>
      <c r="AP63" s="323">
        <f t="shared" si="27"/>
        <v>0</v>
      </c>
      <c r="AQ63" s="323">
        <f t="shared" si="28"/>
        <v>0</v>
      </c>
      <c r="AR63" s="323">
        <f t="shared" si="29"/>
        <v>0</v>
      </c>
      <c r="AS63" s="323">
        <f t="shared" si="30"/>
        <v>0</v>
      </c>
      <c r="AT63" s="323">
        <f t="shared" si="31"/>
        <v>0</v>
      </c>
      <c r="AU63" s="323">
        <f t="shared" si="32"/>
        <v>0</v>
      </c>
      <c r="AV63" s="323">
        <f t="shared" si="33"/>
        <v>0</v>
      </c>
      <c r="AW63" s="323">
        <f t="shared" si="34"/>
        <v>0</v>
      </c>
      <c r="AX63" s="323">
        <f t="shared" si="35"/>
        <v>0</v>
      </c>
      <c r="AY63" s="323">
        <f t="shared" si="36"/>
        <v>0</v>
      </c>
      <c r="AZ63" s="323">
        <f t="shared" si="37"/>
        <v>0</v>
      </c>
      <c r="BA63" s="323">
        <f t="shared" si="38"/>
        <v>0</v>
      </c>
    </row>
    <row r="64" spans="1:53" s="320" customFormat="1" ht="16.5" customHeight="1">
      <c r="A64" s="63" t="str">
        <f t="array" ref="A64">IF(C64&lt;&gt;0,SUM(($C$11:C64&lt;&gt;0)*1),"")</f>
        <v/>
      </c>
      <c r="B64" s="321"/>
      <c r="C64" s="321"/>
      <c r="D64" s="321"/>
      <c r="E64" s="443"/>
      <c r="F64" s="377"/>
      <c r="G64" s="379"/>
      <c r="H64" s="379"/>
      <c r="I64" s="63" t="str">
        <f t="shared" si="0"/>
        <v/>
      </c>
      <c r="J64" s="323">
        <f t="shared" si="1"/>
        <v>0</v>
      </c>
      <c r="K64" s="323">
        <f t="shared" si="2"/>
        <v>0</v>
      </c>
      <c r="L64" s="323">
        <f t="shared" si="3"/>
        <v>0</v>
      </c>
      <c r="M64" s="323">
        <f t="shared" si="4"/>
        <v>0</v>
      </c>
      <c r="N64" s="323">
        <f t="shared" si="39"/>
        <v>0</v>
      </c>
      <c r="O64" s="323">
        <f t="shared" si="40"/>
        <v>0</v>
      </c>
      <c r="P64" s="323">
        <f t="shared" si="5"/>
        <v>0</v>
      </c>
      <c r="Q64" s="323">
        <f t="shared" si="6"/>
        <v>0</v>
      </c>
      <c r="R64" s="323">
        <f t="shared" si="7"/>
        <v>0</v>
      </c>
      <c r="S64" s="323">
        <f t="shared" si="8"/>
        <v>0</v>
      </c>
      <c r="T64" s="323">
        <f t="shared" si="41"/>
        <v>0</v>
      </c>
      <c r="U64" s="323">
        <f t="shared" si="42"/>
        <v>0</v>
      </c>
      <c r="V64" s="323">
        <f t="shared" si="9"/>
        <v>0</v>
      </c>
      <c r="W64" s="323">
        <f t="shared" si="10"/>
        <v>0</v>
      </c>
      <c r="X64" s="323">
        <f t="shared" si="11"/>
        <v>0</v>
      </c>
      <c r="Y64" s="323">
        <f t="shared" si="12"/>
        <v>0</v>
      </c>
      <c r="Z64" s="323">
        <f t="shared" si="13"/>
        <v>0</v>
      </c>
      <c r="AA64" s="323">
        <f t="shared" si="14"/>
        <v>0</v>
      </c>
      <c r="AB64" s="323">
        <f t="shared" si="15"/>
        <v>0</v>
      </c>
      <c r="AC64" s="323">
        <f t="shared" si="16"/>
        <v>0</v>
      </c>
      <c r="AD64" s="323">
        <f t="shared" si="17"/>
        <v>0</v>
      </c>
      <c r="AE64" s="323">
        <f t="shared" si="18"/>
        <v>0</v>
      </c>
      <c r="AF64" s="323">
        <f t="shared" si="43"/>
        <v>0</v>
      </c>
      <c r="AG64" s="323">
        <f t="shared" si="44"/>
        <v>0</v>
      </c>
      <c r="AH64" s="323">
        <f t="shared" si="19"/>
        <v>0</v>
      </c>
      <c r="AI64" s="323">
        <f t="shared" si="20"/>
        <v>0</v>
      </c>
      <c r="AJ64" s="323">
        <f t="shared" si="21"/>
        <v>0</v>
      </c>
      <c r="AK64" s="323">
        <f t="shared" si="22"/>
        <v>0</v>
      </c>
      <c r="AL64" s="323">
        <f t="shared" si="23"/>
        <v>0</v>
      </c>
      <c r="AM64" s="323">
        <f t="shared" si="24"/>
        <v>0</v>
      </c>
      <c r="AN64" s="323">
        <f t="shared" si="25"/>
        <v>0</v>
      </c>
      <c r="AO64" s="323">
        <f t="shared" si="26"/>
        <v>0</v>
      </c>
      <c r="AP64" s="323">
        <f t="shared" si="27"/>
        <v>0</v>
      </c>
      <c r="AQ64" s="323">
        <f t="shared" si="28"/>
        <v>0</v>
      </c>
      <c r="AR64" s="323">
        <f t="shared" si="29"/>
        <v>0</v>
      </c>
      <c r="AS64" s="323">
        <f t="shared" si="30"/>
        <v>0</v>
      </c>
      <c r="AT64" s="323">
        <f t="shared" si="31"/>
        <v>0</v>
      </c>
      <c r="AU64" s="323">
        <f t="shared" si="32"/>
        <v>0</v>
      </c>
      <c r="AV64" s="323">
        <f t="shared" si="33"/>
        <v>0</v>
      </c>
      <c r="AW64" s="323">
        <f t="shared" si="34"/>
        <v>0</v>
      </c>
      <c r="AX64" s="323">
        <f t="shared" si="35"/>
        <v>0</v>
      </c>
      <c r="AY64" s="323">
        <f t="shared" si="36"/>
        <v>0</v>
      </c>
      <c r="AZ64" s="323">
        <f t="shared" si="37"/>
        <v>0</v>
      </c>
      <c r="BA64" s="323">
        <f t="shared" si="38"/>
        <v>0</v>
      </c>
    </row>
    <row r="65" spans="1:53" s="320" customFormat="1" ht="16.5" customHeight="1">
      <c r="A65" s="63" t="str">
        <f t="array" ref="A65">IF(C65&lt;&gt;0,SUM(($C$11:C65&lt;&gt;0)*1),"")</f>
        <v/>
      </c>
      <c r="B65" s="321"/>
      <c r="C65" s="321"/>
      <c r="D65" s="321"/>
      <c r="E65" s="443"/>
      <c r="F65" s="377"/>
      <c r="G65" s="379"/>
      <c r="H65" s="379"/>
      <c r="I65" s="63" t="str">
        <f t="shared" si="0"/>
        <v/>
      </c>
      <c r="J65" s="323">
        <f t="shared" si="1"/>
        <v>0</v>
      </c>
      <c r="K65" s="323">
        <f t="shared" si="2"/>
        <v>0</v>
      </c>
      <c r="L65" s="323">
        <f t="shared" si="3"/>
        <v>0</v>
      </c>
      <c r="M65" s="323">
        <f t="shared" si="4"/>
        <v>0</v>
      </c>
      <c r="N65" s="323">
        <f t="shared" si="39"/>
        <v>0</v>
      </c>
      <c r="O65" s="323">
        <f t="shared" si="40"/>
        <v>0</v>
      </c>
      <c r="P65" s="323">
        <f t="shared" si="5"/>
        <v>0</v>
      </c>
      <c r="Q65" s="323">
        <f t="shared" si="6"/>
        <v>0</v>
      </c>
      <c r="R65" s="323">
        <f t="shared" si="7"/>
        <v>0</v>
      </c>
      <c r="S65" s="323">
        <f t="shared" si="8"/>
        <v>0</v>
      </c>
      <c r="T65" s="323">
        <f t="shared" si="41"/>
        <v>0</v>
      </c>
      <c r="U65" s="323">
        <f t="shared" si="42"/>
        <v>0</v>
      </c>
      <c r="V65" s="323">
        <f t="shared" si="9"/>
        <v>0</v>
      </c>
      <c r="W65" s="323">
        <f t="shared" si="10"/>
        <v>0</v>
      </c>
      <c r="X65" s="323">
        <f t="shared" si="11"/>
        <v>0</v>
      </c>
      <c r="Y65" s="323">
        <f t="shared" si="12"/>
        <v>0</v>
      </c>
      <c r="Z65" s="323">
        <f t="shared" si="13"/>
        <v>0</v>
      </c>
      <c r="AA65" s="323">
        <f t="shared" si="14"/>
        <v>0</v>
      </c>
      <c r="AB65" s="323">
        <f t="shared" si="15"/>
        <v>0</v>
      </c>
      <c r="AC65" s="323">
        <f t="shared" si="16"/>
        <v>0</v>
      </c>
      <c r="AD65" s="323">
        <f t="shared" si="17"/>
        <v>0</v>
      </c>
      <c r="AE65" s="323">
        <f t="shared" si="18"/>
        <v>0</v>
      </c>
      <c r="AF65" s="323">
        <f t="shared" si="43"/>
        <v>0</v>
      </c>
      <c r="AG65" s="323">
        <f t="shared" si="44"/>
        <v>0</v>
      </c>
      <c r="AH65" s="323">
        <f t="shared" si="19"/>
        <v>0</v>
      </c>
      <c r="AI65" s="323">
        <f t="shared" si="20"/>
        <v>0</v>
      </c>
      <c r="AJ65" s="323">
        <f t="shared" si="21"/>
        <v>0</v>
      </c>
      <c r="AK65" s="323">
        <f t="shared" si="22"/>
        <v>0</v>
      </c>
      <c r="AL65" s="323">
        <f t="shared" si="23"/>
        <v>0</v>
      </c>
      <c r="AM65" s="323">
        <f t="shared" si="24"/>
        <v>0</v>
      </c>
      <c r="AN65" s="323">
        <f t="shared" si="25"/>
        <v>0</v>
      </c>
      <c r="AO65" s="323">
        <f t="shared" si="26"/>
        <v>0</v>
      </c>
      <c r="AP65" s="323">
        <f t="shared" si="27"/>
        <v>0</v>
      </c>
      <c r="AQ65" s="323">
        <f t="shared" si="28"/>
        <v>0</v>
      </c>
      <c r="AR65" s="323">
        <f t="shared" si="29"/>
        <v>0</v>
      </c>
      <c r="AS65" s="323">
        <f t="shared" si="30"/>
        <v>0</v>
      </c>
      <c r="AT65" s="323">
        <f t="shared" si="31"/>
        <v>0</v>
      </c>
      <c r="AU65" s="323">
        <f t="shared" si="32"/>
        <v>0</v>
      </c>
      <c r="AV65" s="323">
        <f t="shared" si="33"/>
        <v>0</v>
      </c>
      <c r="AW65" s="323">
        <f t="shared" si="34"/>
        <v>0</v>
      </c>
      <c r="AX65" s="323">
        <f t="shared" si="35"/>
        <v>0</v>
      </c>
      <c r="AY65" s="323">
        <f t="shared" si="36"/>
        <v>0</v>
      </c>
      <c r="AZ65" s="323">
        <f t="shared" si="37"/>
        <v>0</v>
      </c>
      <c r="BA65" s="323">
        <f t="shared" si="38"/>
        <v>0</v>
      </c>
    </row>
    <row r="66" spans="1:53" s="320" customFormat="1" ht="16.5" customHeight="1">
      <c r="A66" s="63" t="str">
        <f t="array" ref="A66">IF(C66&lt;&gt;0,SUM(($C$11:C66&lt;&gt;0)*1),"")</f>
        <v/>
      </c>
      <c r="B66" s="321"/>
      <c r="C66" s="321"/>
      <c r="D66" s="321"/>
      <c r="E66" s="443"/>
      <c r="F66" s="377"/>
      <c r="G66" s="379"/>
      <c r="H66" s="379"/>
      <c r="I66" s="63" t="str">
        <f t="shared" si="0"/>
        <v/>
      </c>
      <c r="J66" s="323">
        <f t="shared" si="1"/>
        <v>0</v>
      </c>
      <c r="K66" s="323">
        <f t="shared" si="2"/>
        <v>0</v>
      </c>
      <c r="L66" s="323">
        <f t="shared" si="3"/>
        <v>0</v>
      </c>
      <c r="M66" s="323">
        <f t="shared" si="4"/>
        <v>0</v>
      </c>
      <c r="N66" s="323">
        <f t="shared" si="39"/>
        <v>0</v>
      </c>
      <c r="O66" s="323">
        <f t="shared" si="40"/>
        <v>0</v>
      </c>
      <c r="P66" s="323">
        <f t="shared" si="5"/>
        <v>0</v>
      </c>
      <c r="Q66" s="323">
        <f t="shared" si="6"/>
        <v>0</v>
      </c>
      <c r="R66" s="323">
        <f t="shared" si="7"/>
        <v>0</v>
      </c>
      <c r="S66" s="323">
        <f t="shared" si="8"/>
        <v>0</v>
      </c>
      <c r="T66" s="323">
        <f t="shared" si="41"/>
        <v>0</v>
      </c>
      <c r="U66" s="323">
        <f t="shared" si="42"/>
        <v>0</v>
      </c>
      <c r="V66" s="323">
        <f t="shared" si="9"/>
        <v>0</v>
      </c>
      <c r="W66" s="323">
        <f t="shared" si="10"/>
        <v>0</v>
      </c>
      <c r="X66" s="323">
        <f t="shared" si="11"/>
        <v>0</v>
      </c>
      <c r="Y66" s="323">
        <f t="shared" si="12"/>
        <v>0</v>
      </c>
      <c r="Z66" s="323">
        <f t="shared" si="13"/>
        <v>0</v>
      </c>
      <c r="AA66" s="323">
        <f t="shared" si="14"/>
        <v>0</v>
      </c>
      <c r="AB66" s="323">
        <f t="shared" si="15"/>
        <v>0</v>
      </c>
      <c r="AC66" s="323">
        <f t="shared" si="16"/>
        <v>0</v>
      </c>
      <c r="AD66" s="323">
        <f t="shared" si="17"/>
        <v>0</v>
      </c>
      <c r="AE66" s="323">
        <f t="shared" si="18"/>
        <v>0</v>
      </c>
      <c r="AF66" s="323">
        <f t="shared" si="43"/>
        <v>0</v>
      </c>
      <c r="AG66" s="323">
        <f t="shared" si="44"/>
        <v>0</v>
      </c>
      <c r="AH66" s="323">
        <f t="shared" si="19"/>
        <v>0</v>
      </c>
      <c r="AI66" s="323">
        <f t="shared" si="20"/>
        <v>0</v>
      </c>
      <c r="AJ66" s="323">
        <f t="shared" si="21"/>
        <v>0</v>
      </c>
      <c r="AK66" s="323">
        <f t="shared" si="22"/>
        <v>0</v>
      </c>
      <c r="AL66" s="323">
        <f t="shared" si="23"/>
        <v>0</v>
      </c>
      <c r="AM66" s="323">
        <f t="shared" si="24"/>
        <v>0</v>
      </c>
      <c r="AN66" s="323">
        <f t="shared" si="25"/>
        <v>0</v>
      </c>
      <c r="AO66" s="323">
        <f t="shared" si="26"/>
        <v>0</v>
      </c>
      <c r="AP66" s="323">
        <f t="shared" si="27"/>
        <v>0</v>
      </c>
      <c r="AQ66" s="323">
        <f t="shared" si="28"/>
        <v>0</v>
      </c>
      <c r="AR66" s="323">
        <f t="shared" si="29"/>
        <v>0</v>
      </c>
      <c r="AS66" s="323">
        <f t="shared" si="30"/>
        <v>0</v>
      </c>
      <c r="AT66" s="323">
        <f t="shared" si="31"/>
        <v>0</v>
      </c>
      <c r="AU66" s="323">
        <f t="shared" si="32"/>
        <v>0</v>
      </c>
      <c r="AV66" s="323">
        <f t="shared" si="33"/>
        <v>0</v>
      </c>
      <c r="AW66" s="323">
        <f t="shared" si="34"/>
        <v>0</v>
      </c>
      <c r="AX66" s="323">
        <f t="shared" si="35"/>
        <v>0</v>
      </c>
      <c r="AY66" s="323">
        <f t="shared" si="36"/>
        <v>0</v>
      </c>
      <c r="AZ66" s="323">
        <f t="shared" si="37"/>
        <v>0</v>
      </c>
      <c r="BA66" s="323">
        <f t="shared" si="38"/>
        <v>0</v>
      </c>
    </row>
    <row r="67" spans="1:53" s="320" customFormat="1" ht="16.5" customHeight="1">
      <c r="A67" s="63" t="str">
        <f t="array" ref="A67">IF(C67&lt;&gt;0,SUM(($C$11:C67&lt;&gt;0)*1),"")</f>
        <v/>
      </c>
      <c r="B67" s="321"/>
      <c r="C67" s="321"/>
      <c r="D67" s="321"/>
      <c r="E67" s="443"/>
      <c r="F67" s="377"/>
      <c r="G67" s="379"/>
      <c r="H67" s="379"/>
      <c r="I67" s="63" t="str">
        <f t="shared" si="0"/>
        <v/>
      </c>
      <c r="J67" s="323">
        <f t="shared" si="1"/>
        <v>0</v>
      </c>
      <c r="K67" s="323">
        <f t="shared" si="2"/>
        <v>0</v>
      </c>
      <c r="L67" s="323">
        <f t="shared" si="3"/>
        <v>0</v>
      </c>
      <c r="M67" s="323">
        <f t="shared" si="4"/>
        <v>0</v>
      </c>
      <c r="N67" s="323">
        <f t="shared" si="39"/>
        <v>0</v>
      </c>
      <c r="O67" s="323">
        <f t="shared" si="40"/>
        <v>0</v>
      </c>
      <c r="P67" s="323">
        <f t="shared" si="5"/>
        <v>0</v>
      </c>
      <c r="Q67" s="323">
        <f t="shared" si="6"/>
        <v>0</v>
      </c>
      <c r="R67" s="323">
        <f t="shared" si="7"/>
        <v>0</v>
      </c>
      <c r="S67" s="323">
        <f t="shared" si="8"/>
        <v>0</v>
      </c>
      <c r="T67" s="323">
        <f t="shared" si="41"/>
        <v>0</v>
      </c>
      <c r="U67" s="323">
        <f t="shared" si="42"/>
        <v>0</v>
      </c>
      <c r="V67" s="323">
        <f t="shared" si="9"/>
        <v>0</v>
      </c>
      <c r="W67" s="323">
        <f t="shared" si="10"/>
        <v>0</v>
      </c>
      <c r="X67" s="323">
        <f t="shared" si="11"/>
        <v>0</v>
      </c>
      <c r="Y67" s="323">
        <f t="shared" si="12"/>
        <v>0</v>
      </c>
      <c r="Z67" s="323">
        <f t="shared" si="13"/>
        <v>0</v>
      </c>
      <c r="AA67" s="323">
        <f t="shared" si="14"/>
        <v>0</v>
      </c>
      <c r="AB67" s="323">
        <f t="shared" si="15"/>
        <v>0</v>
      </c>
      <c r="AC67" s="323">
        <f t="shared" si="16"/>
        <v>0</v>
      </c>
      <c r="AD67" s="323">
        <f t="shared" si="17"/>
        <v>0</v>
      </c>
      <c r="AE67" s="323">
        <f t="shared" si="18"/>
        <v>0</v>
      </c>
      <c r="AF67" s="323">
        <f t="shared" si="43"/>
        <v>0</v>
      </c>
      <c r="AG67" s="323">
        <f t="shared" si="44"/>
        <v>0</v>
      </c>
      <c r="AH67" s="323">
        <f t="shared" si="19"/>
        <v>0</v>
      </c>
      <c r="AI67" s="323">
        <f t="shared" si="20"/>
        <v>0</v>
      </c>
      <c r="AJ67" s="323">
        <f t="shared" si="21"/>
        <v>0</v>
      </c>
      <c r="AK67" s="323">
        <f t="shared" si="22"/>
        <v>0</v>
      </c>
      <c r="AL67" s="323">
        <f t="shared" si="23"/>
        <v>0</v>
      </c>
      <c r="AM67" s="323">
        <f t="shared" si="24"/>
        <v>0</v>
      </c>
      <c r="AN67" s="323">
        <f t="shared" si="25"/>
        <v>0</v>
      </c>
      <c r="AO67" s="323">
        <f t="shared" si="26"/>
        <v>0</v>
      </c>
      <c r="AP67" s="323">
        <f t="shared" si="27"/>
        <v>0</v>
      </c>
      <c r="AQ67" s="323">
        <f t="shared" si="28"/>
        <v>0</v>
      </c>
      <c r="AR67" s="323">
        <f t="shared" si="29"/>
        <v>0</v>
      </c>
      <c r="AS67" s="323">
        <f t="shared" si="30"/>
        <v>0</v>
      </c>
      <c r="AT67" s="323">
        <f t="shared" si="31"/>
        <v>0</v>
      </c>
      <c r="AU67" s="323">
        <f t="shared" si="32"/>
        <v>0</v>
      </c>
      <c r="AV67" s="323">
        <f t="shared" si="33"/>
        <v>0</v>
      </c>
      <c r="AW67" s="323">
        <f t="shared" si="34"/>
        <v>0</v>
      </c>
      <c r="AX67" s="323">
        <f t="shared" si="35"/>
        <v>0</v>
      </c>
      <c r="AY67" s="323">
        <f t="shared" si="36"/>
        <v>0</v>
      </c>
      <c r="AZ67" s="323">
        <f t="shared" si="37"/>
        <v>0</v>
      </c>
      <c r="BA67" s="323">
        <f t="shared" si="38"/>
        <v>0</v>
      </c>
    </row>
    <row r="68" spans="1:53" s="320" customFormat="1" ht="16.5" customHeight="1">
      <c r="A68" s="63" t="str">
        <f t="array" ref="A68">IF(C68&lt;&gt;0,SUM(($C$11:C68&lt;&gt;0)*1),"")</f>
        <v/>
      </c>
      <c r="B68" s="321"/>
      <c r="C68" s="321"/>
      <c r="D68" s="321"/>
      <c r="E68" s="443"/>
      <c r="F68" s="377"/>
      <c r="G68" s="379"/>
      <c r="H68" s="379"/>
      <c r="I68" s="63" t="str">
        <f t="shared" si="0"/>
        <v/>
      </c>
      <c r="J68" s="323">
        <f t="shared" si="1"/>
        <v>0</v>
      </c>
      <c r="K68" s="323">
        <f t="shared" si="2"/>
        <v>0</v>
      </c>
      <c r="L68" s="323">
        <f t="shared" si="3"/>
        <v>0</v>
      </c>
      <c r="M68" s="323">
        <f t="shared" si="4"/>
        <v>0</v>
      </c>
      <c r="N68" s="323">
        <f t="shared" si="39"/>
        <v>0</v>
      </c>
      <c r="O68" s="323">
        <f t="shared" si="40"/>
        <v>0</v>
      </c>
      <c r="P68" s="323">
        <f t="shared" si="5"/>
        <v>0</v>
      </c>
      <c r="Q68" s="323">
        <f t="shared" si="6"/>
        <v>0</v>
      </c>
      <c r="R68" s="323">
        <f t="shared" si="7"/>
        <v>0</v>
      </c>
      <c r="S68" s="323">
        <f t="shared" si="8"/>
        <v>0</v>
      </c>
      <c r="T68" s="323">
        <f t="shared" si="41"/>
        <v>0</v>
      </c>
      <c r="U68" s="323">
        <f t="shared" si="42"/>
        <v>0</v>
      </c>
      <c r="V68" s="323">
        <f t="shared" si="9"/>
        <v>0</v>
      </c>
      <c r="W68" s="323">
        <f t="shared" si="10"/>
        <v>0</v>
      </c>
      <c r="X68" s="323">
        <f t="shared" si="11"/>
        <v>0</v>
      </c>
      <c r="Y68" s="323">
        <f t="shared" si="12"/>
        <v>0</v>
      </c>
      <c r="Z68" s="323">
        <f t="shared" si="13"/>
        <v>0</v>
      </c>
      <c r="AA68" s="323">
        <f t="shared" si="14"/>
        <v>0</v>
      </c>
      <c r="AB68" s="323">
        <f t="shared" si="15"/>
        <v>0</v>
      </c>
      <c r="AC68" s="323">
        <f t="shared" si="16"/>
        <v>0</v>
      </c>
      <c r="AD68" s="323">
        <f t="shared" si="17"/>
        <v>0</v>
      </c>
      <c r="AE68" s="323">
        <f t="shared" si="18"/>
        <v>0</v>
      </c>
      <c r="AF68" s="323">
        <f t="shared" si="43"/>
        <v>0</v>
      </c>
      <c r="AG68" s="323">
        <f t="shared" si="44"/>
        <v>0</v>
      </c>
      <c r="AH68" s="323">
        <f t="shared" si="19"/>
        <v>0</v>
      </c>
      <c r="AI68" s="323">
        <f t="shared" si="20"/>
        <v>0</v>
      </c>
      <c r="AJ68" s="323">
        <f t="shared" si="21"/>
        <v>0</v>
      </c>
      <c r="AK68" s="323">
        <f t="shared" si="22"/>
        <v>0</v>
      </c>
      <c r="AL68" s="323">
        <f t="shared" si="23"/>
        <v>0</v>
      </c>
      <c r="AM68" s="323">
        <f t="shared" si="24"/>
        <v>0</v>
      </c>
      <c r="AN68" s="323">
        <f t="shared" si="25"/>
        <v>0</v>
      </c>
      <c r="AO68" s="323">
        <f t="shared" si="26"/>
        <v>0</v>
      </c>
      <c r="AP68" s="323">
        <f t="shared" si="27"/>
        <v>0</v>
      </c>
      <c r="AQ68" s="323">
        <f t="shared" si="28"/>
        <v>0</v>
      </c>
      <c r="AR68" s="323">
        <f t="shared" si="29"/>
        <v>0</v>
      </c>
      <c r="AS68" s="323">
        <f t="shared" si="30"/>
        <v>0</v>
      </c>
      <c r="AT68" s="323">
        <f t="shared" si="31"/>
        <v>0</v>
      </c>
      <c r="AU68" s="323">
        <f t="shared" si="32"/>
        <v>0</v>
      </c>
      <c r="AV68" s="323">
        <f t="shared" si="33"/>
        <v>0</v>
      </c>
      <c r="AW68" s="323">
        <f t="shared" si="34"/>
        <v>0</v>
      </c>
      <c r="AX68" s="323">
        <f t="shared" si="35"/>
        <v>0</v>
      </c>
      <c r="AY68" s="323">
        <f t="shared" si="36"/>
        <v>0</v>
      </c>
      <c r="AZ68" s="323">
        <f t="shared" si="37"/>
        <v>0</v>
      </c>
      <c r="BA68" s="323">
        <f t="shared" si="38"/>
        <v>0</v>
      </c>
    </row>
    <row r="69" spans="1:53" s="320" customFormat="1" ht="16.5" customHeight="1">
      <c r="A69" s="63" t="str">
        <f t="array" ref="A69">IF(C69&lt;&gt;0,SUM(($C$11:C69&lt;&gt;0)*1),"")</f>
        <v/>
      </c>
      <c r="B69" s="321"/>
      <c r="C69" s="321"/>
      <c r="D69" s="321"/>
      <c r="E69" s="443"/>
      <c r="F69" s="377"/>
      <c r="G69" s="379"/>
      <c r="H69" s="379"/>
      <c r="I69" s="63" t="str">
        <f t="shared" si="0"/>
        <v/>
      </c>
      <c r="J69" s="323">
        <f t="shared" si="1"/>
        <v>0</v>
      </c>
      <c r="K69" s="323">
        <f t="shared" si="2"/>
        <v>0</v>
      </c>
      <c r="L69" s="323">
        <f t="shared" si="3"/>
        <v>0</v>
      </c>
      <c r="M69" s="323">
        <f t="shared" si="4"/>
        <v>0</v>
      </c>
      <c r="N69" s="323">
        <f t="shared" si="39"/>
        <v>0</v>
      </c>
      <c r="O69" s="323">
        <f t="shared" si="40"/>
        <v>0</v>
      </c>
      <c r="P69" s="323">
        <f t="shared" si="5"/>
        <v>0</v>
      </c>
      <c r="Q69" s="323">
        <f t="shared" si="6"/>
        <v>0</v>
      </c>
      <c r="R69" s="323">
        <f t="shared" si="7"/>
        <v>0</v>
      </c>
      <c r="S69" s="323">
        <f t="shared" si="8"/>
        <v>0</v>
      </c>
      <c r="T69" s="323">
        <f t="shared" si="41"/>
        <v>0</v>
      </c>
      <c r="U69" s="323">
        <f t="shared" si="42"/>
        <v>0</v>
      </c>
      <c r="V69" s="323">
        <f t="shared" si="9"/>
        <v>0</v>
      </c>
      <c r="W69" s="323">
        <f t="shared" si="10"/>
        <v>0</v>
      </c>
      <c r="X69" s="323">
        <f t="shared" si="11"/>
        <v>0</v>
      </c>
      <c r="Y69" s="323">
        <f t="shared" si="12"/>
        <v>0</v>
      </c>
      <c r="Z69" s="323">
        <f t="shared" si="13"/>
        <v>0</v>
      </c>
      <c r="AA69" s="323">
        <f t="shared" si="14"/>
        <v>0</v>
      </c>
      <c r="AB69" s="323">
        <f t="shared" si="15"/>
        <v>0</v>
      </c>
      <c r="AC69" s="323">
        <f t="shared" si="16"/>
        <v>0</v>
      </c>
      <c r="AD69" s="323">
        <f t="shared" si="17"/>
        <v>0</v>
      </c>
      <c r="AE69" s="323">
        <f t="shared" si="18"/>
        <v>0</v>
      </c>
      <c r="AF69" s="323">
        <f t="shared" si="43"/>
        <v>0</v>
      </c>
      <c r="AG69" s="323">
        <f t="shared" si="44"/>
        <v>0</v>
      </c>
      <c r="AH69" s="323">
        <f t="shared" si="19"/>
        <v>0</v>
      </c>
      <c r="AI69" s="323">
        <f t="shared" si="20"/>
        <v>0</v>
      </c>
      <c r="AJ69" s="323">
        <f t="shared" si="21"/>
        <v>0</v>
      </c>
      <c r="AK69" s="323">
        <f t="shared" si="22"/>
        <v>0</v>
      </c>
      <c r="AL69" s="323">
        <f t="shared" si="23"/>
        <v>0</v>
      </c>
      <c r="AM69" s="323">
        <f t="shared" si="24"/>
        <v>0</v>
      </c>
      <c r="AN69" s="323">
        <f t="shared" si="25"/>
        <v>0</v>
      </c>
      <c r="AO69" s="323">
        <f t="shared" si="26"/>
        <v>0</v>
      </c>
      <c r="AP69" s="323">
        <f t="shared" si="27"/>
        <v>0</v>
      </c>
      <c r="AQ69" s="323">
        <f t="shared" si="28"/>
        <v>0</v>
      </c>
      <c r="AR69" s="323">
        <f t="shared" si="29"/>
        <v>0</v>
      </c>
      <c r="AS69" s="323">
        <f t="shared" si="30"/>
        <v>0</v>
      </c>
      <c r="AT69" s="323">
        <f t="shared" si="31"/>
        <v>0</v>
      </c>
      <c r="AU69" s="323">
        <f t="shared" si="32"/>
        <v>0</v>
      </c>
      <c r="AV69" s="323">
        <f t="shared" si="33"/>
        <v>0</v>
      </c>
      <c r="AW69" s="323">
        <f t="shared" si="34"/>
        <v>0</v>
      </c>
      <c r="AX69" s="323">
        <f t="shared" si="35"/>
        <v>0</v>
      </c>
      <c r="AY69" s="323">
        <f t="shared" si="36"/>
        <v>0</v>
      </c>
      <c r="AZ69" s="323">
        <f t="shared" si="37"/>
        <v>0</v>
      </c>
      <c r="BA69" s="323">
        <f t="shared" si="38"/>
        <v>0</v>
      </c>
    </row>
    <row r="70" spans="1:53" s="320" customFormat="1" ht="16.5" customHeight="1">
      <c r="A70" s="63" t="str">
        <f t="array" ref="A70">IF(C70&lt;&gt;0,SUM(($C$11:C70&lt;&gt;0)*1),"")</f>
        <v/>
      </c>
      <c r="B70" s="321"/>
      <c r="C70" s="321"/>
      <c r="D70" s="321"/>
      <c r="E70" s="443"/>
      <c r="F70" s="377"/>
      <c r="G70" s="379"/>
      <c r="H70" s="379"/>
      <c r="I70" s="63" t="str">
        <f t="shared" si="0"/>
        <v/>
      </c>
      <c r="J70" s="323">
        <f t="shared" si="1"/>
        <v>0</v>
      </c>
      <c r="K70" s="323">
        <f t="shared" si="2"/>
        <v>0</v>
      </c>
      <c r="L70" s="323">
        <f t="shared" si="3"/>
        <v>0</v>
      </c>
      <c r="M70" s="323">
        <f t="shared" si="4"/>
        <v>0</v>
      </c>
      <c r="N70" s="323">
        <f t="shared" si="39"/>
        <v>0</v>
      </c>
      <c r="O70" s="323">
        <f t="shared" si="40"/>
        <v>0</v>
      </c>
      <c r="P70" s="323">
        <f t="shared" si="5"/>
        <v>0</v>
      </c>
      <c r="Q70" s="323">
        <f t="shared" si="6"/>
        <v>0</v>
      </c>
      <c r="R70" s="323">
        <f t="shared" si="7"/>
        <v>0</v>
      </c>
      <c r="S70" s="323">
        <f t="shared" si="8"/>
        <v>0</v>
      </c>
      <c r="T70" s="323">
        <f t="shared" si="41"/>
        <v>0</v>
      </c>
      <c r="U70" s="323">
        <f t="shared" si="42"/>
        <v>0</v>
      </c>
      <c r="V70" s="323">
        <f t="shared" si="9"/>
        <v>0</v>
      </c>
      <c r="W70" s="323">
        <f t="shared" si="10"/>
        <v>0</v>
      </c>
      <c r="X70" s="323">
        <f t="shared" si="11"/>
        <v>0</v>
      </c>
      <c r="Y70" s="323">
        <f t="shared" si="12"/>
        <v>0</v>
      </c>
      <c r="Z70" s="323">
        <f t="shared" si="13"/>
        <v>0</v>
      </c>
      <c r="AA70" s="323">
        <f t="shared" si="14"/>
        <v>0</v>
      </c>
      <c r="AB70" s="323">
        <f t="shared" si="15"/>
        <v>0</v>
      </c>
      <c r="AC70" s="323">
        <f t="shared" si="16"/>
        <v>0</v>
      </c>
      <c r="AD70" s="323">
        <f t="shared" si="17"/>
        <v>0</v>
      </c>
      <c r="AE70" s="323">
        <f t="shared" si="18"/>
        <v>0</v>
      </c>
      <c r="AF70" s="323">
        <f t="shared" si="43"/>
        <v>0</v>
      </c>
      <c r="AG70" s="323">
        <f t="shared" si="44"/>
        <v>0</v>
      </c>
      <c r="AH70" s="323">
        <f t="shared" si="19"/>
        <v>0</v>
      </c>
      <c r="AI70" s="323">
        <f t="shared" si="20"/>
        <v>0</v>
      </c>
      <c r="AJ70" s="323">
        <f t="shared" si="21"/>
        <v>0</v>
      </c>
      <c r="AK70" s="323">
        <f t="shared" si="22"/>
        <v>0</v>
      </c>
      <c r="AL70" s="323">
        <f t="shared" si="23"/>
        <v>0</v>
      </c>
      <c r="AM70" s="323">
        <f t="shared" si="24"/>
        <v>0</v>
      </c>
      <c r="AN70" s="323">
        <f t="shared" si="25"/>
        <v>0</v>
      </c>
      <c r="AO70" s="323">
        <f t="shared" si="26"/>
        <v>0</v>
      </c>
      <c r="AP70" s="323">
        <f t="shared" si="27"/>
        <v>0</v>
      </c>
      <c r="AQ70" s="323">
        <f t="shared" si="28"/>
        <v>0</v>
      </c>
      <c r="AR70" s="323">
        <f t="shared" si="29"/>
        <v>0</v>
      </c>
      <c r="AS70" s="323">
        <f t="shared" si="30"/>
        <v>0</v>
      </c>
      <c r="AT70" s="323">
        <f t="shared" si="31"/>
        <v>0</v>
      </c>
      <c r="AU70" s="323">
        <f t="shared" si="32"/>
        <v>0</v>
      </c>
      <c r="AV70" s="323">
        <f t="shared" si="33"/>
        <v>0</v>
      </c>
      <c r="AW70" s="323">
        <f t="shared" si="34"/>
        <v>0</v>
      </c>
      <c r="AX70" s="323">
        <f t="shared" si="35"/>
        <v>0</v>
      </c>
      <c r="AY70" s="323">
        <f t="shared" si="36"/>
        <v>0</v>
      </c>
      <c r="AZ70" s="323">
        <f t="shared" si="37"/>
        <v>0</v>
      </c>
      <c r="BA70" s="323">
        <f t="shared" si="38"/>
        <v>0</v>
      </c>
    </row>
    <row r="71" spans="1:53" s="320" customFormat="1" ht="16.5" customHeight="1">
      <c r="A71" s="63" t="str">
        <f t="array" ref="A71">IF(C71&lt;&gt;0,SUM(($C$11:C71&lt;&gt;0)*1),"")</f>
        <v/>
      </c>
      <c r="B71" s="321"/>
      <c r="C71" s="321"/>
      <c r="D71" s="321"/>
      <c r="E71" s="443"/>
      <c r="F71" s="377"/>
      <c r="G71" s="379"/>
      <c r="H71" s="379"/>
      <c r="I71" s="63" t="str">
        <f t="shared" si="0"/>
        <v/>
      </c>
      <c r="J71" s="323">
        <f t="shared" si="1"/>
        <v>0</v>
      </c>
      <c r="K71" s="323">
        <f t="shared" si="2"/>
        <v>0</v>
      </c>
      <c r="L71" s="323">
        <f t="shared" si="3"/>
        <v>0</v>
      </c>
      <c r="M71" s="323">
        <f t="shared" si="4"/>
        <v>0</v>
      </c>
      <c r="N71" s="323">
        <f t="shared" si="39"/>
        <v>0</v>
      </c>
      <c r="O71" s="323">
        <f t="shared" si="40"/>
        <v>0</v>
      </c>
      <c r="P71" s="323">
        <f t="shared" si="5"/>
        <v>0</v>
      </c>
      <c r="Q71" s="323">
        <f t="shared" si="6"/>
        <v>0</v>
      </c>
      <c r="R71" s="323">
        <f t="shared" si="7"/>
        <v>0</v>
      </c>
      <c r="S71" s="323">
        <f t="shared" si="8"/>
        <v>0</v>
      </c>
      <c r="T71" s="323">
        <f t="shared" si="41"/>
        <v>0</v>
      </c>
      <c r="U71" s="323">
        <f t="shared" si="42"/>
        <v>0</v>
      </c>
      <c r="V71" s="323">
        <f t="shared" si="9"/>
        <v>0</v>
      </c>
      <c r="W71" s="323">
        <f t="shared" si="10"/>
        <v>0</v>
      </c>
      <c r="X71" s="323">
        <f t="shared" si="11"/>
        <v>0</v>
      </c>
      <c r="Y71" s="323">
        <f t="shared" si="12"/>
        <v>0</v>
      </c>
      <c r="Z71" s="323">
        <f t="shared" si="13"/>
        <v>0</v>
      </c>
      <c r="AA71" s="323">
        <f t="shared" si="14"/>
        <v>0</v>
      </c>
      <c r="AB71" s="323">
        <f t="shared" si="15"/>
        <v>0</v>
      </c>
      <c r="AC71" s="323">
        <f t="shared" si="16"/>
        <v>0</v>
      </c>
      <c r="AD71" s="323">
        <f t="shared" si="17"/>
        <v>0</v>
      </c>
      <c r="AE71" s="323">
        <f t="shared" si="18"/>
        <v>0</v>
      </c>
      <c r="AF71" s="323">
        <f t="shared" si="43"/>
        <v>0</v>
      </c>
      <c r="AG71" s="323">
        <f t="shared" si="44"/>
        <v>0</v>
      </c>
      <c r="AH71" s="323">
        <f t="shared" si="19"/>
        <v>0</v>
      </c>
      <c r="AI71" s="323">
        <f t="shared" si="20"/>
        <v>0</v>
      </c>
      <c r="AJ71" s="323">
        <f t="shared" si="21"/>
        <v>0</v>
      </c>
      <c r="AK71" s="323">
        <f t="shared" si="22"/>
        <v>0</v>
      </c>
      <c r="AL71" s="323">
        <f t="shared" si="23"/>
        <v>0</v>
      </c>
      <c r="AM71" s="323">
        <f t="shared" si="24"/>
        <v>0</v>
      </c>
      <c r="AN71" s="323">
        <f t="shared" si="25"/>
        <v>0</v>
      </c>
      <c r="AO71" s="323">
        <f t="shared" si="26"/>
        <v>0</v>
      </c>
      <c r="AP71" s="323">
        <f t="shared" si="27"/>
        <v>0</v>
      </c>
      <c r="AQ71" s="323">
        <f t="shared" si="28"/>
        <v>0</v>
      </c>
      <c r="AR71" s="323">
        <f t="shared" si="29"/>
        <v>0</v>
      </c>
      <c r="AS71" s="323">
        <f t="shared" si="30"/>
        <v>0</v>
      </c>
      <c r="AT71" s="323">
        <f t="shared" si="31"/>
        <v>0</v>
      </c>
      <c r="AU71" s="323">
        <f t="shared" si="32"/>
        <v>0</v>
      </c>
      <c r="AV71" s="323">
        <f t="shared" si="33"/>
        <v>0</v>
      </c>
      <c r="AW71" s="323">
        <f t="shared" si="34"/>
        <v>0</v>
      </c>
      <c r="AX71" s="323">
        <f t="shared" si="35"/>
        <v>0</v>
      </c>
      <c r="AY71" s="323">
        <f t="shared" si="36"/>
        <v>0</v>
      </c>
      <c r="AZ71" s="323">
        <f t="shared" si="37"/>
        <v>0</v>
      </c>
      <c r="BA71" s="323">
        <f t="shared" si="38"/>
        <v>0</v>
      </c>
    </row>
    <row r="72" spans="1:53" s="320" customFormat="1" ht="16.5" customHeight="1">
      <c r="A72" s="63" t="str">
        <f t="array" ref="A72">IF(C72&lt;&gt;0,SUM(($C$11:C72&lt;&gt;0)*1),"")</f>
        <v/>
      </c>
      <c r="B72" s="321"/>
      <c r="C72" s="321"/>
      <c r="D72" s="321"/>
      <c r="E72" s="443"/>
      <c r="F72" s="377"/>
      <c r="G72" s="379"/>
      <c r="H72" s="379"/>
      <c r="I72" s="63" t="str">
        <f t="shared" si="0"/>
        <v/>
      </c>
      <c r="J72" s="323">
        <f t="shared" si="1"/>
        <v>0</v>
      </c>
      <c r="K72" s="323">
        <f t="shared" si="2"/>
        <v>0</v>
      </c>
      <c r="L72" s="323">
        <f t="shared" si="3"/>
        <v>0</v>
      </c>
      <c r="M72" s="323">
        <f t="shared" si="4"/>
        <v>0</v>
      </c>
      <c r="N72" s="323">
        <f t="shared" si="39"/>
        <v>0</v>
      </c>
      <c r="O72" s="323">
        <f t="shared" si="40"/>
        <v>0</v>
      </c>
      <c r="P72" s="323">
        <f t="shared" si="5"/>
        <v>0</v>
      </c>
      <c r="Q72" s="323">
        <f t="shared" si="6"/>
        <v>0</v>
      </c>
      <c r="R72" s="323">
        <f t="shared" si="7"/>
        <v>0</v>
      </c>
      <c r="S72" s="323">
        <f t="shared" si="8"/>
        <v>0</v>
      </c>
      <c r="T72" s="323">
        <f t="shared" si="41"/>
        <v>0</v>
      </c>
      <c r="U72" s="323">
        <f t="shared" si="42"/>
        <v>0</v>
      </c>
      <c r="V72" s="323">
        <f t="shared" si="9"/>
        <v>0</v>
      </c>
      <c r="W72" s="323">
        <f t="shared" si="10"/>
        <v>0</v>
      </c>
      <c r="X72" s="323">
        <f t="shared" si="11"/>
        <v>0</v>
      </c>
      <c r="Y72" s="323">
        <f t="shared" si="12"/>
        <v>0</v>
      </c>
      <c r="Z72" s="323">
        <f t="shared" si="13"/>
        <v>0</v>
      </c>
      <c r="AA72" s="323">
        <f t="shared" si="14"/>
        <v>0</v>
      </c>
      <c r="AB72" s="323">
        <f t="shared" si="15"/>
        <v>0</v>
      </c>
      <c r="AC72" s="323">
        <f t="shared" si="16"/>
        <v>0</v>
      </c>
      <c r="AD72" s="323">
        <f t="shared" si="17"/>
        <v>0</v>
      </c>
      <c r="AE72" s="323">
        <f t="shared" si="18"/>
        <v>0</v>
      </c>
      <c r="AF72" s="323">
        <f t="shared" si="43"/>
        <v>0</v>
      </c>
      <c r="AG72" s="323">
        <f t="shared" si="44"/>
        <v>0</v>
      </c>
      <c r="AH72" s="323">
        <f t="shared" si="19"/>
        <v>0</v>
      </c>
      <c r="AI72" s="323">
        <f t="shared" si="20"/>
        <v>0</v>
      </c>
      <c r="AJ72" s="323">
        <f t="shared" si="21"/>
        <v>0</v>
      </c>
      <c r="AK72" s="323">
        <f t="shared" si="22"/>
        <v>0</v>
      </c>
      <c r="AL72" s="323">
        <f t="shared" si="23"/>
        <v>0</v>
      </c>
      <c r="AM72" s="323">
        <f t="shared" si="24"/>
        <v>0</v>
      </c>
      <c r="AN72" s="323">
        <f t="shared" si="25"/>
        <v>0</v>
      </c>
      <c r="AO72" s="323">
        <f t="shared" si="26"/>
        <v>0</v>
      </c>
      <c r="AP72" s="323">
        <f t="shared" si="27"/>
        <v>0</v>
      </c>
      <c r="AQ72" s="323">
        <f t="shared" si="28"/>
        <v>0</v>
      </c>
      <c r="AR72" s="323">
        <f t="shared" si="29"/>
        <v>0</v>
      </c>
      <c r="AS72" s="323">
        <f t="shared" si="30"/>
        <v>0</v>
      </c>
      <c r="AT72" s="323">
        <f t="shared" si="31"/>
        <v>0</v>
      </c>
      <c r="AU72" s="323">
        <f t="shared" si="32"/>
        <v>0</v>
      </c>
      <c r="AV72" s="323">
        <f t="shared" si="33"/>
        <v>0</v>
      </c>
      <c r="AW72" s="323">
        <f t="shared" si="34"/>
        <v>0</v>
      </c>
      <c r="AX72" s="323">
        <f t="shared" si="35"/>
        <v>0</v>
      </c>
      <c r="AY72" s="323">
        <f t="shared" si="36"/>
        <v>0</v>
      </c>
      <c r="AZ72" s="323">
        <f t="shared" si="37"/>
        <v>0</v>
      </c>
      <c r="BA72" s="323">
        <f t="shared" si="38"/>
        <v>0</v>
      </c>
    </row>
    <row r="73" spans="1:53" s="320" customFormat="1" ht="16.5" customHeight="1">
      <c r="A73" s="63" t="str">
        <f t="array" ref="A73">IF(C73&lt;&gt;0,SUM(($C$11:C73&lt;&gt;0)*1),"")</f>
        <v/>
      </c>
      <c r="B73" s="321"/>
      <c r="C73" s="321"/>
      <c r="D73" s="321"/>
      <c r="E73" s="443"/>
      <c r="F73" s="377"/>
      <c r="G73" s="379"/>
      <c r="H73" s="379"/>
      <c r="I73" s="63" t="str">
        <f t="shared" si="0"/>
        <v/>
      </c>
      <c r="J73" s="323">
        <f t="shared" si="1"/>
        <v>0</v>
      </c>
      <c r="K73" s="323">
        <f t="shared" si="2"/>
        <v>0</v>
      </c>
      <c r="L73" s="323">
        <f t="shared" si="3"/>
        <v>0</v>
      </c>
      <c r="M73" s="323">
        <f t="shared" si="4"/>
        <v>0</v>
      </c>
      <c r="N73" s="323">
        <f t="shared" si="39"/>
        <v>0</v>
      </c>
      <c r="O73" s="323">
        <f t="shared" si="40"/>
        <v>0</v>
      </c>
      <c r="P73" s="323">
        <f t="shared" si="5"/>
        <v>0</v>
      </c>
      <c r="Q73" s="323">
        <f t="shared" si="6"/>
        <v>0</v>
      </c>
      <c r="R73" s="323">
        <f t="shared" si="7"/>
        <v>0</v>
      </c>
      <c r="S73" s="323">
        <f t="shared" si="8"/>
        <v>0</v>
      </c>
      <c r="T73" s="323">
        <f t="shared" si="41"/>
        <v>0</v>
      </c>
      <c r="U73" s="323">
        <f t="shared" si="42"/>
        <v>0</v>
      </c>
      <c r="V73" s="323">
        <f t="shared" si="9"/>
        <v>0</v>
      </c>
      <c r="W73" s="323">
        <f t="shared" si="10"/>
        <v>0</v>
      </c>
      <c r="X73" s="323">
        <f t="shared" si="11"/>
        <v>0</v>
      </c>
      <c r="Y73" s="323">
        <f t="shared" si="12"/>
        <v>0</v>
      </c>
      <c r="Z73" s="323">
        <f t="shared" si="13"/>
        <v>0</v>
      </c>
      <c r="AA73" s="323">
        <f t="shared" si="14"/>
        <v>0</v>
      </c>
      <c r="AB73" s="323">
        <f t="shared" si="15"/>
        <v>0</v>
      </c>
      <c r="AC73" s="323">
        <f t="shared" si="16"/>
        <v>0</v>
      </c>
      <c r="AD73" s="323">
        <f t="shared" si="17"/>
        <v>0</v>
      </c>
      <c r="AE73" s="323">
        <f t="shared" si="18"/>
        <v>0</v>
      </c>
      <c r="AF73" s="323">
        <f t="shared" si="43"/>
        <v>0</v>
      </c>
      <c r="AG73" s="323">
        <f t="shared" si="44"/>
        <v>0</v>
      </c>
      <c r="AH73" s="323">
        <f t="shared" si="19"/>
        <v>0</v>
      </c>
      <c r="AI73" s="323">
        <f t="shared" si="20"/>
        <v>0</v>
      </c>
      <c r="AJ73" s="323">
        <f t="shared" si="21"/>
        <v>0</v>
      </c>
      <c r="AK73" s="323">
        <f t="shared" si="22"/>
        <v>0</v>
      </c>
      <c r="AL73" s="323">
        <f t="shared" si="23"/>
        <v>0</v>
      </c>
      <c r="AM73" s="323">
        <f t="shared" si="24"/>
        <v>0</v>
      </c>
      <c r="AN73" s="323">
        <f t="shared" si="25"/>
        <v>0</v>
      </c>
      <c r="AO73" s="323">
        <f t="shared" si="26"/>
        <v>0</v>
      </c>
      <c r="AP73" s="323">
        <f t="shared" si="27"/>
        <v>0</v>
      </c>
      <c r="AQ73" s="323">
        <f t="shared" si="28"/>
        <v>0</v>
      </c>
      <c r="AR73" s="323">
        <f t="shared" si="29"/>
        <v>0</v>
      </c>
      <c r="AS73" s="323">
        <f t="shared" si="30"/>
        <v>0</v>
      </c>
      <c r="AT73" s="323">
        <f t="shared" si="31"/>
        <v>0</v>
      </c>
      <c r="AU73" s="323">
        <f t="shared" si="32"/>
        <v>0</v>
      </c>
      <c r="AV73" s="323">
        <f t="shared" si="33"/>
        <v>0</v>
      </c>
      <c r="AW73" s="323">
        <f t="shared" si="34"/>
        <v>0</v>
      </c>
      <c r="AX73" s="323">
        <f t="shared" si="35"/>
        <v>0</v>
      </c>
      <c r="AY73" s="323">
        <f t="shared" si="36"/>
        <v>0</v>
      </c>
      <c r="AZ73" s="323">
        <f t="shared" si="37"/>
        <v>0</v>
      </c>
      <c r="BA73" s="323">
        <f t="shared" si="38"/>
        <v>0</v>
      </c>
    </row>
    <row r="74" spans="1:53" s="320" customFormat="1" ht="16.5" customHeight="1">
      <c r="A74" s="63" t="str">
        <f t="array" ref="A74">IF(C74&lt;&gt;0,SUM(($C$11:C74&lt;&gt;0)*1),"")</f>
        <v/>
      </c>
      <c r="B74" s="321"/>
      <c r="C74" s="321"/>
      <c r="D74" s="321"/>
      <c r="E74" s="443"/>
      <c r="F74" s="377"/>
      <c r="G74" s="379"/>
      <c r="H74" s="379"/>
      <c r="I74" s="63" t="str">
        <f t="shared" si="0"/>
        <v/>
      </c>
      <c r="J74" s="323">
        <f t="shared" si="1"/>
        <v>0</v>
      </c>
      <c r="K74" s="323">
        <f t="shared" si="2"/>
        <v>0</v>
      </c>
      <c r="L74" s="323">
        <f t="shared" si="3"/>
        <v>0</v>
      </c>
      <c r="M74" s="323">
        <f t="shared" si="4"/>
        <v>0</v>
      </c>
      <c r="N74" s="323">
        <f t="shared" si="39"/>
        <v>0</v>
      </c>
      <c r="O74" s="323">
        <f t="shared" si="40"/>
        <v>0</v>
      </c>
      <c r="P74" s="323">
        <f t="shared" si="5"/>
        <v>0</v>
      </c>
      <c r="Q74" s="323">
        <f t="shared" si="6"/>
        <v>0</v>
      </c>
      <c r="R74" s="323">
        <f t="shared" si="7"/>
        <v>0</v>
      </c>
      <c r="S74" s="323">
        <f t="shared" si="8"/>
        <v>0</v>
      </c>
      <c r="T74" s="323">
        <f t="shared" si="41"/>
        <v>0</v>
      </c>
      <c r="U74" s="323">
        <f t="shared" si="42"/>
        <v>0</v>
      </c>
      <c r="V74" s="323">
        <f t="shared" si="9"/>
        <v>0</v>
      </c>
      <c r="W74" s="323">
        <f t="shared" si="10"/>
        <v>0</v>
      </c>
      <c r="X74" s="323">
        <f t="shared" si="11"/>
        <v>0</v>
      </c>
      <c r="Y74" s="323">
        <f t="shared" si="12"/>
        <v>0</v>
      </c>
      <c r="Z74" s="323">
        <f t="shared" si="13"/>
        <v>0</v>
      </c>
      <c r="AA74" s="323">
        <f t="shared" si="14"/>
        <v>0</v>
      </c>
      <c r="AB74" s="323">
        <f t="shared" si="15"/>
        <v>0</v>
      </c>
      <c r="AC74" s="323">
        <f t="shared" si="16"/>
        <v>0</v>
      </c>
      <c r="AD74" s="323">
        <f t="shared" si="17"/>
        <v>0</v>
      </c>
      <c r="AE74" s="323">
        <f t="shared" si="18"/>
        <v>0</v>
      </c>
      <c r="AF74" s="323">
        <f t="shared" si="43"/>
        <v>0</v>
      </c>
      <c r="AG74" s="323">
        <f t="shared" si="44"/>
        <v>0</v>
      </c>
      <c r="AH74" s="323">
        <f t="shared" si="19"/>
        <v>0</v>
      </c>
      <c r="AI74" s="323">
        <f t="shared" si="20"/>
        <v>0</v>
      </c>
      <c r="AJ74" s="323">
        <f t="shared" si="21"/>
        <v>0</v>
      </c>
      <c r="AK74" s="323">
        <f t="shared" si="22"/>
        <v>0</v>
      </c>
      <c r="AL74" s="323">
        <f t="shared" si="23"/>
        <v>0</v>
      </c>
      <c r="AM74" s="323">
        <f t="shared" si="24"/>
        <v>0</v>
      </c>
      <c r="AN74" s="323">
        <f t="shared" si="25"/>
        <v>0</v>
      </c>
      <c r="AO74" s="323">
        <f t="shared" si="26"/>
        <v>0</v>
      </c>
      <c r="AP74" s="323">
        <f t="shared" si="27"/>
        <v>0</v>
      </c>
      <c r="AQ74" s="323">
        <f t="shared" si="28"/>
        <v>0</v>
      </c>
      <c r="AR74" s="323">
        <f t="shared" si="29"/>
        <v>0</v>
      </c>
      <c r="AS74" s="323">
        <f t="shared" si="30"/>
        <v>0</v>
      </c>
      <c r="AT74" s="323">
        <f t="shared" si="31"/>
        <v>0</v>
      </c>
      <c r="AU74" s="323">
        <f t="shared" si="32"/>
        <v>0</v>
      </c>
      <c r="AV74" s="323">
        <f t="shared" si="33"/>
        <v>0</v>
      </c>
      <c r="AW74" s="323">
        <f t="shared" si="34"/>
        <v>0</v>
      </c>
      <c r="AX74" s="323">
        <f t="shared" si="35"/>
        <v>0</v>
      </c>
      <c r="AY74" s="323">
        <f t="shared" si="36"/>
        <v>0</v>
      </c>
      <c r="AZ74" s="323">
        <f t="shared" si="37"/>
        <v>0</v>
      </c>
      <c r="BA74" s="323">
        <f t="shared" si="38"/>
        <v>0</v>
      </c>
    </row>
    <row r="75" spans="1:53" s="320" customFormat="1" ht="16.5" customHeight="1">
      <c r="A75" s="63" t="str">
        <f t="array" ref="A75">IF(C75&lt;&gt;0,SUM(($C$11:C75&lt;&gt;0)*1),"")</f>
        <v/>
      </c>
      <c r="B75" s="321"/>
      <c r="C75" s="321"/>
      <c r="D75" s="321"/>
      <c r="E75" s="443"/>
      <c r="F75" s="377"/>
      <c r="G75" s="379"/>
      <c r="H75" s="379"/>
      <c r="I75" s="63" t="str">
        <f t="shared" si="0"/>
        <v/>
      </c>
      <c r="J75" s="323">
        <f t="shared" ref="J75:J113" si="45">IF($G75="1111",$F75,0)</f>
        <v>0</v>
      </c>
      <c r="K75" s="323">
        <f t="shared" ref="K75:K113" si="46">IF($H75="1111",$F75,0)</f>
        <v>0</v>
      </c>
      <c r="L75" s="323">
        <f t="shared" ref="L75:N113" si="47">IF($G75="1121",$F75,0)</f>
        <v>0</v>
      </c>
      <c r="M75" s="323">
        <f t="shared" ref="M75:O113" si="48">IF($H75="1121",$F75,0)</f>
        <v>0</v>
      </c>
      <c r="N75" s="323">
        <f t="shared" si="39"/>
        <v>0</v>
      </c>
      <c r="O75" s="323">
        <f t="shared" si="40"/>
        <v>0</v>
      </c>
      <c r="P75" s="323">
        <f t="shared" ref="P75:P113" si="49">IF($G75="1331",$F75,0)</f>
        <v>0</v>
      </c>
      <c r="Q75" s="323">
        <f t="shared" ref="Q75:Q113" si="50">IF($H75="1331",$F75,0)</f>
        <v>0</v>
      </c>
      <c r="R75" s="323">
        <f t="shared" ref="R75:R113" si="51">IF($G75="1388",$F75,0)</f>
        <v>0</v>
      </c>
      <c r="S75" s="323">
        <f t="shared" ref="S75:S113" si="52">IF($H75="1388",$F75,0)</f>
        <v>0</v>
      </c>
      <c r="T75" s="323">
        <f t="shared" si="41"/>
        <v>0</v>
      </c>
      <c r="U75" s="323">
        <f t="shared" si="42"/>
        <v>0</v>
      </c>
      <c r="V75" s="323">
        <f t="shared" ref="V75:V113" si="53">IF($G75="331",$F75,0)</f>
        <v>0</v>
      </c>
      <c r="W75" s="323">
        <f t="shared" ref="W75:W113" si="54">IF($H75="331",$F75,0)</f>
        <v>0</v>
      </c>
      <c r="X75" s="323">
        <f t="shared" ref="X75:X113" si="55">IF($G75="3334",$F75,0)</f>
        <v>0</v>
      </c>
      <c r="Y75" s="323">
        <f t="shared" ref="Y75:Y113" si="56">IF($H75="3334",$F75,0)</f>
        <v>0</v>
      </c>
      <c r="Z75" s="323">
        <f t="shared" ref="Z75:Z113" si="57">IF($G75="33382",$F75,0)</f>
        <v>0</v>
      </c>
      <c r="AA75" s="323">
        <f t="shared" ref="AA75:AA113" si="58">IF($H75="33382",$F75,0)</f>
        <v>0</v>
      </c>
      <c r="AB75" s="323">
        <f t="shared" ref="AB75:AB113" si="59">IF($G75="3388",$F75,0)</f>
        <v>0</v>
      </c>
      <c r="AC75" s="323">
        <f t="shared" ref="AC75:AC113" si="60">IF($H75="3388",$F75,0)</f>
        <v>0</v>
      </c>
      <c r="AD75" s="323">
        <f t="shared" ref="AD75:AD113" si="61">IF($G75="3411",$F75,0)</f>
        <v>0</v>
      </c>
      <c r="AE75" s="323">
        <f t="shared" ref="AE75:AE113" si="62">IF($H75="3411",$F75,0)</f>
        <v>0</v>
      </c>
      <c r="AF75" s="323">
        <f t="shared" si="43"/>
        <v>0</v>
      </c>
      <c r="AG75" s="323">
        <f t="shared" si="44"/>
        <v>0</v>
      </c>
      <c r="AH75" s="323">
        <f t="shared" ref="AH75:AH113" si="63">IF($G75="4111",$F75,0)</f>
        <v>0</v>
      </c>
      <c r="AI75" s="323">
        <f t="shared" ref="AI75:AI113" si="64">IF($H75="4111",$F75,0)</f>
        <v>0</v>
      </c>
      <c r="AJ75" s="323">
        <f t="shared" ref="AJ75:AJ113" si="65">IF($G75="4211",$F75,0)</f>
        <v>0</v>
      </c>
      <c r="AK75" s="323">
        <f t="shared" ref="AK75:AK113" si="66">IF($H75="4211",$F75,0)</f>
        <v>0</v>
      </c>
      <c r="AL75" s="323">
        <f t="shared" ref="AL75:AL113" si="67">IF($G75="4212",$F75,0)</f>
        <v>0</v>
      </c>
      <c r="AM75" s="323">
        <f t="shared" ref="AM75:AM113" si="68">IF($H75="4212",$F75,0)</f>
        <v>0</v>
      </c>
      <c r="AN75" s="323">
        <f t="shared" ref="AN75:AN113" si="69">IF($G75="515",$F75,0)</f>
        <v>0</v>
      </c>
      <c r="AO75" s="323">
        <f t="shared" ref="AO75:AO113" si="70">IF($H75="515",$F75,0)</f>
        <v>0</v>
      </c>
      <c r="AP75" s="323">
        <f t="shared" ref="AP75:AP113" si="71">IF($G75="635",$F75,0)</f>
        <v>0</v>
      </c>
      <c r="AQ75" s="323">
        <f t="shared" ref="AQ75:AQ113" si="72">IF($H75="635",$F75,0)</f>
        <v>0</v>
      </c>
      <c r="AR75" s="323">
        <f t="shared" ref="AR75:AR113" si="73">IF($G75="642",$F75,0)</f>
        <v>0</v>
      </c>
      <c r="AS75" s="323">
        <f t="shared" ref="AS75:AS113" si="74">IF($H75="642",$F75,0)</f>
        <v>0</v>
      </c>
      <c r="AT75" s="323">
        <f t="shared" ref="AT75:AT113" si="75">IF($G75="711",$F75,0)</f>
        <v>0</v>
      </c>
      <c r="AU75" s="323">
        <f t="shared" ref="AU75:AU113" si="76">IF($H75="711",$F75,0)</f>
        <v>0</v>
      </c>
      <c r="AV75" s="323">
        <f t="shared" ref="AV75:AV113" si="77">IF($G75="811",$F75,0)</f>
        <v>0</v>
      </c>
      <c r="AW75" s="323">
        <f t="shared" ref="AW75:AW113" si="78">IF($H75="811",$F75,0)</f>
        <v>0</v>
      </c>
      <c r="AX75" s="323">
        <f t="shared" ref="AX75:AX113" si="79">IF($G75="821",$F75,0)</f>
        <v>0</v>
      </c>
      <c r="AY75" s="323">
        <f t="shared" ref="AY75:AY113" si="80">IF($H75="821",$F75,0)</f>
        <v>0</v>
      </c>
      <c r="AZ75" s="323">
        <f t="shared" ref="AZ75:AZ113" si="81">IF($G75="911",$F75,0)</f>
        <v>0</v>
      </c>
      <c r="BA75" s="323">
        <f t="shared" ref="BA75:BA113" si="82">IF($H75="911",$F75,0)</f>
        <v>0</v>
      </c>
    </row>
    <row r="76" spans="1:53" s="320" customFormat="1" ht="16.5" customHeight="1">
      <c r="A76" s="63" t="str">
        <f t="array" ref="A76">IF(C76&lt;&gt;0,SUM(($C$11:C76&lt;&gt;0)*1),"")</f>
        <v/>
      </c>
      <c r="B76" s="321"/>
      <c r="C76" s="321"/>
      <c r="D76" s="321"/>
      <c r="E76" s="443"/>
      <c r="F76" s="377"/>
      <c r="G76" s="379"/>
      <c r="H76" s="379"/>
      <c r="I76" s="63" t="str">
        <f t="shared" si="0"/>
        <v/>
      </c>
      <c r="J76" s="323">
        <f t="shared" si="45"/>
        <v>0</v>
      </c>
      <c r="K76" s="323">
        <f t="shared" si="46"/>
        <v>0</v>
      </c>
      <c r="L76" s="323">
        <f t="shared" si="47"/>
        <v>0</v>
      </c>
      <c r="M76" s="323">
        <f t="shared" si="48"/>
        <v>0</v>
      </c>
      <c r="N76" s="323">
        <f t="shared" ref="N76:N139" si="83">IF($G76="1122",$F76,0)</f>
        <v>0</v>
      </c>
      <c r="O76" s="323">
        <f t="shared" ref="O76:O139" si="84">IF($H76="1122",$F76,0)</f>
        <v>0</v>
      </c>
      <c r="P76" s="323">
        <f t="shared" si="49"/>
        <v>0</v>
      </c>
      <c r="Q76" s="323">
        <f t="shared" si="50"/>
        <v>0</v>
      </c>
      <c r="R76" s="323">
        <f t="shared" si="51"/>
        <v>0</v>
      </c>
      <c r="S76" s="323">
        <f t="shared" si="52"/>
        <v>0</v>
      </c>
      <c r="T76" s="323">
        <f t="shared" ref="T76:T139" si="85">IF($G76="2412",$F76,0)</f>
        <v>0</v>
      </c>
      <c r="U76" s="323">
        <f t="shared" ref="U76:U139" si="86">IF($H76="2412",$F76,0)</f>
        <v>0</v>
      </c>
      <c r="V76" s="323">
        <f t="shared" si="53"/>
        <v>0</v>
      </c>
      <c r="W76" s="323">
        <f t="shared" si="54"/>
        <v>0</v>
      </c>
      <c r="X76" s="323">
        <f t="shared" si="55"/>
        <v>0</v>
      </c>
      <c r="Y76" s="323">
        <f t="shared" si="56"/>
        <v>0</v>
      </c>
      <c r="Z76" s="323">
        <f t="shared" si="57"/>
        <v>0</v>
      </c>
      <c r="AA76" s="323">
        <f t="shared" si="58"/>
        <v>0</v>
      </c>
      <c r="AB76" s="323">
        <f t="shared" si="59"/>
        <v>0</v>
      </c>
      <c r="AC76" s="323">
        <f t="shared" si="60"/>
        <v>0</v>
      </c>
      <c r="AD76" s="323">
        <f t="shared" si="61"/>
        <v>0</v>
      </c>
      <c r="AE76" s="323">
        <f t="shared" si="62"/>
        <v>0</v>
      </c>
      <c r="AF76" s="323">
        <f t="shared" ref="AF76:AF139" si="87">IF($G76="3412",$F76,0)</f>
        <v>0</v>
      </c>
      <c r="AG76" s="323">
        <f t="shared" ref="AG76:AG139" si="88">IF($H76="3412",$F76,0)</f>
        <v>0</v>
      </c>
      <c r="AH76" s="323">
        <f t="shared" si="63"/>
        <v>0</v>
      </c>
      <c r="AI76" s="323">
        <f t="shared" si="64"/>
        <v>0</v>
      </c>
      <c r="AJ76" s="323">
        <f t="shared" si="65"/>
        <v>0</v>
      </c>
      <c r="AK76" s="323">
        <f t="shared" si="66"/>
        <v>0</v>
      </c>
      <c r="AL76" s="323">
        <f t="shared" si="67"/>
        <v>0</v>
      </c>
      <c r="AM76" s="323">
        <f t="shared" si="68"/>
        <v>0</v>
      </c>
      <c r="AN76" s="323">
        <f t="shared" si="69"/>
        <v>0</v>
      </c>
      <c r="AO76" s="323">
        <f t="shared" si="70"/>
        <v>0</v>
      </c>
      <c r="AP76" s="323">
        <f t="shared" si="71"/>
        <v>0</v>
      </c>
      <c r="AQ76" s="323">
        <f t="shared" si="72"/>
        <v>0</v>
      </c>
      <c r="AR76" s="323">
        <f t="shared" si="73"/>
        <v>0</v>
      </c>
      <c r="AS76" s="323">
        <f t="shared" si="74"/>
        <v>0</v>
      </c>
      <c r="AT76" s="323">
        <f t="shared" si="75"/>
        <v>0</v>
      </c>
      <c r="AU76" s="323">
        <f t="shared" si="76"/>
        <v>0</v>
      </c>
      <c r="AV76" s="323">
        <f t="shared" si="77"/>
        <v>0</v>
      </c>
      <c r="AW76" s="323">
        <f t="shared" si="78"/>
        <v>0</v>
      </c>
      <c r="AX76" s="323">
        <f t="shared" si="79"/>
        <v>0</v>
      </c>
      <c r="AY76" s="323">
        <f t="shared" si="80"/>
        <v>0</v>
      </c>
      <c r="AZ76" s="323">
        <f t="shared" si="81"/>
        <v>0</v>
      </c>
      <c r="BA76" s="323">
        <f t="shared" si="82"/>
        <v>0</v>
      </c>
    </row>
    <row r="77" spans="1:53" s="320" customFormat="1" ht="16.5" customHeight="1">
      <c r="A77" s="63" t="str">
        <f t="array" ref="A77">IF(C77&lt;&gt;0,SUM(($C$11:C77&lt;&gt;0)*1),"")</f>
        <v/>
      </c>
      <c r="B77" s="321"/>
      <c r="C77" s="321"/>
      <c r="D77" s="321"/>
      <c r="E77" s="443"/>
      <c r="F77" s="377"/>
      <c r="G77" s="379"/>
      <c r="H77" s="379"/>
      <c r="I77" s="63" t="str">
        <f t="shared" si="0"/>
        <v/>
      </c>
      <c r="J77" s="323">
        <f t="shared" si="45"/>
        <v>0</v>
      </c>
      <c r="K77" s="323">
        <f t="shared" si="46"/>
        <v>0</v>
      </c>
      <c r="L77" s="323">
        <f t="shared" si="47"/>
        <v>0</v>
      </c>
      <c r="M77" s="323">
        <f t="shared" si="48"/>
        <v>0</v>
      </c>
      <c r="N77" s="323">
        <f t="shared" si="83"/>
        <v>0</v>
      </c>
      <c r="O77" s="323">
        <f t="shared" si="84"/>
        <v>0</v>
      </c>
      <c r="P77" s="323">
        <f t="shared" si="49"/>
        <v>0</v>
      </c>
      <c r="Q77" s="323">
        <f t="shared" si="50"/>
        <v>0</v>
      </c>
      <c r="R77" s="323">
        <f t="shared" si="51"/>
        <v>0</v>
      </c>
      <c r="S77" s="323">
        <f t="shared" si="52"/>
        <v>0</v>
      </c>
      <c r="T77" s="323">
        <f t="shared" si="85"/>
        <v>0</v>
      </c>
      <c r="U77" s="323">
        <f t="shared" si="86"/>
        <v>0</v>
      </c>
      <c r="V77" s="323">
        <f t="shared" si="53"/>
        <v>0</v>
      </c>
      <c r="W77" s="323">
        <f t="shared" si="54"/>
        <v>0</v>
      </c>
      <c r="X77" s="323">
        <f t="shared" si="55"/>
        <v>0</v>
      </c>
      <c r="Y77" s="323">
        <f t="shared" si="56"/>
        <v>0</v>
      </c>
      <c r="Z77" s="323">
        <f t="shared" si="57"/>
        <v>0</v>
      </c>
      <c r="AA77" s="323">
        <f t="shared" si="58"/>
        <v>0</v>
      </c>
      <c r="AB77" s="323">
        <f t="shared" si="59"/>
        <v>0</v>
      </c>
      <c r="AC77" s="323">
        <f t="shared" si="60"/>
        <v>0</v>
      </c>
      <c r="AD77" s="323">
        <f t="shared" si="61"/>
        <v>0</v>
      </c>
      <c r="AE77" s="323">
        <f t="shared" si="62"/>
        <v>0</v>
      </c>
      <c r="AF77" s="323">
        <f t="shared" si="87"/>
        <v>0</v>
      </c>
      <c r="AG77" s="323">
        <f t="shared" si="88"/>
        <v>0</v>
      </c>
      <c r="AH77" s="323">
        <f t="shared" si="63"/>
        <v>0</v>
      </c>
      <c r="AI77" s="323">
        <f t="shared" si="64"/>
        <v>0</v>
      </c>
      <c r="AJ77" s="323">
        <f t="shared" si="65"/>
        <v>0</v>
      </c>
      <c r="AK77" s="323">
        <f t="shared" si="66"/>
        <v>0</v>
      </c>
      <c r="AL77" s="323">
        <f t="shared" si="67"/>
        <v>0</v>
      </c>
      <c r="AM77" s="323">
        <f t="shared" si="68"/>
        <v>0</v>
      </c>
      <c r="AN77" s="323">
        <f t="shared" si="69"/>
        <v>0</v>
      </c>
      <c r="AO77" s="323">
        <f t="shared" si="70"/>
        <v>0</v>
      </c>
      <c r="AP77" s="323">
        <f t="shared" si="71"/>
        <v>0</v>
      </c>
      <c r="AQ77" s="323">
        <f t="shared" si="72"/>
        <v>0</v>
      </c>
      <c r="AR77" s="323">
        <f t="shared" si="73"/>
        <v>0</v>
      </c>
      <c r="AS77" s="323">
        <f t="shared" si="74"/>
        <v>0</v>
      </c>
      <c r="AT77" s="323">
        <f t="shared" si="75"/>
        <v>0</v>
      </c>
      <c r="AU77" s="323">
        <f t="shared" si="76"/>
        <v>0</v>
      </c>
      <c r="AV77" s="323">
        <f t="shared" si="77"/>
        <v>0</v>
      </c>
      <c r="AW77" s="323">
        <f t="shared" si="78"/>
        <v>0</v>
      </c>
      <c r="AX77" s="323">
        <f t="shared" si="79"/>
        <v>0</v>
      </c>
      <c r="AY77" s="323">
        <f t="shared" si="80"/>
        <v>0</v>
      </c>
      <c r="AZ77" s="323">
        <f t="shared" si="81"/>
        <v>0</v>
      </c>
      <c r="BA77" s="323">
        <f t="shared" si="82"/>
        <v>0</v>
      </c>
    </row>
    <row r="78" spans="1:53" s="320" customFormat="1" ht="16.5" customHeight="1">
      <c r="A78" s="63" t="str">
        <f t="array" ref="A78">IF(C78&lt;&gt;0,SUM(($C$11:C78&lt;&gt;0)*1),"")</f>
        <v/>
      </c>
      <c r="B78" s="321"/>
      <c r="C78" s="321"/>
      <c r="D78" s="321"/>
      <c r="E78" s="443"/>
      <c r="F78" s="377"/>
      <c r="G78" s="379"/>
      <c r="H78" s="379"/>
      <c r="I78" s="63" t="str">
        <f t="shared" si="0"/>
        <v/>
      </c>
      <c r="J78" s="323">
        <f t="shared" si="45"/>
        <v>0</v>
      </c>
      <c r="K78" s="323">
        <f t="shared" si="46"/>
        <v>0</v>
      </c>
      <c r="L78" s="323">
        <f t="shared" si="47"/>
        <v>0</v>
      </c>
      <c r="M78" s="323">
        <f t="shared" si="48"/>
        <v>0</v>
      </c>
      <c r="N78" s="323">
        <f t="shared" si="83"/>
        <v>0</v>
      </c>
      <c r="O78" s="323">
        <f t="shared" si="84"/>
        <v>0</v>
      </c>
      <c r="P78" s="323">
        <f t="shared" si="49"/>
        <v>0</v>
      </c>
      <c r="Q78" s="323">
        <f t="shared" si="50"/>
        <v>0</v>
      </c>
      <c r="R78" s="323">
        <f t="shared" si="51"/>
        <v>0</v>
      </c>
      <c r="S78" s="323">
        <f t="shared" si="52"/>
        <v>0</v>
      </c>
      <c r="T78" s="323">
        <f t="shared" si="85"/>
        <v>0</v>
      </c>
      <c r="U78" s="323">
        <f t="shared" si="86"/>
        <v>0</v>
      </c>
      <c r="V78" s="323">
        <f t="shared" si="53"/>
        <v>0</v>
      </c>
      <c r="W78" s="323">
        <f t="shared" si="54"/>
        <v>0</v>
      </c>
      <c r="X78" s="323">
        <f t="shared" si="55"/>
        <v>0</v>
      </c>
      <c r="Y78" s="323">
        <f t="shared" si="56"/>
        <v>0</v>
      </c>
      <c r="Z78" s="323">
        <f t="shared" si="57"/>
        <v>0</v>
      </c>
      <c r="AA78" s="323">
        <f t="shared" si="58"/>
        <v>0</v>
      </c>
      <c r="AB78" s="323">
        <f t="shared" si="59"/>
        <v>0</v>
      </c>
      <c r="AC78" s="323">
        <f t="shared" si="60"/>
        <v>0</v>
      </c>
      <c r="AD78" s="323">
        <f t="shared" si="61"/>
        <v>0</v>
      </c>
      <c r="AE78" s="323">
        <f t="shared" si="62"/>
        <v>0</v>
      </c>
      <c r="AF78" s="323">
        <f t="shared" si="87"/>
        <v>0</v>
      </c>
      <c r="AG78" s="323">
        <f t="shared" si="88"/>
        <v>0</v>
      </c>
      <c r="AH78" s="323">
        <f t="shared" si="63"/>
        <v>0</v>
      </c>
      <c r="AI78" s="323">
        <f t="shared" si="64"/>
        <v>0</v>
      </c>
      <c r="AJ78" s="323">
        <f t="shared" si="65"/>
        <v>0</v>
      </c>
      <c r="AK78" s="323">
        <f t="shared" si="66"/>
        <v>0</v>
      </c>
      <c r="AL78" s="323">
        <f t="shared" si="67"/>
        <v>0</v>
      </c>
      <c r="AM78" s="323">
        <f t="shared" si="68"/>
        <v>0</v>
      </c>
      <c r="AN78" s="323">
        <f t="shared" si="69"/>
        <v>0</v>
      </c>
      <c r="AO78" s="323">
        <f t="shared" si="70"/>
        <v>0</v>
      </c>
      <c r="AP78" s="323">
        <f t="shared" si="71"/>
        <v>0</v>
      </c>
      <c r="AQ78" s="323">
        <f t="shared" si="72"/>
        <v>0</v>
      </c>
      <c r="AR78" s="323">
        <f t="shared" si="73"/>
        <v>0</v>
      </c>
      <c r="AS78" s="323">
        <f t="shared" si="74"/>
        <v>0</v>
      </c>
      <c r="AT78" s="323">
        <f t="shared" si="75"/>
        <v>0</v>
      </c>
      <c r="AU78" s="323">
        <f t="shared" si="76"/>
        <v>0</v>
      </c>
      <c r="AV78" s="323">
        <f t="shared" si="77"/>
        <v>0</v>
      </c>
      <c r="AW78" s="323">
        <f t="shared" si="78"/>
        <v>0</v>
      </c>
      <c r="AX78" s="323">
        <f t="shared" si="79"/>
        <v>0</v>
      </c>
      <c r="AY78" s="323">
        <f t="shared" si="80"/>
        <v>0</v>
      </c>
      <c r="AZ78" s="323">
        <f t="shared" si="81"/>
        <v>0</v>
      </c>
      <c r="BA78" s="323">
        <f t="shared" si="82"/>
        <v>0</v>
      </c>
    </row>
    <row r="79" spans="1:53" s="320" customFormat="1" ht="16.5" customHeight="1">
      <c r="A79" s="63" t="str">
        <f t="array" ref="A79">IF(C79&lt;&gt;0,SUM(($C$11:C79&lt;&gt;0)*1),"")</f>
        <v/>
      </c>
      <c r="B79" s="321"/>
      <c r="C79" s="321"/>
      <c r="D79" s="321"/>
      <c r="E79" s="443"/>
      <c r="F79" s="377"/>
      <c r="G79" s="379"/>
      <c r="H79" s="379"/>
      <c r="I79" s="63" t="str">
        <f t="shared" si="0"/>
        <v/>
      </c>
      <c r="J79" s="323">
        <f t="shared" si="45"/>
        <v>0</v>
      </c>
      <c r="K79" s="323">
        <f t="shared" si="46"/>
        <v>0</v>
      </c>
      <c r="L79" s="323">
        <f t="shared" si="47"/>
        <v>0</v>
      </c>
      <c r="M79" s="323">
        <f t="shared" si="48"/>
        <v>0</v>
      </c>
      <c r="N79" s="323">
        <f t="shared" si="83"/>
        <v>0</v>
      </c>
      <c r="O79" s="323">
        <f t="shared" si="84"/>
        <v>0</v>
      </c>
      <c r="P79" s="323">
        <f t="shared" si="49"/>
        <v>0</v>
      </c>
      <c r="Q79" s="323">
        <f t="shared" si="50"/>
        <v>0</v>
      </c>
      <c r="R79" s="323">
        <f t="shared" si="51"/>
        <v>0</v>
      </c>
      <c r="S79" s="323">
        <f t="shared" si="52"/>
        <v>0</v>
      </c>
      <c r="T79" s="323">
        <f t="shared" si="85"/>
        <v>0</v>
      </c>
      <c r="U79" s="323">
        <f t="shared" si="86"/>
        <v>0</v>
      </c>
      <c r="V79" s="323">
        <f t="shared" si="53"/>
        <v>0</v>
      </c>
      <c r="W79" s="323">
        <f t="shared" si="54"/>
        <v>0</v>
      </c>
      <c r="X79" s="323">
        <f t="shared" si="55"/>
        <v>0</v>
      </c>
      <c r="Y79" s="323">
        <f t="shared" si="56"/>
        <v>0</v>
      </c>
      <c r="Z79" s="323">
        <f t="shared" si="57"/>
        <v>0</v>
      </c>
      <c r="AA79" s="323">
        <f t="shared" si="58"/>
        <v>0</v>
      </c>
      <c r="AB79" s="323">
        <f t="shared" si="59"/>
        <v>0</v>
      </c>
      <c r="AC79" s="323">
        <f t="shared" si="60"/>
        <v>0</v>
      </c>
      <c r="AD79" s="323">
        <f t="shared" si="61"/>
        <v>0</v>
      </c>
      <c r="AE79" s="323">
        <f t="shared" si="62"/>
        <v>0</v>
      </c>
      <c r="AF79" s="323">
        <f t="shared" si="87"/>
        <v>0</v>
      </c>
      <c r="AG79" s="323">
        <f t="shared" si="88"/>
        <v>0</v>
      </c>
      <c r="AH79" s="323">
        <f t="shared" si="63"/>
        <v>0</v>
      </c>
      <c r="AI79" s="323">
        <f t="shared" si="64"/>
        <v>0</v>
      </c>
      <c r="AJ79" s="323">
        <f t="shared" si="65"/>
        <v>0</v>
      </c>
      <c r="AK79" s="323">
        <f t="shared" si="66"/>
        <v>0</v>
      </c>
      <c r="AL79" s="323">
        <f t="shared" si="67"/>
        <v>0</v>
      </c>
      <c r="AM79" s="323">
        <f t="shared" si="68"/>
        <v>0</v>
      </c>
      <c r="AN79" s="323">
        <f t="shared" si="69"/>
        <v>0</v>
      </c>
      <c r="AO79" s="323">
        <f t="shared" si="70"/>
        <v>0</v>
      </c>
      <c r="AP79" s="323">
        <f t="shared" si="71"/>
        <v>0</v>
      </c>
      <c r="AQ79" s="323">
        <f t="shared" si="72"/>
        <v>0</v>
      </c>
      <c r="AR79" s="323">
        <f t="shared" si="73"/>
        <v>0</v>
      </c>
      <c r="AS79" s="323">
        <f t="shared" si="74"/>
        <v>0</v>
      </c>
      <c r="AT79" s="323">
        <f t="shared" si="75"/>
        <v>0</v>
      </c>
      <c r="AU79" s="323">
        <f t="shared" si="76"/>
        <v>0</v>
      </c>
      <c r="AV79" s="323">
        <f t="shared" si="77"/>
        <v>0</v>
      </c>
      <c r="AW79" s="323">
        <f t="shared" si="78"/>
        <v>0</v>
      </c>
      <c r="AX79" s="323">
        <f t="shared" si="79"/>
        <v>0</v>
      </c>
      <c r="AY79" s="323">
        <f t="shared" si="80"/>
        <v>0</v>
      </c>
      <c r="AZ79" s="323">
        <f t="shared" si="81"/>
        <v>0</v>
      </c>
      <c r="BA79" s="323">
        <f t="shared" si="82"/>
        <v>0</v>
      </c>
    </row>
    <row r="80" spans="1:53" s="320" customFormat="1" ht="16.5" customHeight="1">
      <c r="A80" s="63" t="str">
        <f t="array" ref="A80">IF(C80&lt;&gt;0,SUM(($C$11:C80&lt;&gt;0)*1),"")</f>
        <v/>
      </c>
      <c r="B80" s="321"/>
      <c r="C80" s="321"/>
      <c r="D80" s="321"/>
      <c r="E80" s="443"/>
      <c r="F80" s="377"/>
      <c r="G80" s="379"/>
      <c r="H80" s="379"/>
      <c r="I80" s="63" t="str">
        <f t="shared" si="0"/>
        <v/>
      </c>
      <c r="J80" s="323">
        <f t="shared" si="45"/>
        <v>0</v>
      </c>
      <c r="K80" s="323">
        <f t="shared" si="46"/>
        <v>0</v>
      </c>
      <c r="L80" s="323">
        <f t="shared" si="47"/>
        <v>0</v>
      </c>
      <c r="M80" s="323">
        <f t="shared" si="48"/>
        <v>0</v>
      </c>
      <c r="N80" s="323">
        <f t="shared" si="83"/>
        <v>0</v>
      </c>
      <c r="O80" s="323">
        <f t="shared" si="84"/>
        <v>0</v>
      </c>
      <c r="P80" s="323">
        <f t="shared" si="49"/>
        <v>0</v>
      </c>
      <c r="Q80" s="323">
        <f t="shared" si="50"/>
        <v>0</v>
      </c>
      <c r="R80" s="323">
        <f t="shared" si="51"/>
        <v>0</v>
      </c>
      <c r="S80" s="323">
        <f t="shared" si="52"/>
        <v>0</v>
      </c>
      <c r="T80" s="323">
        <f t="shared" si="85"/>
        <v>0</v>
      </c>
      <c r="U80" s="323">
        <f t="shared" si="86"/>
        <v>0</v>
      </c>
      <c r="V80" s="323">
        <f t="shared" si="53"/>
        <v>0</v>
      </c>
      <c r="W80" s="323">
        <f t="shared" si="54"/>
        <v>0</v>
      </c>
      <c r="X80" s="323">
        <f t="shared" si="55"/>
        <v>0</v>
      </c>
      <c r="Y80" s="323">
        <f t="shared" si="56"/>
        <v>0</v>
      </c>
      <c r="Z80" s="323">
        <f t="shared" si="57"/>
        <v>0</v>
      </c>
      <c r="AA80" s="323">
        <f t="shared" si="58"/>
        <v>0</v>
      </c>
      <c r="AB80" s="323">
        <f t="shared" si="59"/>
        <v>0</v>
      </c>
      <c r="AC80" s="323">
        <f t="shared" si="60"/>
        <v>0</v>
      </c>
      <c r="AD80" s="323">
        <f t="shared" si="61"/>
        <v>0</v>
      </c>
      <c r="AE80" s="323">
        <f t="shared" si="62"/>
        <v>0</v>
      </c>
      <c r="AF80" s="323">
        <f t="shared" si="87"/>
        <v>0</v>
      </c>
      <c r="AG80" s="323">
        <f t="shared" si="88"/>
        <v>0</v>
      </c>
      <c r="AH80" s="323">
        <f t="shared" si="63"/>
        <v>0</v>
      </c>
      <c r="AI80" s="323">
        <f t="shared" si="64"/>
        <v>0</v>
      </c>
      <c r="AJ80" s="323">
        <f t="shared" si="65"/>
        <v>0</v>
      </c>
      <c r="AK80" s="323">
        <f t="shared" si="66"/>
        <v>0</v>
      </c>
      <c r="AL80" s="323">
        <f t="shared" si="67"/>
        <v>0</v>
      </c>
      <c r="AM80" s="323">
        <f t="shared" si="68"/>
        <v>0</v>
      </c>
      <c r="AN80" s="323">
        <f t="shared" si="69"/>
        <v>0</v>
      </c>
      <c r="AO80" s="323">
        <f t="shared" si="70"/>
        <v>0</v>
      </c>
      <c r="AP80" s="323">
        <f t="shared" si="71"/>
        <v>0</v>
      </c>
      <c r="AQ80" s="323">
        <f t="shared" si="72"/>
        <v>0</v>
      </c>
      <c r="AR80" s="323">
        <f t="shared" si="73"/>
        <v>0</v>
      </c>
      <c r="AS80" s="323">
        <f t="shared" si="74"/>
        <v>0</v>
      </c>
      <c r="AT80" s="323">
        <f t="shared" si="75"/>
        <v>0</v>
      </c>
      <c r="AU80" s="323">
        <f t="shared" si="76"/>
        <v>0</v>
      </c>
      <c r="AV80" s="323">
        <f t="shared" si="77"/>
        <v>0</v>
      </c>
      <c r="AW80" s="323">
        <f t="shared" si="78"/>
        <v>0</v>
      </c>
      <c r="AX80" s="323">
        <f t="shared" si="79"/>
        <v>0</v>
      </c>
      <c r="AY80" s="323">
        <f t="shared" si="80"/>
        <v>0</v>
      </c>
      <c r="AZ80" s="323">
        <f t="shared" si="81"/>
        <v>0</v>
      </c>
      <c r="BA80" s="323">
        <f t="shared" si="82"/>
        <v>0</v>
      </c>
    </row>
    <row r="81" spans="1:53" s="320" customFormat="1" ht="16.5" customHeight="1">
      <c r="A81" s="63" t="str">
        <f t="array" ref="A81">IF(C81&lt;&gt;0,SUM(($C$11:C81&lt;&gt;0)*1),"")</f>
        <v/>
      </c>
      <c r="B81" s="321"/>
      <c r="C81" s="321"/>
      <c r="D81" s="321"/>
      <c r="E81" s="443"/>
      <c r="F81" s="377"/>
      <c r="G81" s="379"/>
      <c r="H81" s="379"/>
      <c r="I81" s="63" t="str">
        <f t="shared" si="0"/>
        <v/>
      </c>
      <c r="J81" s="323">
        <f t="shared" si="45"/>
        <v>0</v>
      </c>
      <c r="K81" s="323">
        <f t="shared" si="46"/>
        <v>0</v>
      </c>
      <c r="L81" s="323">
        <f t="shared" si="47"/>
        <v>0</v>
      </c>
      <c r="M81" s="323">
        <f t="shared" si="48"/>
        <v>0</v>
      </c>
      <c r="N81" s="323">
        <f t="shared" si="83"/>
        <v>0</v>
      </c>
      <c r="O81" s="323">
        <f t="shared" si="84"/>
        <v>0</v>
      </c>
      <c r="P81" s="323">
        <f t="shared" si="49"/>
        <v>0</v>
      </c>
      <c r="Q81" s="323">
        <f t="shared" si="50"/>
        <v>0</v>
      </c>
      <c r="R81" s="323">
        <f t="shared" si="51"/>
        <v>0</v>
      </c>
      <c r="S81" s="323">
        <f t="shared" si="52"/>
        <v>0</v>
      </c>
      <c r="T81" s="323">
        <f t="shared" si="85"/>
        <v>0</v>
      </c>
      <c r="U81" s="323">
        <f t="shared" si="86"/>
        <v>0</v>
      </c>
      <c r="V81" s="323">
        <f t="shared" si="53"/>
        <v>0</v>
      </c>
      <c r="W81" s="323">
        <f t="shared" si="54"/>
        <v>0</v>
      </c>
      <c r="X81" s="323">
        <f t="shared" si="55"/>
        <v>0</v>
      </c>
      <c r="Y81" s="323">
        <f t="shared" si="56"/>
        <v>0</v>
      </c>
      <c r="Z81" s="323">
        <f t="shared" si="57"/>
        <v>0</v>
      </c>
      <c r="AA81" s="323">
        <f t="shared" si="58"/>
        <v>0</v>
      </c>
      <c r="AB81" s="323">
        <f t="shared" si="59"/>
        <v>0</v>
      </c>
      <c r="AC81" s="323">
        <f t="shared" si="60"/>
        <v>0</v>
      </c>
      <c r="AD81" s="323">
        <f t="shared" si="61"/>
        <v>0</v>
      </c>
      <c r="AE81" s="323">
        <f t="shared" si="62"/>
        <v>0</v>
      </c>
      <c r="AF81" s="323">
        <f t="shared" si="87"/>
        <v>0</v>
      </c>
      <c r="AG81" s="323">
        <f t="shared" si="88"/>
        <v>0</v>
      </c>
      <c r="AH81" s="323">
        <f t="shared" si="63"/>
        <v>0</v>
      </c>
      <c r="AI81" s="323">
        <f t="shared" si="64"/>
        <v>0</v>
      </c>
      <c r="AJ81" s="323">
        <f t="shared" si="65"/>
        <v>0</v>
      </c>
      <c r="AK81" s="323">
        <f t="shared" si="66"/>
        <v>0</v>
      </c>
      <c r="AL81" s="323">
        <f t="shared" si="67"/>
        <v>0</v>
      </c>
      <c r="AM81" s="323">
        <f t="shared" si="68"/>
        <v>0</v>
      </c>
      <c r="AN81" s="323">
        <f t="shared" si="69"/>
        <v>0</v>
      </c>
      <c r="AO81" s="323">
        <f t="shared" si="70"/>
        <v>0</v>
      </c>
      <c r="AP81" s="323">
        <f t="shared" si="71"/>
        <v>0</v>
      </c>
      <c r="AQ81" s="323">
        <f t="shared" si="72"/>
        <v>0</v>
      </c>
      <c r="AR81" s="323">
        <f t="shared" si="73"/>
        <v>0</v>
      </c>
      <c r="AS81" s="323">
        <f t="shared" si="74"/>
        <v>0</v>
      </c>
      <c r="AT81" s="323">
        <f t="shared" si="75"/>
        <v>0</v>
      </c>
      <c r="AU81" s="323">
        <f t="shared" si="76"/>
        <v>0</v>
      </c>
      <c r="AV81" s="323">
        <f t="shared" si="77"/>
        <v>0</v>
      </c>
      <c r="AW81" s="323">
        <f t="shared" si="78"/>
        <v>0</v>
      </c>
      <c r="AX81" s="323">
        <f t="shared" si="79"/>
        <v>0</v>
      </c>
      <c r="AY81" s="323">
        <f t="shared" si="80"/>
        <v>0</v>
      </c>
      <c r="AZ81" s="323">
        <f t="shared" si="81"/>
        <v>0</v>
      </c>
      <c r="BA81" s="323">
        <f t="shared" si="82"/>
        <v>0</v>
      </c>
    </row>
    <row r="82" spans="1:53" s="320" customFormat="1" ht="16.5" customHeight="1">
      <c r="A82" s="63" t="str">
        <f t="array" ref="A82">IF(C82&lt;&gt;0,SUM(($C$11:C82&lt;&gt;0)*1),"")</f>
        <v/>
      </c>
      <c r="B82" s="321"/>
      <c r="C82" s="321"/>
      <c r="D82" s="321"/>
      <c r="E82" s="443"/>
      <c r="F82" s="377"/>
      <c r="G82" s="379"/>
      <c r="H82" s="379"/>
      <c r="I82" s="63" t="str">
        <f t="shared" si="0"/>
        <v/>
      </c>
      <c r="J82" s="323">
        <f t="shared" si="45"/>
        <v>0</v>
      </c>
      <c r="K82" s="323">
        <f t="shared" si="46"/>
        <v>0</v>
      </c>
      <c r="L82" s="323">
        <f t="shared" si="47"/>
        <v>0</v>
      </c>
      <c r="M82" s="323">
        <f t="shared" si="48"/>
        <v>0</v>
      </c>
      <c r="N82" s="323">
        <f t="shared" si="83"/>
        <v>0</v>
      </c>
      <c r="O82" s="323">
        <f t="shared" si="84"/>
        <v>0</v>
      </c>
      <c r="P82" s="323">
        <f t="shared" si="49"/>
        <v>0</v>
      </c>
      <c r="Q82" s="323">
        <f t="shared" si="50"/>
        <v>0</v>
      </c>
      <c r="R82" s="323">
        <f t="shared" si="51"/>
        <v>0</v>
      </c>
      <c r="S82" s="323">
        <f t="shared" si="52"/>
        <v>0</v>
      </c>
      <c r="T82" s="323">
        <f t="shared" si="85"/>
        <v>0</v>
      </c>
      <c r="U82" s="323">
        <f t="shared" si="86"/>
        <v>0</v>
      </c>
      <c r="V82" s="323">
        <f t="shared" si="53"/>
        <v>0</v>
      </c>
      <c r="W82" s="323">
        <f t="shared" si="54"/>
        <v>0</v>
      </c>
      <c r="X82" s="323">
        <f t="shared" si="55"/>
        <v>0</v>
      </c>
      <c r="Y82" s="323">
        <f t="shared" si="56"/>
        <v>0</v>
      </c>
      <c r="Z82" s="323">
        <f t="shared" si="57"/>
        <v>0</v>
      </c>
      <c r="AA82" s="323">
        <f t="shared" si="58"/>
        <v>0</v>
      </c>
      <c r="AB82" s="323">
        <f t="shared" si="59"/>
        <v>0</v>
      </c>
      <c r="AC82" s="323">
        <f t="shared" si="60"/>
        <v>0</v>
      </c>
      <c r="AD82" s="323">
        <f t="shared" si="61"/>
        <v>0</v>
      </c>
      <c r="AE82" s="323">
        <f t="shared" si="62"/>
        <v>0</v>
      </c>
      <c r="AF82" s="323">
        <f t="shared" si="87"/>
        <v>0</v>
      </c>
      <c r="AG82" s="323">
        <f t="shared" si="88"/>
        <v>0</v>
      </c>
      <c r="AH82" s="323">
        <f t="shared" si="63"/>
        <v>0</v>
      </c>
      <c r="AI82" s="323">
        <f t="shared" si="64"/>
        <v>0</v>
      </c>
      <c r="AJ82" s="323">
        <f t="shared" si="65"/>
        <v>0</v>
      </c>
      <c r="AK82" s="323">
        <f t="shared" si="66"/>
        <v>0</v>
      </c>
      <c r="AL82" s="323">
        <f t="shared" si="67"/>
        <v>0</v>
      </c>
      <c r="AM82" s="323">
        <f t="shared" si="68"/>
        <v>0</v>
      </c>
      <c r="AN82" s="323">
        <f t="shared" si="69"/>
        <v>0</v>
      </c>
      <c r="AO82" s="323">
        <f t="shared" si="70"/>
        <v>0</v>
      </c>
      <c r="AP82" s="323">
        <f t="shared" si="71"/>
        <v>0</v>
      </c>
      <c r="AQ82" s="323">
        <f t="shared" si="72"/>
        <v>0</v>
      </c>
      <c r="AR82" s="323">
        <f t="shared" si="73"/>
        <v>0</v>
      </c>
      <c r="AS82" s="323">
        <f t="shared" si="74"/>
        <v>0</v>
      </c>
      <c r="AT82" s="323">
        <f t="shared" si="75"/>
        <v>0</v>
      </c>
      <c r="AU82" s="323">
        <f t="shared" si="76"/>
        <v>0</v>
      </c>
      <c r="AV82" s="323">
        <f t="shared" si="77"/>
        <v>0</v>
      </c>
      <c r="AW82" s="323">
        <f t="shared" si="78"/>
        <v>0</v>
      </c>
      <c r="AX82" s="323">
        <f t="shared" si="79"/>
        <v>0</v>
      </c>
      <c r="AY82" s="323">
        <f t="shared" si="80"/>
        <v>0</v>
      </c>
      <c r="AZ82" s="323">
        <f t="shared" si="81"/>
        <v>0</v>
      </c>
      <c r="BA82" s="323">
        <f t="shared" si="82"/>
        <v>0</v>
      </c>
    </row>
    <row r="83" spans="1:53" s="320" customFormat="1" ht="16.5" customHeight="1">
      <c r="A83" s="63" t="str">
        <f t="array" ref="A83">IF(C83&lt;&gt;0,SUM(($C$11:C83&lt;&gt;0)*1),"")</f>
        <v/>
      </c>
      <c r="B83" s="321"/>
      <c r="C83" s="321"/>
      <c r="D83" s="321"/>
      <c r="E83" s="443"/>
      <c r="F83" s="377"/>
      <c r="G83" s="379"/>
      <c r="H83" s="379"/>
      <c r="I83" s="63" t="str">
        <f t="shared" si="0"/>
        <v/>
      </c>
      <c r="J83" s="323">
        <f t="shared" si="45"/>
        <v>0</v>
      </c>
      <c r="K83" s="323">
        <f t="shared" si="46"/>
        <v>0</v>
      </c>
      <c r="L83" s="323">
        <f t="shared" si="47"/>
        <v>0</v>
      </c>
      <c r="M83" s="323">
        <f t="shared" si="48"/>
        <v>0</v>
      </c>
      <c r="N83" s="323">
        <f t="shared" si="83"/>
        <v>0</v>
      </c>
      <c r="O83" s="323">
        <f t="shared" si="84"/>
        <v>0</v>
      </c>
      <c r="P83" s="323">
        <f t="shared" si="49"/>
        <v>0</v>
      </c>
      <c r="Q83" s="323">
        <f t="shared" si="50"/>
        <v>0</v>
      </c>
      <c r="R83" s="323">
        <f t="shared" si="51"/>
        <v>0</v>
      </c>
      <c r="S83" s="323">
        <f t="shared" si="52"/>
        <v>0</v>
      </c>
      <c r="T83" s="323">
        <f t="shared" si="85"/>
        <v>0</v>
      </c>
      <c r="U83" s="323">
        <f t="shared" si="86"/>
        <v>0</v>
      </c>
      <c r="V83" s="323">
        <f t="shared" si="53"/>
        <v>0</v>
      </c>
      <c r="W83" s="323">
        <f t="shared" si="54"/>
        <v>0</v>
      </c>
      <c r="X83" s="323">
        <f t="shared" si="55"/>
        <v>0</v>
      </c>
      <c r="Y83" s="323">
        <f t="shared" si="56"/>
        <v>0</v>
      </c>
      <c r="Z83" s="323">
        <f t="shared" si="57"/>
        <v>0</v>
      </c>
      <c r="AA83" s="323">
        <f t="shared" si="58"/>
        <v>0</v>
      </c>
      <c r="AB83" s="323">
        <f t="shared" si="59"/>
        <v>0</v>
      </c>
      <c r="AC83" s="323">
        <f t="shared" si="60"/>
        <v>0</v>
      </c>
      <c r="AD83" s="323">
        <f t="shared" si="61"/>
        <v>0</v>
      </c>
      <c r="AE83" s="323">
        <f t="shared" si="62"/>
        <v>0</v>
      </c>
      <c r="AF83" s="323">
        <f t="shared" si="87"/>
        <v>0</v>
      </c>
      <c r="AG83" s="323">
        <f t="shared" si="88"/>
        <v>0</v>
      </c>
      <c r="AH83" s="323">
        <f t="shared" si="63"/>
        <v>0</v>
      </c>
      <c r="AI83" s="323">
        <f t="shared" si="64"/>
        <v>0</v>
      </c>
      <c r="AJ83" s="323">
        <f t="shared" si="65"/>
        <v>0</v>
      </c>
      <c r="AK83" s="323">
        <f t="shared" si="66"/>
        <v>0</v>
      </c>
      <c r="AL83" s="323">
        <f t="shared" si="67"/>
        <v>0</v>
      </c>
      <c r="AM83" s="323">
        <f t="shared" si="68"/>
        <v>0</v>
      </c>
      <c r="AN83" s="323">
        <f t="shared" si="69"/>
        <v>0</v>
      </c>
      <c r="AO83" s="323">
        <f t="shared" si="70"/>
        <v>0</v>
      </c>
      <c r="AP83" s="323">
        <f t="shared" si="71"/>
        <v>0</v>
      </c>
      <c r="AQ83" s="323">
        <f t="shared" si="72"/>
        <v>0</v>
      </c>
      <c r="AR83" s="323">
        <f t="shared" si="73"/>
        <v>0</v>
      </c>
      <c r="AS83" s="323">
        <f t="shared" si="74"/>
        <v>0</v>
      </c>
      <c r="AT83" s="323">
        <f t="shared" si="75"/>
        <v>0</v>
      </c>
      <c r="AU83" s="323">
        <f t="shared" si="76"/>
        <v>0</v>
      </c>
      <c r="AV83" s="323">
        <f t="shared" si="77"/>
        <v>0</v>
      </c>
      <c r="AW83" s="323">
        <f t="shared" si="78"/>
        <v>0</v>
      </c>
      <c r="AX83" s="323">
        <f t="shared" si="79"/>
        <v>0</v>
      </c>
      <c r="AY83" s="323">
        <f t="shared" si="80"/>
        <v>0</v>
      </c>
      <c r="AZ83" s="323">
        <f t="shared" si="81"/>
        <v>0</v>
      </c>
      <c r="BA83" s="323">
        <f t="shared" si="82"/>
        <v>0</v>
      </c>
    </row>
    <row r="84" spans="1:53" s="320" customFormat="1" ht="16.5" customHeight="1">
      <c r="A84" s="63" t="str">
        <f t="array" ref="A84">IF(C84&lt;&gt;0,SUM(($C$11:C84&lt;&gt;0)*1),"")</f>
        <v/>
      </c>
      <c r="B84" s="321"/>
      <c r="C84" s="321"/>
      <c r="D84" s="321"/>
      <c r="E84" s="443"/>
      <c r="F84" s="377"/>
      <c r="G84" s="379"/>
      <c r="H84" s="379"/>
      <c r="I84" s="63" t="str">
        <f t="shared" si="0"/>
        <v/>
      </c>
      <c r="J84" s="323">
        <f t="shared" si="45"/>
        <v>0</v>
      </c>
      <c r="K84" s="323">
        <f t="shared" si="46"/>
        <v>0</v>
      </c>
      <c r="L84" s="323">
        <f t="shared" si="47"/>
        <v>0</v>
      </c>
      <c r="M84" s="323">
        <f t="shared" si="48"/>
        <v>0</v>
      </c>
      <c r="N84" s="323">
        <f t="shared" si="83"/>
        <v>0</v>
      </c>
      <c r="O84" s="323">
        <f t="shared" si="84"/>
        <v>0</v>
      </c>
      <c r="P84" s="323">
        <f t="shared" si="49"/>
        <v>0</v>
      </c>
      <c r="Q84" s="323">
        <f t="shared" si="50"/>
        <v>0</v>
      </c>
      <c r="R84" s="323">
        <f t="shared" si="51"/>
        <v>0</v>
      </c>
      <c r="S84" s="323">
        <f t="shared" si="52"/>
        <v>0</v>
      </c>
      <c r="T84" s="323">
        <f t="shared" si="85"/>
        <v>0</v>
      </c>
      <c r="U84" s="323">
        <f t="shared" si="86"/>
        <v>0</v>
      </c>
      <c r="V84" s="323">
        <f t="shared" si="53"/>
        <v>0</v>
      </c>
      <c r="W84" s="323">
        <f t="shared" si="54"/>
        <v>0</v>
      </c>
      <c r="X84" s="323">
        <f t="shared" si="55"/>
        <v>0</v>
      </c>
      <c r="Y84" s="323">
        <f t="shared" si="56"/>
        <v>0</v>
      </c>
      <c r="Z84" s="323">
        <f t="shared" si="57"/>
        <v>0</v>
      </c>
      <c r="AA84" s="323">
        <f t="shared" si="58"/>
        <v>0</v>
      </c>
      <c r="AB84" s="323">
        <f t="shared" si="59"/>
        <v>0</v>
      </c>
      <c r="AC84" s="323">
        <f t="shared" si="60"/>
        <v>0</v>
      </c>
      <c r="AD84" s="323">
        <f t="shared" si="61"/>
        <v>0</v>
      </c>
      <c r="AE84" s="323">
        <f t="shared" si="62"/>
        <v>0</v>
      </c>
      <c r="AF84" s="323">
        <f t="shared" si="87"/>
        <v>0</v>
      </c>
      <c r="AG84" s="323">
        <f t="shared" si="88"/>
        <v>0</v>
      </c>
      <c r="AH84" s="323">
        <f t="shared" si="63"/>
        <v>0</v>
      </c>
      <c r="AI84" s="323">
        <f t="shared" si="64"/>
        <v>0</v>
      </c>
      <c r="AJ84" s="323">
        <f t="shared" si="65"/>
        <v>0</v>
      </c>
      <c r="AK84" s="323">
        <f t="shared" si="66"/>
        <v>0</v>
      </c>
      <c r="AL84" s="323">
        <f t="shared" si="67"/>
        <v>0</v>
      </c>
      <c r="AM84" s="323">
        <f t="shared" si="68"/>
        <v>0</v>
      </c>
      <c r="AN84" s="323">
        <f t="shared" si="69"/>
        <v>0</v>
      </c>
      <c r="AO84" s="323">
        <f t="shared" si="70"/>
        <v>0</v>
      </c>
      <c r="AP84" s="323">
        <f t="shared" si="71"/>
        <v>0</v>
      </c>
      <c r="AQ84" s="323">
        <f t="shared" si="72"/>
        <v>0</v>
      </c>
      <c r="AR84" s="323">
        <f t="shared" si="73"/>
        <v>0</v>
      </c>
      <c r="AS84" s="323">
        <f t="shared" si="74"/>
        <v>0</v>
      </c>
      <c r="AT84" s="323">
        <f t="shared" si="75"/>
        <v>0</v>
      </c>
      <c r="AU84" s="323">
        <f t="shared" si="76"/>
        <v>0</v>
      </c>
      <c r="AV84" s="323">
        <f t="shared" si="77"/>
        <v>0</v>
      </c>
      <c r="AW84" s="323">
        <f t="shared" si="78"/>
        <v>0</v>
      </c>
      <c r="AX84" s="323">
        <f t="shared" si="79"/>
        <v>0</v>
      </c>
      <c r="AY84" s="323">
        <f t="shared" si="80"/>
        <v>0</v>
      </c>
      <c r="AZ84" s="323">
        <f t="shared" si="81"/>
        <v>0</v>
      </c>
      <c r="BA84" s="323">
        <f t="shared" si="82"/>
        <v>0</v>
      </c>
    </row>
    <row r="85" spans="1:53" s="320" customFormat="1" ht="16.5" customHeight="1">
      <c r="A85" s="63" t="str">
        <f t="array" ref="A85">IF(C85&lt;&gt;0,SUM(($C$11:C85&lt;&gt;0)*1),"")</f>
        <v/>
      </c>
      <c r="B85" s="321"/>
      <c r="C85" s="321"/>
      <c r="D85" s="321"/>
      <c r="E85" s="443"/>
      <c r="F85" s="377"/>
      <c r="G85" s="379"/>
      <c r="H85" s="379"/>
      <c r="I85" s="63" t="str">
        <f t="shared" si="0"/>
        <v/>
      </c>
      <c r="J85" s="323">
        <f t="shared" si="45"/>
        <v>0</v>
      </c>
      <c r="K85" s="323">
        <f t="shared" si="46"/>
        <v>0</v>
      </c>
      <c r="L85" s="323">
        <f t="shared" si="47"/>
        <v>0</v>
      </c>
      <c r="M85" s="323">
        <f t="shared" si="48"/>
        <v>0</v>
      </c>
      <c r="N85" s="323">
        <f t="shared" si="83"/>
        <v>0</v>
      </c>
      <c r="O85" s="323">
        <f t="shared" si="84"/>
        <v>0</v>
      </c>
      <c r="P85" s="323">
        <f t="shared" si="49"/>
        <v>0</v>
      </c>
      <c r="Q85" s="323">
        <f t="shared" si="50"/>
        <v>0</v>
      </c>
      <c r="R85" s="323">
        <f t="shared" si="51"/>
        <v>0</v>
      </c>
      <c r="S85" s="323">
        <f t="shared" si="52"/>
        <v>0</v>
      </c>
      <c r="T85" s="323">
        <f t="shared" si="85"/>
        <v>0</v>
      </c>
      <c r="U85" s="323">
        <f t="shared" si="86"/>
        <v>0</v>
      </c>
      <c r="V85" s="323">
        <f t="shared" si="53"/>
        <v>0</v>
      </c>
      <c r="W85" s="323">
        <f t="shared" si="54"/>
        <v>0</v>
      </c>
      <c r="X85" s="323">
        <f t="shared" si="55"/>
        <v>0</v>
      </c>
      <c r="Y85" s="323">
        <f t="shared" si="56"/>
        <v>0</v>
      </c>
      <c r="Z85" s="323">
        <f t="shared" si="57"/>
        <v>0</v>
      </c>
      <c r="AA85" s="323">
        <f t="shared" si="58"/>
        <v>0</v>
      </c>
      <c r="AB85" s="323">
        <f t="shared" si="59"/>
        <v>0</v>
      </c>
      <c r="AC85" s="323">
        <f t="shared" si="60"/>
        <v>0</v>
      </c>
      <c r="AD85" s="323">
        <f t="shared" si="61"/>
        <v>0</v>
      </c>
      <c r="AE85" s="323">
        <f t="shared" si="62"/>
        <v>0</v>
      </c>
      <c r="AF85" s="323">
        <f t="shared" si="87"/>
        <v>0</v>
      </c>
      <c r="AG85" s="323">
        <f t="shared" si="88"/>
        <v>0</v>
      </c>
      <c r="AH85" s="323">
        <f t="shared" si="63"/>
        <v>0</v>
      </c>
      <c r="AI85" s="323">
        <f t="shared" si="64"/>
        <v>0</v>
      </c>
      <c r="AJ85" s="323">
        <f t="shared" si="65"/>
        <v>0</v>
      </c>
      <c r="AK85" s="323">
        <f t="shared" si="66"/>
        <v>0</v>
      </c>
      <c r="AL85" s="323">
        <f t="shared" si="67"/>
        <v>0</v>
      </c>
      <c r="AM85" s="323">
        <f t="shared" si="68"/>
        <v>0</v>
      </c>
      <c r="AN85" s="323">
        <f t="shared" si="69"/>
        <v>0</v>
      </c>
      <c r="AO85" s="323">
        <f t="shared" si="70"/>
        <v>0</v>
      </c>
      <c r="AP85" s="323">
        <f t="shared" si="71"/>
        <v>0</v>
      </c>
      <c r="AQ85" s="323">
        <f t="shared" si="72"/>
        <v>0</v>
      </c>
      <c r="AR85" s="323">
        <f t="shared" si="73"/>
        <v>0</v>
      </c>
      <c r="AS85" s="323">
        <f t="shared" si="74"/>
        <v>0</v>
      </c>
      <c r="AT85" s="323">
        <f t="shared" si="75"/>
        <v>0</v>
      </c>
      <c r="AU85" s="323">
        <f t="shared" si="76"/>
        <v>0</v>
      </c>
      <c r="AV85" s="323">
        <f t="shared" si="77"/>
        <v>0</v>
      </c>
      <c r="AW85" s="323">
        <f t="shared" si="78"/>
        <v>0</v>
      </c>
      <c r="AX85" s="323">
        <f t="shared" si="79"/>
        <v>0</v>
      </c>
      <c r="AY85" s="323">
        <f t="shared" si="80"/>
        <v>0</v>
      </c>
      <c r="AZ85" s="323">
        <f t="shared" si="81"/>
        <v>0</v>
      </c>
      <c r="BA85" s="323">
        <f t="shared" si="82"/>
        <v>0</v>
      </c>
    </row>
    <row r="86" spans="1:53" s="320" customFormat="1" ht="16.5" customHeight="1">
      <c r="A86" s="63" t="str">
        <f t="array" ref="A86">IF(C86&lt;&gt;0,SUM(($C$11:C86&lt;&gt;0)*1),"")</f>
        <v/>
      </c>
      <c r="B86" s="321"/>
      <c r="C86" s="321"/>
      <c r="D86" s="321"/>
      <c r="E86" s="443"/>
      <c r="F86" s="377"/>
      <c r="G86" s="379"/>
      <c r="H86" s="379"/>
      <c r="I86" s="63" t="str">
        <f t="shared" si="0"/>
        <v/>
      </c>
      <c r="J86" s="323">
        <f t="shared" si="45"/>
        <v>0</v>
      </c>
      <c r="K86" s="323">
        <f t="shared" si="46"/>
        <v>0</v>
      </c>
      <c r="L86" s="323">
        <f t="shared" si="47"/>
        <v>0</v>
      </c>
      <c r="M86" s="323">
        <f t="shared" si="48"/>
        <v>0</v>
      </c>
      <c r="N86" s="323">
        <f t="shared" si="83"/>
        <v>0</v>
      </c>
      <c r="O86" s="323">
        <f t="shared" si="84"/>
        <v>0</v>
      </c>
      <c r="P86" s="323">
        <f t="shared" si="49"/>
        <v>0</v>
      </c>
      <c r="Q86" s="323">
        <f t="shared" si="50"/>
        <v>0</v>
      </c>
      <c r="R86" s="323">
        <f t="shared" si="51"/>
        <v>0</v>
      </c>
      <c r="S86" s="323">
        <f t="shared" si="52"/>
        <v>0</v>
      </c>
      <c r="T86" s="323">
        <f t="shared" si="85"/>
        <v>0</v>
      </c>
      <c r="U86" s="323">
        <f t="shared" si="86"/>
        <v>0</v>
      </c>
      <c r="V86" s="323">
        <f t="shared" si="53"/>
        <v>0</v>
      </c>
      <c r="W86" s="323">
        <f t="shared" si="54"/>
        <v>0</v>
      </c>
      <c r="X86" s="323">
        <f t="shared" si="55"/>
        <v>0</v>
      </c>
      <c r="Y86" s="323">
        <f t="shared" si="56"/>
        <v>0</v>
      </c>
      <c r="Z86" s="323">
        <f t="shared" si="57"/>
        <v>0</v>
      </c>
      <c r="AA86" s="323">
        <f t="shared" si="58"/>
        <v>0</v>
      </c>
      <c r="AB86" s="323">
        <f t="shared" si="59"/>
        <v>0</v>
      </c>
      <c r="AC86" s="323">
        <f t="shared" si="60"/>
        <v>0</v>
      </c>
      <c r="AD86" s="323">
        <f t="shared" si="61"/>
        <v>0</v>
      </c>
      <c r="AE86" s="323">
        <f t="shared" si="62"/>
        <v>0</v>
      </c>
      <c r="AF86" s="323">
        <f t="shared" si="87"/>
        <v>0</v>
      </c>
      <c r="AG86" s="323">
        <f t="shared" si="88"/>
        <v>0</v>
      </c>
      <c r="AH86" s="323">
        <f t="shared" si="63"/>
        <v>0</v>
      </c>
      <c r="AI86" s="323">
        <f t="shared" si="64"/>
        <v>0</v>
      </c>
      <c r="AJ86" s="323">
        <f t="shared" si="65"/>
        <v>0</v>
      </c>
      <c r="AK86" s="323">
        <f t="shared" si="66"/>
        <v>0</v>
      </c>
      <c r="AL86" s="323">
        <f t="shared" si="67"/>
        <v>0</v>
      </c>
      <c r="AM86" s="323">
        <f t="shared" si="68"/>
        <v>0</v>
      </c>
      <c r="AN86" s="323">
        <f t="shared" si="69"/>
        <v>0</v>
      </c>
      <c r="AO86" s="323">
        <f t="shared" si="70"/>
        <v>0</v>
      </c>
      <c r="AP86" s="323">
        <f t="shared" si="71"/>
        <v>0</v>
      </c>
      <c r="AQ86" s="323">
        <f t="shared" si="72"/>
        <v>0</v>
      </c>
      <c r="AR86" s="323">
        <f t="shared" si="73"/>
        <v>0</v>
      </c>
      <c r="AS86" s="323">
        <f t="shared" si="74"/>
        <v>0</v>
      </c>
      <c r="AT86" s="323">
        <f t="shared" si="75"/>
        <v>0</v>
      </c>
      <c r="AU86" s="323">
        <f t="shared" si="76"/>
        <v>0</v>
      </c>
      <c r="AV86" s="323">
        <f t="shared" si="77"/>
        <v>0</v>
      </c>
      <c r="AW86" s="323">
        <f t="shared" si="78"/>
        <v>0</v>
      </c>
      <c r="AX86" s="323">
        <f t="shared" si="79"/>
        <v>0</v>
      </c>
      <c r="AY86" s="323">
        <f t="shared" si="80"/>
        <v>0</v>
      </c>
      <c r="AZ86" s="323">
        <f t="shared" si="81"/>
        <v>0</v>
      </c>
      <c r="BA86" s="323">
        <f t="shared" si="82"/>
        <v>0</v>
      </c>
    </row>
    <row r="87" spans="1:53" s="320" customFormat="1" ht="16.5" customHeight="1">
      <c r="A87" s="63" t="str">
        <f t="array" ref="A87">IF(C87&lt;&gt;0,SUM(($C$11:C87&lt;&gt;0)*1),"")</f>
        <v/>
      </c>
      <c r="B87" s="321"/>
      <c r="C87" s="321"/>
      <c r="D87" s="321"/>
      <c r="E87" s="443"/>
      <c r="F87" s="377"/>
      <c r="G87" s="379"/>
      <c r="H87" s="379"/>
      <c r="I87" s="63" t="str">
        <f t="shared" si="0"/>
        <v/>
      </c>
      <c r="J87" s="323">
        <f t="shared" si="45"/>
        <v>0</v>
      </c>
      <c r="K87" s="323">
        <f t="shared" si="46"/>
        <v>0</v>
      </c>
      <c r="L87" s="323">
        <f t="shared" si="47"/>
        <v>0</v>
      </c>
      <c r="M87" s="323">
        <f t="shared" si="48"/>
        <v>0</v>
      </c>
      <c r="N87" s="323">
        <f t="shared" si="83"/>
        <v>0</v>
      </c>
      <c r="O87" s="323">
        <f t="shared" si="84"/>
        <v>0</v>
      </c>
      <c r="P87" s="323">
        <f t="shared" si="49"/>
        <v>0</v>
      </c>
      <c r="Q87" s="323">
        <f t="shared" si="50"/>
        <v>0</v>
      </c>
      <c r="R87" s="323">
        <f t="shared" si="51"/>
        <v>0</v>
      </c>
      <c r="S87" s="323">
        <f t="shared" si="52"/>
        <v>0</v>
      </c>
      <c r="T87" s="323">
        <f t="shared" si="85"/>
        <v>0</v>
      </c>
      <c r="U87" s="323">
        <f t="shared" si="86"/>
        <v>0</v>
      </c>
      <c r="V87" s="323">
        <f t="shared" si="53"/>
        <v>0</v>
      </c>
      <c r="W87" s="323">
        <f t="shared" si="54"/>
        <v>0</v>
      </c>
      <c r="X87" s="323">
        <f t="shared" si="55"/>
        <v>0</v>
      </c>
      <c r="Y87" s="323">
        <f t="shared" si="56"/>
        <v>0</v>
      </c>
      <c r="Z87" s="323">
        <f t="shared" si="57"/>
        <v>0</v>
      </c>
      <c r="AA87" s="323">
        <f t="shared" si="58"/>
        <v>0</v>
      </c>
      <c r="AB87" s="323">
        <f t="shared" si="59"/>
        <v>0</v>
      </c>
      <c r="AC87" s="323">
        <f t="shared" si="60"/>
        <v>0</v>
      </c>
      <c r="AD87" s="323">
        <f t="shared" si="61"/>
        <v>0</v>
      </c>
      <c r="AE87" s="323">
        <f t="shared" si="62"/>
        <v>0</v>
      </c>
      <c r="AF87" s="323">
        <f t="shared" si="87"/>
        <v>0</v>
      </c>
      <c r="AG87" s="323">
        <f t="shared" si="88"/>
        <v>0</v>
      </c>
      <c r="AH87" s="323">
        <f t="shared" si="63"/>
        <v>0</v>
      </c>
      <c r="AI87" s="323">
        <f t="shared" si="64"/>
        <v>0</v>
      </c>
      <c r="AJ87" s="323">
        <f t="shared" si="65"/>
        <v>0</v>
      </c>
      <c r="AK87" s="323">
        <f t="shared" si="66"/>
        <v>0</v>
      </c>
      <c r="AL87" s="323">
        <f t="shared" si="67"/>
        <v>0</v>
      </c>
      <c r="AM87" s="323">
        <f t="shared" si="68"/>
        <v>0</v>
      </c>
      <c r="AN87" s="323">
        <f t="shared" si="69"/>
        <v>0</v>
      </c>
      <c r="AO87" s="323">
        <f t="shared" si="70"/>
        <v>0</v>
      </c>
      <c r="AP87" s="323">
        <f t="shared" si="71"/>
        <v>0</v>
      </c>
      <c r="AQ87" s="323">
        <f t="shared" si="72"/>
        <v>0</v>
      </c>
      <c r="AR87" s="323">
        <f t="shared" si="73"/>
        <v>0</v>
      </c>
      <c r="AS87" s="323">
        <f t="shared" si="74"/>
        <v>0</v>
      </c>
      <c r="AT87" s="323">
        <f t="shared" si="75"/>
        <v>0</v>
      </c>
      <c r="AU87" s="323">
        <f t="shared" si="76"/>
        <v>0</v>
      </c>
      <c r="AV87" s="323">
        <f t="shared" si="77"/>
        <v>0</v>
      </c>
      <c r="AW87" s="323">
        <f t="shared" si="78"/>
        <v>0</v>
      </c>
      <c r="AX87" s="323">
        <f t="shared" si="79"/>
        <v>0</v>
      </c>
      <c r="AY87" s="323">
        <f t="shared" si="80"/>
        <v>0</v>
      </c>
      <c r="AZ87" s="323">
        <f t="shared" si="81"/>
        <v>0</v>
      </c>
      <c r="BA87" s="323">
        <f t="shared" si="82"/>
        <v>0</v>
      </c>
    </row>
    <row r="88" spans="1:53" s="320" customFormat="1" ht="16.5" customHeight="1">
      <c r="A88" s="63" t="str">
        <f t="array" ref="A88">IF(C88&lt;&gt;0,SUM(($C$11:C88&lt;&gt;0)*1),"")</f>
        <v/>
      </c>
      <c r="B88" s="321"/>
      <c r="C88" s="321"/>
      <c r="D88" s="321"/>
      <c r="E88" s="443"/>
      <c r="F88" s="377"/>
      <c r="G88" s="379"/>
      <c r="H88" s="379"/>
      <c r="I88" s="63" t="str">
        <f t="shared" si="0"/>
        <v/>
      </c>
      <c r="J88" s="323">
        <f t="shared" si="45"/>
        <v>0</v>
      </c>
      <c r="K88" s="323">
        <f t="shared" si="46"/>
        <v>0</v>
      </c>
      <c r="L88" s="323">
        <f t="shared" si="47"/>
        <v>0</v>
      </c>
      <c r="M88" s="323">
        <f t="shared" si="48"/>
        <v>0</v>
      </c>
      <c r="N88" s="323">
        <f t="shared" si="83"/>
        <v>0</v>
      </c>
      <c r="O88" s="323">
        <f t="shared" si="84"/>
        <v>0</v>
      </c>
      <c r="P88" s="323">
        <f t="shared" si="49"/>
        <v>0</v>
      </c>
      <c r="Q88" s="323">
        <f t="shared" si="50"/>
        <v>0</v>
      </c>
      <c r="R88" s="323">
        <f t="shared" si="51"/>
        <v>0</v>
      </c>
      <c r="S88" s="323">
        <f t="shared" si="52"/>
        <v>0</v>
      </c>
      <c r="T88" s="323">
        <f t="shared" si="85"/>
        <v>0</v>
      </c>
      <c r="U88" s="323">
        <f t="shared" si="86"/>
        <v>0</v>
      </c>
      <c r="V88" s="323">
        <f t="shared" si="53"/>
        <v>0</v>
      </c>
      <c r="W88" s="323">
        <f t="shared" si="54"/>
        <v>0</v>
      </c>
      <c r="X88" s="323">
        <f t="shared" si="55"/>
        <v>0</v>
      </c>
      <c r="Y88" s="323">
        <f t="shared" si="56"/>
        <v>0</v>
      </c>
      <c r="Z88" s="323">
        <f t="shared" si="57"/>
        <v>0</v>
      </c>
      <c r="AA88" s="323">
        <f t="shared" si="58"/>
        <v>0</v>
      </c>
      <c r="AB88" s="323">
        <f t="shared" si="59"/>
        <v>0</v>
      </c>
      <c r="AC88" s="323">
        <f t="shared" si="60"/>
        <v>0</v>
      </c>
      <c r="AD88" s="323">
        <f t="shared" si="61"/>
        <v>0</v>
      </c>
      <c r="AE88" s="323">
        <f t="shared" si="62"/>
        <v>0</v>
      </c>
      <c r="AF88" s="323">
        <f t="shared" si="87"/>
        <v>0</v>
      </c>
      <c r="AG88" s="323">
        <f t="shared" si="88"/>
        <v>0</v>
      </c>
      <c r="AH88" s="323">
        <f t="shared" si="63"/>
        <v>0</v>
      </c>
      <c r="AI88" s="323">
        <f t="shared" si="64"/>
        <v>0</v>
      </c>
      <c r="AJ88" s="323">
        <f t="shared" si="65"/>
        <v>0</v>
      </c>
      <c r="AK88" s="323">
        <f t="shared" si="66"/>
        <v>0</v>
      </c>
      <c r="AL88" s="323">
        <f t="shared" si="67"/>
        <v>0</v>
      </c>
      <c r="AM88" s="323">
        <f t="shared" si="68"/>
        <v>0</v>
      </c>
      <c r="AN88" s="323">
        <f t="shared" si="69"/>
        <v>0</v>
      </c>
      <c r="AO88" s="323">
        <f t="shared" si="70"/>
        <v>0</v>
      </c>
      <c r="AP88" s="323">
        <f t="shared" si="71"/>
        <v>0</v>
      </c>
      <c r="AQ88" s="323">
        <f t="shared" si="72"/>
        <v>0</v>
      </c>
      <c r="AR88" s="323">
        <f t="shared" si="73"/>
        <v>0</v>
      </c>
      <c r="AS88" s="323">
        <f t="shared" si="74"/>
        <v>0</v>
      </c>
      <c r="AT88" s="323">
        <f t="shared" si="75"/>
        <v>0</v>
      </c>
      <c r="AU88" s="323">
        <f t="shared" si="76"/>
        <v>0</v>
      </c>
      <c r="AV88" s="323">
        <f t="shared" si="77"/>
        <v>0</v>
      </c>
      <c r="AW88" s="323">
        <f t="shared" si="78"/>
        <v>0</v>
      </c>
      <c r="AX88" s="323">
        <f t="shared" si="79"/>
        <v>0</v>
      </c>
      <c r="AY88" s="323">
        <f t="shared" si="80"/>
        <v>0</v>
      </c>
      <c r="AZ88" s="323">
        <f t="shared" si="81"/>
        <v>0</v>
      </c>
      <c r="BA88" s="323">
        <f t="shared" si="82"/>
        <v>0</v>
      </c>
    </row>
    <row r="89" spans="1:53" s="320" customFormat="1" ht="16.5" customHeight="1">
      <c r="A89" s="63" t="str">
        <f t="array" ref="A89">IF(C89&lt;&gt;0,SUM(($C$11:C89&lt;&gt;0)*1),"")</f>
        <v/>
      </c>
      <c r="B89" s="321"/>
      <c r="C89" s="321"/>
      <c r="D89" s="321"/>
      <c r="E89" s="443"/>
      <c r="F89" s="377"/>
      <c r="G89" s="379"/>
      <c r="H89" s="379"/>
      <c r="I89" s="63" t="str">
        <f t="shared" si="0"/>
        <v/>
      </c>
      <c r="J89" s="323">
        <f t="shared" si="45"/>
        <v>0</v>
      </c>
      <c r="K89" s="323">
        <f t="shared" si="46"/>
        <v>0</v>
      </c>
      <c r="L89" s="323">
        <f t="shared" si="47"/>
        <v>0</v>
      </c>
      <c r="M89" s="323">
        <f t="shared" si="48"/>
        <v>0</v>
      </c>
      <c r="N89" s="323">
        <f t="shared" si="83"/>
        <v>0</v>
      </c>
      <c r="O89" s="323">
        <f t="shared" si="84"/>
        <v>0</v>
      </c>
      <c r="P89" s="323">
        <f t="shared" si="49"/>
        <v>0</v>
      </c>
      <c r="Q89" s="323">
        <f t="shared" si="50"/>
        <v>0</v>
      </c>
      <c r="R89" s="323">
        <f t="shared" si="51"/>
        <v>0</v>
      </c>
      <c r="S89" s="323">
        <f t="shared" si="52"/>
        <v>0</v>
      </c>
      <c r="T89" s="323">
        <f t="shared" si="85"/>
        <v>0</v>
      </c>
      <c r="U89" s="323">
        <f t="shared" si="86"/>
        <v>0</v>
      </c>
      <c r="V89" s="323">
        <f t="shared" si="53"/>
        <v>0</v>
      </c>
      <c r="W89" s="323">
        <f t="shared" si="54"/>
        <v>0</v>
      </c>
      <c r="X89" s="323">
        <f t="shared" si="55"/>
        <v>0</v>
      </c>
      <c r="Y89" s="323">
        <f t="shared" si="56"/>
        <v>0</v>
      </c>
      <c r="Z89" s="323">
        <f t="shared" si="57"/>
        <v>0</v>
      </c>
      <c r="AA89" s="323">
        <f t="shared" si="58"/>
        <v>0</v>
      </c>
      <c r="AB89" s="323">
        <f t="shared" si="59"/>
        <v>0</v>
      </c>
      <c r="AC89" s="323">
        <f t="shared" si="60"/>
        <v>0</v>
      </c>
      <c r="AD89" s="323">
        <f t="shared" si="61"/>
        <v>0</v>
      </c>
      <c r="AE89" s="323">
        <f t="shared" si="62"/>
        <v>0</v>
      </c>
      <c r="AF89" s="323">
        <f t="shared" si="87"/>
        <v>0</v>
      </c>
      <c r="AG89" s="323">
        <f t="shared" si="88"/>
        <v>0</v>
      </c>
      <c r="AH89" s="323">
        <f t="shared" si="63"/>
        <v>0</v>
      </c>
      <c r="AI89" s="323">
        <f t="shared" si="64"/>
        <v>0</v>
      </c>
      <c r="AJ89" s="323">
        <f t="shared" si="65"/>
        <v>0</v>
      </c>
      <c r="AK89" s="323">
        <f t="shared" si="66"/>
        <v>0</v>
      </c>
      <c r="AL89" s="323">
        <f t="shared" si="67"/>
        <v>0</v>
      </c>
      <c r="AM89" s="323">
        <f t="shared" si="68"/>
        <v>0</v>
      </c>
      <c r="AN89" s="323">
        <f t="shared" si="69"/>
        <v>0</v>
      </c>
      <c r="AO89" s="323">
        <f t="shared" si="70"/>
        <v>0</v>
      </c>
      <c r="AP89" s="323">
        <f t="shared" si="71"/>
        <v>0</v>
      </c>
      <c r="AQ89" s="323">
        <f t="shared" si="72"/>
        <v>0</v>
      </c>
      <c r="AR89" s="323">
        <f t="shared" si="73"/>
        <v>0</v>
      </c>
      <c r="AS89" s="323">
        <f t="shared" si="74"/>
        <v>0</v>
      </c>
      <c r="AT89" s="323">
        <f t="shared" si="75"/>
        <v>0</v>
      </c>
      <c r="AU89" s="323">
        <f t="shared" si="76"/>
        <v>0</v>
      </c>
      <c r="AV89" s="323">
        <f t="shared" si="77"/>
        <v>0</v>
      </c>
      <c r="AW89" s="323">
        <f t="shared" si="78"/>
        <v>0</v>
      </c>
      <c r="AX89" s="323">
        <f t="shared" si="79"/>
        <v>0</v>
      </c>
      <c r="AY89" s="323">
        <f t="shared" si="80"/>
        <v>0</v>
      </c>
      <c r="AZ89" s="323">
        <f t="shared" si="81"/>
        <v>0</v>
      </c>
      <c r="BA89" s="323">
        <f t="shared" si="82"/>
        <v>0</v>
      </c>
    </row>
    <row r="90" spans="1:53" s="320" customFormat="1" ht="16.5" customHeight="1">
      <c r="A90" s="63" t="str">
        <f t="array" ref="A90">IF(C90&lt;&gt;0,SUM(($C$11:C90&lt;&gt;0)*1),"")</f>
        <v/>
      </c>
      <c r="B90" s="321"/>
      <c r="C90" s="321"/>
      <c r="D90" s="321"/>
      <c r="E90" s="443"/>
      <c r="F90" s="377"/>
      <c r="G90" s="379"/>
      <c r="H90" s="379"/>
      <c r="I90" s="63" t="str">
        <f>A90</f>
        <v/>
      </c>
      <c r="J90" s="323">
        <f t="shared" si="45"/>
        <v>0</v>
      </c>
      <c r="K90" s="323">
        <f t="shared" si="46"/>
        <v>0</v>
      </c>
      <c r="L90" s="323">
        <f t="shared" si="47"/>
        <v>0</v>
      </c>
      <c r="M90" s="323">
        <f t="shared" si="48"/>
        <v>0</v>
      </c>
      <c r="N90" s="323">
        <f t="shared" si="83"/>
        <v>0</v>
      </c>
      <c r="O90" s="323">
        <f t="shared" si="84"/>
        <v>0</v>
      </c>
      <c r="P90" s="323">
        <f t="shared" si="49"/>
        <v>0</v>
      </c>
      <c r="Q90" s="323">
        <f t="shared" si="50"/>
        <v>0</v>
      </c>
      <c r="R90" s="323">
        <f t="shared" si="51"/>
        <v>0</v>
      </c>
      <c r="S90" s="323">
        <f t="shared" si="52"/>
        <v>0</v>
      </c>
      <c r="T90" s="323">
        <f t="shared" si="85"/>
        <v>0</v>
      </c>
      <c r="U90" s="323">
        <f t="shared" si="86"/>
        <v>0</v>
      </c>
      <c r="V90" s="323">
        <f t="shared" si="53"/>
        <v>0</v>
      </c>
      <c r="W90" s="323">
        <f t="shared" si="54"/>
        <v>0</v>
      </c>
      <c r="X90" s="323">
        <f t="shared" si="55"/>
        <v>0</v>
      </c>
      <c r="Y90" s="323">
        <f t="shared" si="56"/>
        <v>0</v>
      </c>
      <c r="Z90" s="323">
        <f t="shared" si="57"/>
        <v>0</v>
      </c>
      <c r="AA90" s="323">
        <f t="shared" si="58"/>
        <v>0</v>
      </c>
      <c r="AB90" s="323">
        <f t="shared" si="59"/>
        <v>0</v>
      </c>
      <c r="AC90" s="323">
        <f t="shared" si="60"/>
        <v>0</v>
      </c>
      <c r="AD90" s="323">
        <f t="shared" si="61"/>
        <v>0</v>
      </c>
      <c r="AE90" s="323">
        <f t="shared" si="62"/>
        <v>0</v>
      </c>
      <c r="AF90" s="323">
        <f t="shared" si="87"/>
        <v>0</v>
      </c>
      <c r="AG90" s="323">
        <f t="shared" si="88"/>
        <v>0</v>
      </c>
      <c r="AH90" s="323">
        <f t="shared" si="63"/>
        <v>0</v>
      </c>
      <c r="AI90" s="323">
        <f t="shared" si="64"/>
        <v>0</v>
      </c>
      <c r="AJ90" s="323">
        <f t="shared" si="65"/>
        <v>0</v>
      </c>
      <c r="AK90" s="323">
        <f t="shared" si="66"/>
        <v>0</v>
      </c>
      <c r="AL90" s="323">
        <f t="shared" si="67"/>
        <v>0</v>
      </c>
      <c r="AM90" s="323">
        <f t="shared" si="68"/>
        <v>0</v>
      </c>
      <c r="AN90" s="323">
        <f t="shared" si="69"/>
        <v>0</v>
      </c>
      <c r="AO90" s="323">
        <f t="shared" si="70"/>
        <v>0</v>
      </c>
      <c r="AP90" s="323">
        <f t="shared" si="71"/>
        <v>0</v>
      </c>
      <c r="AQ90" s="323">
        <f t="shared" si="72"/>
        <v>0</v>
      </c>
      <c r="AR90" s="323">
        <f t="shared" si="73"/>
        <v>0</v>
      </c>
      <c r="AS90" s="323">
        <f t="shared" si="74"/>
        <v>0</v>
      </c>
      <c r="AT90" s="323">
        <f t="shared" si="75"/>
        <v>0</v>
      </c>
      <c r="AU90" s="323">
        <f t="shared" si="76"/>
        <v>0</v>
      </c>
      <c r="AV90" s="323">
        <f t="shared" si="77"/>
        <v>0</v>
      </c>
      <c r="AW90" s="323">
        <f t="shared" si="78"/>
        <v>0</v>
      </c>
      <c r="AX90" s="323">
        <f t="shared" si="79"/>
        <v>0</v>
      </c>
      <c r="AY90" s="323">
        <f t="shared" si="80"/>
        <v>0</v>
      </c>
      <c r="AZ90" s="323">
        <f t="shared" si="81"/>
        <v>0</v>
      </c>
      <c r="BA90" s="323">
        <f t="shared" si="82"/>
        <v>0</v>
      </c>
    </row>
    <row r="91" spans="1:53" s="320" customFormat="1" ht="16.5" customHeight="1">
      <c r="A91" s="63" t="str">
        <f t="array" ref="A91">IF(C91&lt;&gt;0,SUM(($C$11:C91&lt;&gt;0)*1),"")</f>
        <v/>
      </c>
      <c r="B91" s="321"/>
      <c r="C91" s="321"/>
      <c r="D91" s="321"/>
      <c r="E91" s="443"/>
      <c r="F91" s="377"/>
      <c r="G91" s="379"/>
      <c r="H91" s="379"/>
      <c r="I91" s="63" t="str">
        <f>A91</f>
        <v/>
      </c>
      <c r="J91" s="323">
        <f t="shared" si="45"/>
        <v>0</v>
      </c>
      <c r="K91" s="323">
        <f t="shared" si="46"/>
        <v>0</v>
      </c>
      <c r="L91" s="323">
        <f t="shared" si="47"/>
        <v>0</v>
      </c>
      <c r="M91" s="323">
        <f t="shared" si="48"/>
        <v>0</v>
      </c>
      <c r="N91" s="323">
        <f t="shared" si="83"/>
        <v>0</v>
      </c>
      <c r="O91" s="323">
        <f t="shared" si="84"/>
        <v>0</v>
      </c>
      <c r="P91" s="323">
        <f t="shared" si="49"/>
        <v>0</v>
      </c>
      <c r="Q91" s="323">
        <f t="shared" si="50"/>
        <v>0</v>
      </c>
      <c r="R91" s="323">
        <f t="shared" si="51"/>
        <v>0</v>
      </c>
      <c r="S91" s="323">
        <f t="shared" si="52"/>
        <v>0</v>
      </c>
      <c r="T91" s="323">
        <f t="shared" si="85"/>
        <v>0</v>
      </c>
      <c r="U91" s="323">
        <f t="shared" si="86"/>
        <v>0</v>
      </c>
      <c r="V91" s="323">
        <f t="shared" si="53"/>
        <v>0</v>
      </c>
      <c r="W91" s="323">
        <f t="shared" si="54"/>
        <v>0</v>
      </c>
      <c r="X91" s="323">
        <f t="shared" si="55"/>
        <v>0</v>
      </c>
      <c r="Y91" s="323">
        <f t="shared" si="56"/>
        <v>0</v>
      </c>
      <c r="Z91" s="323">
        <f t="shared" si="57"/>
        <v>0</v>
      </c>
      <c r="AA91" s="323">
        <f t="shared" si="58"/>
        <v>0</v>
      </c>
      <c r="AB91" s="323">
        <f t="shared" si="59"/>
        <v>0</v>
      </c>
      <c r="AC91" s="323">
        <f t="shared" si="60"/>
        <v>0</v>
      </c>
      <c r="AD91" s="323">
        <f t="shared" si="61"/>
        <v>0</v>
      </c>
      <c r="AE91" s="323">
        <f t="shared" si="62"/>
        <v>0</v>
      </c>
      <c r="AF91" s="323">
        <f t="shared" si="87"/>
        <v>0</v>
      </c>
      <c r="AG91" s="323">
        <f t="shared" si="88"/>
        <v>0</v>
      </c>
      <c r="AH91" s="323">
        <f t="shared" si="63"/>
        <v>0</v>
      </c>
      <c r="AI91" s="323">
        <f t="shared" si="64"/>
        <v>0</v>
      </c>
      <c r="AJ91" s="323">
        <f t="shared" si="65"/>
        <v>0</v>
      </c>
      <c r="AK91" s="323">
        <f t="shared" si="66"/>
        <v>0</v>
      </c>
      <c r="AL91" s="323">
        <f t="shared" si="67"/>
        <v>0</v>
      </c>
      <c r="AM91" s="323">
        <f t="shared" si="68"/>
        <v>0</v>
      </c>
      <c r="AN91" s="323">
        <f t="shared" si="69"/>
        <v>0</v>
      </c>
      <c r="AO91" s="323">
        <f t="shared" si="70"/>
        <v>0</v>
      </c>
      <c r="AP91" s="323">
        <f t="shared" si="71"/>
        <v>0</v>
      </c>
      <c r="AQ91" s="323">
        <f t="shared" si="72"/>
        <v>0</v>
      </c>
      <c r="AR91" s="323">
        <f t="shared" si="73"/>
        <v>0</v>
      </c>
      <c r="AS91" s="323">
        <f t="shared" si="74"/>
        <v>0</v>
      </c>
      <c r="AT91" s="323">
        <f t="shared" si="75"/>
        <v>0</v>
      </c>
      <c r="AU91" s="323">
        <f t="shared" si="76"/>
        <v>0</v>
      </c>
      <c r="AV91" s="323">
        <f t="shared" si="77"/>
        <v>0</v>
      </c>
      <c r="AW91" s="323">
        <f t="shared" si="78"/>
        <v>0</v>
      </c>
      <c r="AX91" s="323">
        <f t="shared" si="79"/>
        <v>0</v>
      </c>
      <c r="AY91" s="323">
        <f t="shared" si="80"/>
        <v>0</v>
      </c>
      <c r="AZ91" s="323">
        <f t="shared" si="81"/>
        <v>0</v>
      </c>
      <c r="BA91" s="323">
        <f t="shared" si="82"/>
        <v>0</v>
      </c>
    </row>
    <row r="92" spans="1:53" s="320" customFormat="1" ht="16.5" customHeight="1">
      <c r="A92" s="63" t="str">
        <f t="array" ref="A92">IF(C92&lt;&gt;0,SUM(($C$11:C92&lt;&gt;0)*1),"")</f>
        <v/>
      </c>
      <c r="B92" s="321"/>
      <c r="C92" s="321"/>
      <c r="D92" s="321"/>
      <c r="E92" s="443"/>
      <c r="F92" s="377"/>
      <c r="G92" s="379"/>
      <c r="H92" s="379"/>
      <c r="I92" s="63" t="str">
        <f>A92</f>
        <v/>
      </c>
      <c r="J92" s="323">
        <f t="shared" si="45"/>
        <v>0</v>
      </c>
      <c r="K92" s="323">
        <f t="shared" si="46"/>
        <v>0</v>
      </c>
      <c r="L92" s="323">
        <f t="shared" si="47"/>
        <v>0</v>
      </c>
      <c r="M92" s="323">
        <f t="shared" si="48"/>
        <v>0</v>
      </c>
      <c r="N92" s="323">
        <f t="shared" si="83"/>
        <v>0</v>
      </c>
      <c r="O92" s="323">
        <f t="shared" si="84"/>
        <v>0</v>
      </c>
      <c r="P92" s="323">
        <f t="shared" si="49"/>
        <v>0</v>
      </c>
      <c r="Q92" s="323">
        <f t="shared" si="50"/>
        <v>0</v>
      </c>
      <c r="R92" s="323">
        <f t="shared" si="51"/>
        <v>0</v>
      </c>
      <c r="S92" s="323">
        <f t="shared" si="52"/>
        <v>0</v>
      </c>
      <c r="T92" s="323">
        <f t="shared" si="85"/>
        <v>0</v>
      </c>
      <c r="U92" s="323">
        <f t="shared" si="86"/>
        <v>0</v>
      </c>
      <c r="V92" s="323">
        <f t="shared" si="53"/>
        <v>0</v>
      </c>
      <c r="W92" s="323">
        <f t="shared" si="54"/>
        <v>0</v>
      </c>
      <c r="X92" s="323">
        <f t="shared" si="55"/>
        <v>0</v>
      </c>
      <c r="Y92" s="323">
        <f t="shared" si="56"/>
        <v>0</v>
      </c>
      <c r="Z92" s="323">
        <f t="shared" si="57"/>
        <v>0</v>
      </c>
      <c r="AA92" s="323">
        <f t="shared" si="58"/>
        <v>0</v>
      </c>
      <c r="AB92" s="323">
        <f t="shared" si="59"/>
        <v>0</v>
      </c>
      <c r="AC92" s="323">
        <f t="shared" si="60"/>
        <v>0</v>
      </c>
      <c r="AD92" s="323">
        <f t="shared" si="61"/>
        <v>0</v>
      </c>
      <c r="AE92" s="323">
        <f t="shared" si="62"/>
        <v>0</v>
      </c>
      <c r="AF92" s="323">
        <f t="shared" si="87"/>
        <v>0</v>
      </c>
      <c r="AG92" s="323">
        <f t="shared" si="88"/>
        <v>0</v>
      </c>
      <c r="AH92" s="323">
        <f t="shared" si="63"/>
        <v>0</v>
      </c>
      <c r="AI92" s="323">
        <f t="shared" si="64"/>
        <v>0</v>
      </c>
      <c r="AJ92" s="323">
        <f t="shared" si="65"/>
        <v>0</v>
      </c>
      <c r="AK92" s="323">
        <f t="shared" si="66"/>
        <v>0</v>
      </c>
      <c r="AL92" s="323">
        <f t="shared" si="67"/>
        <v>0</v>
      </c>
      <c r="AM92" s="323">
        <f t="shared" si="68"/>
        <v>0</v>
      </c>
      <c r="AN92" s="323">
        <f t="shared" si="69"/>
        <v>0</v>
      </c>
      <c r="AO92" s="323">
        <f t="shared" si="70"/>
        <v>0</v>
      </c>
      <c r="AP92" s="323">
        <f t="shared" si="71"/>
        <v>0</v>
      </c>
      <c r="AQ92" s="323">
        <f t="shared" si="72"/>
        <v>0</v>
      </c>
      <c r="AR92" s="323">
        <f t="shared" si="73"/>
        <v>0</v>
      </c>
      <c r="AS92" s="323">
        <f t="shared" si="74"/>
        <v>0</v>
      </c>
      <c r="AT92" s="323">
        <f t="shared" si="75"/>
        <v>0</v>
      </c>
      <c r="AU92" s="323">
        <f t="shared" si="76"/>
        <v>0</v>
      </c>
      <c r="AV92" s="323">
        <f t="shared" si="77"/>
        <v>0</v>
      </c>
      <c r="AW92" s="323">
        <f t="shared" si="78"/>
        <v>0</v>
      </c>
      <c r="AX92" s="323">
        <f t="shared" si="79"/>
        <v>0</v>
      </c>
      <c r="AY92" s="323">
        <f t="shared" si="80"/>
        <v>0</v>
      </c>
      <c r="AZ92" s="323">
        <f t="shared" si="81"/>
        <v>0</v>
      </c>
      <c r="BA92" s="323">
        <f t="shared" si="82"/>
        <v>0</v>
      </c>
    </row>
    <row r="93" spans="1:53" s="320" customFormat="1" ht="16.5" customHeight="1">
      <c r="A93" s="63" t="str">
        <f t="array" ref="A93">IF(C93&lt;&gt;0,SUM(($C$11:C93&lt;&gt;0)*1),"")</f>
        <v/>
      </c>
      <c r="B93" s="321"/>
      <c r="C93" s="321"/>
      <c r="D93" s="321"/>
      <c r="E93" s="443"/>
      <c r="F93" s="377"/>
      <c r="G93" s="379"/>
      <c r="H93" s="379"/>
      <c r="I93" s="63" t="str">
        <f>A93</f>
        <v/>
      </c>
      <c r="J93" s="323">
        <f t="shared" si="45"/>
        <v>0</v>
      </c>
      <c r="K93" s="323">
        <f t="shared" si="46"/>
        <v>0</v>
      </c>
      <c r="L93" s="323">
        <f t="shared" si="47"/>
        <v>0</v>
      </c>
      <c r="M93" s="323">
        <f t="shared" si="48"/>
        <v>0</v>
      </c>
      <c r="N93" s="323">
        <f t="shared" si="83"/>
        <v>0</v>
      </c>
      <c r="O93" s="323">
        <f t="shared" si="84"/>
        <v>0</v>
      </c>
      <c r="P93" s="323">
        <f t="shared" si="49"/>
        <v>0</v>
      </c>
      <c r="Q93" s="323">
        <f t="shared" si="50"/>
        <v>0</v>
      </c>
      <c r="R93" s="323">
        <f t="shared" si="51"/>
        <v>0</v>
      </c>
      <c r="S93" s="323">
        <f t="shared" si="52"/>
        <v>0</v>
      </c>
      <c r="T93" s="323">
        <f t="shared" si="85"/>
        <v>0</v>
      </c>
      <c r="U93" s="323">
        <f t="shared" si="86"/>
        <v>0</v>
      </c>
      <c r="V93" s="323">
        <f t="shared" si="53"/>
        <v>0</v>
      </c>
      <c r="W93" s="323">
        <f t="shared" si="54"/>
        <v>0</v>
      </c>
      <c r="X93" s="323">
        <f t="shared" si="55"/>
        <v>0</v>
      </c>
      <c r="Y93" s="323">
        <f t="shared" si="56"/>
        <v>0</v>
      </c>
      <c r="Z93" s="323">
        <f t="shared" si="57"/>
        <v>0</v>
      </c>
      <c r="AA93" s="323">
        <f t="shared" si="58"/>
        <v>0</v>
      </c>
      <c r="AB93" s="323">
        <f t="shared" si="59"/>
        <v>0</v>
      </c>
      <c r="AC93" s="323">
        <f t="shared" si="60"/>
        <v>0</v>
      </c>
      <c r="AD93" s="323">
        <f t="shared" si="61"/>
        <v>0</v>
      </c>
      <c r="AE93" s="323">
        <f t="shared" si="62"/>
        <v>0</v>
      </c>
      <c r="AF93" s="323">
        <f t="shared" si="87"/>
        <v>0</v>
      </c>
      <c r="AG93" s="323">
        <f t="shared" si="88"/>
        <v>0</v>
      </c>
      <c r="AH93" s="323">
        <f t="shared" si="63"/>
        <v>0</v>
      </c>
      <c r="AI93" s="323">
        <f t="shared" si="64"/>
        <v>0</v>
      </c>
      <c r="AJ93" s="323">
        <f t="shared" si="65"/>
        <v>0</v>
      </c>
      <c r="AK93" s="323">
        <f t="shared" si="66"/>
        <v>0</v>
      </c>
      <c r="AL93" s="323">
        <f t="shared" si="67"/>
        <v>0</v>
      </c>
      <c r="AM93" s="323">
        <f t="shared" si="68"/>
        <v>0</v>
      </c>
      <c r="AN93" s="323">
        <f t="shared" si="69"/>
        <v>0</v>
      </c>
      <c r="AO93" s="323">
        <f t="shared" si="70"/>
        <v>0</v>
      </c>
      <c r="AP93" s="323">
        <f t="shared" si="71"/>
        <v>0</v>
      </c>
      <c r="AQ93" s="323">
        <f t="shared" si="72"/>
        <v>0</v>
      </c>
      <c r="AR93" s="323">
        <f t="shared" si="73"/>
        <v>0</v>
      </c>
      <c r="AS93" s="323">
        <f t="shared" si="74"/>
        <v>0</v>
      </c>
      <c r="AT93" s="323">
        <f t="shared" si="75"/>
        <v>0</v>
      </c>
      <c r="AU93" s="323">
        <f t="shared" si="76"/>
        <v>0</v>
      </c>
      <c r="AV93" s="323">
        <f t="shared" si="77"/>
        <v>0</v>
      </c>
      <c r="AW93" s="323">
        <f t="shared" si="78"/>
        <v>0</v>
      </c>
      <c r="AX93" s="323">
        <f t="shared" si="79"/>
        <v>0</v>
      </c>
      <c r="AY93" s="323">
        <f t="shared" si="80"/>
        <v>0</v>
      </c>
      <c r="AZ93" s="323">
        <f t="shared" si="81"/>
        <v>0</v>
      </c>
      <c r="BA93" s="323">
        <f t="shared" si="82"/>
        <v>0</v>
      </c>
    </row>
    <row r="94" spans="1:53" s="320" customFormat="1" ht="16.5" customHeight="1">
      <c r="A94" s="63" t="str">
        <f t="array" ref="A94">IF(C94&lt;&gt;0,SUM(($C$11:C94&lt;&gt;0)*1),"")</f>
        <v/>
      </c>
      <c r="B94" s="321"/>
      <c r="C94" s="321"/>
      <c r="D94" s="321"/>
      <c r="E94" s="443"/>
      <c r="F94" s="377"/>
      <c r="G94" s="379"/>
      <c r="H94" s="379"/>
      <c r="I94" s="63" t="str">
        <f t="shared" ref="I94:I113" si="89">A94</f>
        <v/>
      </c>
      <c r="J94" s="323">
        <f t="shared" si="45"/>
        <v>0</v>
      </c>
      <c r="K94" s="323">
        <f t="shared" si="46"/>
        <v>0</v>
      </c>
      <c r="L94" s="323">
        <f t="shared" si="47"/>
        <v>0</v>
      </c>
      <c r="M94" s="323">
        <f t="shared" si="48"/>
        <v>0</v>
      </c>
      <c r="N94" s="323">
        <f t="shared" si="83"/>
        <v>0</v>
      </c>
      <c r="O94" s="323">
        <f t="shared" si="84"/>
        <v>0</v>
      </c>
      <c r="P94" s="323">
        <f t="shared" si="49"/>
        <v>0</v>
      </c>
      <c r="Q94" s="323">
        <f t="shared" si="50"/>
        <v>0</v>
      </c>
      <c r="R94" s="323">
        <f t="shared" si="51"/>
        <v>0</v>
      </c>
      <c r="S94" s="323">
        <f t="shared" si="52"/>
        <v>0</v>
      </c>
      <c r="T94" s="323">
        <f t="shared" si="85"/>
        <v>0</v>
      </c>
      <c r="U94" s="323">
        <f t="shared" si="86"/>
        <v>0</v>
      </c>
      <c r="V94" s="323">
        <f t="shared" si="53"/>
        <v>0</v>
      </c>
      <c r="W94" s="323">
        <f t="shared" si="54"/>
        <v>0</v>
      </c>
      <c r="X94" s="323">
        <f t="shared" si="55"/>
        <v>0</v>
      </c>
      <c r="Y94" s="323">
        <f t="shared" si="56"/>
        <v>0</v>
      </c>
      <c r="Z94" s="323">
        <f t="shared" si="57"/>
        <v>0</v>
      </c>
      <c r="AA94" s="323">
        <f t="shared" si="58"/>
        <v>0</v>
      </c>
      <c r="AB94" s="323">
        <f t="shared" si="59"/>
        <v>0</v>
      </c>
      <c r="AC94" s="323">
        <f t="shared" si="60"/>
        <v>0</v>
      </c>
      <c r="AD94" s="323">
        <f t="shared" si="61"/>
        <v>0</v>
      </c>
      <c r="AE94" s="323">
        <f t="shared" si="62"/>
        <v>0</v>
      </c>
      <c r="AF94" s="323">
        <f t="shared" si="87"/>
        <v>0</v>
      </c>
      <c r="AG94" s="323">
        <f t="shared" si="88"/>
        <v>0</v>
      </c>
      <c r="AH94" s="323">
        <f t="shared" si="63"/>
        <v>0</v>
      </c>
      <c r="AI94" s="323">
        <f t="shared" si="64"/>
        <v>0</v>
      </c>
      <c r="AJ94" s="323">
        <f t="shared" si="65"/>
        <v>0</v>
      </c>
      <c r="AK94" s="323">
        <f t="shared" si="66"/>
        <v>0</v>
      </c>
      <c r="AL94" s="323">
        <f t="shared" si="67"/>
        <v>0</v>
      </c>
      <c r="AM94" s="323">
        <f t="shared" si="68"/>
        <v>0</v>
      </c>
      <c r="AN94" s="323">
        <f t="shared" si="69"/>
        <v>0</v>
      </c>
      <c r="AO94" s="323">
        <f t="shared" si="70"/>
        <v>0</v>
      </c>
      <c r="AP94" s="323">
        <f t="shared" si="71"/>
        <v>0</v>
      </c>
      <c r="AQ94" s="323">
        <f t="shared" si="72"/>
        <v>0</v>
      </c>
      <c r="AR94" s="323">
        <f t="shared" si="73"/>
        <v>0</v>
      </c>
      <c r="AS94" s="323">
        <f t="shared" si="74"/>
        <v>0</v>
      </c>
      <c r="AT94" s="323">
        <f t="shared" si="75"/>
        <v>0</v>
      </c>
      <c r="AU94" s="323">
        <f t="shared" si="76"/>
        <v>0</v>
      </c>
      <c r="AV94" s="323">
        <f t="shared" si="77"/>
        <v>0</v>
      </c>
      <c r="AW94" s="323">
        <f t="shared" si="78"/>
        <v>0</v>
      </c>
      <c r="AX94" s="323">
        <f t="shared" si="79"/>
        <v>0</v>
      </c>
      <c r="AY94" s="323">
        <f t="shared" si="80"/>
        <v>0</v>
      </c>
      <c r="AZ94" s="323">
        <f t="shared" si="81"/>
        <v>0</v>
      </c>
      <c r="BA94" s="323">
        <f t="shared" si="82"/>
        <v>0</v>
      </c>
    </row>
    <row r="95" spans="1:53" s="320" customFormat="1" ht="16.5" customHeight="1">
      <c r="A95" s="63" t="str">
        <f t="array" ref="A95">IF(C95&lt;&gt;0,SUM(($C$11:C95&lt;&gt;0)*1),"")</f>
        <v/>
      </c>
      <c r="B95" s="321"/>
      <c r="C95" s="321"/>
      <c r="D95" s="321"/>
      <c r="E95" s="443"/>
      <c r="F95" s="377"/>
      <c r="G95" s="379"/>
      <c r="H95" s="379"/>
      <c r="I95" s="63" t="str">
        <f t="shared" si="89"/>
        <v/>
      </c>
      <c r="J95" s="323">
        <f t="shared" si="45"/>
        <v>0</v>
      </c>
      <c r="K95" s="323">
        <f t="shared" si="46"/>
        <v>0</v>
      </c>
      <c r="L95" s="323">
        <f t="shared" si="47"/>
        <v>0</v>
      </c>
      <c r="M95" s="323">
        <f t="shared" si="48"/>
        <v>0</v>
      </c>
      <c r="N95" s="323">
        <f t="shared" si="83"/>
        <v>0</v>
      </c>
      <c r="O95" s="323">
        <f t="shared" si="84"/>
        <v>0</v>
      </c>
      <c r="P95" s="323">
        <f t="shared" si="49"/>
        <v>0</v>
      </c>
      <c r="Q95" s="323">
        <f t="shared" si="50"/>
        <v>0</v>
      </c>
      <c r="R95" s="323">
        <f t="shared" si="51"/>
        <v>0</v>
      </c>
      <c r="S95" s="323">
        <f t="shared" si="52"/>
        <v>0</v>
      </c>
      <c r="T95" s="323">
        <f t="shared" si="85"/>
        <v>0</v>
      </c>
      <c r="U95" s="323">
        <f t="shared" si="86"/>
        <v>0</v>
      </c>
      <c r="V95" s="323">
        <f t="shared" si="53"/>
        <v>0</v>
      </c>
      <c r="W95" s="323">
        <f t="shared" si="54"/>
        <v>0</v>
      </c>
      <c r="X95" s="323">
        <f t="shared" si="55"/>
        <v>0</v>
      </c>
      <c r="Y95" s="323">
        <f t="shared" si="56"/>
        <v>0</v>
      </c>
      <c r="Z95" s="323">
        <f t="shared" si="57"/>
        <v>0</v>
      </c>
      <c r="AA95" s="323">
        <f t="shared" si="58"/>
        <v>0</v>
      </c>
      <c r="AB95" s="323">
        <f t="shared" si="59"/>
        <v>0</v>
      </c>
      <c r="AC95" s="323">
        <f t="shared" si="60"/>
        <v>0</v>
      </c>
      <c r="AD95" s="323">
        <f t="shared" si="61"/>
        <v>0</v>
      </c>
      <c r="AE95" s="323">
        <f t="shared" si="62"/>
        <v>0</v>
      </c>
      <c r="AF95" s="323">
        <f t="shared" si="87"/>
        <v>0</v>
      </c>
      <c r="AG95" s="323">
        <f t="shared" si="88"/>
        <v>0</v>
      </c>
      <c r="AH95" s="323">
        <f t="shared" si="63"/>
        <v>0</v>
      </c>
      <c r="AI95" s="323">
        <f t="shared" si="64"/>
        <v>0</v>
      </c>
      <c r="AJ95" s="323">
        <f t="shared" si="65"/>
        <v>0</v>
      </c>
      <c r="AK95" s="323">
        <f t="shared" si="66"/>
        <v>0</v>
      </c>
      <c r="AL95" s="323">
        <f t="shared" si="67"/>
        <v>0</v>
      </c>
      <c r="AM95" s="323">
        <f t="shared" si="68"/>
        <v>0</v>
      </c>
      <c r="AN95" s="323">
        <f t="shared" si="69"/>
        <v>0</v>
      </c>
      <c r="AO95" s="323">
        <f t="shared" si="70"/>
        <v>0</v>
      </c>
      <c r="AP95" s="323">
        <f t="shared" si="71"/>
        <v>0</v>
      </c>
      <c r="AQ95" s="323">
        <f t="shared" si="72"/>
        <v>0</v>
      </c>
      <c r="AR95" s="323">
        <f t="shared" si="73"/>
        <v>0</v>
      </c>
      <c r="AS95" s="323">
        <f t="shared" si="74"/>
        <v>0</v>
      </c>
      <c r="AT95" s="323">
        <f t="shared" si="75"/>
        <v>0</v>
      </c>
      <c r="AU95" s="323">
        <f t="shared" si="76"/>
        <v>0</v>
      </c>
      <c r="AV95" s="323">
        <f t="shared" si="77"/>
        <v>0</v>
      </c>
      <c r="AW95" s="323">
        <f t="shared" si="78"/>
        <v>0</v>
      </c>
      <c r="AX95" s="323">
        <f t="shared" si="79"/>
        <v>0</v>
      </c>
      <c r="AY95" s="323">
        <f t="shared" si="80"/>
        <v>0</v>
      </c>
      <c r="AZ95" s="323">
        <f t="shared" si="81"/>
        <v>0</v>
      </c>
      <c r="BA95" s="323">
        <f t="shared" si="82"/>
        <v>0</v>
      </c>
    </row>
    <row r="96" spans="1:53" s="320" customFormat="1" ht="16.5" customHeight="1">
      <c r="A96" s="63" t="str">
        <f t="array" ref="A96">IF(C96&lt;&gt;0,SUM(($C$11:C96&lt;&gt;0)*1),"")</f>
        <v/>
      </c>
      <c r="B96" s="321"/>
      <c r="C96" s="321"/>
      <c r="D96" s="321"/>
      <c r="E96" s="443"/>
      <c r="F96" s="377"/>
      <c r="G96" s="379"/>
      <c r="H96" s="379"/>
      <c r="I96" s="63" t="str">
        <f t="shared" si="89"/>
        <v/>
      </c>
      <c r="J96" s="323">
        <f t="shared" si="45"/>
        <v>0</v>
      </c>
      <c r="K96" s="323">
        <f t="shared" si="46"/>
        <v>0</v>
      </c>
      <c r="L96" s="323">
        <f t="shared" si="47"/>
        <v>0</v>
      </c>
      <c r="M96" s="323">
        <f t="shared" si="48"/>
        <v>0</v>
      </c>
      <c r="N96" s="323">
        <f t="shared" si="83"/>
        <v>0</v>
      </c>
      <c r="O96" s="323">
        <f t="shared" si="84"/>
        <v>0</v>
      </c>
      <c r="P96" s="323">
        <f t="shared" si="49"/>
        <v>0</v>
      </c>
      <c r="Q96" s="323">
        <f t="shared" si="50"/>
        <v>0</v>
      </c>
      <c r="R96" s="323">
        <f t="shared" si="51"/>
        <v>0</v>
      </c>
      <c r="S96" s="323">
        <f t="shared" si="52"/>
        <v>0</v>
      </c>
      <c r="T96" s="323">
        <f t="shared" si="85"/>
        <v>0</v>
      </c>
      <c r="U96" s="323">
        <f t="shared" si="86"/>
        <v>0</v>
      </c>
      <c r="V96" s="323">
        <f t="shared" si="53"/>
        <v>0</v>
      </c>
      <c r="W96" s="323">
        <f t="shared" si="54"/>
        <v>0</v>
      </c>
      <c r="X96" s="323">
        <f t="shared" si="55"/>
        <v>0</v>
      </c>
      <c r="Y96" s="323">
        <f t="shared" si="56"/>
        <v>0</v>
      </c>
      <c r="Z96" s="323">
        <f t="shared" si="57"/>
        <v>0</v>
      </c>
      <c r="AA96" s="323">
        <f t="shared" si="58"/>
        <v>0</v>
      </c>
      <c r="AB96" s="323">
        <f t="shared" si="59"/>
        <v>0</v>
      </c>
      <c r="AC96" s="323">
        <f t="shared" si="60"/>
        <v>0</v>
      </c>
      <c r="AD96" s="323">
        <f t="shared" si="61"/>
        <v>0</v>
      </c>
      <c r="AE96" s="323">
        <f t="shared" si="62"/>
        <v>0</v>
      </c>
      <c r="AF96" s="323">
        <f t="shared" si="87"/>
        <v>0</v>
      </c>
      <c r="AG96" s="323">
        <f t="shared" si="88"/>
        <v>0</v>
      </c>
      <c r="AH96" s="323">
        <f t="shared" si="63"/>
        <v>0</v>
      </c>
      <c r="AI96" s="323">
        <f t="shared" si="64"/>
        <v>0</v>
      </c>
      <c r="AJ96" s="323">
        <f t="shared" si="65"/>
        <v>0</v>
      </c>
      <c r="AK96" s="323">
        <f t="shared" si="66"/>
        <v>0</v>
      </c>
      <c r="AL96" s="323">
        <f t="shared" si="67"/>
        <v>0</v>
      </c>
      <c r="AM96" s="323">
        <f t="shared" si="68"/>
        <v>0</v>
      </c>
      <c r="AN96" s="323">
        <f t="shared" si="69"/>
        <v>0</v>
      </c>
      <c r="AO96" s="323">
        <f t="shared" si="70"/>
        <v>0</v>
      </c>
      <c r="AP96" s="323">
        <f t="shared" si="71"/>
        <v>0</v>
      </c>
      <c r="AQ96" s="323">
        <f t="shared" si="72"/>
        <v>0</v>
      </c>
      <c r="AR96" s="323">
        <f t="shared" si="73"/>
        <v>0</v>
      </c>
      <c r="AS96" s="323">
        <f t="shared" si="74"/>
        <v>0</v>
      </c>
      <c r="AT96" s="323">
        <f t="shared" si="75"/>
        <v>0</v>
      </c>
      <c r="AU96" s="323">
        <f t="shared" si="76"/>
        <v>0</v>
      </c>
      <c r="AV96" s="323">
        <f t="shared" si="77"/>
        <v>0</v>
      </c>
      <c r="AW96" s="323">
        <f t="shared" si="78"/>
        <v>0</v>
      </c>
      <c r="AX96" s="323">
        <f t="shared" si="79"/>
        <v>0</v>
      </c>
      <c r="AY96" s="323">
        <f t="shared" si="80"/>
        <v>0</v>
      </c>
      <c r="AZ96" s="323">
        <f t="shared" si="81"/>
        <v>0</v>
      </c>
      <c r="BA96" s="323">
        <f t="shared" si="82"/>
        <v>0</v>
      </c>
    </row>
    <row r="97" spans="1:53" s="320" customFormat="1" ht="16.5" customHeight="1">
      <c r="A97" s="63" t="str">
        <f t="array" ref="A97">IF(C97&lt;&gt;0,SUM(($C$11:C97&lt;&gt;0)*1),"")</f>
        <v/>
      </c>
      <c r="B97" s="321"/>
      <c r="C97" s="321"/>
      <c r="D97" s="321"/>
      <c r="E97" s="443"/>
      <c r="F97" s="377"/>
      <c r="G97" s="379"/>
      <c r="H97" s="379"/>
      <c r="I97" s="63" t="str">
        <f t="shared" si="89"/>
        <v/>
      </c>
      <c r="J97" s="323">
        <f t="shared" si="45"/>
        <v>0</v>
      </c>
      <c r="K97" s="323">
        <f t="shared" si="46"/>
        <v>0</v>
      </c>
      <c r="L97" s="323">
        <f t="shared" si="47"/>
        <v>0</v>
      </c>
      <c r="M97" s="323">
        <f t="shared" si="48"/>
        <v>0</v>
      </c>
      <c r="N97" s="323">
        <f t="shared" si="83"/>
        <v>0</v>
      </c>
      <c r="O97" s="323">
        <f t="shared" si="84"/>
        <v>0</v>
      </c>
      <c r="P97" s="323">
        <f t="shared" si="49"/>
        <v>0</v>
      </c>
      <c r="Q97" s="323">
        <f t="shared" si="50"/>
        <v>0</v>
      </c>
      <c r="R97" s="323">
        <f t="shared" si="51"/>
        <v>0</v>
      </c>
      <c r="S97" s="323">
        <f t="shared" si="52"/>
        <v>0</v>
      </c>
      <c r="T97" s="323">
        <f t="shared" si="85"/>
        <v>0</v>
      </c>
      <c r="U97" s="323">
        <f t="shared" si="86"/>
        <v>0</v>
      </c>
      <c r="V97" s="323">
        <f t="shared" si="53"/>
        <v>0</v>
      </c>
      <c r="W97" s="323">
        <f t="shared" si="54"/>
        <v>0</v>
      </c>
      <c r="X97" s="323">
        <f t="shared" si="55"/>
        <v>0</v>
      </c>
      <c r="Y97" s="323">
        <f t="shared" si="56"/>
        <v>0</v>
      </c>
      <c r="Z97" s="323">
        <f t="shared" si="57"/>
        <v>0</v>
      </c>
      <c r="AA97" s="323">
        <f t="shared" si="58"/>
        <v>0</v>
      </c>
      <c r="AB97" s="323">
        <f t="shared" si="59"/>
        <v>0</v>
      </c>
      <c r="AC97" s="323">
        <f t="shared" si="60"/>
        <v>0</v>
      </c>
      <c r="AD97" s="323">
        <f t="shared" si="61"/>
        <v>0</v>
      </c>
      <c r="AE97" s="323">
        <f t="shared" si="62"/>
        <v>0</v>
      </c>
      <c r="AF97" s="323">
        <f t="shared" si="87"/>
        <v>0</v>
      </c>
      <c r="AG97" s="323">
        <f t="shared" si="88"/>
        <v>0</v>
      </c>
      <c r="AH97" s="323">
        <f t="shared" si="63"/>
        <v>0</v>
      </c>
      <c r="AI97" s="323">
        <f t="shared" si="64"/>
        <v>0</v>
      </c>
      <c r="AJ97" s="323">
        <f t="shared" si="65"/>
        <v>0</v>
      </c>
      <c r="AK97" s="323">
        <f t="shared" si="66"/>
        <v>0</v>
      </c>
      <c r="AL97" s="323">
        <f t="shared" si="67"/>
        <v>0</v>
      </c>
      <c r="AM97" s="323">
        <f t="shared" si="68"/>
        <v>0</v>
      </c>
      <c r="AN97" s="323">
        <f t="shared" si="69"/>
        <v>0</v>
      </c>
      <c r="AO97" s="323">
        <f t="shared" si="70"/>
        <v>0</v>
      </c>
      <c r="AP97" s="323">
        <f t="shared" si="71"/>
        <v>0</v>
      </c>
      <c r="AQ97" s="323">
        <f t="shared" si="72"/>
        <v>0</v>
      </c>
      <c r="AR97" s="323">
        <f t="shared" si="73"/>
        <v>0</v>
      </c>
      <c r="AS97" s="323">
        <f t="shared" si="74"/>
        <v>0</v>
      </c>
      <c r="AT97" s="323">
        <f t="shared" si="75"/>
        <v>0</v>
      </c>
      <c r="AU97" s="323">
        <f t="shared" si="76"/>
        <v>0</v>
      </c>
      <c r="AV97" s="323">
        <f t="shared" si="77"/>
        <v>0</v>
      </c>
      <c r="AW97" s="323">
        <f t="shared" si="78"/>
        <v>0</v>
      </c>
      <c r="AX97" s="323">
        <f t="shared" si="79"/>
        <v>0</v>
      </c>
      <c r="AY97" s="323">
        <f t="shared" si="80"/>
        <v>0</v>
      </c>
      <c r="AZ97" s="323">
        <f t="shared" si="81"/>
        <v>0</v>
      </c>
      <c r="BA97" s="323">
        <f t="shared" si="82"/>
        <v>0</v>
      </c>
    </row>
    <row r="98" spans="1:53" s="320" customFormat="1" ht="16.5" customHeight="1">
      <c r="A98" s="63" t="str">
        <f t="array" ref="A98">IF(C98&lt;&gt;0,SUM(($C$11:C98&lt;&gt;0)*1),"")</f>
        <v/>
      </c>
      <c r="B98" s="321"/>
      <c r="C98" s="321"/>
      <c r="D98" s="321"/>
      <c r="E98" s="443"/>
      <c r="F98" s="377"/>
      <c r="G98" s="379"/>
      <c r="H98" s="379"/>
      <c r="I98" s="63" t="str">
        <f t="shared" si="89"/>
        <v/>
      </c>
      <c r="J98" s="323">
        <f t="shared" si="45"/>
        <v>0</v>
      </c>
      <c r="K98" s="323">
        <f t="shared" si="46"/>
        <v>0</v>
      </c>
      <c r="L98" s="323">
        <f t="shared" si="47"/>
        <v>0</v>
      </c>
      <c r="M98" s="323">
        <f t="shared" si="48"/>
        <v>0</v>
      </c>
      <c r="N98" s="323">
        <f t="shared" si="83"/>
        <v>0</v>
      </c>
      <c r="O98" s="323">
        <f t="shared" si="84"/>
        <v>0</v>
      </c>
      <c r="P98" s="323">
        <f t="shared" si="49"/>
        <v>0</v>
      </c>
      <c r="Q98" s="323">
        <f t="shared" si="50"/>
        <v>0</v>
      </c>
      <c r="R98" s="323">
        <f t="shared" si="51"/>
        <v>0</v>
      </c>
      <c r="S98" s="323">
        <f t="shared" si="52"/>
        <v>0</v>
      </c>
      <c r="T98" s="323">
        <f t="shared" si="85"/>
        <v>0</v>
      </c>
      <c r="U98" s="323">
        <f t="shared" si="86"/>
        <v>0</v>
      </c>
      <c r="V98" s="323">
        <f t="shared" si="53"/>
        <v>0</v>
      </c>
      <c r="W98" s="323">
        <f t="shared" si="54"/>
        <v>0</v>
      </c>
      <c r="X98" s="323">
        <f t="shared" si="55"/>
        <v>0</v>
      </c>
      <c r="Y98" s="323">
        <f t="shared" si="56"/>
        <v>0</v>
      </c>
      <c r="Z98" s="323">
        <f t="shared" si="57"/>
        <v>0</v>
      </c>
      <c r="AA98" s="323">
        <f t="shared" si="58"/>
        <v>0</v>
      </c>
      <c r="AB98" s="323">
        <f t="shared" si="59"/>
        <v>0</v>
      </c>
      <c r="AC98" s="323">
        <f t="shared" si="60"/>
        <v>0</v>
      </c>
      <c r="AD98" s="323">
        <f t="shared" si="61"/>
        <v>0</v>
      </c>
      <c r="AE98" s="323">
        <f t="shared" si="62"/>
        <v>0</v>
      </c>
      <c r="AF98" s="323">
        <f t="shared" si="87"/>
        <v>0</v>
      </c>
      <c r="AG98" s="323">
        <f t="shared" si="88"/>
        <v>0</v>
      </c>
      <c r="AH98" s="323">
        <f t="shared" si="63"/>
        <v>0</v>
      </c>
      <c r="AI98" s="323">
        <f t="shared" si="64"/>
        <v>0</v>
      </c>
      <c r="AJ98" s="323">
        <f t="shared" si="65"/>
        <v>0</v>
      </c>
      <c r="AK98" s="323">
        <f t="shared" si="66"/>
        <v>0</v>
      </c>
      <c r="AL98" s="323">
        <f t="shared" si="67"/>
        <v>0</v>
      </c>
      <c r="AM98" s="323">
        <f t="shared" si="68"/>
        <v>0</v>
      </c>
      <c r="AN98" s="323">
        <f t="shared" si="69"/>
        <v>0</v>
      </c>
      <c r="AO98" s="323">
        <f t="shared" si="70"/>
        <v>0</v>
      </c>
      <c r="AP98" s="323">
        <f t="shared" si="71"/>
        <v>0</v>
      </c>
      <c r="AQ98" s="323">
        <f t="shared" si="72"/>
        <v>0</v>
      </c>
      <c r="AR98" s="323">
        <f t="shared" si="73"/>
        <v>0</v>
      </c>
      <c r="AS98" s="323">
        <f t="shared" si="74"/>
        <v>0</v>
      </c>
      <c r="AT98" s="323">
        <f t="shared" si="75"/>
        <v>0</v>
      </c>
      <c r="AU98" s="323">
        <f t="shared" si="76"/>
        <v>0</v>
      </c>
      <c r="AV98" s="323">
        <f t="shared" si="77"/>
        <v>0</v>
      </c>
      <c r="AW98" s="323">
        <f t="shared" si="78"/>
        <v>0</v>
      </c>
      <c r="AX98" s="323">
        <f t="shared" si="79"/>
        <v>0</v>
      </c>
      <c r="AY98" s="323">
        <f t="shared" si="80"/>
        <v>0</v>
      </c>
      <c r="AZ98" s="323">
        <f t="shared" si="81"/>
        <v>0</v>
      </c>
      <c r="BA98" s="323">
        <f t="shared" si="82"/>
        <v>0</v>
      </c>
    </row>
    <row r="99" spans="1:53" s="320" customFormat="1" ht="16.5" customHeight="1">
      <c r="A99" s="63" t="str">
        <f t="array" ref="A99">IF(C99&lt;&gt;0,SUM(($C$11:C99&lt;&gt;0)*1),"")</f>
        <v/>
      </c>
      <c r="B99" s="321"/>
      <c r="C99" s="321"/>
      <c r="D99" s="321"/>
      <c r="E99" s="443"/>
      <c r="F99" s="377"/>
      <c r="G99" s="379"/>
      <c r="H99" s="379"/>
      <c r="I99" s="63" t="str">
        <f t="shared" si="89"/>
        <v/>
      </c>
      <c r="J99" s="323">
        <f t="shared" si="45"/>
        <v>0</v>
      </c>
      <c r="K99" s="323">
        <f t="shared" si="46"/>
        <v>0</v>
      </c>
      <c r="L99" s="323">
        <f t="shared" si="47"/>
        <v>0</v>
      </c>
      <c r="M99" s="323">
        <f t="shared" si="48"/>
        <v>0</v>
      </c>
      <c r="N99" s="323">
        <f t="shared" si="83"/>
        <v>0</v>
      </c>
      <c r="O99" s="323">
        <f t="shared" si="84"/>
        <v>0</v>
      </c>
      <c r="P99" s="323">
        <f t="shared" si="49"/>
        <v>0</v>
      </c>
      <c r="Q99" s="323">
        <f t="shared" si="50"/>
        <v>0</v>
      </c>
      <c r="R99" s="323">
        <f t="shared" si="51"/>
        <v>0</v>
      </c>
      <c r="S99" s="323">
        <f t="shared" si="52"/>
        <v>0</v>
      </c>
      <c r="T99" s="323">
        <f t="shared" si="85"/>
        <v>0</v>
      </c>
      <c r="U99" s="323">
        <f t="shared" si="86"/>
        <v>0</v>
      </c>
      <c r="V99" s="323">
        <f t="shared" si="53"/>
        <v>0</v>
      </c>
      <c r="W99" s="323">
        <f t="shared" si="54"/>
        <v>0</v>
      </c>
      <c r="X99" s="323">
        <f t="shared" si="55"/>
        <v>0</v>
      </c>
      <c r="Y99" s="323">
        <f t="shared" si="56"/>
        <v>0</v>
      </c>
      <c r="Z99" s="323">
        <f t="shared" si="57"/>
        <v>0</v>
      </c>
      <c r="AA99" s="323">
        <f t="shared" si="58"/>
        <v>0</v>
      </c>
      <c r="AB99" s="323">
        <f t="shared" si="59"/>
        <v>0</v>
      </c>
      <c r="AC99" s="323">
        <f t="shared" si="60"/>
        <v>0</v>
      </c>
      <c r="AD99" s="323">
        <f t="shared" si="61"/>
        <v>0</v>
      </c>
      <c r="AE99" s="323">
        <f t="shared" si="62"/>
        <v>0</v>
      </c>
      <c r="AF99" s="323">
        <f t="shared" si="87"/>
        <v>0</v>
      </c>
      <c r="AG99" s="323">
        <f t="shared" si="88"/>
        <v>0</v>
      </c>
      <c r="AH99" s="323">
        <f t="shared" si="63"/>
        <v>0</v>
      </c>
      <c r="AI99" s="323">
        <f t="shared" si="64"/>
        <v>0</v>
      </c>
      <c r="AJ99" s="323">
        <f t="shared" si="65"/>
        <v>0</v>
      </c>
      <c r="AK99" s="323">
        <f t="shared" si="66"/>
        <v>0</v>
      </c>
      <c r="AL99" s="323">
        <f t="shared" si="67"/>
        <v>0</v>
      </c>
      <c r="AM99" s="323">
        <f t="shared" si="68"/>
        <v>0</v>
      </c>
      <c r="AN99" s="323">
        <f t="shared" si="69"/>
        <v>0</v>
      </c>
      <c r="AO99" s="323">
        <f t="shared" si="70"/>
        <v>0</v>
      </c>
      <c r="AP99" s="323">
        <f t="shared" si="71"/>
        <v>0</v>
      </c>
      <c r="AQ99" s="323">
        <f t="shared" si="72"/>
        <v>0</v>
      </c>
      <c r="AR99" s="323">
        <f t="shared" si="73"/>
        <v>0</v>
      </c>
      <c r="AS99" s="323">
        <f t="shared" si="74"/>
        <v>0</v>
      </c>
      <c r="AT99" s="323">
        <f t="shared" si="75"/>
        <v>0</v>
      </c>
      <c r="AU99" s="323">
        <f t="shared" si="76"/>
        <v>0</v>
      </c>
      <c r="AV99" s="323">
        <f t="shared" si="77"/>
        <v>0</v>
      </c>
      <c r="AW99" s="323">
        <f t="shared" si="78"/>
        <v>0</v>
      </c>
      <c r="AX99" s="323">
        <f t="shared" si="79"/>
        <v>0</v>
      </c>
      <c r="AY99" s="323">
        <f t="shared" si="80"/>
        <v>0</v>
      </c>
      <c r="AZ99" s="323">
        <f t="shared" si="81"/>
        <v>0</v>
      </c>
      <c r="BA99" s="323">
        <f t="shared" si="82"/>
        <v>0</v>
      </c>
    </row>
    <row r="100" spans="1:53" s="320" customFormat="1" ht="16.5" customHeight="1">
      <c r="A100" s="63" t="str">
        <f t="array" ref="A100">IF(C100&lt;&gt;0,SUM(($C$11:C100&lt;&gt;0)*1),"")</f>
        <v/>
      </c>
      <c r="B100" s="321"/>
      <c r="C100" s="321"/>
      <c r="D100" s="321"/>
      <c r="E100" s="443"/>
      <c r="F100" s="377"/>
      <c r="G100" s="379"/>
      <c r="H100" s="379"/>
      <c r="I100" s="63" t="str">
        <f t="shared" si="89"/>
        <v/>
      </c>
      <c r="J100" s="323">
        <f t="shared" si="45"/>
        <v>0</v>
      </c>
      <c r="K100" s="323">
        <f t="shared" si="46"/>
        <v>0</v>
      </c>
      <c r="L100" s="323">
        <f t="shared" si="47"/>
        <v>0</v>
      </c>
      <c r="M100" s="323">
        <f t="shared" si="48"/>
        <v>0</v>
      </c>
      <c r="N100" s="323">
        <f t="shared" si="83"/>
        <v>0</v>
      </c>
      <c r="O100" s="323">
        <f t="shared" si="84"/>
        <v>0</v>
      </c>
      <c r="P100" s="323">
        <f t="shared" si="49"/>
        <v>0</v>
      </c>
      <c r="Q100" s="323">
        <f t="shared" si="50"/>
        <v>0</v>
      </c>
      <c r="R100" s="323">
        <f t="shared" si="51"/>
        <v>0</v>
      </c>
      <c r="S100" s="323">
        <f t="shared" si="52"/>
        <v>0</v>
      </c>
      <c r="T100" s="323">
        <f t="shared" si="85"/>
        <v>0</v>
      </c>
      <c r="U100" s="323">
        <f t="shared" si="86"/>
        <v>0</v>
      </c>
      <c r="V100" s="323">
        <f t="shared" si="53"/>
        <v>0</v>
      </c>
      <c r="W100" s="323">
        <f t="shared" si="54"/>
        <v>0</v>
      </c>
      <c r="X100" s="323">
        <f t="shared" si="55"/>
        <v>0</v>
      </c>
      <c r="Y100" s="323">
        <f t="shared" si="56"/>
        <v>0</v>
      </c>
      <c r="Z100" s="323">
        <f t="shared" si="57"/>
        <v>0</v>
      </c>
      <c r="AA100" s="323">
        <f t="shared" si="58"/>
        <v>0</v>
      </c>
      <c r="AB100" s="323">
        <f t="shared" si="59"/>
        <v>0</v>
      </c>
      <c r="AC100" s="323">
        <f t="shared" si="60"/>
        <v>0</v>
      </c>
      <c r="AD100" s="323">
        <f t="shared" si="61"/>
        <v>0</v>
      </c>
      <c r="AE100" s="323">
        <f t="shared" si="62"/>
        <v>0</v>
      </c>
      <c r="AF100" s="323">
        <f t="shared" si="87"/>
        <v>0</v>
      </c>
      <c r="AG100" s="323">
        <f t="shared" si="88"/>
        <v>0</v>
      </c>
      <c r="AH100" s="323">
        <f t="shared" si="63"/>
        <v>0</v>
      </c>
      <c r="AI100" s="323">
        <f t="shared" si="64"/>
        <v>0</v>
      </c>
      <c r="AJ100" s="323">
        <f t="shared" si="65"/>
        <v>0</v>
      </c>
      <c r="AK100" s="323">
        <f t="shared" si="66"/>
        <v>0</v>
      </c>
      <c r="AL100" s="323">
        <f t="shared" si="67"/>
        <v>0</v>
      </c>
      <c r="AM100" s="323">
        <f t="shared" si="68"/>
        <v>0</v>
      </c>
      <c r="AN100" s="323">
        <f t="shared" si="69"/>
        <v>0</v>
      </c>
      <c r="AO100" s="323">
        <f t="shared" si="70"/>
        <v>0</v>
      </c>
      <c r="AP100" s="323">
        <f t="shared" si="71"/>
        <v>0</v>
      </c>
      <c r="AQ100" s="323">
        <f t="shared" si="72"/>
        <v>0</v>
      </c>
      <c r="AR100" s="323">
        <f t="shared" si="73"/>
        <v>0</v>
      </c>
      <c r="AS100" s="323">
        <f t="shared" si="74"/>
        <v>0</v>
      </c>
      <c r="AT100" s="323">
        <f t="shared" si="75"/>
        <v>0</v>
      </c>
      <c r="AU100" s="323">
        <f t="shared" si="76"/>
        <v>0</v>
      </c>
      <c r="AV100" s="323">
        <f t="shared" si="77"/>
        <v>0</v>
      </c>
      <c r="AW100" s="323">
        <f t="shared" si="78"/>
        <v>0</v>
      </c>
      <c r="AX100" s="323">
        <f t="shared" si="79"/>
        <v>0</v>
      </c>
      <c r="AY100" s="323">
        <f t="shared" si="80"/>
        <v>0</v>
      </c>
      <c r="AZ100" s="323">
        <f t="shared" si="81"/>
        <v>0</v>
      </c>
      <c r="BA100" s="323">
        <f t="shared" si="82"/>
        <v>0</v>
      </c>
    </row>
    <row r="101" spans="1:53" s="320" customFormat="1" ht="16.5" customHeight="1">
      <c r="A101" s="63" t="str">
        <f t="array" ref="A101">IF(C101&lt;&gt;0,SUM(($C$11:C101&lt;&gt;0)*1),"")</f>
        <v/>
      </c>
      <c r="B101" s="321"/>
      <c r="C101" s="321"/>
      <c r="D101" s="321"/>
      <c r="E101" s="443"/>
      <c r="F101" s="377"/>
      <c r="G101" s="379"/>
      <c r="H101" s="379"/>
      <c r="I101" s="63" t="str">
        <f t="shared" si="89"/>
        <v/>
      </c>
      <c r="J101" s="323">
        <f t="shared" si="45"/>
        <v>0</v>
      </c>
      <c r="K101" s="323">
        <f t="shared" si="46"/>
        <v>0</v>
      </c>
      <c r="L101" s="323">
        <f t="shared" si="47"/>
        <v>0</v>
      </c>
      <c r="M101" s="323">
        <f t="shared" si="48"/>
        <v>0</v>
      </c>
      <c r="N101" s="323">
        <f t="shared" si="83"/>
        <v>0</v>
      </c>
      <c r="O101" s="323">
        <f t="shared" si="84"/>
        <v>0</v>
      </c>
      <c r="P101" s="323">
        <f t="shared" si="49"/>
        <v>0</v>
      </c>
      <c r="Q101" s="323">
        <f t="shared" si="50"/>
        <v>0</v>
      </c>
      <c r="R101" s="323">
        <f t="shared" si="51"/>
        <v>0</v>
      </c>
      <c r="S101" s="323">
        <f t="shared" si="52"/>
        <v>0</v>
      </c>
      <c r="T101" s="323">
        <f t="shared" si="85"/>
        <v>0</v>
      </c>
      <c r="U101" s="323">
        <f t="shared" si="86"/>
        <v>0</v>
      </c>
      <c r="V101" s="323">
        <f t="shared" si="53"/>
        <v>0</v>
      </c>
      <c r="W101" s="323">
        <f t="shared" si="54"/>
        <v>0</v>
      </c>
      <c r="X101" s="323">
        <f t="shared" si="55"/>
        <v>0</v>
      </c>
      <c r="Y101" s="323">
        <f t="shared" si="56"/>
        <v>0</v>
      </c>
      <c r="Z101" s="323">
        <f t="shared" si="57"/>
        <v>0</v>
      </c>
      <c r="AA101" s="323">
        <f t="shared" si="58"/>
        <v>0</v>
      </c>
      <c r="AB101" s="323">
        <f t="shared" si="59"/>
        <v>0</v>
      </c>
      <c r="AC101" s="323">
        <f t="shared" si="60"/>
        <v>0</v>
      </c>
      <c r="AD101" s="323">
        <f t="shared" si="61"/>
        <v>0</v>
      </c>
      <c r="AE101" s="323">
        <f t="shared" si="62"/>
        <v>0</v>
      </c>
      <c r="AF101" s="323">
        <f t="shared" si="87"/>
        <v>0</v>
      </c>
      <c r="AG101" s="323">
        <f t="shared" si="88"/>
        <v>0</v>
      </c>
      <c r="AH101" s="323">
        <f t="shared" si="63"/>
        <v>0</v>
      </c>
      <c r="AI101" s="323">
        <f t="shared" si="64"/>
        <v>0</v>
      </c>
      <c r="AJ101" s="323">
        <f t="shared" si="65"/>
        <v>0</v>
      </c>
      <c r="AK101" s="323">
        <f t="shared" si="66"/>
        <v>0</v>
      </c>
      <c r="AL101" s="323">
        <f t="shared" si="67"/>
        <v>0</v>
      </c>
      <c r="AM101" s="323">
        <f t="shared" si="68"/>
        <v>0</v>
      </c>
      <c r="AN101" s="323">
        <f t="shared" si="69"/>
        <v>0</v>
      </c>
      <c r="AO101" s="323">
        <f t="shared" si="70"/>
        <v>0</v>
      </c>
      <c r="AP101" s="323">
        <f t="shared" si="71"/>
        <v>0</v>
      </c>
      <c r="AQ101" s="323">
        <f t="shared" si="72"/>
        <v>0</v>
      </c>
      <c r="AR101" s="323">
        <f t="shared" si="73"/>
        <v>0</v>
      </c>
      <c r="AS101" s="323">
        <f t="shared" si="74"/>
        <v>0</v>
      </c>
      <c r="AT101" s="323">
        <f t="shared" si="75"/>
        <v>0</v>
      </c>
      <c r="AU101" s="323">
        <f t="shared" si="76"/>
        <v>0</v>
      </c>
      <c r="AV101" s="323">
        <f t="shared" si="77"/>
        <v>0</v>
      </c>
      <c r="AW101" s="323">
        <f t="shared" si="78"/>
        <v>0</v>
      </c>
      <c r="AX101" s="323">
        <f t="shared" si="79"/>
        <v>0</v>
      </c>
      <c r="AY101" s="323">
        <f t="shared" si="80"/>
        <v>0</v>
      </c>
      <c r="AZ101" s="323">
        <f t="shared" si="81"/>
        <v>0</v>
      </c>
      <c r="BA101" s="323">
        <f t="shared" si="82"/>
        <v>0</v>
      </c>
    </row>
    <row r="102" spans="1:53" s="320" customFormat="1" ht="16.5" customHeight="1">
      <c r="A102" s="63" t="str">
        <f t="array" ref="A102">IF(C102&lt;&gt;0,SUM(($C$11:C102&lt;&gt;0)*1),"")</f>
        <v/>
      </c>
      <c r="B102" s="321"/>
      <c r="C102" s="321"/>
      <c r="D102" s="321"/>
      <c r="E102" s="443"/>
      <c r="F102" s="377"/>
      <c r="G102" s="379"/>
      <c r="H102" s="379"/>
      <c r="I102" s="63" t="str">
        <f t="shared" si="89"/>
        <v/>
      </c>
      <c r="J102" s="323">
        <f t="shared" si="45"/>
        <v>0</v>
      </c>
      <c r="K102" s="323">
        <f t="shared" si="46"/>
        <v>0</v>
      </c>
      <c r="L102" s="323">
        <f t="shared" si="47"/>
        <v>0</v>
      </c>
      <c r="M102" s="323">
        <f t="shared" si="48"/>
        <v>0</v>
      </c>
      <c r="N102" s="323">
        <f t="shared" si="83"/>
        <v>0</v>
      </c>
      <c r="O102" s="323">
        <f t="shared" si="84"/>
        <v>0</v>
      </c>
      <c r="P102" s="323">
        <f t="shared" si="49"/>
        <v>0</v>
      </c>
      <c r="Q102" s="323">
        <f t="shared" si="50"/>
        <v>0</v>
      </c>
      <c r="R102" s="323">
        <f t="shared" si="51"/>
        <v>0</v>
      </c>
      <c r="S102" s="323">
        <f t="shared" si="52"/>
        <v>0</v>
      </c>
      <c r="T102" s="323">
        <f t="shared" si="85"/>
        <v>0</v>
      </c>
      <c r="U102" s="323">
        <f t="shared" si="86"/>
        <v>0</v>
      </c>
      <c r="V102" s="323">
        <f t="shared" si="53"/>
        <v>0</v>
      </c>
      <c r="W102" s="323">
        <f t="shared" si="54"/>
        <v>0</v>
      </c>
      <c r="X102" s="323">
        <f t="shared" si="55"/>
        <v>0</v>
      </c>
      <c r="Y102" s="323">
        <f t="shared" si="56"/>
        <v>0</v>
      </c>
      <c r="Z102" s="323">
        <f t="shared" si="57"/>
        <v>0</v>
      </c>
      <c r="AA102" s="323">
        <f t="shared" si="58"/>
        <v>0</v>
      </c>
      <c r="AB102" s="323">
        <f t="shared" si="59"/>
        <v>0</v>
      </c>
      <c r="AC102" s="323">
        <f t="shared" si="60"/>
        <v>0</v>
      </c>
      <c r="AD102" s="323">
        <f t="shared" si="61"/>
        <v>0</v>
      </c>
      <c r="AE102" s="323">
        <f t="shared" si="62"/>
        <v>0</v>
      </c>
      <c r="AF102" s="323">
        <f t="shared" si="87"/>
        <v>0</v>
      </c>
      <c r="AG102" s="323">
        <f t="shared" si="88"/>
        <v>0</v>
      </c>
      <c r="AH102" s="323">
        <f t="shared" si="63"/>
        <v>0</v>
      </c>
      <c r="AI102" s="323">
        <f t="shared" si="64"/>
        <v>0</v>
      </c>
      <c r="AJ102" s="323">
        <f t="shared" si="65"/>
        <v>0</v>
      </c>
      <c r="AK102" s="323">
        <f t="shared" si="66"/>
        <v>0</v>
      </c>
      <c r="AL102" s="323">
        <f t="shared" si="67"/>
        <v>0</v>
      </c>
      <c r="AM102" s="323">
        <f t="shared" si="68"/>
        <v>0</v>
      </c>
      <c r="AN102" s="323">
        <f t="shared" si="69"/>
        <v>0</v>
      </c>
      <c r="AO102" s="323">
        <f t="shared" si="70"/>
        <v>0</v>
      </c>
      <c r="AP102" s="323">
        <f t="shared" si="71"/>
        <v>0</v>
      </c>
      <c r="AQ102" s="323">
        <f t="shared" si="72"/>
        <v>0</v>
      </c>
      <c r="AR102" s="323">
        <f t="shared" si="73"/>
        <v>0</v>
      </c>
      <c r="AS102" s="323">
        <f t="shared" si="74"/>
        <v>0</v>
      </c>
      <c r="AT102" s="323">
        <f t="shared" si="75"/>
        <v>0</v>
      </c>
      <c r="AU102" s="323">
        <f t="shared" si="76"/>
        <v>0</v>
      </c>
      <c r="AV102" s="323">
        <f t="shared" si="77"/>
        <v>0</v>
      </c>
      <c r="AW102" s="323">
        <f t="shared" si="78"/>
        <v>0</v>
      </c>
      <c r="AX102" s="323">
        <f t="shared" si="79"/>
        <v>0</v>
      </c>
      <c r="AY102" s="323">
        <f t="shared" si="80"/>
        <v>0</v>
      </c>
      <c r="AZ102" s="323">
        <f t="shared" si="81"/>
        <v>0</v>
      </c>
      <c r="BA102" s="323">
        <f t="shared" si="82"/>
        <v>0</v>
      </c>
    </row>
    <row r="103" spans="1:53" s="320" customFormat="1" ht="16.5" customHeight="1">
      <c r="A103" s="63" t="str">
        <f t="array" ref="A103">IF(C103&lt;&gt;0,SUM(($C$11:C103&lt;&gt;0)*1),"")</f>
        <v/>
      </c>
      <c r="B103" s="321"/>
      <c r="C103" s="321"/>
      <c r="D103" s="321"/>
      <c r="E103" s="443"/>
      <c r="F103" s="377"/>
      <c r="G103" s="379"/>
      <c r="H103" s="379"/>
      <c r="I103" s="63" t="str">
        <f t="shared" si="89"/>
        <v/>
      </c>
      <c r="J103" s="323">
        <f t="shared" si="45"/>
        <v>0</v>
      </c>
      <c r="K103" s="323">
        <f t="shared" si="46"/>
        <v>0</v>
      </c>
      <c r="L103" s="323">
        <f t="shared" si="47"/>
        <v>0</v>
      </c>
      <c r="M103" s="323">
        <f t="shared" si="48"/>
        <v>0</v>
      </c>
      <c r="N103" s="323">
        <f t="shared" si="83"/>
        <v>0</v>
      </c>
      <c r="O103" s="323">
        <f t="shared" si="84"/>
        <v>0</v>
      </c>
      <c r="P103" s="323">
        <f t="shared" si="49"/>
        <v>0</v>
      </c>
      <c r="Q103" s="323">
        <f t="shared" si="50"/>
        <v>0</v>
      </c>
      <c r="R103" s="323">
        <f t="shared" si="51"/>
        <v>0</v>
      </c>
      <c r="S103" s="323">
        <f t="shared" si="52"/>
        <v>0</v>
      </c>
      <c r="T103" s="323">
        <f t="shared" si="85"/>
        <v>0</v>
      </c>
      <c r="U103" s="323">
        <f t="shared" si="86"/>
        <v>0</v>
      </c>
      <c r="V103" s="323">
        <f t="shared" si="53"/>
        <v>0</v>
      </c>
      <c r="W103" s="323">
        <f t="shared" si="54"/>
        <v>0</v>
      </c>
      <c r="X103" s="323">
        <f t="shared" si="55"/>
        <v>0</v>
      </c>
      <c r="Y103" s="323">
        <f t="shared" si="56"/>
        <v>0</v>
      </c>
      <c r="Z103" s="323">
        <f t="shared" si="57"/>
        <v>0</v>
      </c>
      <c r="AA103" s="323">
        <f t="shared" si="58"/>
        <v>0</v>
      </c>
      <c r="AB103" s="323">
        <f t="shared" si="59"/>
        <v>0</v>
      </c>
      <c r="AC103" s="323">
        <f t="shared" si="60"/>
        <v>0</v>
      </c>
      <c r="AD103" s="323">
        <f t="shared" si="61"/>
        <v>0</v>
      </c>
      <c r="AE103" s="323">
        <f t="shared" si="62"/>
        <v>0</v>
      </c>
      <c r="AF103" s="323">
        <f t="shared" si="87"/>
        <v>0</v>
      </c>
      <c r="AG103" s="323">
        <f t="shared" si="88"/>
        <v>0</v>
      </c>
      <c r="AH103" s="323">
        <f t="shared" si="63"/>
        <v>0</v>
      </c>
      <c r="AI103" s="323">
        <f t="shared" si="64"/>
        <v>0</v>
      </c>
      <c r="AJ103" s="323">
        <f t="shared" si="65"/>
        <v>0</v>
      </c>
      <c r="AK103" s="323">
        <f t="shared" si="66"/>
        <v>0</v>
      </c>
      <c r="AL103" s="323">
        <f t="shared" si="67"/>
        <v>0</v>
      </c>
      <c r="AM103" s="323">
        <f t="shared" si="68"/>
        <v>0</v>
      </c>
      <c r="AN103" s="323">
        <f t="shared" si="69"/>
        <v>0</v>
      </c>
      <c r="AO103" s="323">
        <f t="shared" si="70"/>
        <v>0</v>
      </c>
      <c r="AP103" s="323">
        <f t="shared" si="71"/>
        <v>0</v>
      </c>
      <c r="AQ103" s="323">
        <f t="shared" si="72"/>
        <v>0</v>
      </c>
      <c r="AR103" s="323">
        <f t="shared" si="73"/>
        <v>0</v>
      </c>
      <c r="AS103" s="323">
        <f t="shared" si="74"/>
        <v>0</v>
      </c>
      <c r="AT103" s="323">
        <f t="shared" si="75"/>
        <v>0</v>
      </c>
      <c r="AU103" s="323">
        <f t="shared" si="76"/>
        <v>0</v>
      </c>
      <c r="AV103" s="323">
        <f t="shared" si="77"/>
        <v>0</v>
      </c>
      <c r="AW103" s="323">
        <f t="shared" si="78"/>
        <v>0</v>
      </c>
      <c r="AX103" s="323">
        <f t="shared" si="79"/>
        <v>0</v>
      </c>
      <c r="AY103" s="323">
        <f t="shared" si="80"/>
        <v>0</v>
      </c>
      <c r="AZ103" s="323">
        <f t="shared" si="81"/>
        <v>0</v>
      </c>
      <c r="BA103" s="323">
        <f t="shared" si="82"/>
        <v>0</v>
      </c>
    </row>
    <row r="104" spans="1:53" s="320" customFormat="1" ht="16.5" customHeight="1">
      <c r="A104" s="63" t="str">
        <f t="array" ref="A104">IF(C104&lt;&gt;0,SUM(($C$11:C104&lt;&gt;0)*1),"")</f>
        <v/>
      </c>
      <c r="B104" s="321"/>
      <c r="C104" s="321"/>
      <c r="D104" s="321"/>
      <c r="E104" s="443"/>
      <c r="F104" s="377"/>
      <c r="G104" s="379"/>
      <c r="H104" s="379"/>
      <c r="I104" s="63" t="str">
        <f t="shared" si="89"/>
        <v/>
      </c>
      <c r="J104" s="323">
        <f t="shared" si="45"/>
        <v>0</v>
      </c>
      <c r="K104" s="323">
        <f t="shared" si="46"/>
        <v>0</v>
      </c>
      <c r="L104" s="323">
        <f t="shared" si="47"/>
        <v>0</v>
      </c>
      <c r="M104" s="323">
        <f t="shared" si="48"/>
        <v>0</v>
      </c>
      <c r="N104" s="323">
        <f t="shared" si="83"/>
        <v>0</v>
      </c>
      <c r="O104" s="323">
        <f t="shared" si="84"/>
        <v>0</v>
      </c>
      <c r="P104" s="323">
        <f t="shared" si="49"/>
        <v>0</v>
      </c>
      <c r="Q104" s="323">
        <f t="shared" si="50"/>
        <v>0</v>
      </c>
      <c r="R104" s="323">
        <f t="shared" si="51"/>
        <v>0</v>
      </c>
      <c r="S104" s="323">
        <f t="shared" si="52"/>
        <v>0</v>
      </c>
      <c r="T104" s="323">
        <f t="shared" si="85"/>
        <v>0</v>
      </c>
      <c r="U104" s="323">
        <f t="shared" si="86"/>
        <v>0</v>
      </c>
      <c r="V104" s="323">
        <f t="shared" si="53"/>
        <v>0</v>
      </c>
      <c r="W104" s="323">
        <f t="shared" si="54"/>
        <v>0</v>
      </c>
      <c r="X104" s="323">
        <f t="shared" si="55"/>
        <v>0</v>
      </c>
      <c r="Y104" s="323">
        <f t="shared" si="56"/>
        <v>0</v>
      </c>
      <c r="Z104" s="323">
        <f t="shared" si="57"/>
        <v>0</v>
      </c>
      <c r="AA104" s="323">
        <f t="shared" si="58"/>
        <v>0</v>
      </c>
      <c r="AB104" s="323">
        <f t="shared" si="59"/>
        <v>0</v>
      </c>
      <c r="AC104" s="323">
        <f t="shared" si="60"/>
        <v>0</v>
      </c>
      <c r="AD104" s="323">
        <f t="shared" si="61"/>
        <v>0</v>
      </c>
      <c r="AE104" s="323">
        <f t="shared" si="62"/>
        <v>0</v>
      </c>
      <c r="AF104" s="323">
        <f t="shared" si="87"/>
        <v>0</v>
      </c>
      <c r="AG104" s="323">
        <f t="shared" si="88"/>
        <v>0</v>
      </c>
      <c r="AH104" s="323">
        <f t="shared" si="63"/>
        <v>0</v>
      </c>
      <c r="AI104" s="323">
        <f t="shared" si="64"/>
        <v>0</v>
      </c>
      <c r="AJ104" s="323">
        <f t="shared" si="65"/>
        <v>0</v>
      </c>
      <c r="AK104" s="323">
        <f t="shared" si="66"/>
        <v>0</v>
      </c>
      <c r="AL104" s="323">
        <f t="shared" si="67"/>
        <v>0</v>
      </c>
      <c r="AM104" s="323">
        <f t="shared" si="68"/>
        <v>0</v>
      </c>
      <c r="AN104" s="323">
        <f t="shared" si="69"/>
        <v>0</v>
      </c>
      <c r="AO104" s="323">
        <f t="shared" si="70"/>
        <v>0</v>
      </c>
      <c r="AP104" s="323">
        <f t="shared" si="71"/>
        <v>0</v>
      </c>
      <c r="AQ104" s="323">
        <f t="shared" si="72"/>
        <v>0</v>
      </c>
      <c r="AR104" s="323">
        <f t="shared" si="73"/>
        <v>0</v>
      </c>
      <c r="AS104" s="323">
        <f t="shared" si="74"/>
        <v>0</v>
      </c>
      <c r="AT104" s="323">
        <f t="shared" si="75"/>
        <v>0</v>
      </c>
      <c r="AU104" s="323">
        <f t="shared" si="76"/>
        <v>0</v>
      </c>
      <c r="AV104" s="323">
        <f t="shared" si="77"/>
        <v>0</v>
      </c>
      <c r="AW104" s="323">
        <f t="shared" si="78"/>
        <v>0</v>
      </c>
      <c r="AX104" s="323">
        <f t="shared" si="79"/>
        <v>0</v>
      </c>
      <c r="AY104" s="323">
        <f t="shared" si="80"/>
        <v>0</v>
      </c>
      <c r="AZ104" s="323">
        <f t="shared" si="81"/>
        <v>0</v>
      </c>
      <c r="BA104" s="323">
        <f t="shared" si="82"/>
        <v>0</v>
      </c>
    </row>
    <row r="105" spans="1:53" s="320" customFormat="1" ht="16.5" customHeight="1">
      <c r="A105" s="63" t="str">
        <f t="array" ref="A105">IF(C105&lt;&gt;0,SUM(($C$11:C105&lt;&gt;0)*1),"")</f>
        <v/>
      </c>
      <c r="B105" s="321"/>
      <c r="C105" s="321"/>
      <c r="D105" s="321"/>
      <c r="E105" s="443"/>
      <c r="F105" s="377"/>
      <c r="G105" s="379"/>
      <c r="H105" s="379"/>
      <c r="I105" s="63" t="str">
        <f t="shared" si="89"/>
        <v/>
      </c>
      <c r="J105" s="323">
        <f t="shared" si="45"/>
        <v>0</v>
      </c>
      <c r="K105" s="323">
        <f t="shared" si="46"/>
        <v>0</v>
      </c>
      <c r="L105" s="323">
        <f t="shared" si="47"/>
        <v>0</v>
      </c>
      <c r="M105" s="323">
        <f t="shared" si="48"/>
        <v>0</v>
      </c>
      <c r="N105" s="323">
        <f t="shared" si="83"/>
        <v>0</v>
      </c>
      <c r="O105" s="323">
        <f t="shared" si="84"/>
        <v>0</v>
      </c>
      <c r="P105" s="323">
        <f t="shared" si="49"/>
        <v>0</v>
      </c>
      <c r="Q105" s="323">
        <f t="shared" si="50"/>
        <v>0</v>
      </c>
      <c r="R105" s="323">
        <f t="shared" si="51"/>
        <v>0</v>
      </c>
      <c r="S105" s="323">
        <f t="shared" si="52"/>
        <v>0</v>
      </c>
      <c r="T105" s="323">
        <f t="shared" si="85"/>
        <v>0</v>
      </c>
      <c r="U105" s="323">
        <f t="shared" si="86"/>
        <v>0</v>
      </c>
      <c r="V105" s="323">
        <f t="shared" si="53"/>
        <v>0</v>
      </c>
      <c r="W105" s="323">
        <f t="shared" si="54"/>
        <v>0</v>
      </c>
      <c r="X105" s="323">
        <f t="shared" si="55"/>
        <v>0</v>
      </c>
      <c r="Y105" s="323">
        <f t="shared" si="56"/>
        <v>0</v>
      </c>
      <c r="Z105" s="323">
        <f t="shared" si="57"/>
        <v>0</v>
      </c>
      <c r="AA105" s="323">
        <f t="shared" si="58"/>
        <v>0</v>
      </c>
      <c r="AB105" s="323">
        <f t="shared" si="59"/>
        <v>0</v>
      </c>
      <c r="AC105" s="323">
        <f t="shared" si="60"/>
        <v>0</v>
      </c>
      <c r="AD105" s="323">
        <f t="shared" si="61"/>
        <v>0</v>
      </c>
      <c r="AE105" s="323">
        <f t="shared" si="62"/>
        <v>0</v>
      </c>
      <c r="AF105" s="323">
        <f t="shared" si="87"/>
        <v>0</v>
      </c>
      <c r="AG105" s="323">
        <f t="shared" si="88"/>
        <v>0</v>
      </c>
      <c r="AH105" s="323">
        <f t="shared" si="63"/>
        <v>0</v>
      </c>
      <c r="AI105" s="323">
        <f t="shared" si="64"/>
        <v>0</v>
      </c>
      <c r="AJ105" s="323">
        <f t="shared" si="65"/>
        <v>0</v>
      </c>
      <c r="AK105" s="323">
        <f t="shared" si="66"/>
        <v>0</v>
      </c>
      <c r="AL105" s="323">
        <f t="shared" si="67"/>
        <v>0</v>
      </c>
      <c r="AM105" s="323">
        <f t="shared" si="68"/>
        <v>0</v>
      </c>
      <c r="AN105" s="323">
        <f t="shared" si="69"/>
        <v>0</v>
      </c>
      <c r="AO105" s="323">
        <f t="shared" si="70"/>
        <v>0</v>
      </c>
      <c r="AP105" s="323">
        <f t="shared" si="71"/>
        <v>0</v>
      </c>
      <c r="AQ105" s="323">
        <f t="shared" si="72"/>
        <v>0</v>
      </c>
      <c r="AR105" s="323">
        <f t="shared" si="73"/>
        <v>0</v>
      </c>
      <c r="AS105" s="323">
        <f t="shared" si="74"/>
        <v>0</v>
      </c>
      <c r="AT105" s="323">
        <f t="shared" si="75"/>
        <v>0</v>
      </c>
      <c r="AU105" s="323">
        <f t="shared" si="76"/>
        <v>0</v>
      </c>
      <c r="AV105" s="323">
        <f t="shared" si="77"/>
        <v>0</v>
      </c>
      <c r="AW105" s="323">
        <f t="shared" si="78"/>
        <v>0</v>
      </c>
      <c r="AX105" s="323">
        <f t="shared" si="79"/>
        <v>0</v>
      </c>
      <c r="AY105" s="323">
        <f t="shared" si="80"/>
        <v>0</v>
      </c>
      <c r="AZ105" s="323">
        <f t="shared" si="81"/>
        <v>0</v>
      </c>
      <c r="BA105" s="323">
        <f t="shared" si="82"/>
        <v>0</v>
      </c>
    </row>
    <row r="106" spans="1:53" s="320" customFormat="1" ht="16.5" customHeight="1">
      <c r="A106" s="63" t="str">
        <f t="array" ref="A106">IF(C106&lt;&gt;0,SUM(($C$11:C106&lt;&gt;0)*1),"")</f>
        <v/>
      </c>
      <c r="B106" s="321"/>
      <c r="C106" s="321"/>
      <c r="D106" s="321"/>
      <c r="E106" s="443"/>
      <c r="F106" s="377"/>
      <c r="G106" s="379"/>
      <c r="H106" s="379"/>
      <c r="I106" s="63" t="str">
        <f t="shared" si="89"/>
        <v/>
      </c>
      <c r="J106" s="323">
        <f t="shared" si="45"/>
        <v>0</v>
      </c>
      <c r="K106" s="323">
        <f t="shared" si="46"/>
        <v>0</v>
      </c>
      <c r="L106" s="323">
        <f t="shared" si="47"/>
        <v>0</v>
      </c>
      <c r="M106" s="323">
        <f t="shared" si="48"/>
        <v>0</v>
      </c>
      <c r="N106" s="323">
        <f t="shared" si="83"/>
        <v>0</v>
      </c>
      <c r="O106" s="323">
        <f t="shared" si="84"/>
        <v>0</v>
      </c>
      <c r="P106" s="323">
        <f t="shared" si="49"/>
        <v>0</v>
      </c>
      <c r="Q106" s="323">
        <f t="shared" si="50"/>
        <v>0</v>
      </c>
      <c r="R106" s="323">
        <f t="shared" si="51"/>
        <v>0</v>
      </c>
      <c r="S106" s="323">
        <f t="shared" si="52"/>
        <v>0</v>
      </c>
      <c r="T106" s="323">
        <f t="shared" si="85"/>
        <v>0</v>
      </c>
      <c r="U106" s="323">
        <f t="shared" si="86"/>
        <v>0</v>
      </c>
      <c r="V106" s="323">
        <f t="shared" si="53"/>
        <v>0</v>
      </c>
      <c r="W106" s="323">
        <f t="shared" si="54"/>
        <v>0</v>
      </c>
      <c r="X106" s="323">
        <f t="shared" si="55"/>
        <v>0</v>
      </c>
      <c r="Y106" s="323">
        <f t="shared" si="56"/>
        <v>0</v>
      </c>
      <c r="Z106" s="323">
        <f t="shared" si="57"/>
        <v>0</v>
      </c>
      <c r="AA106" s="323">
        <f t="shared" si="58"/>
        <v>0</v>
      </c>
      <c r="AB106" s="323">
        <f t="shared" si="59"/>
        <v>0</v>
      </c>
      <c r="AC106" s="323">
        <f t="shared" si="60"/>
        <v>0</v>
      </c>
      <c r="AD106" s="323">
        <f t="shared" si="61"/>
        <v>0</v>
      </c>
      <c r="AE106" s="323">
        <f t="shared" si="62"/>
        <v>0</v>
      </c>
      <c r="AF106" s="323">
        <f t="shared" si="87"/>
        <v>0</v>
      </c>
      <c r="AG106" s="323">
        <f t="shared" si="88"/>
        <v>0</v>
      </c>
      <c r="AH106" s="323">
        <f t="shared" si="63"/>
        <v>0</v>
      </c>
      <c r="AI106" s="323">
        <f t="shared" si="64"/>
        <v>0</v>
      </c>
      <c r="AJ106" s="323">
        <f t="shared" si="65"/>
        <v>0</v>
      </c>
      <c r="AK106" s="323">
        <f t="shared" si="66"/>
        <v>0</v>
      </c>
      <c r="AL106" s="323">
        <f t="shared" si="67"/>
        <v>0</v>
      </c>
      <c r="AM106" s="323">
        <f t="shared" si="68"/>
        <v>0</v>
      </c>
      <c r="AN106" s="323">
        <f t="shared" si="69"/>
        <v>0</v>
      </c>
      <c r="AO106" s="323">
        <f t="shared" si="70"/>
        <v>0</v>
      </c>
      <c r="AP106" s="323">
        <f t="shared" si="71"/>
        <v>0</v>
      </c>
      <c r="AQ106" s="323">
        <f t="shared" si="72"/>
        <v>0</v>
      </c>
      <c r="AR106" s="323">
        <f t="shared" si="73"/>
        <v>0</v>
      </c>
      <c r="AS106" s="323">
        <f t="shared" si="74"/>
        <v>0</v>
      </c>
      <c r="AT106" s="323">
        <f t="shared" si="75"/>
        <v>0</v>
      </c>
      <c r="AU106" s="323">
        <f t="shared" si="76"/>
        <v>0</v>
      </c>
      <c r="AV106" s="323">
        <f t="shared" si="77"/>
        <v>0</v>
      </c>
      <c r="AW106" s="323">
        <f t="shared" si="78"/>
        <v>0</v>
      </c>
      <c r="AX106" s="323">
        <f t="shared" si="79"/>
        <v>0</v>
      </c>
      <c r="AY106" s="323">
        <f t="shared" si="80"/>
        <v>0</v>
      </c>
      <c r="AZ106" s="323">
        <f t="shared" si="81"/>
        <v>0</v>
      </c>
      <c r="BA106" s="323">
        <f t="shared" si="82"/>
        <v>0</v>
      </c>
    </row>
    <row r="107" spans="1:53" s="320" customFormat="1" ht="16.5" customHeight="1">
      <c r="A107" s="63" t="str">
        <f t="array" ref="A107">IF(C107&lt;&gt;0,SUM(($C$11:C107&lt;&gt;0)*1),"")</f>
        <v/>
      </c>
      <c r="B107" s="321"/>
      <c r="C107" s="321"/>
      <c r="D107" s="321"/>
      <c r="E107" s="443"/>
      <c r="F107" s="377"/>
      <c r="G107" s="379"/>
      <c r="H107" s="379"/>
      <c r="I107" s="63" t="str">
        <f t="shared" si="89"/>
        <v/>
      </c>
      <c r="J107" s="323">
        <f t="shared" si="45"/>
        <v>0</v>
      </c>
      <c r="K107" s="323">
        <f t="shared" si="46"/>
        <v>0</v>
      </c>
      <c r="L107" s="323">
        <f t="shared" si="47"/>
        <v>0</v>
      </c>
      <c r="M107" s="323">
        <f t="shared" si="48"/>
        <v>0</v>
      </c>
      <c r="N107" s="323">
        <f t="shared" si="83"/>
        <v>0</v>
      </c>
      <c r="O107" s="323">
        <f t="shared" si="84"/>
        <v>0</v>
      </c>
      <c r="P107" s="323">
        <f t="shared" si="49"/>
        <v>0</v>
      </c>
      <c r="Q107" s="323">
        <f t="shared" si="50"/>
        <v>0</v>
      </c>
      <c r="R107" s="323">
        <f t="shared" si="51"/>
        <v>0</v>
      </c>
      <c r="S107" s="323">
        <f t="shared" si="52"/>
        <v>0</v>
      </c>
      <c r="T107" s="323">
        <f t="shared" si="85"/>
        <v>0</v>
      </c>
      <c r="U107" s="323">
        <f t="shared" si="86"/>
        <v>0</v>
      </c>
      <c r="V107" s="323">
        <f t="shared" si="53"/>
        <v>0</v>
      </c>
      <c r="W107" s="323">
        <f t="shared" si="54"/>
        <v>0</v>
      </c>
      <c r="X107" s="323">
        <f t="shared" si="55"/>
        <v>0</v>
      </c>
      <c r="Y107" s="323">
        <f t="shared" si="56"/>
        <v>0</v>
      </c>
      <c r="Z107" s="323">
        <f t="shared" si="57"/>
        <v>0</v>
      </c>
      <c r="AA107" s="323">
        <f t="shared" si="58"/>
        <v>0</v>
      </c>
      <c r="AB107" s="323">
        <f t="shared" si="59"/>
        <v>0</v>
      </c>
      <c r="AC107" s="323">
        <f t="shared" si="60"/>
        <v>0</v>
      </c>
      <c r="AD107" s="323">
        <f t="shared" si="61"/>
        <v>0</v>
      </c>
      <c r="AE107" s="323">
        <f t="shared" si="62"/>
        <v>0</v>
      </c>
      <c r="AF107" s="323">
        <f t="shared" si="87"/>
        <v>0</v>
      </c>
      <c r="AG107" s="323">
        <f t="shared" si="88"/>
        <v>0</v>
      </c>
      <c r="AH107" s="323">
        <f t="shared" si="63"/>
        <v>0</v>
      </c>
      <c r="AI107" s="323">
        <f t="shared" si="64"/>
        <v>0</v>
      </c>
      <c r="AJ107" s="323">
        <f t="shared" si="65"/>
        <v>0</v>
      </c>
      <c r="AK107" s="323">
        <f t="shared" si="66"/>
        <v>0</v>
      </c>
      <c r="AL107" s="323">
        <f t="shared" si="67"/>
        <v>0</v>
      </c>
      <c r="AM107" s="323">
        <f t="shared" si="68"/>
        <v>0</v>
      </c>
      <c r="AN107" s="323">
        <f t="shared" si="69"/>
        <v>0</v>
      </c>
      <c r="AO107" s="323">
        <f t="shared" si="70"/>
        <v>0</v>
      </c>
      <c r="AP107" s="323">
        <f t="shared" si="71"/>
        <v>0</v>
      </c>
      <c r="AQ107" s="323">
        <f t="shared" si="72"/>
        <v>0</v>
      </c>
      <c r="AR107" s="323">
        <f t="shared" si="73"/>
        <v>0</v>
      </c>
      <c r="AS107" s="323">
        <f t="shared" si="74"/>
        <v>0</v>
      </c>
      <c r="AT107" s="323">
        <f t="shared" si="75"/>
        <v>0</v>
      </c>
      <c r="AU107" s="323">
        <f t="shared" si="76"/>
        <v>0</v>
      </c>
      <c r="AV107" s="323">
        <f t="shared" si="77"/>
        <v>0</v>
      </c>
      <c r="AW107" s="323">
        <f t="shared" si="78"/>
        <v>0</v>
      </c>
      <c r="AX107" s="323">
        <f t="shared" si="79"/>
        <v>0</v>
      </c>
      <c r="AY107" s="323">
        <f t="shared" si="80"/>
        <v>0</v>
      </c>
      <c r="AZ107" s="323">
        <f t="shared" si="81"/>
        <v>0</v>
      </c>
      <c r="BA107" s="323">
        <f t="shared" si="82"/>
        <v>0</v>
      </c>
    </row>
    <row r="108" spans="1:53" s="320" customFormat="1" ht="16.5" customHeight="1">
      <c r="A108" s="63" t="str">
        <f t="array" ref="A108">IF(C108&lt;&gt;0,SUM(($C$11:C108&lt;&gt;0)*1),"")</f>
        <v/>
      </c>
      <c r="B108" s="321"/>
      <c r="C108" s="321"/>
      <c r="D108" s="321"/>
      <c r="E108" s="443"/>
      <c r="F108" s="377"/>
      <c r="G108" s="379"/>
      <c r="H108" s="379"/>
      <c r="I108" s="63" t="str">
        <f t="shared" si="89"/>
        <v/>
      </c>
      <c r="J108" s="323">
        <f t="shared" si="45"/>
        <v>0</v>
      </c>
      <c r="K108" s="323">
        <f t="shared" si="46"/>
        <v>0</v>
      </c>
      <c r="L108" s="323">
        <f t="shared" si="47"/>
        <v>0</v>
      </c>
      <c r="M108" s="323">
        <f t="shared" si="48"/>
        <v>0</v>
      </c>
      <c r="N108" s="323">
        <f t="shared" si="83"/>
        <v>0</v>
      </c>
      <c r="O108" s="323">
        <f t="shared" si="84"/>
        <v>0</v>
      </c>
      <c r="P108" s="323">
        <f t="shared" si="49"/>
        <v>0</v>
      </c>
      <c r="Q108" s="323">
        <f t="shared" si="50"/>
        <v>0</v>
      </c>
      <c r="R108" s="323">
        <f t="shared" si="51"/>
        <v>0</v>
      </c>
      <c r="S108" s="323">
        <f t="shared" si="52"/>
        <v>0</v>
      </c>
      <c r="T108" s="323">
        <f t="shared" si="85"/>
        <v>0</v>
      </c>
      <c r="U108" s="323">
        <f t="shared" si="86"/>
        <v>0</v>
      </c>
      <c r="V108" s="323">
        <f t="shared" si="53"/>
        <v>0</v>
      </c>
      <c r="W108" s="323">
        <f t="shared" si="54"/>
        <v>0</v>
      </c>
      <c r="X108" s="323">
        <f t="shared" si="55"/>
        <v>0</v>
      </c>
      <c r="Y108" s="323">
        <f t="shared" si="56"/>
        <v>0</v>
      </c>
      <c r="Z108" s="323">
        <f t="shared" si="57"/>
        <v>0</v>
      </c>
      <c r="AA108" s="323">
        <f t="shared" si="58"/>
        <v>0</v>
      </c>
      <c r="AB108" s="323">
        <f t="shared" si="59"/>
        <v>0</v>
      </c>
      <c r="AC108" s="323">
        <f t="shared" si="60"/>
        <v>0</v>
      </c>
      <c r="AD108" s="323">
        <f t="shared" si="61"/>
        <v>0</v>
      </c>
      <c r="AE108" s="323">
        <f t="shared" si="62"/>
        <v>0</v>
      </c>
      <c r="AF108" s="323">
        <f t="shared" si="87"/>
        <v>0</v>
      </c>
      <c r="AG108" s="323">
        <f t="shared" si="88"/>
        <v>0</v>
      </c>
      <c r="AH108" s="323">
        <f t="shared" si="63"/>
        <v>0</v>
      </c>
      <c r="AI108" s="323">
        <f t="shared" si="64"/>
        <v>0</v>
      </c>
      <c r="AJ108" s="323">
        <f t="shared" si="65"/>
        <v>0</v>
      </c>
      <c r="AK108" s="323">
        <f t="shared" si="66"/>
        <v>0</v>
      </c>
      <c r="AL108" s="323">
        <f t="shared" si="67"/>
        <v>0</v>
      </c>
      <c r="AM108" s="323">
        <f t="shared" si="68"/>
        <v>0</v>
      </c>
      <c r="AN108" s="323">
        <f t="shared" si="69"/>
        <v>0</v>
      </c>
      <c r="AO108" s="323">
        <f t="shared" si="70"/>
        <v>0</v>
      </c>
      <c r="AP108" s="323">
        <f t="shared" si="71"/>
        <v>0</v>
      </c>
      <c r="AQ108" s="323">
        <f t="shared" si="72"/>
        <v>0</v>
      </c>
      <c r="AR108" s="323">
        <f t="shared" si="73"/>
        <v>0</v>
      </c>
      <c r="AS108" s="323">
        <f t="shared" si="74"/>
        <v>0</v>
      </c>
      <c r="AT108" s="323">
        <f t="shared" si="75"/>
        <v>0</v>
      </c>
      <c r="AU108" s="323">
        <f t="shared" si="76"/>
        <v>0</v>
      </c>
      <c r="AV108" s="323">
        <f t="shared" si="77"/>
        <v>0</v>
      </c>
      <c r="AW108" s="323">
        <f t="shared" si="78"/>
        <v>0</v>
      </c>
      <c r="AX108" s="323">
        <f t="shared" si="79"/>
        <v>0</v>
      </c>
      <c r="AY108" s="323">
        <f t="shared" si="80"/>
        <v>0</v>
      </c>
      <c r="AZ108" s="323">
        <f t="shared" si="81"/>
        <v>0</v>
      </c>
      <c r="BA108" s="323">
        <f t="shared" si="82"/>
        <v>0</v>
      </c>
    </row>
    <row r="109" spans="1:53" s="320" customFormat="1" ht="16.5" customHeight="1">
      <c r="A109" s="63" t="str">
        <f t="array" ref="A109">IF(C109&lt;&gt;0,SUM(($C$11:C109&lt;&gt;0)*1),"")</f>
        <v/>
      </c>
      <c r="B109" s="321"/>
      <c r="C109" s="321"/>
      <c r="D109" s="321"/>
      <c r="E109" s="443"/>
      <c r="F109" s="377"/>
      <c r="G109" s="379"/>
      <c r="H109" s="379"/>
      <c r="I109" s="63" t="str">
        <f t="shared" si="89"/>
        <v/>
      </c>
      <c r="J109" s="323">
        <f t="shared" si="45"/>
        <v>0</v>
      </c>
      <c r="K109" s="323">
        <f t="shared" si="46"/>
        <v>0</v>
      </c>
      <c r="L109" s="323">
        <f t="shared" si="47"/>
        <v>0</v>
      </c>
      <c r="M109" s="323">
        <f t="shared" si="48"/>
        <v>0</v>
      </c>
      <c r="N109" s="323">
        <f t="shared" si="83"/>
        <v>0</v>
      </c>
      <c r="O109" s="323">
        <f t="shared" si="84"/>
        <v>0</v>
      </c>
      <c r="P109" s="323">
        <f t="shared" si="49"/>
        <v>0</v>
      </c>
      <c r="Q109" s="323">
        <f t="shared" si="50"/>
        <v>0</v>
      </c>
      <c r="R109" s="323">
        <f t="shared" si="51"/>
        <v>0</v>
      </c>
      <c r="S109" s="323">
        <f t="shared" si="52"/>
        <v>0</v>
      </c>
      <c r="T109" s="323">
        <f t="shared" si="85"/>
        <v>0</v>
      </c>
      <c r="U109" s="323">
        <f t="shared" si="86"/>
        <v>0</v>
      </c>
      <c r="V109" s="323">
        <f t="shared" si="53"/>
        <v>0</v>
      </c>
      <c r="W109" s="323">
        <f t="shared" si="54"/>
        <v>0</v>
      </c>
      <c r="X109" s="323">
        <f t="shared" si="55"/>
        <v>0</v>
      </c>
      <c r="Y109" s="323">
        <f t="shared" si="56"/>
        <v>0</v>
      </c>
      <c r="Z109" s="323">
        <f t="shared" si="57"/>
        <v>0</v>
      </c>
      <c r="AA109" s="323">
        <f t="shared" si="58"/>
        <v>0</v>
      </c>
      <c r="AB109" s="323">
        <f t="shared" si="59"/>
        <v>0</v>
      </c>
      <c r="AC109" s="323">
        <f t="shared" si="60"/>
        <v>0</v>
      </c>
      <c r="AD109" s="323">
        <f t="shared" si="61"/>
        <v>0</v>
      </c>
      <c r="AE109" s="323">
        <f t="shared" si="62"/>
        <v>0</v>
      </c>
      <c r="AF109" s="323">
        <f t="shared" si="87"/>
        <v>0</v>
      </c>
      <c r="AG109" s="323">
        <f t="shared" si="88"/>
        <v>0</v>
      </c>
      <c r="AH109" s="323">
        <f t="shared" si="63"/>
        <v>0</v>
      </c>
      <c r="AI109" s="323">
        <f t="shared" si="64"/>
        <v>0</v>
      </c>
      <c r="AJ109" s="323">
        <f t="shared" si="65"/>
        <v>0</v>
      </c>
      <c r="AK109" s="323">
        <f t="shared" si="66"/>
        <v>0</v>
      </c>
      <c r="AL109" s="323">
        <f t="shared" si="67"/>
        <v>0</v>
      </c>
      <c r="AM109" s="323">
        <f t="shared" si="68"/>
        <v>0</v>
      </c>
      <c r="AN109" s="323">
        <f t="shared" si="69"/>
        <v>0</v>
      </c>
      <c r="AO109" s="323">
        <f t="shared" si="70"/>
        <v>0</v>
      </c>
      <c r="AP109" s="323">
        <f t="shared" si="71"/>
        <v>0</v>
      </c>
      <c r="AQ109" s="323">
        <f t="shared" si="72"/>
        <v>0</v>
      </c>
      <c r="AR109" s="323">
        <f t="shared" si="73"/>
        <v>0</v>
      </c>
      <c r="AS109" s="323">
        <f t="shared" si="74"/>
        <v>0</v>
      </c>
      <c r="AT109" s="323">
        <f t="shared" si="75"/>
        <v>0</v>
      </c>
      <c r="AU109" s="323">
        <f t="shared" si="76"/>
        <v>0</v>
      </c>
      <c r="AV109" s="323">
        <f t="shared" si="77"/>
        <v>0</v>
      </c>
      <c r="AW109" s="323">
        <f t="shared" si="78"/>
        <v>0</v>
      </c>
      <c r="AX109" s="323">
        <f t="shared" si="79"/>
        <v>0</v>
      </c>
      <c r="AY109" s="323">
        <f t="shared" si="80"/>
        <v>0</v>
      </c>
      <c r="AZ109" s="323">
        <f t="shared" si="81"/>
        <v>0</v>
      </c>
      <c r="BA109" s="323">
        <f t="shared" si="82"/>
        <v>0</v>
      </c>
    </row>
    <row r="110" spans="1:53" s="320" customFormat="1" ht="16.5" customHeight="1">
      <c r="A110" s="63" t="str">
        <f t="array" ref="A110">IF(C110&lt;&gt;0,SUM(($C$11:C110&lt;&gt;0)*1),"")</f>
        <v/>
      </c>
      <c r="B110" s="321"/>
      <c r="C110" s="321"/>
      <c r="D110" s="321"/>
      <c r="E110" s="443"/>
      <c r="F110" s="377"/>
      <c r="G110" s="379"/>
      <c r="H110" s="379"/>
      <c r="I110" s="63" t="str">
        <f t="shared" si="89"/>
        <v/>
      </c>
      <c r="J110" s="323">
        <f t="shared" si="45"/>
        <v>0</v>
      </c>
      <c r="K110" s="323">
        <f t="shared" si="46"/>
        <v>0</v>
      </c>
      <c r="L110" s="323">
        <f t="shared" si="47"/>
        <v>0</v>
      </c>
      <c r="M110" s="323">
        <f t="shared" si="48"/>
        <v>0</v>
      </c>
      <c r="N110" s="323">
        <f t="shared" si="83"/>
        <v>0</v>
      </c>
      <c r="O110" s="323">
        <f t="shared" si="84"/>
        <v>0</v>
      </c>
      <c r="P110" s="323">
        <f t="shared" si="49"/>
        <v>0</v>
      </c>
      <c r="Q110" s="323">
        <f t="shared" si="50"/>
        <v>0</v>
      </c>
      <c r="R110" s="323">
        <f t="shared" si="51"/>
        <v>0</v>
      </c>
      <c r="S110" s="323">
        <f t="shared" si="52"/>
        <v>0</v>
      </c>
      <c r="T110" s="323">
        <f t="shared" si="85"/>
        <v>0</v>
      </c>
      <c r="U110" s="323">
        <f t="shared" si="86"/>
        <v>0</v>
      </c>
      <c r="V110" s="323">
        <f t="shared" si="53"/>
        <v>0</v>
      </c>
      <c r="W110" s="323">
        <f t="shared" si="54"/>
        <v>0</v>
      </c>
      <c r="X110" s="323">
        <f t="shared" si="55"/>
        <v>0</v>
      </c>
      <c r="Y110" s="323">
        <f t="shared" si="56"/>
        <v>0</v>
      </c>
      <c r="Z110" s="323">
        <f t="shared" si="57"/>
        <v>0</v>
      </c>
      <c r="AA110" s="323">
        <f t="shared" si="58"/>
        <v>0</v>
      </c>
      <c r="AB110" s="323">
        <f t="shared" si="59"/>
        <v>0</v>
      </c>
      <c r="AC110" s="323">
        <f t="shared" si="60"/>
        <v>0</v>
      </c>
      <c r="AD110" s="323">
        <f t="shared" si="61"/>
        <v>0</v>
      </c>
      <c r="AE110" s="323">
        <f t="shared" si="62"/>
        <v>0</v>
      </c>
      <c r="AF110" s="323">
        <f t="shared" si="87"/>
        <v>0</v>
      </c>
      <c r="AG110" s="323">
        <f t="shared" si="88"/>
        <v>0</v>
      </c>
      <c r="AH110" s="323">
        <f t="shared" si="63"/>
        <v>0</v>
      </c>
      <c r="AI110" s="323">
        <f t="shared" si="64"/>
        <v>0</v>
      </c>
      <c r="AJ110" s="323">
        <f t="shared" si="65"/>
        <v>0</v>
      </c>
      <c r="AK110" s="323">
        <f t="shared" si="66"/>
        <v>0</v>
      </c>
      <c r="AL110" s="323">
        <f t="shared" si="67"/>
        <v>0</v>
      </c>
      <c r="AM110" s="323">
        <f t="shared" si="68"/>
        <v>0</v>
      </c>
      <c r="AN110" s="323">
        <f t="shared" si="69"/>
        <v>0</v>
      </c>
      <c r="AO110" s="323">
        <f t="shared" si="70"/>
        <v>0</v>
      </c>
      <c r="AP110" s="323">
        <f t="shared" si="71"/>
        <v>0</v>
      </c>
      <c r="AQ110" s="323">
        <f t="shared" si="72"/>
        <v>0</v>
      </c>
      <c r="AR110" s="323">
        <f t="shared" si="73"/>
        <v>0</v>
      </c>
      <c r="AS110" s="323">
        <f t="shared" si="74"/>
        <v>0</v>
      </c>
      <c r="AT110" s="323">
        <f t="shared" si="75"/>
        <v>0</v>
      </c>
      <c r="AU110" s="323">
        <f t="shared" si="76"/>
        <v>0</v>
      </c>
      <c r="AV110" s="323">
        <f t="shared" si="77"/>
        <v>0</v>
      </c>
      <c r="AW110" s="323">
        <f t="shared" si="78"/>
        <v>0</v>
      </c>
      <c r="AX110" s="323">
        <f t="shared" si="79"/>
        <v>0</v>
      </c>
      <c r="AY110" s="323">
        <f t="shared" si="80"/>
        <v>0</v>
      </c>
      <c r="AZ110" s="323">
        <f t="shared" si="81"/>
        <v>0</v>
      </c>
      <c r="BA110" s="323">
        <f t="shared" si="82"/>
        <v>0</v>
      </c>
    </row>
    <row r="111" spans="1:53" s="320" customFormat="1" ht="16.5" customHeight="1">
      <c r="A111" s="63" t="str">
        <f t="array" ref="A111">IF(C111&lt;&gt;0,SUM(($C$11:C111&lt;&gt;0)*1),"")</f>
        <v/>
      </c>
      <c r="B111" s="321"/>
      <c r="C111" s="321"/>
      <c r="D111" s="321"/>
      <c r="E111" s="443"/>
      <c r="F111" s="377"/>
      <c r="G111" s="379"/>
      <c r="H111" s="379"/>
      <c r="I111" s="63" t="str">
        <f t="shared" si="89"/>
        <v/>
      </c>
      <c r="J111" s="323">
        <f t="shared" si="45"/>
        <v>0</v>
      </c>
      <c r="K111" s="323">
        <f t="shared" si="46"/>
        <v>0</v>
      </c>
      <c r="L111" s="323">
        <f t="shared" si="47"/>
        <v>0</v>
      </c>
      <c r="M111" s="323">
        <f t="shared" si="48"/>
        <v>0</v>
      </c>
      <c r="N111" s="323">
        <f t="shared" si="83"/>
        <v>0</v>
      </c>
      <c r="O111" s="323">
        <f t="shared" si="84"/>
        <v>0</v>
      </c>
      <c r="P111" s="323">
        <f t="shared" si="49"/>
        <v>0</v>
      </c>
      <c r="Q111" s="323">
        <f t="shared" si="50"/>
        <v>0</v>
      </c>
      <c r="R111" s="323">
        <f t="shared" si="51"/>
        <v>0</v>
      </c>
      <c r="S111" s="323">
        <f t="shared" si="52"/>
        <v>0</v>
      </c>
      <c r="T111" s="323">
        <f t="shared" si="85"/>
        <v>0</v>
      </c>
      <c r="U111" s="323">
        <f t="shared" si="86"/>
        <v>0</v>
      </c>
      <c r="V111" s="323">
        <f t="shared" si="53"/>
        <v>0</v>
      </c>
      <c r="W111" s="323">
        <f t="shared" si="54"/>
        <v>0</v>
      </c>
      <c r="X111" s="323">
        <f t="shared" si="55"/>
        <v>0</v>
      </c>
      <c r="Y111" s="323">
        <f t="shared" si="56"/>
        <v>0</v>
      </c>
      <c r="Z111" s="323">
        <f t="shared" si="57"/>
        <v>0</v>
      </c>
      <c r="AA111" s="323">
        <f t="shared" si="58"/>
        <v>0</v>
      </c>
      <c r="AB111" s="323">
        <f t="shared" si="59"/>
        <v>0</v>
      </c>
      <c r="AC111" s="323">
        <f t="shared" si="60"/>
        <v>0</v>
      </c>
      <c r="AD111" s="323">
        <f t="shared" si="61"/>
        <v>0</v>
      </c>
      <c r="AE111" s="323">
        <f t="shared" si="62"/>
        <v>0</v>
      </c>
      <c r="AF111" s="323">
        <f t="shared" si="87"/>
        <v>0</v>
      </c>
      <c r="AG111" s="323">
        <f t="shared" si="88"/>
        <v>0</v>
      </c>
      <c r="AH111" s="323">
        <f t="shared" si="63"/>
        <v>0</v>
      </c>
      <c r="AI111" s="323">
        <f t="shared" si="64"/>
        <v>0</v>
      </c>
      <c r="AJ111" s="323">
        <f t="shared" si="65"/>
        <v>0</v>
      </c>
      <c r="AK111" s="323">
        <f t="shared" si="66"/>
        <v>0</v>
      </c>
      <c r="AL111" s="323">
        <f t="shared" si="67"/>
        <v>0</v>
      </c>
      <c r="AM111" s="323">
        <f t="shared" si="68"/>
        <v>0</v>
      </c>
      <c r="AN111" s="323">
        <f t="shared" si="69"/>
        <v>0</v>
      </c>
      <c r="AO111" s="323">
        <f t="shared" si="70"/>
        <v>0</v>
      </c>
      <c r="AP111" s="323">
        <f t="shared" si="71"/>
        <v>0</v>
      </c>
      <c r="AQ111" s="323">
        <f t="shared" si="72"/>
        <v>0</v>
      </c>
      <c r="AR111" s="323">
        <f t="shared" si="73"/>
        <v>0</v>
      </c>
      <c r="AS111" s="323">
        <f t="shared" si="74"/>
        <v>0</v>
      </c>
      <c r="AT111" s="323">
        <f t="shared" si="75"/>
        <v>0</v>
      </c>
      <c r="AU111" s="323">
        <f t="shared" si="76"/>
        <v>0</v>
      </c>
      <c r="AV111" s="323">
        <f t="shared" si="77"/>
        <v>0</v>
      </c>
      <c r="AW111" s="323">
        <f t="shared" si="78"/>
        <v>0</v>
      </c>
      <c r="AX111" s="323">
        <f t="shared" si="79"/>
        <v>0</v>
      </c>
      <c r="AY111" s="323">
        <f t="shared" si="80"/>
        <v>0</v>
      </c>
      <c r="AZ111" s="323">
        <f t="shared" si="81"/>
        <v>0</v>
      </c>
      <c r="BA111" s="323">
        <f t="shared" si="82"/>
        <v>0</v>
      </c>
    </row>
    <row r="112" spans="1:53" s="320" customFormat="1" ht="16.5" customHeight="1">
      <c r="A112" s="63" t="str">
        <f t="array" ref="A112">IF(C112&lt;&gt;0,SUM(($C$11:C112&lt;&gt;0)*1),"")</f>
        <v/>
      </c>
      <c r="B112" s="321"/>
      <c r="C112" s="321"/>
      <c r="D112" s="321"/>
      <c r="E112" s="443"/>
      <c r="F112" s="377"/>
      <c r="G112" s="379"/>
      <c r="H112" s="379"/>
      <c r="I112" s="63" t="str">
        <f t="shared" si="89"/>
        <v/>
      </c>
      <c r="J112" s="323">
        <f t="shared" si="45"/>
        <v>0</v>
      </c>
      <c r="K112" s="323">
        <f t="shared" si="46"/>
        <v>0</v>
      </c>
      <c r="L112" s="323">
        <f t="shared" si="47"/>
        <v>0</v>
      </c>
      <c r="M112" s="323">
        <f t="shared" si="48"/>
        <v>0</v>
      </c>
      <c r="N112" s="323">
        <f t="shared" si="83"/>
        <v>0</v>
      </c>
      <c r="O112" s="323">
        <f t="shared" si="84"/>
        <v>0</v>
      </c>
      <c r="P112" s="323">
        <f t="shared" si="49"/>
        <v>0</v>
      </c>
      <c r="Q112" s="323">
        <f t="shared" si="50"/>
        <v>0</v>
      </c>
      <c r="R112" s="323">
        <f t="shared" si="51"/>
        <v>0</v>
      </c>
      <c r="S112" s="323">
        <f t="shared" si="52"/>
        <v>0</v>
      </c>
      <c r="T112" s="323">
        <f t="shared" si="85"/>
        <v>0</v>
      </c>
      <c r="U112" s="323">
        <f t="shared" si="86"/>
        <v>0</v>
      </c>
      <c r="V112" s="323">
        <f t="shared" si="53"/>
        <v>0</v>
      </c>
      <c r="W112" s="323">
        <f t="shared" si="54"/>
        <v>0</v>
      </c>
      <c r="X112" s="323">
        <f t="shared" si="55"/>
        <v>0</v>
      </c>
      <c r="Y112" s="323">
        <f t="shared" si="56"/>
        <v>0</v>
      </c>
      <c r="Z112" s="323">
        <f t="shared" si="57"/>
        <v>0</v>
      </c>
      <c r="AA112" s="323">
        <f t="shared" si="58"/>
        <v>0</v>
      </c>
      <c r="AB112" s="323">
        <f t="shared" si="59"/>
        <v>0</v>
      </c>
      <c r="AC112" s="323">
        <f t="shared" si="60"/>
        <v>0</v>
      </c>
      <c r="AD112" s="323">
        <f t="shared" si="61"/>
        <v>0</v>
      </c>
      <c r="AE112" s="323">
        <f t="shared" si="62"/>
        <v>0</v>
      </c>
      <c r="AF112" s="323">
        <f t="shared" si="87"/>
        <v>0</v>
      </c>
      <c r="AG112" s="323">
        <f t="shared" si="88"/>
        <v>0</v>
      </c>
      <c r="AH112" s="323">
        <f t="shared" si="63"/>
        <v>0</v>
      </c>
      <c r="AI112" s="323">
        <f t="shared" si="64"/>
        <v>0</v>
      </c>
      <c r="AJ112" s="323">
        <f t="shared" si="65"/>
        <v>0</v>
      </c>
      <c r="AK112" s="323">
        <f t="shared" si="66"/>
        <v>0</v>
      </c>
      <c r="AL112" s="323">
        <f t="shared" si="67"/>
        <v>0</v>
      </c>
      <c r="AM112" s="323">
        <f t="shared" si="68"/>
        <v>0</v>
      </c>
      <c r="AN112" s="323">
        <f t="shared" si="69"/>
        <v>0</v>
      </c>
      <c r="AO112" s="323">
        <f t="shared" si="70"/>
        <v>0</v>
      </c>
      <c r="AP112" s="323">
        <f t="shared" si="71"/>
        <v>0</v>
      </c>
      <c r="AQ112" s="323">
        <f t="shared" si="72"/>
        <v>0</v>
      </c>
      <c r="AR112" s="323">
        <f t="shared" si="73"/>
        <v>0</v>
      </c>
      <c r="AS112" s="323">
        <f t="shared" si="74"/>
        <v>0</v>
      </c>
      <c r="AT112" s="323">
        <f t="shared" si="75"/>
        <v>0</v>
      </c>
      <c r="AU112" s="323">
        <f t="shared" si="76"/>
        <v>0</v>
      </c>
      <c r="AV112" s="323">
        <f t="shared" si="77"/>
        <v>0</v>
      </c>
      <c r="AW112" s="323">
        <f t="shared" si="78"/>
        <v>0</v>
      </c>
      <c r="AX112" s="323">
        <f t="shared" si="79"/>
        <v>0</v>
      </c>
      <c r="AY112" s="323">
        <f t="shared" si="80"/>
        <v>0</v>
      </c>
      <c r="AZ112" s="323">
        <f t="shared" si="81"/>
        <v>0</v>
      </c>
      <c r="BA112" s="323">
        <f t="shared" si="82"/>
        <v>0</v>
      </c>
    </row>
    <row r="113" spans="1:53" s="320" customFormat="1" ht="16.5" customHeight="1">
      <c r="A113" s="63" t="str">
        <f t="array" ref="A113">IF(C113&lt;&gt;0,SUM(($C$11:C113&lt;&gt;0)*1),"")</f>
        <v/>
      </c>
      <c r="B113" s="321"/>
      <c r="C113" s="321"/>
      <c r="D113" s="321"/>
      <c r="E113" s="443"/>
      <c r="F113" s="377"/>
      <c r="G113" s="379"/>
      <c r="H113" s="379"/>
      <c r="I113" s="63" t="str">
        <f t="shared" si="89"/>
        <v/>
      </c>
      <c r="J113" s="323">
        <f t="shared" si="45"/>
        <v>0</v>
      </c>
      <c r="K113" s="323">
        <f t="shared" si="46"/>
        <v>0</v>
      </c>
      <c r="L113" s="323">
        <f t="shared" si="47"/>
        <v>0</v>
      </c>
      <c r="M113" s="323">
        <f t="shared" si="48"/>
        <v>0</v>
      </c>
      <c r="N113" s="323">
        <f t="shared" si="83"/>
        <v>0</v>
      </c>
      <c r="O113" s="323">
        <f t="shared" si="84"/>
        <v>0</v>
      </c>
      <c r="P113" s="323">
        <f t="shared" si="49"/>
        <v>0</v>
      </c>
      <c r="Q113" s="323">
        <f t="shared" si="50"/>
        <v>0</v>
      </c>
      <c r="R113" s="323">
        <f t="shared" si="51"/>
        <v>0</v>
      </c>
      <c r="S113" s="323">
        <f t="shared" si="52"/>
        <v>0</v>
      </c>
      <c r="T113" s="323">
        <f t="shared" si="85"/>
        <v>0</v>
      </c>
      <c r="U113" s="323">
        <f t="shared" si="86"/>
        <v>0</v>
      </c>
      <c r="V113" s="323">
        <f t="shared" si="53"/>
        <v>0</v>
      </c>
      <c r="W113" s="323">
        <f t="shared" si="54"/>
        <v>0</v>
      </c>
      <c r="X113" s="323">
        <f t="shared" si="55"/>
        <v>0</v>
      </c>
      <c r="Y113" s="323">
        <f t="shared" si="56"/>
        <v>0</v>
      </c>
      <c r="Z113" s="323">
        <f t="shared" si="57"/>
        <v>0</v>
      </c>
      <c r="AA113" s="323">
        <f t="shared" si="58"/>
        <v>0</v>
      </c>
      <c r="AB113" s="323">
        <f t="shared" si="59"/>
        <v>0</v>
      </c>
      <c r="AC113" s="323">
        <f t="shared" si="60"/>
        <v>0</v>
      </c>
      <c r="AD113" s="323">
        <f t="shared" si="61"/>
        <v>0</v>
      </c>
      <c r="AE113" s="323">
        <f t="shared" si="62"/>
        <v>0</v>
      </c>
      <c r="AF113" s="323">
        <f t="shared" si="87"/>
        <v>0</v>
      </c>
      <c r="AG113" s="323">
        <f t="shared" si="88"/>
        <v>0</v>
      </c>
      <c r="AH113" s="323">
        <f t="shared" si="63"/>
        <v>0</v>
      </c>
      <c r="AI113" s="323">
        <f t="shared" si="64"/>
        <v>0</v>
      </c>
      <c r="AJ113" s="323">
        <f t="shared" si="65"/>
        <v>0</v>
      </c>
      <c r="AK113" s="323">
        <f t="shared" si="66"/>
        <v>0</v>
      </c>
      <c r="AL113" s="323">
        <f t="shared" si="67"/>
        <v>0</v>
      </c>
      <c r="AM113" s="323">
        <f t="shared" si="68"/>
        <v>0</v>
      </c>
      <c r="AN113" s="323">
        <f t="shared" si="69"/>
        <v>0</v>
      </c>
      <c r="AO113" s="323">
        <f t="shared" si="70"/>
        <v>0</v>
      </c>
      <c r="AP113" s="323">
        <f t="shared" si="71"/>
        <v>0</v>
      </c>
      <c r="AQ113" s="323">
        <f t="shared" si="72"/>
        <v>0</v>
      </c>
      <c r="AR113" s="323">
        <f t="shared" si="73"/>
        <v>0</v>
      </c>
      <c r="AS113" s="323">
        <f t="shared" si="74"/>
        <v>0</v>
      </c>
      <c r="AT113" s="323">
        <f t="shared" si="75"/>
        <v>0</v>
      </c>
      <c r="AU113" s="323">
        <f t="shared" si="76"/>
        <v>0</v>
      </c>
      <c r="AV113" s="323">
        <f t="shared" si="77"/>
        <v>0</v>
      </c>
      <c r="AW113" s="323">
        <f t="shared" si="78"/>
        <v>0</v>
      </c>
      <c r="AX113" s="323">
        <f t="shared" si="79"/>
        <v>0</v>
      </c>
      <c r="AY113" s="323">
        <f t="shared" si="80"/>
        <v>0</v>
      </c>
      <c r="AZ113" s="323">
        <f t="shared" si="81"/>
        <v>0</v>
      </c>
      <c r="BA113" s="323">
        <f t="shared" si="82"/>
        <v>0</v>
      </c>
    </row>
    <row r="114" spans="1:53" s="320" customFormat="1" ht="16.5" customHeight="1">
      <c r="A114" s="63" t="str">
        <f t="array" ref="A114">IF(C114&lt;&gt;0,SUM(($C$11:C114&lt;&gt;0)*1),"")</f>
        <v/>
      </c>
      <c r="B114" s="321"/>
      <c r="C114" s="321"/>
      <c r="D114" s="321"/>
      <c r="E114" s="443"/>
      <c r="F114" s="377"/>
      <c r="G114" s="379"/>
      <c r="H114" s="379"/>
      <c r="I114" s="63" t="str">
        <f>A114</f>
        <v/>
      </c>
      <c r="J114" s="323">
        <f>IF($G114="1111",$F114,0)</f>
        <v>0</v>
      </c>
      <c r="K114" s="323">
        <f>IF($H114="1111",$F114,0)</f>
        <v>0</v>
      </c>
      <c r="L114" s="323">
        <f>IF($G114="1121",$F114,0)</f>
        <v>0</v>
      </c>
      <c r="M114" s="323">
        <f>IF($H114="1121",$F114,0)</f>
        <v>0</v>
      </c>
      <c r="N114" s="323">
        <f t="shared" si="83"/>
        <v>0</v>
      </c>
      <c r="O114" s="323">
        <f t="shared" si="84"/>
        <v>0</v>
      </c>
      <c r="P114" s="323">
        <f>IF($G114="1331",$F114,0)</f>
        <v>0</v>
      </c>
      <c r="Q114" s="323">
        <f>IF($H114="1331",$F114,0)</f>
        <v>0</v>
      </c>
      <c r="R114" s="323">
        <f>IF($G114="1388",$F114,0)</f>
        <v>0</v>
      </c>
      <c r="S114" s="323">
        <f>IF($H114="1388",$F114,0)</f>
        <v>0</v>
      </c>
      <c r="T114" s="323">
        <f t="shared" si="85"/>
        <v>0</v>
      </c>
      <c r="U114" s="323">
        <f t="shared" si="86"/>
        <v>0</v>
      </c>
      <c r="V114" s="323">
        <f>IF($G114="331",$F114,0)</f>
        <v>0</v>
      </c>
      <c r="W114" s="323">
        <f>IF($H114="331",$F114,0)</f>
        <v>0</v>
      </c>
      <c r="X114" s="323">
        <f>IF($G114="3334",$F114,0)</f>
        <v>0</v>
      </c>
      <c r="Y114" s="323">
        <f>IF($H114="3334",$F114,0)</f>
        <v>0</v>
      </c>
      <c r="Z114" s="323">
        <f>IF($G114="33382",$F114,0)</f>
        <v>0</v>
      </c>
      <c r="AA114" s="323">
        <f>IF($H114="33382",$F114,0)</f>
        <v>0</v>
      </c>
      <c r="AB114" s="323">
        <f>IF($G114="3388",$F114,0)</f>
        <v>0</v>
      </c>
      <c r="AC114" s="323">
        <f>IF($H114="3388",$F114,0)</f>
        <v>0</v>
      </c>
      <c r="AD114" s="323">
        <f>IF($G114="3411",$F114,0)</f>
        <v>0</v>
      </c>
      <c r="AE114" s="323">
        <f>IF($H114="3411",$F114,0)</f>
        <v>0</v>
      </c>
      <c r="AF114" s="323">
        <f t="shared" si="87"/>
        <v>0</v>
      </c>
      <c r="AG114" s="323">
        <f t="shared" si="88"/>
        <v>0</v>
      </c>
      <c r="AH114" s="323">
        <f>IF($G114="4111",$F114,0)</f>
        <v>0</v>
      </c>
      <c r="AI114" s="323">
        <f>IF($H114="4111",$F114,0)</f>
        <v>0</v>
      </c>
      <c r="AJ114" s="323">
        <f>IF($G114="4211",$F114,0)</f>
        <v>0</v>
      </c>
      <c r="AK114" s="323">
        <f>IF($H114="4211",$F114,0)</f>
        <v>0</v>
      </c>
      <c r="AL114" s="323">
        <f>IF($G114="4212",$F114,0)</f>
        <v>0</v>
      </c>
      <c r="AM114" s="323">
        <f>IF($H114="4212",$F114,0)</f>
        <v>0</v>
      </c>
      <c r="AN114" s="323">
        <f>IF($G114="515",$F114,0)</f>
        <v>0</v>
      </c>
      <c r="AO114" s="323">
        <f>IF($H114="515",$F114,0)</f>
        <v>0</v>
      </c>
      <c r="AP114" s="323">
        <f>IF($G114="635",$F114,0)</f>
        <v>0</v>
      </c>
      <c r="AQ114" s="323">
        <f>IF($H114="635",$F114,0)</f>
        <v>0</v>
      </c>
      <c r="AR114" s="323">
        <f>IF($G114="642",$F114,0)</f>
        <v>0</v>
      </c>
      <c r="AS114" s="323">
        <f>IF($H114="642",$F114,0)</f>
        <v>0</v>
      </c>
      <c r="AT114" s="323">
        <f>IF($G114="711",$F114,0)</f>
        <v>0</v>
      </c>
      <c r="AU114" s="323">
        <f>IF($H114="711",$F114,0)</f>
        <v>0</v>
      </c>
      <c r="AV114" s="323">
        <f>IF($G114="811",$F114,0)</f>
        <v>0</v>
      </c>
      <c r="AW114" s="323">
        <f>IF($H114="811",$F114,0)</f>
        <v>0</v>
      </c>
      <c r="AX114" s="323">
        <f>IF($G114="821",$F114,0)</f>
        <v>0</v>
      </c>
      <c r="AY114" s="323">
        <f>IF($H114="821",$F114,0)</f>
        <v>0</v>
      </c>
      <c r="AZ114" s="323">
        <f>IF($G114="911",$F114,0)</f>
        <v>0</v>
      </c>
      <c r="BA114" s="323">
        <f>IF($H114="911",$F114,0)</f>
        <v>0</v>
      </c>
    </row>
    <row r="115" spans="1:53" s="320" customFormat="1" ht="16.5" customHeight="1">
      <c r="A115" s="63" t="str">
        <f t="array" ref="A115">IF(C115&lt;&gt;0,SUM(($C$11:C115&lt;&gt;0)*1),"")</f>
        <v/>
      </c>
      <c r="B115" s="321"/>
      <c r="C115" s="321"/>
      <c r="D115" s="321"/>
      <c r="E115" s="443"/>
      <c r="F115" s="377"/>
      <c r="G115" s="379"/>
      <c r="H115" s="379"/>
      <c r="I115" s="63" t="str">
        <f>A115</f>
        <v/>
      </c>
      <c r="J115" s="323">
        <f>IF($G115="1111",$F115,0)</f>
        <v>0</v>
      </c>
      <c r="K115" s="323">
        <f>IF($H115="1111",$F115,0)</f>
        <v>0</v>
      </c>
      <c r="L115" s="323">
        <f>IF($G115="1121",$F115,0)</f>
        <v>0</v>
      </c>
      <c r="M115" s="323">
        <f>IF($H115="1121",$F115,0)</f>
        <v>0</v>
      </c>
      <c r="N115" s="323">
        <f t="shared" si="83"/>
        <v>0</v>
      </c>
      <c r="O115" s="323">
        <f t="shared" si="84"/>
        <v>0</v>
      </c>
      <c r="P115" s="323">
        <f>IF($G115="1331",$F115,0)</f>
        <v>0</v>
      </c>
      <c r="Q115" s="323">
        <f>IF($H115="1331",$F115,0)</f>
        <v>0</v>
      </c>
      <c r="R115" s="323">
        <f>IF($G115="1388",$F115,0)</f>
        <v>0</v>
      </c>
      <c r="S115" s="323">
        <f>IF($H115="1388",$F115,0)</f>
        <v>0</v>
      </c>
      <c r="T115" s="323">
        <f t="shared" si="85"/>
        <v>0</v>
      </c>
      <c r="U115" s="323">
        <f t="shared" si="86"/>
        <v>0</v>
      </c>
      <c r="V115" s="323">
        <f>IF($G115="331",$F115,0)</f>
        <v>0</v>
      </c>
      <c r="W115" s="323">
        <f>IF($H115="331",$F115,0)</f>
        <v>0</v>
      </c>
      <c r="X115" s="323">
        <f>IF($G115="3334",$F115,0)</f>
        <v>0</v>
      </c>
      <c r="Y115" s="323">
        <f>IF($H115="3334",$F115,0)</f>
        <v>0</v>
      </c>
      <c r="Z115" s="323">
        <f>IF($G115="33382",$F115,0)</f>
        <v>0</v>
      </c>
      <c r="AA115" s="323">
        <f>IF($H115="33382",$F115,0)</f>
        <v>0</v>
      </c>
      <c r="AB115" s="323">
        <f>IF($G115="3388",$F115,0)</f>
        <v>0</v>
      </c>
      <c r="AC115" s="323">
        <f>IF($H115="3388",$F115,0)</f>
        <v>0</v>
      </c>
      <c r="AD115" s="323">
        <f>IF($G115="3411",$F115,0)</f>
        <v>0</v>
      </c>
      <c r="AE115" s="323">
        <f>IF($H115="3411",$F115,0)</f>
        <v>0</v>
      </c>
      <c r="AF115" s="323">
        <f t="shared" si="87"/>
        <v>0</v>
      </c>
      <c r="AG115" s="323">
        <f t="shared" si="88"/>
        <v>0</v>
      </c>
      <c r="AH115" s="323">
        <f>IF($G115="4111",$F115,0)</f>
        <v>0</v>
      </c>
      <c r="AI115" s="323">
        <f>IF($H115="4111",$F115,0)</f>
        <v>0</v>
      </c>
      <c r="AJ115" s="323">
        <f>IF($G115="4211",$F115,0)</f>
        <v>0</v>
      </c>
      <c r="AK115" s="323">
        <f>IF($H115="4211",$F115,0)</f>
        <v>0</v>
      </c>
      <c r="AL115" s="323">
        <f>IF($G115="4212",$F115,0)</f>
        <v>0</v>
      </c>
      <c r="AM115" s="323">
        <f>IF($H115="4212",$F115,0)</f>
        <v>0</v>
      </c>
      <c r="AN115" s="323">
        <f>IF($G115="515",$F115,0)</f>
        <v>0</v>
      </c>
      <c r="AO115" s="323">
        <f>IF($H115="515",$F115,0)</f>
        <v>0</v>
      </c>
      <c r="AP115" s="323">
        <f>IF($G115="635",$F115,0)</f>
        <v>0</v>
      </c>
      <c r="AQ115" s="323">
        <f>IF($H115="635",$F115,0)</f>
        <v>0</v>
      </c>
      <c r="AR115" s="323">
        <f>IF($G115="642",$F115,0)</f>
        <v>0</v>
      </c>
      <c r="AS115" s="323">
        <f>IF($H115="642",$F115,0)</f>
        <v>0</v>
      </c>
      <c r="AT115" s="323">
        <f>IF($G115="711",$F115,0)</f>
        <v>0</v>
      </c>
      <c r="AU115" s="323">
        <f>IF($H115="711",$F115,0)</f>
        <v>0</v>
      </c>
      <c r="AV115" s="323">
        <f>IF($G115="811",$F115,0)</f>
        <v>0</v>
      </c>
      <c r="AW115" s="323">
        <f>IF($H115="811",$F115,0)</f>
        <v>0</v>
      </c>
      <c r="AX115" s="323">
        <f>IF($G115="821",$F115,0)</f>
        <v>0</v>
      </c>
      <c r="AY115" s="323">
        <f>IF($H115="821",$F115,0)</f>
        <v>0</v>
      </c>
      <c r="AZ115" s="323">
        <f>IF($G115="911",$F115,0)</f>
        <v>0</v>
      </c>
      <c r="BA115" s="323">
        <f>IF($H115="911",$F115,0)</f>
        <v>0</v>
      </c>
    </row>
    <row r="116" spans="1:53" s="320" customFormat="1" ht="16.5" customHeight="1">
      <c r="A116" s="63" t="str">
        <f t="array" ref="A116">IF(C116&lt;&gt;0,SUM(($C$11:C116&lt;&gt;0)*1),"")</f>
        <v/>
      </c>
      <c r="B116" s="321"/>
      <c r="C116" s="321"/>
      <c r="D116" s="321"/>
      <c r="E116" s="443"/>
      <c r="F116" s="377"/>
      <c r="G116" s="379"/>
      <c r="H116" s="379"/>
      <c r="I116" s="63" t="str">
        <f>A116</f>
        <v/>
      </c>
      <c r="J116" s="323">
        <f>IF($G116="1111",$F116,0)</f>
        <v>0</v>
      </c>
      <c r="K116" s="323">
        <f>IF($H116="1111",$F116,0)</f>
        <v>0</v>
      </c>
      <c r="L116" s="323">
        <f>IF($G116="1121",$F116,0)</f>
        <v>0</v>
      </c>
      <c r="M116" s="323">
        <f>IF($H116="1121",$F116,0)</f>
        <v>0</v>
      </c>
      <c r="N116" s="323">
        <f t="shared" si="83"/>
        <v>0</v>
      </c>
      <c r="O116" s="323">
        <f t="shared" si="84"/>
        <v>0</v>
      </c>
      <c r="P116" s="323">
        <f>IF($G116="1331",$F116,0)</f>
        <v>0</v>
      </c>
      <c r="Q116" s="323">
        <f>IF($H116="1331",$F116,0)</f>
        <v>0</v>
      </c>
      <c r="R116" s="323">
        <f>IF($G116="1388",$F116,0)</f>
        <v>0</v>
      </c>
      <c r="S116" s="323">
        <f>IF($H116="1388",$F116,0)</f>
        <v>0</v>
      </c>
      <c r="T116" s="323">
        <f t="shared" si="85"/>
        <v>0</v>
      </c>
      <c r="U116" s="323">
        <f t="shared" si="86"/>
        <v>0</v>
      </c>
      <c r="V116" s="323">
        <f>IF($G116="331",$F116,0)</f>
        <v>0</v>
      </c>
      <c r="W116" s="323">
        <f>IF($H116="331",$F116,0)</f>
        <v>0</v>
      </c>
      <c r="X116" s="323">
        <f>IF($G116="3334",$F116,0)</f>
        <v>0</v>
      </c>
      <c r="Y116" s="323">
        <f>IF($H116="3334",$F116,0)</f>
        <v>0</v>
      </c>
      <c r="Z116" s="323">
        <f>IF($G116="33382",$F116,0)</f>
        <v>0</v>
      </c>
      <c r="AA116" s="323">
        <f>IF($H116="33382",$F116,0)</f>
        <v>0</v>
      </c>
      <c r="AB116" s="323">
        <f>IF($G116="3388",$F116,0)</f>
        <v>0</v>
      </c>
      <c r="AC116" s="323">
        <f>IF($H116="3388",$F116,0)</f>
        <v>0</v>
      </c>
      <c r="AD116" s="323">
        <f>IF($G116="3411",$F116,0)</f>
        <v>0</v>
      </c>
      <c r="AE116" s="323">
        <f>IF($H116="3411",$F116,0)</f>
        <v>0</v>
      </c>
      <c r="AF116" s="323">
        <f t="shared" si="87"/>
        <v>0</v>
      </c>
      <c r="AG116" s="323">
        <f t="shared" si="88"/>
        <v>0</v>
      </c>
      <c r="AH116" s="323">
        <f>IF($G116="4111",$F116,0)</f>
        <v>0</v>
      </c>
      <c r="AI116" s="323">
        <f>IF($H116="4111",$F116,0)</f>
        <v>0</v>
      </c>
      <c r="AJ116" s="323">
        <f>IF($G116="4211",$F116,0)</f>
        <v>0</v>
      </c>
      <c r="AK116" s="323">
        <f>IF($H116="4211",$F116,0)</f>
        <v>0</v>
      </c>
      <c r="AL116" s="323">
        <f>IF($G116="4212",$F116,0)</f>
        <v>0</v>
      </c>
      <c r="AM116" s="323">
        <f>IF($H116="4212",$F116,0)</f>
        <v>0</v>
      </c>
      <c r="AN116" s="323">
        <f>IF($G116="515",$F116,0)</f>
        <v>0</v>
      </c>
      <c r="AO116" s="323">
        <f>IF($H116="515",$F116,0)</f>
        <v>0</v>
      </c>
      <c r="AP116" s="323">
        <f>IF($G116="635",$F116,0)</f>
        <v>0</v>
      </c>
      <c r="AQ116" s="323">
        <f>IF($H116="635",$F116,0)</f>
        <v>0</v>
      </c>
      <c r="AR116" s="323">
        <f>IF($G116="642",$F116,0)</f>
        <v>0</v>
      </c>
      <c r="AS116" s="323">
        <f>IF($H116="642",$F116,0)</f>
        <v>0</v>
      </c>
      <c r="AT116" s="323">
        <f>IF($G116="711",$F116,0)</f>
        <v>0</v>
      </c>
      <c r="AU116" s="323">
        <f>IF($H116="711",$F116,0)</f>
        <v>0</v>
      </c>
      <c r="AV116" s="323">
        <f>IF($G116="811",$F116,0)</f>
        <v>0</v>
      </c>
      <c r="AW116" s="323">
        <f>IF($H116="811",$F116,0)</f>
        <v>0</v>
      </c>
      <c r="AX116" s="323">
        <f>IF($G116="821",$F116,0)</f>
        <v>0</v>
      </c>
      <c r="AY116" s="323">
        <f>IF($H116="821",$F116,0)</f>
        <v>0</v>
      </c>
      <c r="AZ116" s="323">
        <f>IF($G116="911",$F116,0)</f>
        <v>0</v>
      </c>
      <c r="BA116" s="323">
        <f>IF($H116="911",$F116,0)</f>
        <v>0</v>
      </c>
    </row>
    <row r="117" spans="1:53" s="320" customFormat="1" ht="16.5" customHeight="1">
      <c r="A117" s="63" t="str">
        <f t="array" ref="A117">IF(C117&lt;&gt;0,SUM(($C$11:C117&lt;&gt;0)*1),"")</f>
        <v/>
      </c>
      <c r="B117" s="321"/>
      <c r="C117" s="321"/>
      <c r="D117" s="321"/>
      <c r="E117" s="443"/>
      <c r="F117" s="377"/>
      <c r="G117" s="379"/>
      <c r="H117" s="379"/>
      <c r="I117" s="63" t="str">
        <f>A117</f>
        <v/>
      </c>
      <c r="J117" s="323">
        <f>IF($G117="1111",$F117,0)</f>
        <v>0</v>
      </c>
      <c r="K117" s="323">
        <f>IF($H117="1111",$F117,0)</f>
        <v>0</v>
      </c>
      <c r="L117" s="323">
        <f>IF($G117="1121",$F117,0)</f>
        <v>0</v>
      </c>
      <c r="M117" s="323">
        <f>IF($H117="1121",$F117,0)</f>
        <v>0</v>
      </c>
      <c r="N117" s="323">
        <f t="shared" si="83"/>
        <v>0</v>
      </c>
      <c r="O117" s="323">
        <f t="shared" si="84"/>
        <v>0</v>
      </c>
      <c r="P117" s="323">
        <f>IF($G117="1331",$F117,0)</f>
        <v>0</v>
      </c>
      <c r="Q117" s="323">
        <f>IF($H117="1331",$F117,0)</f>
        <v>0</v>
      </c>
      <c r="R117" s="323">
        <f>IF($G117="1388",$F117,0)</f>
        <v>0</v>
      </c>
      <c r="S117" s="323">
        <f>IF($H117="1388",$F117,0)</f>
        <v>0</v>
      </c>
      <c r="T117" s="323">
        <f t="shared" si="85"/>
        <v>0</v>
      </c>
      <c r="U117" s="323">
        <f t="shared" si="86"/>
        <v>0</v>
      </c>
      <c r="V117" s="323">
        <f>IF($G117="331",$F117,0)</f>
        <v>0</v>
      </c>
      <c r="W117" s="323">
        <f>IF($H117="331",$F117,0)</f>
        <v>0</v>
      </c>
      <c r="X117" s="323">
        <f>IF($G117="3334",$F117,0)</f>
        <v>0</v>
      </c>
      <c r="Y117" s="323">
        <f>IF($H117="3334",$F117,0)</f>
        <v>0</v>
      </c>
      <c r="Z117" s="323">
        <f>IF($G117="33382",$F117,0)</f>
        <v>0</v>
      </c>
      <c r="AA117" s="323">
        <f>IF($H117="33382",$F117,0)</f>
        <v>0</v>
      </c>
      <c r="AB117" s="323">
        <f>IF($G117="3388",$F117,0)</f>
        <v>0</v>
      </c>
      <c r="AC117" s="323">
        <f>IF($H117="3388",$F117,0)</f>
        <v>0</v>
      </c>
      <c r="AD117" s="323">
        <f>IF($G117="3411",$F117,0)</f>
        <v>0</v>
      </c>
      <c r="AE117" s="323">
        <f>IF($H117="3411",$F117,0)</f>
        <v>0</v>
      </c>
      <c r="AF117" s="323">
        <f t="shared" si="87"/>
        <v>0</v>
      </c>
      <c r="AG117" s="323">
        <f t="shared" si="88"/>
        <v>0</v>
      </c>
      <c r="AH117" s="323">
        <f>IF($G117="4111",$F117,0)</f>
        <v>0</v>
      </c>
      <c r="AI117" s="323">
        <f>IF($H117="4111",$F117,0)</f>
        <v>0</v>
      </c>
      <c r="AJ117" s="323">
        <f>IF($G117="4211",$F117,0)</f>
        <v>0</v>
      </c>
      <c r="AK117" s="323">
        <f>IF($H117="4211",$F117,0)</f>
        <v>0</v>
      </c>
      <c r="AL117" s="323">
        <f>IF($G117="4212",$F117,0)</f>
        <v>0</v>
      </c>
      <c r="AM117" s="323">
        <f>IF($H117="4212",$F117,0)</f>
        <v>0</v>
      </c>
      <c r="AN117" s="323">
        <f>IF($G117="515",$F117,0)</f>
        <v>0</v>
      </c>
      <c r="AO117" s="323">
        <f>IF($H117="515",$F117,0)</f>
        <v>0</v>
      </c>
      <c r="AP117" s="323">
        <f>IF($G117="635",$F117,0)</f>
        <v>0</v>
      </c>
      <c r="AQ117" s="323">
        <f>IF($H117="635",$F117,0)</f>
        <v>0</v>
      </c>
      <c r="AR117" s="323">
        <f>IF($G117="642",$F117,0)</f>
        <v>0</v>
      </c>
      <c r="AS117" s="323">
        <f>IF($H117="642",$F117,0)</f>
        <v>0</v>
      </c>
      <c r="AT117" s="323">
        <f>IF($G117="711",$F117,0)</f>
        <v>0</v>
      </c>
      <c r="AU117" s="323">
        <f>IF($H117="711",$F117,0)</f>
        <v>0</v>
      </c>
      <c r="AV117" s="323">
        <f>IF($G117="811",$F117,0)</f>
        <v>0</v>
      </c>
      <c r="AW117" s="323">
        <f>IF($H117="811",$F117,0)</f>
        <v>0</v>
      </c>
      <c r="AX117" s="323">
        <f>IF($G117="821",$F117,0)</f>
        <v>0</v>
      </c>
      <c r="AY117" s="323">
        <f>IF($H117="821",$F117,0)</f>
        <v>0</v>
      </c>
      <c r="AZ117" s="323">
        <f>IF($G117="911",$F117,0)</f>
        <v>0</v>
      </c>
      <c r="BA117" s="323">
        <f>IF($H117="911",$F117,0)</f>
        <v>0</v>
      </c>
    </row>
    <row r="118" spans="1:53" s="320" customFormat="1" ht="16.5" customHeight="1">
      <c r="A118" s="63" t="str">
        <f t="array" ref="A118">IF(C118&lt;&gt;0,SUM(($C$11:C118&lt;&gt;0)*1),"")</f>
        <v/>
      </c>
      <c r="B118" s="321"/>
      <c r="C118" s="321"/>
      <c r="D118" s="321"/>
      <c r="E118" s="443"/>
      <c r="F118" s="377"/>
      <c r="G118" s="379"/>
      <c r="H118" s="379"/>
      <c r="I118" s="63" t="str">
        <f t="shared" ref="I118:I130" si="90">A118</f>
        <v/>
      </c>
      <c r="J118" s="323">
        <f t="shared" ref="J118:J130" si="91">IF($G118="1111",$F118,0)</f>
        <v>0</v>
      </c>
      <c r="K118" s="323">
        <f t="shared" ref="K118:K130" si="92">IF($H118="1111",$F118,0)</f>
        <v>0</v>
      </c>
      <c r="L118" s="323">
        <f t="shared" ref="L118:N130" si="93">IF($G118="1121",$F118,0)</f>
        <v>0</v>
      </c>
      <c r="M118" s="323">
        <f t="shared" ref="M118:O130" si="94">IF($H118="1121",$F118,0)</f>
        <v>0</v>
      </c>
      <c r="N118" s="323">
        <f t="shared" si="83"/>
        <v>0</v>
      </c>
      <c r="O118" s="323">
        <f t="shared" si="84"/>
        <v>0</v>
      </c>
      <c r="P118" s="323">
        <f t="shared" ref="P118:P130" si="95">IF($G118="1331",$F118,0)</f>
        <v>0</v>
      </c>
      <c r="Q118" s="323">
        <f t="shared" ref="Q118:Q130" si="96">IF($H118="1331",$F118,0)</f>
        <v>0</v>
      </c>
      <c r="R118" s="323">
        <f t="shared" ref="R118:R130" si="97">IF($G118="1388",$F118,0)</f>
        <v>0</v>
      </c>
      <c r="S118" s="323">
        <f t="shared" ref="S118:S130" si="98">IF($H118="1388",$F118,0)</f>
        <v>0</v>
      </c>
      <c r="T118" s="323">
        <f t="shared" si="85"/>
        <v>0</v>
      </c>
      <c r="U118" s="323">
        <f t="shared" si="86"/>
        <v>0</v>
      </c>
      <c r="V118" s="323">
        <f t="shared" ref="V118:V130" si="99">IF($G118="331",$F118,0)</f>
        <v>0</v>
      </c>
      <c r="W118" s="323">
        <f t="shared" ref="W118:W130" si="100">IF($H118="331",$F118,0)</f>
        <v>0</v>
      </c>
      <c r="X118" s="323">
        <f t="shared" ref="X118:X130" si="101">IF($G118="3334",$F118,0)</f>
        <v>0</v>
      </c>
      <c r="Y118" s="323">
        <f t="shared" ref="Y118:Y130" si="102">IF($H118="3334",$F118,0)</f>
        <v>0</v>
      </c>
      <c r="Z118" s="323">
        <f t="shared" ref="Z118:Z130" si="103">IF($G118="33382",$F118,0)</f>
        <v>0</v>
      </c>
      <c r="AA118" s="323">
        <f t="shared" ref="AA118:AA130" si="104">IF($H118="33382",$F118,0)</f>
        <v>0</v>
      </c>
      <c r="AB118" s="323">
        <f t="shared" ref="AB118:AB130" si="105">IF($G118="3388",$F118,0)</f>
        <v>0</v>
      </c>
      <c r="AC118" s="323">
        <f t="shared" ref="AC118:AC130" si="106">IF($H118="3388",$F118,0)</f>
        <v>0</v>
      </c>
      <c r="AD118" s="323">
        <f t="shared" ref="AD118:AD130" si="107">IF($G118="3411",$F118,0)</f>
        <v>0</v>
      </c>
      <c r="AE118" s="323">
        <f t="shared" ref="AE118:AE130" si="108">IF($H118="3411",$F118,0)</f>
        <v>0</v>
      </c>
      <c r="AF118" s="323">
        <f t="shared" si="87"/>
        <v>0</v>
      </c>
      <c r="AG118" s="323">
        <f t="shared" si="88"/>
        <v>0</v>
      </c>
      <c r="AH118" s="323">
        <f t="shared" ref="AH118:AH130" si="109">IF($G118="4111",$F118,0)</f>
        <v>0</v>
      </c>
      <c r="AI118" s="323">
        <f t="shared" ref="AI118:AI130" si="110">IF($H118="4111",$F118,0)</f>
        <v>0</v>
      </c>
      <c r="AJ118" s="323">
        <f t="shared" ref="AJ118:AJ130" si="111">IF($G118="4211",$F118,0)</f>
        <v>0</v>
      </c>
      <c r="AK118" s="323">
        <f t="shared" ref="AK118:AK130" si="112">IF($H118="4211",$F118,0)</f>
        <v>0</v>
      </c>
      <c r="AL118" s="323">
        <f t="shared" ref="AL118:AL130" si="113">IF($G118="4212",$F118,0)</f>
        <v>0</v>
      </c>
      <c r="AM118" s="323">
        <f t="shared" ref="AM118:AM130" si="114">IF($H118="4212",$F118,0)</f>
        <v>0</v>
      </c>
      <c r="AN118" s="323">
        <f t="shared" ref="AN118:AN130" si="115">IF($G118="515",$F118,0)</f>
        <v>0</v>
      </c>
      <c r="AO118" s="323">
        <f t="shared" ref="AO118:AO130" si="116">IF($H118="515",$F118,0)</f>
        <v>0</v>
      </c>
      <c r="AP118" s="323">
        <f t="shared" ref="AP118:AP130" si="117">IF($G118="635",$F118,0)</f>
        <v>0</v>
      </c>
      <c r="AQ118" s="323">
        <f t="shared" ref="AQ118:AQ130" si="118">IF($H118="635",$F118,0)</f>
        <v>0</v>
      </c>
      <c r="AR118" s="323">
        <f t="shared" ref="AR118:AR130" si="119">IF($G118="642",$F118,0)</f>
        <v>0</v>
      </c>
      <c r="AS118" s="323">
        <f t="shared" ref="AS118:AS130" si="120">IF($H118="642",$F118,0)</f>
        <v>0</v>
      </c>
      <c r="AT118" s="323">
        <f t="shared" ref="AT118:AT130" si="121">IF($G118="711",$F118,0)</f>
        <v>0</v>
      </c>
      <c r="AU118" s="323">
        <f t="shared" ref="AU118:AU130" si="122">IF($H118="711",$F118,0)</f>
        <v>0</v>
      </c>
      <c r="AV118" s="323">
        <f t="shared" ref="AV118:AV130" si="123">IF($G118="811",$F118,0)</f>
        <v>0</v>
      </c>
      <c r="AW118" s="323">
        <f t="shared" ref="AW118:AW130" si="124">IF($H118="811",$F118,0)</f>
        <v>0</v>
      </c>
      <c r="AX118" s="323">
        <f t="shared" ref="AX118:AX130" si="125">IF($G118="821",$F118,0)</f>
        <v>0</v>
      </c>
      <c r="AY118" s="323">
        <f t="shared" ref="AY118:AY130" si="126">IF($H118="821",$F118,0)</f>
        <v>0</v>
      </c>
      <c r="AZ118" s="323">
        <f t="shared" ref="AZ118:AZ130" si="127">IF($G118="911",$F118,0)</f>
        <v>0</v>
      </c>
      <c r="BA118" s="323">
        <f t="shared" ref="BA118:BA130" si="128">IF($H118="911",$F118,0)</f>
        <v>0</v>
      </c>
    </row>
    <row r="119" spans="1:53" s="320" customFormat="1" ht="16.5" customHeight="1">
      <c r="A119" s="63" t="str">
        <f t="array" ref="A119">IF(C119&lt;&gt;0,SUM(($C$11:C119&lt;&gt;0)*1),"")</f>
        <v/>
      </c>
      <c r="B119" s="321"/>
      <c r="C119" s="321"/>
      <c r="D119" s="321"/>
      <c r="E119" s="443"/>
      <c r="F119" s="377"/>
      <c r="G119" s="379"/>
      <c r="H119" s="379"/>
      <c r="I119" s="63" t="str">
        <f t="shared" si="90"/>
        <v/>
      </c>
      <c r="J119" s="323">
        <f t="shared" si="91"/>
        <v>0</v>
      </c>
      <c r="K119" s="323">
        <f t="shared" si="92"/>
        <v>0</v>
      </c>
      <c r="L119" s="323">
        <f t="shared" si="93"/>
        <v>0</v>
      </c>
      <c r="M119" s="323">
        <f t="shared" si="94"/>
        <v>0</v>
      </c>
      <c r="N119" s="323">
        <f t="shared" si="83"/>
        <v>0</v>
      </c>
      <c r="O119" s="323">
        <f t="shared" si="84"/>
        <v>0</v>
      </c>
      <c r="P119" s="323">
        <f t="shared" si="95"/>
        <v>0</v>
      </c>
      <c r="Q119" s="323">
        <f t="shared" si="96"/>
        <v>0</v>
      </c>
      <c r="R119" s="323">
        <f t="shared" si="97"/>
        <v>0</v>
      </c>
      <c r="S119" s="323">
        <f t="shared" si="98"/>
        <v>0</v>
      </c>
      <c r="T119" s="323">
        <f t="shared" si="85"/>
        <v>0</v>
      </c>
      <c r="U119" s="323">
        <f t="shared" si="86"/>
        <v>0</v>
      </c>
      <c r="V119" s="323">
        <f t="shared" si="99"/>
        <v>0</v>
      </c>
      <c r="W119" s="323">
        <f t="shared" si="100"/>
        <v>0</v>
      </c>
      <c r="X119" s="323">
        <f t="shared" si="101"/>
        <v>0</v>
      </c>
      <c r="Y119" s="323">
        <f t="shared" si="102"/>
        <v>0</v>
      </c>
      <c r="Z119" s="323">
        <f t="shared" si="103"/>
        <v>0</v>
      </c>
      <c r="AA119" s="323">
        <f t="shared" si="104"/>
        <v>0</v>
      </c>
      <c r="AB119" s="323">
        <f t="shared" si="105"/>
        <v>0</v>
      </c>
      <c r="AC119" s="323">
        <f t="shared" si="106"/>
        <v>0</v>
      </c>
      <c r="AD119" s="323">
        <f t="shared" si="107"/>
        <v>0</v>
      </c>
      <c r="AE119" s="323">
        <f t="shared" si="108"/>
        <v>0</v>
      </c>
      <c r="AF119" s="323">
        <f t="shared" si="87"/>
        <v>0</v>
      </c>
      <c r="AG119" s="323">
        <f t="shared" si="88"/>
        <v>0</v>
      </c>
      <c r="AH119" s="323">
        <f t="shared" si="109"/>
        <v>0</v>
      </c>
      <c r="AI119" s="323">
        <f t="shared" si="110"/>
        <v>0</v>
      </c>
      <c r="AJ119" s="323">
        <f t="shared" si="111"/>
        <v>0</v>
      </c>
      <c r="AK119" s="323">
        <f t="shared" si="112"/>
        <v>0</v>
      </c>
      <c r="AL119" s="323">
        <f t="shared" si="113"/>
        <v>0</v>
      </c>
      <c r="AM119" s="323">
        <f t="shared" si="114"/>
        <v>0</v>
      </c>
      <c r="AN119" s="323">
        <f t="shared" si="115"/>
        <v>0</v>
      </c>
      <c r="AO119" s="323">
        <f t="shared" si="116"/>
        <v>0</v>
      </c>
      <c r="AP119" s="323">
        <f t="shared" si="117"/>
        <v>0</v>
      </c>
      <c r="AQ119" s="323">
        <f t="shared" si="118"/>
        <v>0</v>
      </c>
      <c r="AR119" s="323">
        <f t="shared" si="119"/>
        <v>0</v>
      </c>
      <c r="AS119" s="323">
        <f t="shared" si="120"/>
        <v>0</v>
      </c>
      <c r="AT119" s="323">
        <f t="shared" si="121"/>
        <v>0</v>
      </c>
      <c r="AU119" s="323">
        <f t="shared" si="122"/>
        <v>0</v>
      </c>
      <c r="AV119" s="323">
        <f t="shared" si="123"/>
        <v>0</v>
      </c>
      <c r="AW119" s="323">
        <f t="shared" si="124"/>
        <v>0</v>
      </c>
      <c r="AX119" s="323">
        <f t="shared" si="125"/>
        <v>0</v>
      </c>
      <c r="AY119" s="323">
        <f t="shared" si="126"/>
        <v>0</v>
      </c>
      <c r="AZ119" s="323">
        <f t="shared" si="127"/>
        <v>0</v>
      </c>
      <c r="BA119" s="323">
        <f t="shared" si="128"/>
        <v>0</v>
      </c>
    </row>
    <row r="120" spans="1:53" s="320" customFormat="1" ht="16.5" customHeight="1">
      <c r="A120" s="63" t="str">
        <f t="array" ref="A120">IF(C120&lt;&gt;0,SUM(($C$11:C120&lt;&gt;0)*1),"")</f>
        <v/>
      </c>
      <c r="B120" s="321"/>
      <c r="C120" s="321"/>
      <c r="D120" s="321"/>
      <c r="E120" s="443"/>
      <c r="F120" s="377"/>
      <c r="G120" s="379"/>
      <c r="H120" s="379"/>
      <c r="I120" s="63" t="str">
        <f t="shared" si="90"/>
        <v/>
      </c>
      <c r="J120" s="323">
        <f t="shared" si="91"/>
        <v>0</v>
      </c>
      <c r="K120" s="323">
        <f t="shared" si="92"/>
        <v>0</v>
      </c>
      <c r="L120" s="323">
        <f t="shared" si="93"/>
        <v>0</v>
      </c>
      <c r="M120" s="323">
        <f t="shared" si="94"/>
        <v>0</v>
      </c>
      <c r="N120" s="323">
        <f t="shared" si="83"/>
        <v>0</v>
      </c>
      <c r="O120" s="323">
        <f t="shared" si="84"/>
        <v>0</v>
      </c>
      <c r="P120" s="323">
        <f t="shared" si="95"/>
        <v>0</v>
      </c>
      <c r="Q120" s="323">
        <f t="shared" si="96"/>
        <v>0</v>
      </c>
      <c r="R120" s="323">
        <f t="shared" si="97"/>
        <v>0</v>
      </c>
      <c r="S120" s="323">
        <f t="shared" si="98"/>
        <v>0</v>
      </c>
      <c r="T120" s="323">
        <f t="shared" si="85"/>
        <v>0</v>
      </c>
      <c r="U120" s="323">
        <f t="shared" si="86"/>
        <v>0</v>
      </c>
      <c r="V120" s="323">
        <f t="shared" si="99"/>
        <v>0</v>
      </c>
      <c r="W120" s="323">
        <f t="shared" si="100"/>
        <v>0</v>
      </c>
      <c r="X120" s="323">
        <f t="shared" si="101"/>
        <v>0</v>
      </c>
      <c r="Y120" s="323">
        <f t="shared" si="102"/>
        <v>0</v>
      </c>
      <c r="Z120" s="323">
        <f t="shared" si="103"/>
        <v>0</v>
      </c>
      <c r="AA120" s="323">
        <f t="shared" si="104"/>
        <v>0</v>
      </c>
      <c r="AB120" s="323">
        <f t="shared" si="105"/>
        <v>0</v>
      </c>
      <c r="AC120" s="323">
        <f t="shared" si="106"/>
        <v>0</v>
      </c>
      <c r="AD120" s="323">
        <f t="shared" si="107"/>
        <v>0</v>
      </c>
      <c r="AE120" s="323">
        <f t="shared" si="108"/>
        <v>0</v>
      </c>
      <c r="AF120" s="323">
        <f t="shared" si="87"/>
        <v>0</v>
      </c>
      <c r="AG120" s="323">
        <f t="shared" si="88"/>
        <v>0</v>
      </c>
      <c r="AH120" s="323">
        <f t="shared" si="109"/>
        <v>0</v>
      </c>
      <c r="AI120" s="323">
        <f t="shared" si="110"/>
        <v>0</v>
      </c>
      <c r="AJ120" s="323">
        <f t="shared" si="111"/>
        <v>0</v>
      </c>
      <c r="AK120" s="323">
        <f t="shared" si="112"/>
        <v>0</v>
      </c>
      <c r="AL120" s="323">
        <f t="shared" si="113"/>
        <v>0</v>
      </c>
      <c r="AM120" s="323">
        <f t="shared" si="114"/>
        <v>0</v>
      </c>
      <c r="AN120" s="323">
        <f t="shared" si="115"/>
        <v>0</v>
      </c>
      <c r="AO120" s="323">
        <f t="shared" si="116"/>
        <v>0</v>
      </c>
      <c r="AP120" s="323">
        <f t="shared" si="117"/>
        <v>0</v>
      </c>
      <c r="AQ120" s="323">
        <f t="shared" si="118"/>
        <v>0</v>
      </c>
      <c r="AR120" s="323">
        <f t="shared" si="119"/>
        <v>0</v>
      </c>
      <c r="AS120" s="323">
        <f t="shared" si="120"/>
        <v>0</v>
      </c>
      <c r="AT120" s="323">
        <f t="shared" si="121"/>
        <v>0</v>
      </c>
      <c r="AU120" s="323">
        <f t="shared" si="122"/>
        <v>0</v>
      </c>
      <c r="AV120" s="323">
        <f t="shared" si="123"/>
        <v>0</v>
      </c>
      <c r="AW120" s="323">
        <f t="shared" si="124"/>
        <v>0</v>
      </c>
      <c r="AX120" s="323">
        <f t="shared" si="125"/>
        <v>0</v>
      </c>
      <c r="AY120" s="323">
        <f t="shared" si="126"/>
        <v>0</v>
      </c>
      <c r="AZ120" s="323">
        <f t="shared" si="127"/>
        <v>0</v>
      </c>
      <c r="BA120" s="323">
        <f t="shared" si="128"/>
        <v>0</v>
      </c>
    </row>
    <row r="121" spans="1:53" s="320" customFormat="1" ht="16.5" customHeight="1">
      <c r="A121" s="63" t="str">
        <f t="array" ref="A121">IF(C121&lt;&gt;0,SUM(($C$11:C121&lt;&gt;0)*1),"")</f>
        <v/>
      </c>
      <c r="B121" s="321"/>
      <c r="C121" s="321"/>
      <c r="D121" s="321"/>
      <c r="E121" s="443"/>
      <c r="F121" s="377"/>
      <c r="G121" s="379"/>
      <c r="H121" s="379"/>
      <c r="I121" s="63" t="str">
        <f t="shared" si="90"/>
        <v/>
      </c>
      <c r="J121" s="323">
        <f t="shared" si="91"/>
        <v>0</v>
      </c>
      <c r="K121" s="323">
        <f t="shared" si="92"/>
        <v>0</v>
      </c>
      <c r="L121" s="323">
        <f t="shared" si="93"/>
        <v>0</v>
      </c>
      <c r="M121" s="323">
        <f t="shared" si="94"/>
        <v>0</v>
      </c>
      <c r="N121" s="323">
        <f t="shared" si="83"/>
        <v>0</v>
      </c>
      <c r="O121" s="323">
        <f t="shared" si="84"/>
        <v>0</v>
      </c>
      <c r="P121" s="323">
        <f t="shared" si="95"/>
        <v>0</v>
      </c>
      <c r="Q121" s="323">
        <f t="shared" si="96"/>
        <v>0</v>
      </c>
      <c r="R121" s="323">
        <f t="shared" si="97"/>
        <v>0</v>
      </c>
      <c r="S121" s="323">
        <f t="shared" si="98"/>
        <v>0</v>
      </c>
      <c r="T121" s="323">
        <f t="shared" si="85"/>
        <v>0</v>
      </c>
      <c r="U121" s="323">
        <f t="shared" si="86"/>
        <v>0</v>
      </c>
      <c r="V121" s="323">
        <f t="shared" si="99"/>
        <v>0</v>
      </c>
      <c r="W121" s="323">
        <f t="shared" si="100"/>
        <v>0</v>
      </c>
      <c r="X121" s="323">
        <f t="shared" si="101"/>
        <v>0</v>
      </c>
      <c r="Y121" s="323">
        <f t="shared" si="102"/>
        <v>0</v>
      </c>
      <c r="Z121" s="323">
        <f t="shared" si="103"/>
        <v>0</v>
      </c>
      <c r="AA121" s="323">
        <f t="shared" si="104"/>
        <v>0</v>
      </c>
      <c r="AB121" s="323">
        <f t="shared" si="105"/>
        <v>0</v>
      </c>
      <c r="AC121" s="323">
        <f t="shared" si="106"/>
        <v>0</v>
      </c>
      <c r="AD121" s="323">
        <f t="shared" si="107"/>
        <v>0</v>
      </c>
      <c r="AE121" s="323">
        <f t="shared" si="108"/>
        <v>0</v>
      </c>
      <c r="AF121" s="323">
        <f t="shared" si="87"/>
        <v>0</v>
      </c>
      <c r="AG121" s="323">
        <f t="shared" si="88"/>
        <v>0</v>
      </c>
      <c r="AH121" s="323">
        <f t="shared" si="109"/>
        <v>0</v>
      </c>
      <c r="AI121" s="323">
        <f t="shared" si="110"/>
        <v>0</v>
      </c>
      <c r="AJ121" s="323">
        <f t="shared" si="111"/>
        <v>0</v>
      </c>
      <c r="AK121" s="323">
        <f t="shared" si="112"/>
        <v>0</v>
      </c>
      <c r="AL121" s="323">
        <f t="shared" si="113"/>
        <v>0</v>
      </c>
      <c r="AM121" s="323">
        <f t="shared" si="114"/>
        <v>0</v>
      </c>
      <c r="AN121" s="323">
        <f t="shared" si="115"/>
        <v>0</v>
      </c>
      <c r="AO121" s="323">
        <f t="shared" si="116"/>
        <v>0</v>
      </c>
      <c r="AP121" s="323">
        <f t="shared" si="117"/>
        <v>0</v>
      </c>
      <c r="AQ121" s="323">
        <f t="shared" si="118"/>
        <v>0</v>
      </c>
      <c r="AR121" s="323">
        <f t="shared" si="119"/>
        <v>0</v>
      </c>
      <c r="AS121" s="323">
        <f t="shared" si="120"/>
        <v>0</v>
      </c>
      <c r="AT121" s="323">
        <f t="shared" si="121"/>
        <v>0</v>
      </c>
      <c r="AU121" s="323">
        <f t="shared" si="122"/>
        <v>0</v>
      </c>
      <c r="AV121" s="323">
        <f t="shared" si="123"/>
        <v>0</v>
      </c>
      <c r="AW121" s="323">
        <f t="shared" si="124"/>
        <v>0</v>
      </c>
      <c r="AX121" s="323">
        <f t="shared" si="125"/>
        <v>0</v>
      </c>
      <c r="AY121" s="323">
        <f t="shared" si="126"/>
        <v>0</v>
      </c>
      <c r="AZ121" s="323">
        <f t="shared" si="127"/>
        <v>0</v>
      </c>
      <c r="BA121" s="323">
        <f t="shared" si="128"/>
        <v>0</v>
      </c>
    </row>
    <row r="122" spans="1:53" s="320" customFormat="1" ht="16.5" customHeight="1">
      <c r="A122" s="63" t="str">
        <f t="array" ref="A122">IF(C122&lt;&gt;0,SUM(($C$11:C122&lt;&gt;0)*1),"")</f>
        <v/>
      </c>
      <c r="B122" s="321"/>
      <c r="C122" s="321"/>
      <c r="D122" s="321"/>
      <c r="E122" s="443"/>
      <c r="F122" s="377"/>
      <c r="G122" s="379"/>
      <c r="H122" s="379"/>
      <c r="I122" s="63" t="str">
        <f t="shared" si="90"/>
        <v/>
      </c>
      <c r="J122" s="323">
        <f t="shared" si="91"/>
        <v>0</v>
      </c>
      <c r="K122" s="323">
        <f t="shared" si="92"/>
        <v>0</v>
      </c>
      <c r="L122" s="323">
        <f t="shared" si="93"/>
        <v>0</v>
      </c>
      <c r="M122" s="323">
        <f t="shared" si="94"/>
        <v>0</v>
      </c>
      <c r="N122" s="323">
        <f t="shared" si="83"/>
        <v>0</v>
      </c>
      <c r="O122" s="323">
        <f t="shared" si="84"/>
        <v>0</v>
      </c>
      <c r="P122" s="323">
        <f t="shared" si="95"/>
        <v>0</v>
      </c>
      <c r="Q122" s="323">
        <f t="shared" si="96"/>
        <v>0</v>
      </c>
      <c r="R122" s="323">
        <f t="shared" si="97"/>
        <v>0</v>
      </c>
      <c r="S122" s="323">
        <f t="shared" si="98"/>
        <v>0</v>
      </c>
      <c r="T122" s="323">
        <f t="shared" si="85"/>
        <v>0</v>
      </c>
      <c r="U122" s="323">
        <f t="shared" si="86"/>
        <v>0</v>
      </c>
      <c r="V122" s="323">
        <f t="shared" si="99"/>
        <v>0</v>
      </c>
      <c r="W122" s="323">
        <f t="shared" si="100"/>
        <v>0</v>
      </c>
      <c r="X122" s="323">
        <f t="shared" si="101"/>
        <v>0</v>
      </c>
      <c r="Y122" s="323">
        <f t="shared" si="102"/>
        <v>0</v>
      </c>
      <c r="Z122" s="323">
        <f t="shared" si="103"/>
        <v>0</v>
      </c>
      <c r="AA122" s="323">
        <f t="shared" si="104"/>
        <v>0</v>
      </c>
      <c r="AB122" s="323">
        <f t="shared" si="105"/>
        <v>0</v>
      </c>
      <c r="AC122" s="323">
        <f t="shared" si="106"/>
        <v>0</v>
      </c>
      <c r="AD122" s="323">
        <f t="shared" si="107"/>
        <v>0</v>
      </c>
      <c r="AE122" s="323">
        <f t="shared" si="108"/>
        <v>0</v>
      </c>
      <c r="AF122" s="323">
        <f t="shared" si="87"/>
        <v>0</v>
      </c>
      <c r="AG122" s="323">
        <f t="shared" si="88"/>
        <v>0</v>
      </c>
      <c r="AH122" s="323">
        <f t="shared" si="109"/>
        <v>0</v>
      </c>
      <c r="AI122" s="323">
        <f t="shared" si="110"/>
        <v>0</v>
      </c>
      <c r="AJ122" s="323">
        <f t="shared" si="111"/>
        <v>0</v>
      </c>
      <c r="AK122" s="323">
        <f t="shared" si="112"/>
        <v>0</v>
      </c>
      <c r="AL122" s="323">
        <f t="shared" si="113"/>
        <v>0</v>
      </c>
      <c r="AM122" s="323">
        <f t="shared" si="114"/>
        <v>0</v>
      </c>
      <c r="AN122" s="323">
        <f t="shared" si="115"/>
        <v>0</v>
      </c>
      <c r="AO122" s="323">
        <f t="shared" si="116"/>
        <v>0</v>
      </c>
      <c r="AP122" s="323">
        <f t="shared" si="117"/>
        <v>0</v>
      </c>
      <c r="AQ122" s="323">
        <f t="shared" si="118"/>
        <v>0</v>
      </c>
      <c r="AR122" s="323">
        <f t="shared" si="119"/>
        <v>0</v>
      </c>
      <c r="AS122" s="323">
        <f t="shared" si="120"/>
        <v>0</v>
      </c>
      <c r="AT122" s="323">
        <f t="shared" si="121"/>
        <v>0</v>
      </c>
      <c r="AU122" s="323">
        <f t="shared" si="122"/>
        <v>0</v>
      </c>
      <c r="AV122" s="323">
        <f t="shared" si="123"/>
        <v>0</v>
      </c>
      <c r="AW122" s="323">
        <f t="shared" si="124"/>
        <v>0</v>
      </c>
      <c r="AX122" s="323">
        <f t="shared" si="125"/>
        <v>0</v>
      </c>
      <c r="AY122" s="323">
        <f t="shared" si="126"/>
        <v>0</v>
      </c>
      <c r="AZ122" s="323">
        <f t="shared" si="127"/>
        <v>0</v>
      </c>
      <c r="BA122" s="323">
        <f t="shared" si="128"/>
        <v>0</v>
      </c>
    </row>
    <row r="123" spans="1:53" s="320" customFormat="1" ht="16.5" customHeight="1">
      <c r="A123" s="63" t="str">
        <f t="array" ref="A123">IF(C123&lt;&gt;0,SUM(($C$11:C123&lt;&gt;0)*1),"")</f>
        <v/>
      </c>
      <c r="B123" s="321"/>
      <c r="C123" s="321"/>
      <c r="D123" s="321"/>
      <c r="E123" s="443"/>
      <c r="F123" s="377"/>
      <c r="G123" s="379"/>
      <c r="H123" s="379"/>
      <c r="I123" s="63" t="str">
        <f t="shared" si="90"/>
        <v/>
      </c>
      <c r="J123" s="323">
        <f t="shared" si="91"/>
        <v>0</v>
      </c>
      <c r="K123" s="323">
        <f t="shared" si="92"/>
        <v>0</v>
      </c>
      <c r="L123" s="323">
        <f t="shared" si="93"/>
        <v>0</v>
      </c>
      <c r="M123" s="323">
        <f t="shared" si="94"/>
        <v>0</v>
      </c>
      <c r="N123" s="323">
        <f t="shared" si="83"/>
        <v>0</v>
      </c>
      <c r="O123" s="323">
        <f t="shared" si="84"/>
        <v>0</v>
      </c>
      <c r="P123" s="323">
        <f t="shared" si="95"/>
        <v>0</v>
      </c>
      <c r="Q123" s="323">
        <f t="shared" si="96"/>
        <v>0</v>
      </c>
      <c r="R123" s="323">
        <f t="shared" si="97"/>
        <v>0</v>
      </c>
      <c r="S123" s="323">
        <f t="shared" si="98"/>
        <v>0</v>
      </c>
      <c r="T123" s="323">
        <f t="shared" si="85"/>
        <v>0</v>
      </c>
      <c r="U123" s="323">
        <f t="shared" si="86"/>
        <v>0</v>
      </c>
      <c r="V123" s="323">
        <f t="shared" si="99"/>
        <v>0</v>
      </c>
      <c r="W123" s="323">
        <f t="shared" si="100"/>
        <v>0</v>
      </c>
      <c r="X123" s="323">
        <f t="shared" si="101"/>
        <v>0</v>
      </c>
      <c r="Y123" s="323">
        <f t="shared" si="102"/>
        <v>0</v>
      </c>
      <c r="Z123" s="323">
        <f t="shared" si="103"/>
        <v>0</v>
      </c>
      <c r="AA123" s="323">
        <f t="shared" si="104"/>
        <v>0</v>
      </c>
      <c r="AB123" s="323">
        <f t="shared" si="105"/>
        <v>0</v>
      </c>
      <c r="AC123" s="323">
        <f t="shared" si="106"/>
        <v>0</v>
      </c>
      <c r="AD123" s="323">
        <f t="shared" si="107"/>
        <v>0</v>
      </c>
      <c r="AE123" s="323">
        <f t="shared" si="108"/>
        <v>0</v>
      </c>
      <c r="AF123" s="323">
        <f t="shared" si="87"/>
        <v>0</v>
      </c>
      <c r="AG123" s="323">
        <f t="shared" si="88"/>
        <v>0</v>
      </c>
      <c r="AH123" s="323">
        <f t="shared" si="109"/>
        <v>0</v>
      </c>
      <c r="AI123" s="323">
        <f t="shared" si="110"/>
        <v>0</v>
      </c>
      <c r="AJ123" s="323">
        <f t="shared" si="111"/>
        <v>0</v>
      </c>
      <c r="AK123" s="323">
        <f t="shared" si="112"/>
        <v>0</v>
      </c>
      <c r="AL123" s="323">
        <f t="shared" si="113"/>
        <v>0</v>
      </c>
      <c r="AM123" s="323">
        <f t="shared" si="114"/>
        <v>0</v>
      </c>
      <c r="AN123" s="323">
        <f t="shared" si="115"/>
        <v>0</v>
      </c>
      <c r="AO123" s="323">
        <f t="shared" si="116"/>
        <v>0</v>
      </c>
      <c r="AP123" s="323">
        <f t="shared" si="117"/>
        <v>0</v>
      </c>
      <c r="AQ123" s="323">
        <f t="shared" si="118"/>
        <v>0</v>
      </c>
      <c r="AR123" s="323">
        <f t="shared" si="119"/>
        <v>0</v>
      </c>
      <c r="AS123" s="323">
        <f t="shared" si="120"/>
        <v>0</v>
      </c>
      <c r="AT123" s="323">
        <f t="shared" si="121"/>
        <v>0</v>
      </c>
      <c r="AU123" s="323">
        <f t="shared" si="122"/>
        <v>0</v>
      </c>
      <c r="AV123" s="323">
        <f t="shared" si="123"/>
        <v>0</v>
      </c>
      <c r="AW123" s="323">
        <f t="shared" si="124"/>
        <v>0</v>
      </c>
      <c r="AX123" s="323">
        <f t="shared" si="125"/>
        <v>0</v>
      </c>
      <c r="AY123" s="323">
        <f t="shared" si="126"/>
        <v>0</v>
      </c>
      <c r="AZ123" s="323">
        <f t="shared" si="127"/>
        <v>0</v>
      </c>
      <c r="BA123" s="323">
        <f t="shared" si="128"/>
        <v>0</v>
      </c>
    </row>
    <row r="124" spans="1:53" s="320" customFormat="1" ht="16.5" customHeight="1">
      <c r="A124" s="63" t="str">
        <f t="array" ref="A124">IF(C124&lt;&gt;0,SUM(($C$11:C124&lt;&gt;0)*1),"")</f>
        <v/>
      </c>
      <c r="B124" s="321"/>
      <c r="C124" s="321"/>
      <c r="D124" s="321"/>
      <c r="E124" s="443"/>
      <c r="F124" s="377"/>
      <c r="G124" s="379"/>
      <c r="H124" s="379"/>
      <c r="I124" s="63" t="str">
        <f t="shared" si="90"/>
        <v/>
      </c>
      <c r="J124" s="323">
        <f t="shared" si="91"/>
        <v>0</v>
      </c>
      <c r="K124" s="323">
        <f t="shared" si="92"/>
        <v>0</v>
      </c>
      <c r="L124" s="323">
        <f t="shared" si="93"/>
        <v>0</v>
      </c>
      <c r="M124" s="323">
        <f t="shared" si="94"/>
        <v>0</v>
      </c>
      <c r="N124" s="323">
        <f t="shared" si="83"/>
        <v>0</v>
      </c>
      <c r="O124" s="323">
        <f t="shared" si="84"/>
        <v>0</v>
      </c>
      <c r="P124" s="323">
        <f t="shared" si="95"/>
        <v>0</v>
      </c>
      <c r="Q124" s="323">
        <f t="shared" si="96"/>
        <v>0</v>
      </c>
      <c r="R124" s="323">
        <f t="shared" si="97"/>
        <v>0</v>
      </c>
      <c r="S124" s="323">
        <f t="shared" si="98"/>
        <v>0</v>
      </c>
      <c r="T124" s="323">
        <f t="shared" si="85"/>
        <v>0</v>
      </c>
      <c r="U124" s="323">
        <f t="shared" si="86"/>
        <v>0</v>
      </c>
      <c r="V124" s="323">
        <f t="shared" si="99"/>
        <v>0</v>
      </c>
      <c r="W124" s="323">
        <f t="shared" si="100"/>
        <v>0</v>
      </c>
      <c r="X124" s="323">
        <f t="shared" si="101"/>
        <v>0</v>
      </c>
      <c r="Y124" s="323">
        <f t="shared" si="102"/>
        <v>0</v>
      </c>
      <c r="Z124" s="323">
        <f t="shared" si="103"/>
        <v>0</v>
      </c>
      <c r="AA124" s="323">
        <f t="shared" si="104"/>
        <v>0</v>
      </c>
      <c r="AB124" s="323">
        <f t="shared" si="105"/>
        <v>0</v>
      </c>
      <c r="AC124" s="323">
        <f t="shared" si="106"/>
        <v>0</v>
      </c>
      <c r="AD124" s="323">
        <f t="shared" si="107"/>
        <v>0</v>
      </c>
      <c r="AE124" s="323">
        <f t="shared" si="108"/>
        <v>0</v>
      </c>
      <c r="AF124" s="323">
        <f t="shared" si="87"/>
        <v>0</v>
      </c>
      <c r="AG124" s="323">
        <f t="shared" si="88"/>
        <v>0</v>
      </c>
      <c r="AH124" s="323">
        <f t="shared" si="109"/>
        <v>0</v>
      </c>
      <c r="AI124" s="323">
        <f t="shared" si="110"/>
        <v>0</v>
      </c>
      <c r="AJ124" s="323">
        <f t="shared" si="111"/>
        <v>0</v>
      </c>
      <c r="AK124" s="323">
        <f t="shared" si="112"/>
        <v>0</v>
      </c>
      <c r="AL124" s="323">
        <f t="shared" si="113"/>
        <v>0</v>
      </c>
      <c r="AM124" s="323">
        <f t="shared" si="114"/>
        <v>0</v>
      </c>
      <c r="AN124" s="323">
        <f t="shared" si="115"/>
        <v>0</v>
      </c>
      <c r="AO124" s="323">
        <f t="shared" si="116"/>
        <v>0</v>
      </c>
      <c r="AP124" s="323">
        <f t="shared" si="117"/>
        <v>0</v>
      </c>
      <c r="AQ124" s="323">
        <f t="shared" si="118"/>
        <v>0</v>
      </c>
      <c r="AR124" s="323">
        <f t="shared" si="119"/>
        <v>0</v>
      </c>
      <c r="AS124" s="323">
        <f t="shared" si="120"/>
        <v>0</v>
      </c>
      <c r="AT124" s="323">
        <f t="shared" si="121"/>
        <v>0</v>
      </c>
      <c r="AU124" s="323">
        <f t="shared" si="122"/>
        <v>0</v>
      </c>
      <c r="AV124" s="323">
        <f t="shared" si="123"/>
        <v>0</v>
      </c>
      <c r="AW124" s="323">
        <f t="shared" si="124"/>
        <v>0</v>
      </c>
      <c r="AX124" s="323">
        <f t="shared" si="125"/>
        <v>0</v>
      </c>
      <c r="AY124" s="323">
        <f t="shared" si="126"/>
        <v>0</v>
      </c>
      <c r="AZ124" s="323">
        <f t="shared" si="127"/>
        <v>0</v>
      </c>
      <c r="BA124" s="323">
        <f t="shared" si="128"/>
        <v>0</v>
      </c>
    </row>
    <row r="125" spans="1:53" s="320" customFormat="1" ht="16.5" customHeight="1">
      <c r="A125" s="63" t="str">
        <f t="array" ref="A125">IF(C125&lt;&gt;0,SUM(($C$11:C125&lt;&gt;0)*1),"")</f>
        <v/>
      </c>
      <c r="B125" s="321"/>
      <c r="C125" s="321"/>
      <c r="D125" s="321"/>
      <c r="E125" s="443"/>
      <c r="F125" s="377"/>
      <c r="G125" s="379"/>
      <c r="H125" s="379"/>
      <c r="I125" s="63" t="str">
        <f t="shared" si="90"/>
        <v/>
      </c>
      <c r="J125" s="323">
        <f t="shared" si="91"/>
        <v>0</v>
      </c>
      <c r="K125" s="323">
        <f t="shared" si="92"/>
        <v>0</v>
      </c>
      <c r="L125" s="323">
        <f t="shared" si="93"/>
        <v>0</v>
      </c>
      <c r="M125" s="323">
        <f t="shared" si="94"/>
        <v>0</v>
      </c>
      <c r="N125" s="323">
        <f t="shared" si="83"/>
        <v>0</v>
      </c>
      <c r="O125" s="323">
        <f t="shared" si="84"/>
        <v>0</v>
      </c>
      <c r="P125" s="323">
        <f t="shared" si="95"/>
        <v>0</v>
      </c>
      <c r="Q125" s="323">
        <f t="shared" si="96"/>
        <v>0</v>
      </c>
      <c r="R125" s="323">
        <f t="shared" si="97"/>
        <v>0</v>
      </c>
      <c r="S125" s="323">
        <f t="shared" si="98"/>
        <v>0</v>
      </c>
      <c r="T125" s="323">
        <f t="shared" si="85"/>
        <v>0</v>
      </c>
      <c r="U125" s="323">
        <f t="shared" si="86"/>
        <v>0</v>
      </c>
      <c r="V125" s="323">
        <f t="shared" si="99"/>
        <v>0</v>
      </c>
      <c r="W125" s="323">
        <f t="shared" si="100"/>
        <v>0</v>
      </c>
      <c r="X125" s="323">
        <f t="shared" si="101"/>
        <v>0</v>
      </c>
      <c r="Y125" s="323">
        <f t="shared" si="102"/>
        <v>0</v>
      </c>
      <c r="Z125" s="323">
        <f t="shared" si="103"/>
        <v>0</v>
      </c>
      <c r="AA125" s="323">
        <f t="shared" si="104"/>
        <v>0</v>
      </c>
      <c r="AB125" s="323">
        <f t="shared" si="105"/>
        <v>0</v>
      </c>
      <c r="AC125" s="323">
        <f t="shared" si="106"/>
        <v>0</v>
      </c>
      <c r="AD125" s="323">
        <f t="shared" si="107"/>
        <v>0</v>
      </c>
      <c r="AE125" s="323">
        <f t="shared" si="108"/>
        <v>0</v>
      </c>
      <c r="AF125" s="323">
        <f t="shared" si="87"/>
        <v>0</v>
      </c>
      <c r="AG125" s="323">
        <f t="shared" si="88"/>
        <v>0</v>
      </c>
      <c r="AH125" s="323">
        <f t="shared" si="109"/>
        <v>0</v>
      </c>
      <c r="AI125" s="323">
        <f t="shared" si="110"/>
        <v>0</v>
      </c>
      <c r="AJ125" s="323">
        <f t="shared" si="111"/>
        <v>0</v>
      </c>
      <c r="AK125" s="323">
        <f t="shared" si="112"/>
        <v>0</v>
      </c>
      <c r="AL125" s="323">
        <f t="shared" si="113"/>
        <v>0</v>
      </c>
      <c r="AM125" s="323">
        <f t="shared" si="114"/>
        <v>0</v>
      </c>
      <c r="AN125" s="323">
        <f t="shared" si="115"/>
        <v>0</v>
      </c>
      <c r="AO125" s="323">
        <f t="shared" si="116"/>
        <v>0</v>
      </c>
      <c r="AP125" s="323">
        <f t="shared" si="117"/>
        <v>0</v>
      </c>
      <c r="AQ125" s="323">
        <f t="shared" si="118"/>
        <v>0</v>
      </c>
      <c r="AR125" s="323">
        <f t="shared" si="119"/>
        <v>0</v>
      </c>
      <c r="AS125" s="323">
        <f t="shared" si="120"/>
        <v>0</v>
      </c>
      <c r="AT125" s="323">
        <f t="shared" si="121"/>
        <v>0</v>
      </c>
      <c r="AU125" s="323">
        <f t="shared" si="122"/>
        <v>0</v>
      </c>
      <c r="AV125" s="323">
        <f t="shared" si="123"/>
        <v>0</v>
      </c>
      <c r="AW125" s="323">
        <f t="shared" si="124"/>
        <v>0</v>
      </c>
      <c r="AX125" s="323">
        <f t="shared" si="125"/>
        <v>0</v>
      </c>
      <c r="AY125" s="323">
        <f t="shared" si="126"/>
        <v>0</v>
      </c>
      <c r="AZ125" s="323">
        <f t="shared" si="127"/>
        <v>0</v>
      </c>
      <c r="BA125" s="323">
        <f t="shared" si="128"/>
        <v>0</v>
      </c>
    </row>
    <row r="126" spans="1:53" s="320" customFormat="1" ht="16.5" customHeight="1">
      <c r="A126" s="63" t="str">
        <f t="array" ref="A126">IF(C126&lt;&gt;0,SUM(($C$11:C126&lt;&gt;0)*1),"")</f>
        <v/>
      </c>
      <c r="B126" s="321"/>
      <c r="C126" s="321"/>
      <c r="D126" s="321"/>
      <c r="E126" s="443"/>
      <c r="F126" s="377"/>
      <c r="G126" s="379"/>
      <c r="H126" s="379"/>
      <c r="I126" s="63" t="str">
        <f t="shared" si="90"/>
        <v/>
      </c>
      <c r="J126" s="323">
        <f t="shared" si="91"/>
        <v>0</v>
      </c>
      <c r="K126" s="323">
        <f t="shared" si="92"/>
        <v>0</v>
      </c>
      <c r="L126" s="323">
        <f t="shared" si="93"/>
        <v>0</v>
      </c>
      <c r="M126" s="323">
        <f t="shared" si="94"/>
        <v>0</v>
      </c>
      <c r="N126" s="323">
        <f t="shared" si="83"/>
        <v>0</v>
      </c>
      <c r="O126" s="323">
        <f t="shared" si="84"/>
        <v>0</v>
      </c>
      <c r="P126" s="323">
        <f t="shared" si="95"/>
        <v>0</v>
      </c>
      <c r="Q126" s="323">
        <f t="shared" si="96"/>
        <v>0</v>
      </c>
      <c r="R126" s="323">
        <f t="shared" si="97"/>
        <v>0</v>
      </c>
      <c r="S126" s="323">
        <f t="shared" si="98"/>
        <v>0</v>
      </c>
      <c r="T126" s="323">
        <f t="shared" si="85"/>
        <v>0</v>
      </c>
      <c r="U126" s="323">
        <f t="shared" si="86"/>
        <v>0</v>
      </c>
      <c r="V126" s="323">
        <f t="shared" si="99"/>
        <v>0</v>
      </c>
      <c r="W126" s="323">
        <f t="shared" si="100"/>
        <v>0</v>
      </c>
      <c r="X126" s="323">
        <f t="shared" si="101"/>
        <v>0</v>
      </c>
      <c r="Y126" s="323">
        <f t="shared" si="102"/>
        <v>0</v>
      </c>
      <c r="Z126" s="323">
        <f t="shared" si="103"/>
        <v>0</v>
      </c>
      <c r="AA126" s="323">
        <f t="shared" si="104"/>
        <v>0</v>
      </c>
      <c r="AB126" s="323">
        <f t="shared" si="105"/>
        <v>0</v>
      </c>
      <c r="AC126" s="323">
        <f t="shared" si="106"/>
        <v>0</v>
      </c>
      <c r="AD126" s="323">
        <f t="shared" si="107"/>
        <v>0</v>
      </c>
      <c r="AE126" s="323">
        <f t="shared" si="108"/>
        <v>0</v>
      </c>
      <c r="AF126" s="323">
        <f t="shared" si="87"/>
        <v>0</v>
      </c>
      <c r="AG126" s="323">
        <f t="shared" si="88"/>
        <v>0</v>
      </c>
      <c r="AH126" s="323">
        <f t="shared" si="109"/>
        <v>0</v>
      </c>
      <c r="AI126" s="323">
        <f t="shared" si="110"/>
        <v>0</v>
      </c>
      <c r="AJ126" s="323">
        <f t="shared" si="111"/>
        <v>0</v>
      </c>
      <c r="AK126" s="323">
        <f t="shared" si="112"/>
        <v>0</v>
      </c>
      <c r="AL126" s="323">
        <f t="shared" si="113"/>
        <v>0</v>
      </c>
      <c r="AM126" s="323">
        <f t="shared" si="114"/>
        <v>0</v>
      </c>
      <c r="AN126" s="323">
        <f t="shared" si="115"/>
        <v>0</v>
      </c>
      <c r="AO126" s="323">
        <f t="shared" si="116"/>
        <v>0</v>
      </c>
      <c r="AP126" s="323">
        <f t="shared" si="117"/>
        <v>0</v>
      </c>
      <c r="AQ126" s="323">
        <f t="shared" si="118"/>
        <v>0</v>
      </c>
      <c r="AR126" s="323">
        <f t="shared" si="119"/>
        <v>0</v>
      </c>
      <c r="AS126" s="323">
        <f t="shared" si="120"/>
        <v>0</v>
      </c>
      <c r="AT126" s="323">
        <f t="shared" si="121"/>
        <v>0</v>
      </c>
      <c r="AU126" s="323">
        <f t="shared" si="122"/>
        <v>0</v>
      </c>
      <c r="AV126" s="323">
        <f t="shared" si="123"/>
        <v>0</v>
      </c>
      <c r="AW126" s="323">
        <f t="shared" si="124"/>
        <v>0</v>
      </c>
      <c r="AX126" s="323">
        <f t="shared" si="125"/>
        <v>0</v>
      </c>
      <c r="AY126" s="323">
        <f t="shared" si="126"/>
        <v>0</v>
      </c>
      <c r="AZ126" s="323">
        <f t="shared" si="127"/>
        <v>0</v>
      </c>
      <c r="BA126" s="323">
        <f t="shared" si="128"/>
        <v>0</v>
      </c>
    </row>
    <row r="127" spans="1:53" s="320" customFormat="1" ht="16.5" customHeight="1">
      <c r="A127" s="63" t="str">
        <f t="array" ref="A127">IF(C127&lt;&gt;0,SUM(($C$11:C127&lt;&gt;0)*1),"")</f>
        <v/>
      </c>
      <c r="B127" s="321"/>
      <c r="C127" s="321"/>
      <c r="D127" s="321"/>
      <c r="E127" s="443"/>
      <c r="F127" s="377"/>
      <c r="G127" s="379"/>
      <c r="H127" s="379"/>
      <c r="I127" s="63" t="str">
        <f t="shared" si="90"/>
        <v/>
      </c>
      <c r="J127" s="323">
        <f t="shared" si="91"/>
        <v>0</v>
      </c>
      <c r="K127" s="323">
        <f t="shared" si="92"/>
        <v>0</v>
      </c>
      <c r="L127" s="323">
        <f t="shared" si="93"/>
        <v>0</v>
      </c>
      <c r="M127" s="323">
        <f t="shared" si="94"/>
        <v>0</v>
      </c>
      <c r="N127" s="323">
        <f t="shared" si="83"/>
        <v>0</v>
      </c>
      <c r="O127" s="323">
        <f t="shared" si="84"/>
        <v>0</v>
      </c>
      <c r="P127" s="323">
        <f t="shared" si="95"/>
        <v>0</v>
      </c>
      <c r="Q127" s="323">
        <f t="shared" si="96"/>
        <v>0</v>
      </c>
      <c r="R127" s="323">
        <f t="shared" si="97"/>
        <v>0</v>
      </c>
      <c r="S127" s="323">
        <f t="shared" si="98"/>
        <v>0</v>
      </c>
      <c r="T127" s="323">
        <f t="shared" si="85"/>
        <v>0</v>
      </c>
      <c r="U127" s="323">
        <f t="shared" si="86"/>
        <v>0</v>
      </c>
      <c r="V127" s="323">
        <f t="shared" si="99"/>
        <v>0</v>
      </c>
      <c r="W127" s="323">
        <f t="shared" si="100"/>
        <v>0</v>
      </c>
      <c r="X127" s="323">
        <f t="shared" si="101"/>
        <v>0</v>
      </c>
      <c r="Y127" s="323">
        <f t="shared" si="102"/>
        <v>0</v>
      </c>
      <c r="Z127" s="323">
        <f t="shared" si="103"/>
        <v>0</v>
      </c>
      <c r="AA127" s="323">
        <f t="shared" si="104"/>
        <v>0</v>
      </c>
      <c r="AB127" s="323">
        <f t="shared" si="105"/>
        <v>0</v>
      </c>
      <c r="AC127" s="323">
        <f t="shared" si="106"/>
        <v>0</v>
      </c>
      <c r="AD127" s="323">
        <f t="shared" si="107"/>
        <v>0</v>
      </c>
      <c r="AE127" s="323">
        <f t="shared" si="108"/>
        <v>0</v>
      </c>
      <c r="AF127" s="323">
        <f t="shared" si="87"/>
        <v>0</v>
      </c>
      <c r="AG127" s="323">
        <f t="shared" si="88"/>
        <v>0</v>
      </c>
      <c r="AH127" s="323">
        <f t="shared" si="109"/>
        <v>0</v>
      </c>
      <c r="AI127" s="323">
        <f t="shared" si="110"/>
        <v>0</v>
      </c>
      <c r="AJ127" s="323">
        <f t="shared" si="111"/>
        <v>0</v>
      </c>
      <c r="AK127" s="323">
        <f t="shared" si="112"/>
        <v>0</v>
      </c>
      <c r="AL127" s="323">
        <f t="shared" si="113"/>
        <v>0</v>
      </c>
      <c r="AM127" s="323">
        <f t="shared" si="114"/>
        <v>0</v>
      </c>
      <c r="AN127" s="323">
        <f t="shared" si="115"/>
        <v>0</v>
      </c>
      <c r="AO127" s="323">
        <f t="shared" si="116"/>
        <v>0</v>
      </c>
      <c r="AP127" s="323">
        <f t="shared" si="117"/>
        <v>0</v>
      </c>
      <c r="AQ127" s="323">
        <f t="shared" si="118"/>
        <v>0</v>
      </c>
      <c r="AR127" s="323">
        <f t="shared" si="119"/>
        <v>0</v>
      </c>
      <c r="AS127" s="323">
        <f t="shared" si="120"/>
        <v>0</v>
      </c>
      <c r="AT127" s="323">
        <f t="shared" si="121"/>
        <v>0</v>
      </c>
      <c r="AU127" s="323">
        <f t="shared" si="122"/>
        <v>0</v>
      </c>
      <c r="AV127" s="323">
        <f t="shared" si="123"/>
        <v>0</v>
      </c>
      <c r="AW127" s="323">
        <f t="shared" si="124"/>
        <v>0</v>
      </c>
      <c r="AX127" s="323">
        <f t="shared" si="125"/>
        <v>0</v>
      </c>
      <c r="AY127" s="323">
        <f t="shared" si="126"/>
        <v>0</v>
      </c>
      <c r="AZ127" s="323">
        <f t="shared" si="127"/>
        <v>0</v>
      </c>
      <c r="BA127" s="323">
        <f t="shared" si="128"/>
        <v>0</v>
      </c>
    </row>
    <row r="128" spans="1:53" s="320" customFormat="1" ht="16.5" customHeight="1">
      <c r="A128" s="63" t="str">
        <f t="array" ref="A128">IF(C128&lt;&gt;0,SUM(($C$11:C128&lt;&gt;0)*1),"")</f>
        <v/>
      </c>
      <c r="B128" s="321"/>
      <c r="C128" s="321"/>
      <c r="D128" s="321"/>
      <c r="E128" s="443"/>
      <c r="F128" s="377"/>
      <c r="G128" s="379"/>
      <c r="H128" s="379"/>
      <c r="I128" s="63" t="str">
        <f t="shared" si="90"/>
        <v/>
      </c>
      <c r="J128" s="323">
        <f t="shared" si="91"/>
        <v>0</v>
      </c>
      <c r="K128" s="323">
        <f t="shared" si="92"/>
        <v>0</v>
      </c>
      <c r="L128" s="323">
        <f t="shared" si="93"/>
        <v>0</v>
      </c>
      <c r="M128" s="323">
        <f t="shared" si="94"/>
        <v>0</v>
      </c>
      <c r="N128" s="323">
        <f t="shared" si="83"/>
        <v>0</v>
      </c>
      <c r="O128" s="323">
        <f t="shared" si="84"/>
        <v>0</v>
      </c>
      <c r="P128" s="323">
        <f t="shared" si="95"/>
        <v>0</v>
      </c>
      <c r="Q128" s="323">
        <f t="shared" si="96"/>
        <v>0</v>
      </c>
      <c r="R128" s="323">
        <f t="shared" si="97"/>
        <v>0</v>
      </c>
      <c r="S128" s="323">
        <f t="shared" si="98"/>
        <v>0</v>
      </c>
      <c r="T128" s="323">
        <f t="shared" si="85"/>
        <v>0</v>
      </c>
      <c r="U128" s="323">
        <f t="shared" si="86"/>
        <v>0</v>
      </c>
      <c r="V128" s="323">
        <f t="shared" si="99"/>
        <v>0</v>
      </c>
      <c r="W128" s="323">
        <f t="shared" si="100"/>
        <v>0</v>
      </c>
      <c r="X128" s="323">
        <f t="shared" si="101"/>
        <v>0</v>
      </c>
      <c r="Y128" s="323">
        <f t="shared" si="102"/>
        <v>0</v>
      </c>
      <c r="Z128" s="323">
        <f t="shared" si="103"/>
        <v>0</v>
      </c>
      <c r="AA128" s="323">
        <f t="shared" si="104"/>
        <v>0</v>
      </c>
      <c r="AB128" s="323">
        <f t="shared" si="105"/>
        <v>0</v>
      </c>
      <c r="AC128" s="323">
        <f t="shared" si="106"/>
        <v>0</v>
      </c>
      <c r="AD128" s="323">
        <f t="shared" si="107"/>
        <v>0</v>
      </c>
      <c r="AE128" s="323">
        <f t="shared" si="108"/>
        <v>0</v>
      </c>
      <c r="AF128" s="323">
        <f t="shared" si="87"/>
        <v>0</v>
      </c>
      <c r="AG128" s="323">
        <f t="shared" si="88"/>
        <v>0</v>
      </c>
      <c r="AH128" s="323">
        <f t="shared" si="109"/>
        <v>0</v>
      </c>
      <c r="AI128" s="323">
        <f t="shared" si="110"/>
        <v>0</v>
      </c>
      <c r="AJ128" s="323">
        <f t="shared" si="111"/>
        <v>0</v>
      </c>
      <c r="AK128" s="323">
        <f t="shared" si="112"/>
        <v>0</v>
      </c>
      <c r="AL128" s="323">
        <f t="shared" si="113"/>
        <v>0</v>
      </c>
      <c r="AM128" s="323">
        <f t="shared" si="114"/>
        <v>0</v>
      </c>
      <c r="AN128" s="323">
        <f t="shared" si="115"/>
        <v>0</v>
      </c>
      <c r="AO128" s="323">
        <f t="shared" si="116"/>
        <v>0</v>
      </c>
      <c r="AP128" s="323">
        <f t="shared" si="117"/>
        <v>0</v>
      </c>
      <c r="AQ128" s="323">
        <f t="shared" si="118"/>
        <v>0</v>
      </c>
      <c r="AR128" s="323">
        <f t="shared" si="119"/>
        <v>0</v>
      </c>
      <c r="AS128" s="323">
        <f t="shared" si="120"/>
        <v>0</v>
      </c>
      <c r="AT128" s="323">
        <f t="shared" si="121"/>
        <v>0</v>
      </c>
      <c r="AU128" s="323">
        <f t="shared" si="122"/>
        <v>0</v>
      </c>
      <c r="AV128" s="323">
        <f t="shared" si="123"/>
        <v>0</v>
      </c>
      <c r="AW128" s="323">
        <f t="shared" si="124"/>
        <v>0</v>
      </c>
      <c r="AX128" s="323">
        <f t="shared" si="125"/>
        <v>0</v>
      </c>
      <c r="AY128" s="323">
        <f t="shared" si="126"/>
        <v>0</v>
      </c>
      <c r="AZ128" s="323">
        <f t="shared" si="127"/>
        <v>0</v>
      </c>
      <c r="BA128" s="323">
        <f t="shared" si="128"/>
        <v>0</v>
      </c>
    </row>
    <row r="129" spans="1:53" s="320" customFormat="1" ht="16.5" customHeight="1">
      <c r="A129" s="63" t="str">
        <f t="array" ref="A129">IF(C129&lt;&gt;0,SUM(($C$11:C129&lt;&gt;0)*1),"")</f>
        <v/>
      </c>
      <c r="B129" s="321"/>
      <c r="C129" s="321"/>
      <c r="D129" s="321"/>
      <c r="E129" s="443"/>
      <c r="F129" s="377"/>
      <c r="G129" s="379"/>
      <c r="H129" s="379"/>
      <c r="I129" s="63" t="str">
        <f t="shared" si="90"/>
        <v/>
      </c>
      <c r="J129" s="323">
        <f t="shared" si="91"/>
        <v>0</v>
      </c>
      <c r="K129" s="323">
        <f t="shared" si="92"/>
        <v>0</v>
      </c>
      <c r="L129" s="323">
        <f t="shared" si="93"/>
        <v>0</v>
      </c>
      <c r="M129" s="323">
        <f t="shared" si="94"/>
        <v>0</v>
      </c>
      <c r="N129" s="323">
        <f t="shared" si="83"/>
        <v>0</v>
      </c>
      <c r="O129" s="323">
        <f t="shared" si="84"/>
        <v>0</v>
      </c>
      <c r="P129" s="323">
        <f t="shared" si="95"/>
        <v>0</v>
      </c>
      <c r="Q129" s="323">
        <f t="shared" si="96"/>
        <v>0</v>
      </c>
      <c r="R129" s="323">
        <f t="shared" si="97"/>
        <v>0</v>
      </c>
      <c r="S129" s="323">
        <f t="shared" si="98"/>
        <v>0</v>
      </c>
      <c r="T129" s="323">
        <f t="shared" si="85"/>
        <v>0</v>
      </c>
      <c r="U129" s="323">
        <f t="shared" si="86"/>
        <v>0</v>
      </c>
      <c r="V129" s="323">
        <f t="shared" si="99"/>
        <v>0</v>
      </c>
      <c r="W129" s="323">
        <f t="shared" si="100"/>
        <v>0</v>
      </c>
      <c r="X129" s="323">
        <f t="shared" si="101"/>
        <v>0</v>
      </c>
      <c r="Y129" s="323">
        <f t="shared" si="102"/>
        <v>0</v>
      </c>
      <c r="Z129" s="323">
        <f t="shared" si="103"/>
        <v>0</v>
      </c>
      <c r="AA129" s="323">
        <f t="shared" si="104"/>
        <v>0</v>
      </c>
      <c r="AB129" s="323">
        <f t="shared" si="105"/>
        <v>0</v>
      </c>
      <c r="AC129" s="323">
        <f t="shared" si="106"/>
        <v>0</v>
      </c>
      <c r="AD129" s="323">
        <f t="shared" si="107"/>
        <v>0</v>
      </c>
      <c r="AE129" s="323">
        <f t="shared" si="108"/>
        <v>0</v>
      </c>
      <c r="AF129" s="323">
        <f t="shared" si="87"/>
        <v>0</v>
      </c>
      <c r="AG129" s="323">
        <f t="shared" si="88"/>
        <v>0</v>
      </c>
      <c r="AH129" s="323">
        <f t="shared" si="109"/>
        <v>0</v>
      </c>
      <c r="AI129" s="323">
        <f t="shared" si="110"/>
        <v>0</v>
      </c>
      <c r="AJ129" s="323">
        <f t="shared" si="111"/>
        <v>0</v>
      </c>
      <c r="AK129" s="323">
        <f t="shared" si="112"/>
        <v>0</v>
      </c>
      <c r="AL129" s="323">
        <f t="shared" si="113"/>
        <v>0</v>
      </c>
      <c r="AM129" s="323">
        <f t="shared" si="114"/>
        <v>0</v>
      </c>
      <c r="AN129" s="323">
        <f t="shared" si="115"/>
        <v>0</v>
      </c>
      <c r="AO129" s="323">
        <f t="shared" si="116"/>
        <v>0</v>
      </c>
      <c r="AP129" s="323">
        <f t="shared" si="117"/>
        <v>0</v>
      </c>
      <c r="AQ129" s="323">
        <f t="shared" si="118"/>
        <v>0</v>
      </c>
      <c r="AR129" s="323">
        <f t="shared" si="119"/>
        <v>0</v>
      </c>
      <c r="AS129" s="323">
        <f t="shared" si="120"/>
        <v>0</v>
      </c>
      <c r="AT129" s="323">
        <f t="shared" si="121"/>
        <v>0</v>
      </c>
      <c r="AU129" s="323">
        <f t="shared" si="122"/>
        <v>0</v>
      </c>
      <c r="AV129" s="323">
        <f t="shared" si="123"/>
        <v>0</v>
      </c>
      <c r="AW129" s="323">
        <f t="shared" si="124"/>
        <v>0</v>
      </c>
      <c r="AX129" s="323">
        <f t="shared" si="125"/>
        <v>0</v>
      </c>
      <c r="AY129" s="323">
        <f t="shared" si="126"/>
        <v>0</v>
      </c>
      <c r="AZ129" s="323">
        <f t="shared" si="127"/>
        <v>0</v>
      </c>
      <c r="BA129" s="323">
        <f t="shared" si="128"/>
        <v>0</v>
      </c>
    </row>
    <row r="130" spans="1:53" s="320" customFormat="1" ht="16.5" customHeight="1">
      <c r="A130" s="63" t="str">
        <f t="array" ref="A130">IF(C130&lt;&gt;0,SUM(($C$11:C130&lt;&gt;0)*1),"")</f>
        <v/>
      </c>
      <c r="B130" s="321"/>
      <c r="C130" s="321"/>
      <c r="D130" s="321"/>
      <c r="E130" s="443"/>
      <c r="F130" s="377"/>
      <c r="G130" s="379"/>
      <c r="H130" s="379"/>
      <c r="I130" s="63" t="str">
        <f t="shared" si="90"/>
        <v/>
      </c>
      <c r="J130" s="323">
        <f t="shared" si="91"/>
        <v>0</v>
      </c>
      <c r="K130" s="323">
        <f t="shared" si="92"/>
        <v>0</v>
      </c>
      <c r="L130" s="323">
        <f t="shared" si="93"/>
        <v>0</v>
      </c>
      <c r="M130" s="323">
        <f t="shared" si="94"/>
        <v>0</v>
      </c>
      <c r="N130" s="323">
        <f t="shared" si="83"/>
        <v>0</v>
      </c>
      <c r="O130" s="323">
        <f t="shared" si="84"/>
        <v>0</v>
      </c>
      <c r="P130" s="323">
        <f t="shared" si="95"/>
        <v>0</v>
      </c>
      <c r="Q130" s="323">
        <f t="shared" si="96"/>
        <v>0</v>
      </c>
      <c r="R130" s="323">
        <f t="shared" si="97"/>
        <v>0</v>
      </c>
      <c r="S130" s="323">
        <f t="shared" si="98"/>
        <v>0</v>
      </c>
      <c r="T130" s="323">
        <f t="shared" si="85"/>
        <v>0</v>
      </c>
      <c r="U130" s="323">
        <f t="shared" si="86"/>
        <v>0</v>
      </c>
      <c r="V130" s="323">
        <f t="shared" si="99"/>
        <v>0</v>
      </c>
      <c r="W130" s="323">
        <f t="shared" si="100"/>
        <v>0</v>
      </c>
      <c r="X130" s="323">
        <f t="shared" si="101"/>
        <v>0</v>
      </c>
      <c r="Y130" s="323">
        <f t="shared" si="102"/>
        <v>0</v>
      </c>
      <c r="Z130" s="323">
        <f t="shared" si="103"/>
        <v>0</v>
      </c>
      <c r="AA130" s="323">
        <f t="shared" si="104"/>
        <v>0</v>
      </c>
      <c r="AB130" s="323">
        <f t="shared" si="105"/>
        <v>0</v>
      </c>
      <c r="AC130" s="323">
        <f t="shared" si="106"/>
        <v>0</v>
      </c>
      <c r="AD130" s="323">
        <f t="shared" si="107"/>
        <v>0</v>
      </c>
      <c r="AE130" s="323">
        <f t="shared" si="108"/>
        <v>0</v>
      </c>
      <c r="AF130" s="323">
        <f t="shared" si="87"/>
        <v>0</v>
      </c>
      <c r="AG130" s="323">
        <f t="shared" si="88"/>
        <v>0</v>
      </c>
      <c r="AH130" s="323">
        <f t="shared" si="109"/>
        <v>0</v>
      </c>
      <c r="AI130" s="323">
        <f t="shared" si="110"/>
        <v>0</v>
      </c>
      <c r="AJ130" s="323">
        <f t="shared" si="111"/>
        <v>0</v>
      </c>
      <c r="AK130" s="323">
        <f t="shared" si="112"/>
        <v>0</v>
      </c>
      <c r="AL130" s="323">
        <f t="shared" si="113"/>
        <v>0</v>
      </c>
      <c r="AM130" s="323">
        <f t="shared" si="114"/>
        <v>0</v>
      </c>
      <c r="AN130" s="323">
        <f t="shared" si="115"/>
        <v>0</v>
      </c>
      <c r="AO130" s="323">
        <f t="shared" si="116"/>
        <v>0</v>
      </c>
      <c r="AP130" s="323">
        <f t="shared" si="117"/>
        <v>0</v>
      </c>
      <c r="AQ130" s="323">
        <f t="shared" si="118"/>
        <v>0</v>
      </c>
      <c r="AR130" s="323">
        <f t="shared" si="119"/>
        <v>0</v>
      </c>
      <c r="AS130" s="323">
        <f t="shared" si="120"/>
        <v>0</v>
      </c>
      <c r="AT130" s="323">
        <f t="shared" si="121"/>
        <v>0</v>
      </c>
      <c r="AU130" s="323">
        <f t="shared" si="122"/>
        <v>0</v>
      </c>
      <c r="AV130" s="323">
        <f t="shared" si="123"/>
        <v>0</v>
      </c>
      <c r="AW130" s="323">
        <f t="shared" si="124"/>
        <v>0</v>
      </c>
      <c r="AX130" s="323">
        <f t="shared" si="125"/>
        <v>0</v>
      </c>
      <c r="AY130" s="323">
        <f t="shared" si="126"/>
        <v>0</v>
      </c>
      <c r="AZ130" s="323">
        <f t="shared" si="127"/>
        <v>0</v>
      </c>
      <c r="BA130" s="323">
        <f t="shared" si="128"/>
        <v>0</v>
      </c>
    </row>
    <row r="131" spans="1:53" s="320" customFormat="1" ht="16.5" customHeight="1">
      <c r="A131" s="63" t="str">
        <f t="array" ref="A131">IF(C131&lt;&gt;0,SUM(($C$11:C131&lt;&gt;0)*1),"")</f>
        <v/>
      </c>
      <c r="B131" s="321"/>
      <c r="C131" s="321"/>
      <c r="D131" s="321"/>
      <c r="E131" s="443"/>
      <c r="F131" s="377"/>
      <c r="G131" s="379"/>
      <c r="H131" s="379"/>
      <c r="I131" s="63" t="str">
        <f>A131</f>
        <v/>
      </c>
      <c r="J131" s="323">
        <f>IF($G131="1111",$F131,0)</f>
        <v>0</v>
      </c>
      <c r="K131" s="323">
        <f>IF($H131="1111",$F131,0)</f>
        <v>0</v>
      </c>
      <c r="L131" s="323">
        <f>IF($G131="1121",$F131,0)</f>
        <v>0</v>
      </c>
      <c r="M131" s="323">
        <f>IF($H131="1121",$F131,0)</f>
        <v>0</v>
      </c>
      <c r="N131" s="323">
        <f t="shared" si="83"/>
        <v>0</v>
      </c>
      <c r="O131" s="323">
        <f t="shared" si="84"/>
        <v>0</v>
      </c>
      <c r="P131" s="323">
        <f>IF($G131="1331",$F131,0)</f>
        <v>0</v>
      </c>
      <c r="Q131" s="323">
        <f>IF($H131="1331",$F131,0)</f>
        <v>0</v>
      </c>
      <c r="R131" s="323">
        <f>IF($G131="1388",$F131,0)</f>
        <v>0</v>
      </c>
      <c r="S131" s="323">
        <f>IF($H131="1388",$F131,0)</f>
        <v>0</v>
      </c>
      <c r="T131" s="323">
        <f t="shared" si="85"/>
        <v>0</v>
      </c>
      <c r="U131" s="323">
        <f t="shared" si="86"/>
        <v>0</v>
      </c>
      <c r="V131" s="323">
        <f>IF($G131="331",$F131,0)</f>
        <v>0</v>
      </c>
      <c r="W131" s="323">
        <f>IF($H131="331",$F131,0)</f>
        <v>0</v>
      </c>
      <c r="X131" s="323">
        <f>IF($G131="3334",$F131,0)</f>
        <v>0</v>
      </c>
      <c r="Y131" s="323">
        <f>IF($H131="3334",$F131,0)</f>
        <v>0</v>
      </c>
      <c r="Z131" s="323">
        <f>IF($G131="33382",$F131,0)</f>
        <v>0</v>
      </c>
      <c r="AA131" s="323">
        <f>IF($H131="33382",$F131,0)</f>
        <v>0</v>
      </c>
      <c r="AB131" s="323">
        <f>IF($G131="3388",$F131,0)</f>
        <v>0</v>
      </c>
      <c r="AC131" s="323">
        <f>IF($H131="3388",$F131,0)</f>
        <v>0</v>
      </c>
      <c r="AD131" s="323">
        <f>IF($G131="3411",$F131,0)</f>
        <v>0</v>
      </c>
      <c r="AE131" s="323">
        <f>IF($H131="3411",$F131,0)</f>
        <v>0</v>
      </c>
      <c r="AF131" s="323">
        <f t="shared" si="87"/>
        <v>0</v>
      </c>
      <c r="AG131" s="323">
        <f t="shared" si="88"/>
        <v>0</v>
      </c>
      <c r="AH131" s="323">
        <f>IF($G131="4111",$F131,0)</f>
        <v>0</v>
      </c>
      <c r="AI131" s="323">
        <f>IF($H131="4111",$F131,0)</f>
        <v>0</v>
      </c>
      <c r="AJ131" s="323">
        <f>IF($G131="4211",$F131,0)</f>
        <v>0</v>
      </c>
      <c r="AK131" s="323">
        <f>IF($H131="4211",$F131,0)</f>
        <v>0</v>
      </c>
      <c r="AL131" s="323">
        <f>IF($G131="4212",$F131,0)</f>
        <v>0</v>
      </c>
      <c r="AM131" s="323">
        <f>IF($H131="4212",$F131,0)</f>
        <v>0</v>
      </c>
      <c r="AN131" s="323">
        <f>IF($G131="515",$F131,0)</f>
        <v>0</v>
      </c>
      <c r="AO131" s="323">
        <f>IF($H131="515",$F131,0)</f>
        <v>0</v>
      </c>
      <c r="AP131" s="323">
        <f>IF($G131="635",$F131,0)</f>
        <v>0</v>
      </c>
      <c r="AQ131" s="323">
        <f>IF($H131="635",$F131,0)</f>
        <v>0</v>
      </c>
      <c r="AR131" s="323">
        <f>IF($G131="642",$F131,0)</f>
        <v>0</v>
      </c>
      <c r="AS131" s="323">
        <f>IF($H131="642",$F131,0)</f>
        <v>0</v>
      </c>
      <c r="AT131" s="323">
        <f>IF($G131="711",$F131,0)</f>
        <v>0</v>
      </c>
      <c r="AU131" s="323">
        <f>IF($H131="711",$F131,0)</f>
        <v>0</v>
      </c>
      <c r="AV131" s="323">
        <f>IF($G131="811",$F131,0)</f>
        <v>0</v>
      </c>
      <c r="AW131" s="323">
        <f>IF($H131="811",$F131,0)</f>
        <v>0</v>
      </c>
      <c r="AX131" s="323">
        <f>IF($G131="821",$F131,0)</f>
        <v>0</v>
      </c>
      <c r="AY131" s="323">
        <f>IF($H131="821",$F131,0)</f>
        <v>0</v>
      </c>
      <c r="AZ131" s="323">
        <f>IF($G131="911",$F131,0)</f>
        <v>0</v>
      </c>
      <c r="BA131" s="323">
        <f>IF($H131="911",$F131,0)</f>
        <v>0</v>
      </c>
    </row>
    <row r="132" spans="1:53" s="320" customFormat="1" ht="16.5" customHeight="1">
      <c r="A132" s="63" t="str">
        <f t="array" ref="A132">IF(C132&lt;&gt;0,SUM(($C$11:C132&lt;&gt;0)*1),"")</f>
        <v/>
      </c>
      <c r="B132" s="321"/>
      <c r="C132" s="321"/>
      <c r="D132" s="321"/>
      <c r="E132" s="443"/>
      <c r="F132" s="377"/>
      <c r="G132" s="379"/>
      <c r="H132" s="379"/>
      <c r="I132" s="63" t="str">
        <f>A132</f>
        <v/>
      </c>
      <c r="J132" s="323">
        <f>IF($G132="1111",$F132,0)</f>
        <v>0</v>
      </c>
      <c r="K132" s="323">
        <f>IF($H132="1111",$F132,0)</f>
        <v>0</v>
      </c>
      <c r="L132" s="323">
        <f>IF($G132="1121",$F132,0)</f>
        <v>0</v>
      </c>
      <c r="M132" s="323">
        <f>IF($H132="1121",$F132,0)</f>
        <v>0</v>
      </c>
      <c r="N132" s="323">
        <f t="shared" si="83"/>
        <v>0</v>
      </c>
      <c r="O132" s="323">
        <f t="shared" si="84"/>
        <v>0</v>
      </c>
      <c r="P132" s="323">
        <f>IF($G132="1331",$F132,0)</f>
        <v>0</v>
      </c>
      <c r="Q132" s="323">
        <f>IF($H132="1331",$F132,0)</f>
        <v>0</v>
      </c>
      <c r="R132" s="323">
        <f>IF($G132="1388",$F132,0)</f>
        <v>0</v>
      </c>
      <c r="S132" s="323">
        <f>IF($H132="1388",$F132,0)</f>
        <v>0</v>
      </c>
      <c r="T132" s="323">
        <f t="shared" si="85"/>
        <v>0</v>
      </c>
      <c r="U132" s="323">
        <f t="shared" si="86"/>
        <v>0</v>
      </c>
      <c r="V132" s="323">
        <f>IF($G132="331",$F132,0)</f>
        <v>0</v>
      </c>
      <c r="W132" s="323">
        <f>IF($H132="331",$F132,0)</f>
        <v>0</v>
      </c>
      <c r="X132" s="323">
        <f>IF($G132="3334",$F132,0)</f>
        <v>0</v>
      </c>
      <c r="Y132" s="323">
        <f>IF($H132="3334",$F132,0)</f>
        <v>0</v>
      </c>
      <c r="Z132" s="323">
        <f>IF($G132="33382",$F132,0)</f>
        <v>0</v>
      </c>
      <c r="AA132" s="323">
        <f>IF($H132="33382",$F132,0)</f>
        <v>0</v>
      </c>
      <c r="AB132" s="323">
        <f>IF($G132="3388",$F132,0)</f>
        <v>0</v>
      </c>
      <c r="AC132" s="323">
        <f>IF($H132="3388",$F132,0)</f>
        <v>0</v>
      </c>
      <c r="AD132" s="323">
        <f>IF($G132="3411",$F132,0)</f>
        <v>0</v>
      </c>
      <c r="AE132" s="323">
        <f>IF($H132="3411",$F132,0)</f>
        <v>0</v>
      </c>
      <c r="AF132" s="323">
        <f t="shared" si="87"/>
        <v>0</v>
      </c>
      <c r="AG132" s="323">
        <f t="shared" si="88"/>
        <v>0</v>
      </c>
      <c r="AH132" s="323">
        <f>IF($G132="4111",$F132,0)</f>
        <v>0</v>
      </c>
      <c r="AI132" s="323">
        <f>IF($H132="4111",$F132,0)</f>
        <v>0</v>
      </c>
      <c r="AJ132" s="323">
        <f>IF($G132="4211",$F132,0)</f>
        <v>0</v>
      </c>
      <c r="AK132" s="323">
        <f>IF($H132="4211",$F132,0)</f>
        <v>0</v>
      </c>
      <c r="AL132" s="323">
        <f>IF($G132="4212",$F132,0)</f>
        <v>0</v>
      </c>
      <c r="AM132" s="323">
        <f>IF($H132="4212",$F132,0)</f>
        <v>0</v>
      </c>
      <c r="AN132" s="323">
        <f>IF($G132="515",$F132,0)</f>
        <v>0</v>
      </c>
      <c r="AO132" s="323">
        <f>IF($H132="515",$F132,0)</f>
        <v>0</v>
      </c>
      <c r="AP132" s="323">
        <f>IF($G132="635",$F132,0)</f>
        <v>0</v>
      </c>
      <c r="AQ132" s="323">
        <f>IF($H132="635",$F132,0)</f>
        <v>0</v>
      </c>
      <c r="AR132" s="323">
        <f>IF($G132="642",$F132,0)</f>
        <v>0</v>
      </c>
      <c r="AS132" s="323">
        <f>IF($H132="642",$F132,0)</f>
        <v>0</v>
      </c>
      <c r="AT132" s="323">
        <f>IF($G132="711",$F132,0)</f>
        <v>0</v>
      </c>
      <c r="AU132" s="323">
        <f>IF($H132="711",$F132,0)</f>
        <v>0</v>
      </c>
      <c r="AV132" s="323">
        <f>IF($G132="811",$F132,0)</f>
        <v>0</v>
      </c>
      <c r="AW132" s="323">
        <f>IF($H132="811",$F132,0)</f>
        <v>0</v>
      </c>
      <c r="AX132" s="323">
        <f>IF($G132="821",$F132,0)</f>
        <v>0</v>
      </c>
      <c r="AY132" s="323">
        <f>IF($H132="821",$F132,0)</f>
        <v>0</v>
      </c>
      <c r="AZ132" s="323">
        <f>IF($G132="911",$F132,0)</f>
        <v>0</v>
      </c>
      <c r="BA132" s="323">
        <f>IF($H132="911",$F132,0)</f>
        <v>0</v>
      </c>
    </row>
    <row r="133" spans="1:53" s="320" customFormat="1" ht="16.5" customHeight="1">
      <c r="A133" s="63" t="str">
        <f t="array" ref="A133">IF(C133&lt;&gt;0,SUM(($C$11:C133&lt;&gt;0)*1),"")</f>
        <v/>
      </c>
      <c r="B133" s="321"/>
      <c r="C133" s="321"/>
      <c r="D133" s="321"/>
      <c r="E133" s="443"/>
      <c r="F133" s="377"/>
      <c r="G133" s="379"/>
      <c r="H133" s="379"/>
      <c r="I133" s="63" t="str">
        <f>A133</f>
        <v/>
      </c>
      <c r="J133" s="323">
        <f>IF($G133="1111",$F133,0)</f>
        <v>0</v>
      </c>
      <c r="K133" s="323">
        <f>IF($H133="1111",$F133,0)</f>
        <v>0</v>
      </c>
      <c r="L133" s="323">
        <f>IF($G133="1121",$F133,0)</f>
        <v>0</v>
      </c>
      <c r="M133" s="323">
        <f>IF($H133="1121",$F133,0)</f>
        <v>0</v>
      </c>
      <c r="N133" s="323">
        <f t="shared" si="83"/>
        <v>0</v>
      </c>
      <c r="O133" s="323">
        <f t="shared" si="84"/>
        <v>0</v>
      </c>
      <c r="P133" s="323">
        <f>IF($G133="1331",$F133,0)</f>
        <v>0</v>
      </c>
      <c r="Q133" s="323">
        <f>IF($H133="1331",$F133,0)</f>
        <v>0</v>
      </c>
      <c r="R133" s="323">
        <f>IF($G133="1388",$F133,0)</f>
        <v>0</v>
      </c>
      <c r="S133" s="323">
        <f>IF($H133="1388",$F133,0)</f>
        <v>0</v>
      </c>
      <c r="T133" s="323">
        <f t="shared" si="85"/>
        <v>0</v>
      </c>
      <c r="U133" s="323">
        <f t="shared" si="86"/>
        <v>0</v>
      </c>
      <c r="V133" s="323">
        <f>IF($G133="331",$F133,0)</f>
        <v>0</v>
      </c>
      <c r="W133" s="323">
        <f>IF($H133="331",$F133,0)</f>
        <v>0</v>
      </c>
      <c r="X133" s="323">
        <f>IF($G133="3334",$F133,0)</f>
        <v>0</v>
      </c>
      <c r="Y133" s="323">
        <f>IF($H133="3334",$F133,0)</f>
        <v>0</v>
      </c>
      <c r="Z133" s="323">
        <f>IF($G133="33382",$F133,0)</f>
        <v>0</v>
      </c>
      <c r="AA133" s="323">
        <f>IF($H133="33382",$F133,0)</f>
        <v>0</v>
      </c>
      <c r="AB133" s="323">
        <f>IF($G133="3388",$F133,0)</f>
        <v>0</v>
      </c>
      <c r="AC133" s="323">
        <f>IF($H133="3388",$F133,0)</f>
        <v>0</v>
      </c>
      <c r="AD133" s="323">
        <f>IF($G133="3411",$F133,0)</f>
        <v>0</v>
      </c>
      <c r="AE133" s="323">
        <f>IF($H133="3411",$F133,0)</f>
        <v>0</v>
      </c>
      <c r="AF133" s="323">
        <f t="shared" si="87"/>
        <v>0</v>
      </c>
      <c r="AG133" s="323">
        <f t="shared" si="88"/>
        <v>0</v>
      </c>
      <c r="AH133" s="323">
        <f>IF($G133="4111",$F133,0)</f>
        <v>0</v>
      </c>
      <c r="AI133" s="323">
        <f>IF($H133="4111",$F133,0)</f>
        <v>0</v>
      </c>
      <c r="AJ133" s="323">
        <f>IF($G133="4211",$F133,0)</f>
        <v>0</v>
      </c>
      <c r="AK133" s="323">
        <f>IF($H133="4211",$F133,0)</f>
        <v>0</v>
      </c>
      <c r="AL133" s="323">
        <f>IF($G133="4212",$F133,0)</f>
        <v>0</v>
      </c>
      <c r="AM133" s="323">
        <f>IF($H133="4212",$F133,0)</f>
        <v>0</v>
      </c>
      <c r="AN133" s="323">
        <f>IF($G133="515",$F133,0)</f>
        <v>0</v>
      </c>
      <c r="AO133" s="323">
        <f>IF($H133="515",$F133,0)</f>
        <v>0</v>
      </c>
      <c r="AP133" s="323">
        <f>IF($G133="635",$F133,0)</f>
        <v>0</v>
      </c>
      <c r="AQ133" s="323">
        <f>IF($H133="635",$F133,0)</f>
        <v>0</v>
      </c>
      <c r="AR133" s="323">
        <f>IF($G133="642",$F133,0)</f>
        <v>0</v>
      </c>
      <c r="AS133" s="323">
        <f>IF($H133="642",$F133,0)</f>
        <v>0</v>
      </c>
      <c r="AT133" s="323">
        <f>IF($G133="711",$F133,0)</f>
        <v>0</v>
      </c>
      <c r="AU133" s="323">
        <f>IF($H133="711",$F133,0)</f>
        <v>0</v>
      </c>
      <c r="AV133" s="323">
        <f>IF($G133="811",$F133,0)</f>
        <v>0</v>
      </c>
      <c r="AW133" s="323">
        <f>IF($H133="811",$F133,0)</f>
        <v>0</v>
      </c>
      <c r="AX133" s="323">
        <f>IF($G133="821",$F133,0)</f>
        <v>0</v>
      </c>
      <c r="AY133" s="323">
        <f>IF($H133="821",$F133,0)</f>
        <v>0</v>
      </c>
      <c r="AZ133" s="323">
        <f>IF($G133="911",$F133,0)</f>
        <v>0</v>
      </c>
      <c r="BA133" s="323">
        <f>IF($H133="911",$F133,0)</f>
        <v>0</v>
      </c>
    </row>
    <row r="134" spans="1:53" s="320" customFormat="1" ht="16.5" customHeight="1">
      <c r="A134" s="63" t="str">
        <f t="array" ref="A134">IF(C134&lt;&gt;0,SUM(($C$11:C134&lt;&gt;0)*1),"")</f>
        <v/>
      </c>
      <c r="B134" s="321"/>
      <c r="C134" s="321"/>
      <c r="D134" s="321"/>
      <c r="E134" s="443"/>
      <c r="F134" s="377"/>
      <c r="G134" s="379"/>
      <c r="H134" s="379"/>
      <c r="I134" s="63" t="str">
        <f>A134</f>
        <v/>
      </c>
      <c r="J134" s="323">
        <f>IF($G134="1111",$F134,0)</f>
        <v>0</v>
      </c>
      <c r="K134" s="323">
        <f>IF($H134="1111",$F134,0)</f>
        <v>0</v>
      </c>
      <c r="L134" s="323">
        <f>IF($G134="1121",$F134,0)</f>
        <v>0</v>
      </c>
      <c r="M134" s="323">
        <f>IF($H134="1121",$F134,0)</f>
        <v>0</v>
      </c>
      <c r="N134" s="323">
        <f t="shared" si="83"/>
        <v>0</v>
      </c>
      <c r="O134" s="323">
        <f t="shared" si="84"/>
        <v>0</v>
      </c>
      <c r="P134" s="323">
        <f>IF($G134="1331",$F134,0)</f>
        <v>0</v>
      </c>
      <c r="Q134" s="323">
        <f>IF($H134="1331",$F134,0)</f>
        <v>0</v>
      </c>
      <c r="R134" s="323">
        <f>IF($G134="1388",$F134,0)</f>
        <v>0</v>
      </c>
      <c r="S134" s="323">
        <f>IF($H134="1388",$F134,0)</f>
        <v>0</v>
      </c>
      <c r="T134" s="323">
        <f t="shared" si="85"/>
        <v>0</v>
      </c>
      <c r="U134" s="323">
        <f t="shared" si="86"/>
        <v>0</v>
      </c>
      <c r="V134" s="323">
        <f>IF($G134="331",$F134,0)</f>
        <v>0</v>
      </c>
      <c r="W134" s="323">
        <f>IF($H134="331",$F134,0)</f>
        <v>0</v>
      </c>
      <c r="X134" s="323">
        <f>IF($G134="3334",$F134,0)</f>
        <v>0</v>
      </c>
      <c r="Y134" s="323">
        <f>IF($H134="3334",$F134,0)</f>
        <v>0</v>
      </c>
      <c r="Z134" s="323">
        <f>IF($G134="33382",$F134,0)</f>
        <v>0</v>
      </c>
      <c r="AA134" s="323">
        <f>IF($H134="33382",$F134,0)</f>
        <v>0</v>
      </c>
      <c r="AB134" s="323">
        <f>IF($G134="3388",$F134,0)</f>
        <v>0</v>
      </c>
      <c r="AC134" s="323">
        <f>IF($H134="3388",$F134,0)</f>
        <v>0</v>
      </c>
      <c r="AD134" s="323">
        <f>IF($G134="3411",$F134,0)</f>
        <v>0</v>
      </c>
      <c r="AE134" s="323">
        <f>IF($H134="3411",$F134,0)</f>
        <v>0</v>
      </c>
      <c r="AF134" s="323">
        <f t="shared" si="87"/>
        <v>0</v>
      </c>
      <c r="AG134" s="323">
        <f t="shared" si="88"/>
        <v>0</v>
      </c>
      <c r="AH134" s="323">
        <f>IF($G134="4111",$F134,0)</f>
        <v>0</v>
      </c>
      <c r="AI134" s="323">
        <f>IF($H134="4111",$F134,0)</f>
        <v>0</v>
      </c>
      <c r="AJ134" s="323">
        <f>IF($G134="4211",$F134,0)</f>
        <v>0</v>
      </c>
      <c r="AK134" s="323">
        <f>IF($H134="4211",$F134,0)</f>
        <v>0</v>
      </c>
      <c r="AL134" s="323">
        <f>IF($G134="4212",$F134,0)</f>
        <v>0</v>
      </c>
      <c r="AM134" s="323">
        <f>IF($H134="4212",$F134,0)</f>
        <v>0</v>
      </c>
      <c r="AN134" s="323">
        <f>IF($G134="515",$F134,0)</f>
        <v>0</v>
      </c>
      <c r="AO134" s="323">
        <f>IF($H134="515",$F134,0)</f>
        <v>0</v>
      </c>
      <c r="AP134" s="323">
        <f>IF($G134="635",$F134,0)</f>
        <v>0</v>
      </c>
      <c r="AQ134" s="323">
        <f>IF($H134="635",$F134,0)</f>
        <v>0</v>
      </c>
      <c r="AR134" s="323">
        <f>IF($G134="642",$F134,0)</f>
        <v>0</v>
      </c>
      <c r="AS134" s="323">
        <f>IF($H134="642",$F134,0)</f>
        <v>0</v>
      </c>
      <c r="AT134" s="323">
        <f>IF($G134="711",$F134,0)</f>
        <v>0</v>
      </c>
      <c r="AU134" s="323">
        <f>IF($H134="711",$F134,0)</f>
        <v>0</v>
      </c>
      <c r="AV134" s="323">
        <f>IF($G134="811",$F134,0)</f>
        <v>0</v>
      </c>
      <c r="AW134" s="323">
        <f>IF($H134="811",$F134,0)</f>
        <v>0</v>
      </c>
      <c r="AX134" s="323">
        <f>IF($G134="821",$F134,0)</f>
        <v>0</v>
      </c>
      <c r="AY134" s="323">
        <f>IF($H134="821",$F134,0)</f>
        <v>0</v>
      </c>
      <c r="AZ134" s="323">
        <f>IF($G134="911",$F134,0)</f>
        <v>0</v>
      </c>
      <c r="BA134" s="323">
        <f>IF($H134="911",$F134,0)</f>
        <v>0</v>
      </c>
    </row>
    <row r="135" spans="1:53" s="320" customFormat="1" ht="16.5" customHeight="1">
      <c r="A135" s="63" t="str">
        <f t="array" ref="A135">IF(C135&lt;&gt;0,SUM(($C$11:C135&lt;&gt;0)*1),"")</f>
        <v/>
      </c>
      <c r="B135" s="321"/>
      <c r="C135" s="321"/>
      <c r="D135" s="321"/>
      <c r="E135" s="443"/>
      <c r="F135" s="377"/>
      <c r="G135" s="379"/>
      <c r="H135" s="379"/>
      <c r="I135" s="63" t="str">
        <f t="shared" ref="I135:I206" si="129">A135</f>
        <v/>
      </c>
      <c r="J135" s="323">
        <f t="shared" ref="J135:J206" si="130">IF($G135="1111",$F135,0)</f>
        <v>0</v>
      </c>
      <c r="K135" s="323">
        <f t="shared" ref="K135:K206" si="131">IF($H135="1111",$F135,0)</f>
        <v>0</v>
      </c>
      <c r="L135" s="323">
        <f t="shared" ref="L135:N207" si="132">IF($G135="1121",$F135,0)</f>
        <v>0</v>
      </c>
      <c r="M135" s="323">
        <f t="shared" ref="M135:O207" si="133">IF($H135="1121",$F135,0)</f>
        <v>0</v>
      </c>
      <c r="N135" s="323">
        <f t="shared" si="83"/>
        <v>0</v>
      </c>
      <c r="O135" s="323">
        <f t="shared" si="84"/>
        <v>0</v>
      </c>
      <c r="P135" s="323">
        <f t="shared" ref="P135:P207" si="134">IF($G135="1331",$F135,0)</f>
        <v>0</v>
      </c>
      <c r="Q135" s="323">
        <f t="shared" ref="Q135:Q207" si="135">IF($H135="1331",$F135,0)</f>
        <v>0</v>
      </c>
      <c r="R135" s="323">
        <f t="shared" ref="R135:R207" si="136">IF($G135="1388",$F135,0)</f>
        <v>0</v>
      </c>
      <c r="S135" s="323">
        <f t="shared" ref="S135:S207" si="137">IF($H135="1388",$F135,0)</f>
        <v>0</v>
      </c>
      <c r="T135" s="323">
        <f t="shared" si="85"/>
        <v>0</v>
      </c>
      <c r="U135" s="323">
        <f t="shared" si="86"/>
        <v>0</v>
      </c>
      <c r="V135" s="323">
        <f t="shared" ref="V135:V207" si="138">IF($G135="331",$F135,0)</f>
        <v>0</v>
      </c>
      <c r="W135" s="323">
        <f t="shared" ref="W135:W207" si="139">IF($H135="331",$F135,0)</f>
        <v>0</v>
      </c>
      <c r="X135" s="323">
        <f t="shared" ref="X135:X207" si="140">IF($G135="3334",$F135,0)</f>
        <v>0</v>
      </c>
      <c r="Y135" s="323">
        <f t="shared" ref="Y135:Y207" si="141">IF($H135="3334",$F135,0)</f>
        <v>0</v>
      </c>
      <c r="Z135" s="323">
        <f t="shared" ref="Z135:Z206" si="142">IF($G135="33382",$F135,0)</f>
        <v>0</v>
      </c>
      <c r="AA135" s="323">
        <f t="shared" ref="AA135:AA206" si="143">IF($H135="33382",$F135,0)</f>
        <v>0</v>
      </c>
      <c r="AB135" s="323">
        <f t="shared" ref="AB135:AB207" si="144">IF($G135="3388",$F135,0)</f>
        <v>0</v>
      </c>
      <c r="AC135" s="323">
        <f t="shared" ref="AC135:AC207" si="145">IF($H135="3388",$F135,0)</f>
        <v>0</v>
      </c>
      <c r="AD135" s="323">
        <f t="shared" ref="AD135:AD206" si="146">IF($G135="3411",$F135,0)</f>
        <v>0</v>
      </c>
      <c r="AE135" s="323">
        <f t="shared" ref="AE135:AE206" si="147">IF($H135="3411",$F135,0)</f>
        <v>0</v>
      </c>
      <c r="AF135" s="323">
        <f t="shared" si="87"/>
        <v>0</v>
      </c>
      <c r="AG135" s="323">
        <f t="shared" si="88"/>
        <v>0</v>
      </c>
      <c r="AH135" s="323">
        <f t="shared" ref="AH135:AH207" si="148">IF($G135="4111",$F135,0)</f>
        <v>0</v>
      </c>
      <c r="AI135" s="323">
        <f t="shared" ref="AI135:AI207" si="149">IF($H135="4111",$F135,0)</f>
        <v>0</v>
      </c>
      <c r="AJ135" s="323">
        <f t="shared" ref="AJ135:AJ207" si="150">IF($G135="4211",$F135,0)</f>
        <v>0</v>
      </c>
      <c r="AK135" s="323">
        <f t="shared" ref="AK135:AK207" si="151">IF($H135="4211",$F135,0)</f>
        <v>0</v>
      </c>
      <c r="AL135" s="323">
        <f t="shared" ref="AL135:AL207" si="152">IF($G135="4212",$F135,0)</f>
        <v>0</v>
      </c>
      <c r="AM135" s="323">
        <f t="shared" ref="AM135:AM207" si="153">IF($H135="4212",$F135,0)</f>
        <v>0</v>
      </c>
      <c r="AN135" s="323">
        <f t="shared" ref="AN135:AN207" si="154">IF($G135="515",$F135,0)</f>
        <v>0</v>
      </c>
      <c r="AO135" s="323">
        <f t="shared" ref="AO135:AO207" si="155">IF($H135="515",$F135,0)</f>
        <v>0</v>
      </c>
      <c r="AP135" s="323">
        <f t="shared" ref="AP135:AP207" si="156">IF($G135="635",$F135,0)</f>
        <v>0</v>
      </c>
      <c r="AQ135" s="323">
        <f t="shared" ref="AQ135:AQ207" si="157">IF($H135="635",$F135,0)</f>
        <v>0</v>
      </c>
      <c r="AR135" s="323">
        <f t="shared" ref="AR135:AR206" si="158">IF($G135="642",$F135,0)</f>
        <v>0</v>
      </c>
      <c r="AS135" s="323">
        <f t="shared" ref="AS135:AS206" si="159">IF($H135="642",$F135,0)</f>
        <v>0</v>
      </c>
      <c r="AT135" s="323">
        <f t="shared" ref="AT135:AT207" si="160">IF($G135="711",$F135,0)</f>
        <v>0</v>
      </c>
      <c r="AU135" s="323">
        <f t="shared" ref="AU135:AU207" si="161">IF($H135="711",$F135,0)</f>
        <v>0</v>
      </c>
      <c r="AV135" s="323">
        <f t="shared" ref="AV135:AV207" si="162">IF($G135="811",$F135,0)</f>
        <v>0</v>
      </c>
      <c r="AW135" s="323">
        <f t="shared" ref="AW135:AW207" si="163">IF($H135="811",$F135,0)</f>
        <v>0</v>
      </c>
      <c r="AX135" s="323">
        <f t="shared" ref="AX135:AX206" si="164">IF($G135="821",$F135,0)</f>
        <v>0</v>
      </c>
      <c r="AY135" s="323">
        <f t="shared" ref="AY135:AY206" si="165">IF($H135="821",$F135,0)</f>
        <v>0</v>
      </c>
      <c r="AZ135" s="323">
        <f t="shared" ref="AZ135:AZ206" si="166">IF($G135="911",$F135,0)</f>
        <v>0</v>
      </c>
      <c r="BA135" s="323">
        <f t="shared" ref="BA135:BA206" si="167">IF($H135="911",$F135,0)</f>
        <v>0</v>
      </c>
    </row>
    <row r="136" spans="1:53" s="320" customFormat="1" ht="16.5" customHeight="1">
      <c r="A136" s="63" t="str">
        <f t="array" ref="A136">IF(C136&lt;&gt;0,SUM(($C$11:C136&lt;&gt;0)*1),"")</f>
        <v/>
      </c>
      <c r="B136" s="321"/>
      <c r="C136" s="321"/>
      <c r="D136" s="321"/>
      <c r="E136" s="443"/>
      <c r="F136" s="377"/>
      <c r="G136" s="379"/>
      <c r="H136" s="379"/>
      <c r="I136" s="63" t="str">
        <f t="shared" si="129"/>
        <v/>
      </c>
      <c r="J136" s="323">
        <f t="shared" si="130"/>
        <v>0</v>
      </c>
      <c r="K136" s="323">
        <f t="shared" si="131"/>
        <v>0</v>
      </c>
      <c r="L136" s="323">
        <f t="shared" si="132"/>
        <v>0</v>
      </c>
      <c r="M136" s="323">
        <f t="shared" si="133"/>
        <v>0</v>
      </c>
      <c r="N136" s="323">
        <f t="shared" si="83"/>
        <v>0</v>
      </c>
      <c r="O136" s="323">
        <f t="shared" si="84"/>
        <v>0</v>
      </c>
      <c r="P136" s="323">
        <f t="shared" si="134"/>
        <v>0</v>
      </c>
      <c r="Q136" s="323">
        <f t="shared" si="135"/>
        <v>0</v>
      </c>
      <c r="R136" s="323">
        <f t="shared" si="136"/>
        <v>0</v>
      </c>
      <c r="S136" s="323">
        <f t="shared" si="137"/>
        <v>0</v>
      </c>
      <c r="T136" s="323">
        <f t="shared" si="85"/>
        <v>0</v>
      </c>
      <c r="U136" s="323">
        <f t="shared" si="86"/>
        <v>0</v>
      </c>
      <c r="V136" s="323">
        <f t="shared" si="138"/>
        <v>0</v>
      </c>
      <c r="W136" s="323">
        <f t="shared" si="139"/>
        <v>0</v>
      </c>
      <c r="X136" s="323">
        <f t="shared" si="140"/>
        <v>0</v>
      </c>
      <c r="Y136" s="323">
        <f t="shared" si="141"/>
        <v>0</v>
      </c>
      <c r="Z136" s="323">
        <f t="shared" si="142"/>
        <v>0</v>
      </c>
      <c r="AA136" s="323">
        <f t="shared" si="143"/>
        <v>0</v>
      </c>
      <c r="AB136" s="323">
        <f t="shared" si="144"/>
        <v>0</v>
      </c>
      <c r="AC136" s="323">
        <f t="shared" si="145"/>
        <v>0</v>
      </c>
      <c r="AD136" s="323">
        <f t="shared" si="146"/>
        <v>0</v>
      </c>
      <c r="AE136" s="323">
        <f t="shared" si="147"/>
        <v>0</v>
      </c>
      <c r="AF136" s="323">
        <f t="shared" si="87"/>
        <v>0</v>
      </c>
      <c r="AG136" s="323">
        <f t="shared" si="88"/>
        <v>0</v>
      </c>
      <c r="AH136" s="323">
        <f t="shared" si="148"/>
        <v>0</v>
      </c>
      <c r="AI136" s="323">
        <f t="shared" si="149"/>
        <v>0</v>
      </c>
      <c r="AJ136" s="323">
        <f t="shared" si="150"/>
        <v>0</v>
      </c>
      <c r="AK136" s="323">
        <f t="shared" si="151"/>
        <v>0</v>
      </c>
      <c r="AL136" s="323">
        <f t="shared" si="152"/>
        <v>0</v>
      </c>
      <c r="AM136" s="323">
        <f t="shared" si="153"/>
        <v>0</v>
      </c>
      <c r="AN136" s="323">
        <f t="shared" si="154"/>
        <v>0</v>
      </c>
      <c r="AO136" s="323">
        <f t="shared" si="155"/>
        <v>0</v>
      </c>
      <c r="AP136" s="323">
        <f t="shared" si="156"/>
        <v>0</v>
      </c>
      <c r="AQ136" s="323">
        <f t="shared" si="157"/>
        <v>0</v>
      </c>
      <c r="AR136" s="323">
        <f t="shared" si="158"/>
        <v>0</v>
      </c>
      <c r="AS136" s="323">
        <f t="shared" si="159"/>
        <v>0</v>
      </c>
      <c r="AT136" s="323">
        <f t="shared" si="160"/>
        <v>0</v>
      </c>
      <c r="AU136" s="323">
        <f t="shared" si="161"/>
        <v>0</v>
      </c>
      <c r="AV136" s="323">
        <f t="shared" si="162"/>
        <v>0</v>
      </c>
      <c r="AW136" s="323">
        <f t="shared" si="163"/>
        <v>0</v>
      </c>
      <c r="AX136" s="323">
        <f t="shared" si="164"/>
        <v>0</v>
      </c>
      <c r="AY136" s="323">
        <f t="shared" si="165"/>
        <v>0</v>
      </c>
      <c r="AZ136" s="323">
        <f t="shared" si="166"/>
        <v>0</v>
      </c>
      <c r="BA136" s="323">
        <f t="shared" si="167"/>
        <v>0</v>
      </c>
    </row>
    <row r="137" spans="1:53" s="320" customFormat="1" ht="16.5" customHeight="1">
      <c r="A137" s="63" t="str">
        <f t="array" ref="A137">IF(C137&lt;&gt;0,SUM(($C$11:C137&lt;&gt;0)*1),"")</f>
        <v/>
      </c>
      <c r="B137" s="321"/>
      <c r="C137" s="321"/>
      <c r="D137" s="321"/>
      <c r="E137" s="443"/>
      <c r="F137" s="377"/>
      <c r="G137" s="379"/>
      <c r="H137" s="379"/>
      <c r="I137" s="63" t="str">
        <f t="shared" si="129"/>
        <v/>
      </c>
      <c r="J137" s="323">
        <f t="shared" si="130"/>
        <v>0</v>
      </c>
      <c r="K137" s="323">
        <f t="shared" si="131"/>
        <v>0</v>
      </c>
      <c r="L137" s="323">
        <f t="shared" si="132"/>
        <v>0</v>
      </c>
      <c r="M137" s="323">
        <f t="shared" si="133"/>
        <v>0</v>
      </c>
      <c r="N137" s="323">
        <f t="shared" si="83"/>
        <v>0</v>
      </c>
      <c r="O137" s="323">
        <f t="shared" si="84"/>
        <v>0</v>
      </c>
      <c r="P137" s="323">
        <f t="shared" si="134"/>
        <v>0</v>
      </c>
      <c r="Q137" s="323">
        <f t="shared" si="135"/>
        <v>0</v>
      </c>
      <c r="R137" s="323">
        <f t="shared" si="136"/>
        <v>0</v>
      </c>
      <c r="S137" s="323">
        <f t="shared" si="137"/>
        <v>0</v>
      </c>
      <c r="T137" s="323">
        <f t="shared" si="85"/>
        <v>0</v>
      </c>
      <c r="U137" s="323">
        <f t="shared" si="86"/>
        <v>0</v>
      </c>
      <c r="V137" s="323">
        <f t="shared" si="138"/>
        <v>0</v>
      </c>
      <c r="W137" s="323">
        <f t="shared" si="139"/>
        <v>0</v>
      </c>
      <c r="X137" s="323">
        <f t="shared" si="140"/>
        <v>0</v>
      </c>
      <c r="Y137" s="323">
        <f t="shared" si="141"/>
        <v>0</v>
      </c>
      <c r="Z137" s="323">
        <f t="shared" si="142"/>
        <v>0</v>
      </c>
      <c r="AA137" s="323">
        <f t="shared" si="143"/>
        <v>0</v>
      </c>
      <c r="AB137" s="323">
        <f t="shared" si="144"/>
        <v>0</v>
      </c>
      <c r="AC137" s="323">
        <f t="shared" si="145"/>
        <v>0</v>
      </c>
      <c r="AD137" s="323">
        <f t="shared" si="146"/>
        <v>0</v>
      </c>
      <c r="AE137" s="323">
        <f t="shared" si="147"/>
        <v>0</v>
      </c>
      <c r="AF137" s="323">
        <f t="shared" si="87"/>
        <v>0</v>
      </c>
      <c r="AG137" s="323">
        <f t="shared" si="88"/>
        <v>0</v>
      </c>
      <c r="AH137" s="323">
        <f t="shared" si="148"/>
        <v>0</v>
      </c>
      <c r="AI137" s="323">
        <f t="shared" si="149"/>
        <v>0</v>
      </c>
      <c r="AJ137" s="323">
        <f t="shared" si="150"/>
        <v>0</v>
      </c>
      <c r="AK137" s="323">
        <f t="shared" si="151"/>
        <v>0</v>
      </c>
      <c r="AL137" s="323">
        <f t="shared" si="152"/>
        <v>0</v>
      </c>
      <c r="AM137" s="323">
        <f t="shared" si="153"/>
        <v>0</v>
      </c>
      <c r="AN137" s="323">
        <f t="shared" si="154"/>
        <v>0</v>
      </c>
      <c r="AO137" s="323">
        <f t="shared" si="155"/>
        <v>0</v>
      </c>
      <c r="AP137" s="323">
        <f t="shared" si="156"/>
        <v>0</v>
      </c>
      <c r="AQ137" s="323">
        <f t="shared" si="157"/>
        <v>0</v>
      </c>
      <c r="AR137" s="323">
        <f t="shared" si="158"/>
        <v>0</v>
      </c>
      <c r="AS137" s="323">
        <f t="shared" si="159"/>
        <v>0</v>
      </c>
      <c r="AT137" s="323">
        <f t="shared" si="160"/>
        <v>0</v>
      </c>
      <c r="AU137" s="323">
        <f t="shared" si="161"/>
        <v>0</v>
      </c>
      <c r="AV137" s="323">
        <f t="shared" si="162"/>
        <v>0</v>
      </c>
      <c r="AW137" s="323">
        <f t="shared" si="163"/>
        <v>0</v>
      </c>
      <c r="AX137" s="323">
        <f t="shared" si="164"/>
        <v>0</v>
      </c>
      <c r="AY137" s="323">
        <f t="shared" si="165"/>
        <v>0</v>
      </c>
      <c r="AZ137" s="323">
        <f t="shared" si="166"/>
        <v>0</v>
      </c>
      <c r="BA137" s="323">
        <f t="shared" si="167"/>
        <v>0</v>
      </c>
    </row>
    <row r="138" spans="1:53" s="320" customFormat="1" ht="16.5" customHeight="1">
      <c r="A138" s="63" t="str">
        <f t="array" ref="A138">IF(C138&lt;&gt;0,SUM(($C$11:C138&lt;&gt;0)*1),"")</f>
        <v/>
      </c>
      <c r="B138" s="321"/>
      <c r="C138" s="321"/>
      <c r="D138" s="321"/>
      <c r="E138" s="443"/>
      <c r="F138" s="377"/>
      <c r="G138" s="379"/>
      <c r="H138" s="379"/>
      <c r="I138" s="63" t="str">
        <f t="shared" si="129"/>
        <v/>
      </c>
      <c r="J138" s="323">
        <f t="shared" si="130"/>
        <v>0</v>
      </c>
      <c r="K138" s="323">
        <f t="shared" si="131"/>
        <v>0</v>
      </c>
      <c r="L138" s="323">
        <f t="shared" si="132"/>
        <v>0</v>
      </c>
      <c r="M138" s="323">
        <f t="shared" si="133"/>
        <v>0</v>
      </c>
      <c r="N138" s="323">
        <f t="shared" si="83"/>
        <v>0</v>
      </c>
      <c r="O138" s="323">
        <f t="shared" si="84"/>
        <v>0</v>
      </c>
      <c r="P138" s="323">
        <f t="shared" si="134"/>
        <v>0</v>
      </c>
      <c r="Q138" s="323">
        <f t="shared" si="135"/>
        <v>0</v>
      </c>
      <c r="R138" s="323">
        <f t="shared" si="136"/>
        <v>0</v>
      </c>
      <c r="S138" s="323">
        <f t="shared" si="137"/>
        <v>0</v>
      </c>
      <c r="T138" s="323">
        <f t="shared" si="85"/>
        <v>0</v>
      </c>
      <c r="U138" s="323">
        <f t="shared" si="86"/>
        <v>0</v>
      </c>
      <c r="V138" s="323">
        <f t="shared" si="138"/>
        <v>0</v>
      </c>
      <c r="W138" s="323">
        <f t="shared" si="139"/>
        <v>0</v>
      </c>
      <c r="X138" s="323">
        <f t="shared" si="140"/>
        <v>0</v>
      </c>
      <c r="Y138" s="323">
        <f t="shared" si="141"/>
        <v>0</v>
      </c>
      <c r="Z138" s="323">
        <f t="shared" si="142"/>
        <v>0</v>
      </c>
      <c r="AA138" s="323">
        <f t="shared" si="143"/>
        <v>0</v>
      </c>
      <c r="AB138" s="323">
        <f t="shared" si="144"/>
        <v>0</v>
      </c>
      <c r="AC138" s="323">
        <f t="shared" si="145"/>
        <v>0</v>
      </c>
      <c r="AD138" s="323">
        <f t="shared" si="146"/>
        <v>0</v>
      </c>
      <c r="AE138" s="323">
        <f t="shared" si="147"/>
        <v>0</v>
      </c>
      <c r="AF138" s="323">
        <f t="shared" si="87"/>
        <v>0</v>
      </c>
      <c r="AG138" s="323">
        <f t="shared" si="88"/>
        <v>0</v>
      </c>
      <c r="AH138" s="323">
        <f t="shared" si="148"/>
        <v>0</v>
      </c>
      <c r="AI138" s="323">
        <f t="shared" si="149"/>
        <v>0</v>
      </c>
      <c r="AJ138" s="323">
        <f t="shared" si="150"/>
        <v>0</v>
      </c>
      <c r="AK138" s="323">
        <f t="shared" si="151"/>
        <v>0</v>
      </c>
      <c r="AL138" s="323">
        <f t="shared" si="152"/>
        <v>0</v>
      </c>
      <c r="AM138" s="323">
        <f t="shared" si="153"/>
        <v>0</v>
      </c>
      <c r="AN138" s="323">
        <f t="shared" si="154"/>
        <v>0</v>
      </c>
      <c r="AO138" s="323">
        <f t="shared" si="155"/>
        <v>0</v>
      </c>
      <c r="AP138" s="323">
        <f t="shared" si="156"/>
        <v>0</v>
      </c>
      <c r="AQ138" s="323">
        <f t="shared" si="157"/>
        <v>0</v>
      </c>
      <c r="AR138" s="323">
        <f t="shared" si="158"/>
        <v>0</v>
      </c>
      <c r="AS138" s="323">
        <f t="shared" si="159"/>
        <v>0</v>
      </c>
      <c r="AT138" s="323">
        <f t="shared" si="160"/>
        <v>0</v>
      </c>
      <c r="AU138" s="323">
        <f t="shared" si="161"/>
        <v>0</v>
      </c>
      <c r="AV138" s="323">
        <f t="shared" si="162"/>
        <v>0</v>
      </c>
      <c r="AW138" s="323">
        <f t="shared" si="163"/>
        <v>0</v>
      </c>
      <c r="AX138" s="323">
        <f t="shared" si="164"/>
        <v>0</v>
      </c>
      <c r="AY138" s="323">
        <f t="shared" si="165"/>
        <v>0</v>
      </c>
      <c r="AZ138" s="323">
        <f t="shared" si="166"/>
        <v>0</v>
      </c>
      <c r="BA138" s="323">
        <f t="shared" si="167"/>
        <v>0</v>
      </c>
    </row>
    <row r="139" spans="1:53" s="320" customFormat="1" ht="16.5" customHeight="1">
      <c r="A139" s="63" t="str">
        <f t="array" ref="A139">IF(C139&lt;&gt;0,SUM(($C$11:C139&lt;&gt;0)*1),"")</f>
        <v/>
      </c>
      <c r="B139" s="321"/>
      <c r="C139" s="321"/>
      <c r="D139" s="321"/>
      <c r="E139" s="443"/>
      <c r="F139" s="377"/>
      <c r="G139" s="379"/>
      <c r="H139" s="379"/>
      <c r="I139" s="63" t="str">
        <f t="shared" si="129"/>
        <v/>
      </c>
      <c r="J139" s="323">
        <f t="shared" si="130"/>
        <v>0</v>
      </c>
      <c r="K139" s="323">
        <f t="shared" si="131"/>
        <v>0</v>
      </c>
      <c r="L139" s="323">
        <f t="shared" si="132"/>
        <v>0</v>
      </c>
      <c r="M139" s="323">
        <f t="shared" si="133"/>
        <v>0</v>
      </c>
      <c r="N139" s="323">
        <f t="shared" si="83"/>
        <v>0</v>
      </c>
      <c r="O139" s="323">
        <f t="shared" si="84"/>
        <v>0</v>
      </c>
      <c r="P139" s="323">
        <f t="shared" si="134"/>
        <v>0</v>
      </c>
      <c r="Q139" s="323">
        <f t="shared" si="135"/>
        <v>0</v>
      </c>
      <c r="R139" s="323">
        <f t="shared" si="136"/>
        <v>0</v>
      </c>
      <c r="S139" s="323">
        <f t="shared" si="137"/>
        <v>0</v>
      </c>
      <c r="T139" s="323">
        <f t="shared" si="85"/>
        <v>0</v>
      </c>
      <c r="U139" s="323">
        <f t="shared" si="86"/>
        <v>0</v>
      </c>
      <c r="V139" s="323">
        <f t="shared" si="138"/>
        <v>0</v>
      </c>
      <c r="W139" s="323">
        <f t="shared" si="139"/>
        <v>0</v>
      </c>
      <c r="X139" s="323">
        <f t="shared" si="140"/>
        <v>0</v>
      </c>
      <c r="Y139" s="323">
        <f t="shared" si="141"/>
        <v>0</v>
      </c>
      <c r="Z139" s="323">
        <f t="shared" si="142"/>
        <v>0</v>
      </c>
      <c r="AA139" s="323">
        <f t="shared" si="143"/>
        <v>0</v>
      </c>
      <c r="AB139" s="323">
        <f t="shared" si="144"/>
        <v>0</v>
      </c>
      <c r="AC139" s="323">
        <f t="shared" si="145"/>
        <v>0</v>
      </c>
      <c r="AD139" s="323">
        <f t="shared" si="146"/>
        <v>0</v>
      </c>
      <c r="AE139" s="323">
        <f t="shared" si="147"/>
        <v>0</v>
      </c>
      <c r="AF139" s="323">
        <f t="shared" si="87"/>
        <v>0</v>
      </c>
      <c r="AG139" s="323">
        <f t="shared" si="88"/>
        <v>0</v>
      </c>
      <c r="AH139" s="323">
        <f t="shared" si="148"/>
        <v>0</v>
      </c>
      <c r="AI139" s="323">
        <f t="shared" si="149"/>
        <v>0</v>
      </c>
      <c r="AJ139" s="323">
        <f t="shared" si="150"/>
        <v>0</v>
      </c>
      <c r="AK139" s="323">
        <f t="shared" si="151"/>
        <v>0</v>
      </c>
      <c r="AL139" s="323">
        <f t="shared" si="152"/>
        <v>0</v>
      </c>
      <c r="AM139" s="323">
        <f t="shared" si="153"/>
        <v>0</v>
      </c>
      <c r="AN139" s="323">
        <f t="shared" si="154"/>
        <v>0</v>
      </c>
      <c r="AO139" s="323">
        <f t="shared" si="155"/>
        <v>0</v>
      </c>
      <c r="AP139" s="323">
        <f t="shared" si="156"/>
        <v>0</v>
      </c>
      <c r="AQ139" s="323">
        <f t="shared" si="157"/>
        <v>0</v>
      </c>
      <c r="AR139" s="323">
        <f t="shared" si="158"/>
        <v>0</v>
      </c>
      <c r="AS139" s="323">
        <f t="shared" si="159"/>
        <v>0</v>
      </c>
      <c r="AT139" s="323">
        <f t="shared" si="160"/>
        <v>0</v>
      </c>
      <c r="AU139" s="323">
        <f t="shared" si="161"/>
        <v>0</v>
      </c>
      <c r="AV139" s="323">
        <f t="shared" si="162"/>
        <v>0</v>
      </c>
      <c r="AW139" s="323">
        <f t="shared" si="163"/>
        <v>0</v>
      </c>
      <c r="AX139" s="323">
        <f t="shared" si="164"/>
        <v>0</v>
      </c>
      <c r="AY139" s="323">
        <f t="shared" si="165"/>
        <v>0</v>
      </c>
      <c r="AZ139" s="323">
        <f t="shared" si="166"/>
        <v>0</v>
      </c>
      <c r="BA139" s="323">
        <f t="shared" si="167"/>
        <v>0</v>
      </c>
    </row>
    <row r="140" spans="1:53" s="320" customFormat="1" ht="16.5" customHeight="1">
      <c r="A140" s="63" t="str">
        <f t="array" ref="A140">IF(C140&lt;&gt;0,SUM(($C$11:C140&lt;&gt;0)*1),"")</f>
        <v/>
      </c>
      <c r="B140" s="321"/>
      <c r="C140" s="321"/>
      <c r="D140" s="321"/>
      <c r="E140" s="443"/>
      <c r="F140" s="377"/>
      <c r="G140" s="379"/>
      <c r="H140" s="379"/>
      <c r="I140" s="63" t="str">
        <f t="shared" si="129"/>
        <v/>
      </c>
      <c r="J140" s="323">
        <f t="shared" si="130"/>
        <v>0</v>
      </c>
      <c r="K140" s="323">
        <f t="shared" si="131"/>
        <v>0</v>
      </c>
      <c r="L140" s="323">
        <f t="shared" si="132"/>
        <v>0</v>
      </c>
      <c r="M140" s="323">
        <f t="shared" si="133"/>
        <v>0</v>
      </c>
      <c r="N140" s="323">
        <f t="shared" ref="N140:N203" si="168">IF($G140="1122",$F140,0)</f>
        <v>0</v>
      </c>
      <c r="O140" s="323">
        <f t="shared" ref="O140:O203" si="169">IF($H140="1122",$F140,0)</f>
        <v>0</v>
      </c>
      <c r="P140" s="323">
        <f t="shared" si="134"/>
        <v>0</v>
      </c>
      <c r="Q140" s="323">
        <f t="shared" si="135"/>
        <v>0</v>
      </c>
      <c r="R140" s="323">
        <f t="shared" si="136"/>
        <v>0</v>
      </c>
      <c r="S140" s="323">
        <f t="shared" si="137"/>
        <v>0</v>
      </c>
      <c r="T140" s="323">
        <f t="shared" ref="T140:T203" si="170">IF($G140="2412",$F140,0)</f>
        <v>0</v>
      </c>
      <c r="U140" s="323">
        <f t="shared" ref="U140:U203" si="171">IF($H140="2412",$F140,0)</f>
        <v>0</v>
      </c>
      <c r="V140" s="323">
        <f t="shared" si="138"/>
        <v>0</v>
      </c>
      <c r="W140" s="323">
        <f t="shared" si="139"/>
        <v>0</v>
      </c>
      <c r="X140" s="323">
        <f t="shared" si="140"/>
        <v>0</v>
      </c>
      <c r="Y140" s="323">
        <f t="shared" si="141"/>
        <v>0</v>
      </c>
      <c r="Z140" s="323">
        <f t="shared" si="142"/>
        <v>0</v>
      </c>
      <c r="AA140" s="323">
        <f t="shared" si="143"/>
        <v>0</v>
      </c>
      <c r="AB140" s="323">
        <f t="shared" si="144"/>
        <v>0</v>
      </c>
      <c r="AC140" s="323">
        <f t="shared" si="145"/>
        <v>0</v>
      </c>
      <c r="AD140" s="323">
        <f t="shared" si="146"/>
        <v>0</v>
      </c>
      <c r="AE140" s="323">
        <f t="shared" si="147"/>
        <v>0</v>
      </c>
      <c r="AF140" s="323">
        <f t="shared" ref="AF140:AF203" si="172">IF($G140="3412",$F140,0)</f>
        <v>0</v>
      </c>
      <c r="AG140" s="323">
        <f t="shared" ref="AG140:AG203" si="173">IF($H140="3412",$F140,0)</f>
        <v>0</v>
      </c>
      <c r="AH140" s="323">
        <f t="shared" si="148"/>
        <v>0</v>
      </c>
      <c r="AI140" s="323">
        <f t="shared" si="149"/>
        <v>0</v>
      </c>
      <c r="AJ140" s="323">
        <f t="shared" si="150"/>
        <v>0</v>
      </c>
      <c r="AK140" s="323">
        <f t="shared" si="151"/>
        <v>0</v>
      </c>
      <c r="AL140" s="323">
        <f t="shared" si="152"/>
        <v>0</v>
      </c>
      <c r="AM140" s="323">
        <f t="shared" si="153"/>
        <v>0</v>
      </c>
      <c r="AN140" s="323">
        <f t="shared" si="154"/>
        <v>0</v>
      </c>
      <c r="AO140" s="323">
        <f t="shared" si="155"/>
        <v>0</v>
      </c>
      <c r="AP140" s="323">
        <f t="shared" si="156"/>
        <v>0</v>
      </c>
      <c r="AQ140" s="323">
        <f t="shared" si="157"/>
        <v>0</v>
      </c>
      <c r="AR140" s="323">
        <f t="shared" si="158"/>
        <v>0</v>
      </c>
      <c r="AS140" s="323">
        <f t="shared" si="159"/>
        <v>0</v>
      </c>
      <c r="AT140" s="323">
        <f t="shared" si="160"/>
        <v>0</v>
      </c>
      <c r="AU140" s="323">
        <f t="shared" si="161"/>
        <v>0</v>
      </c>
      <c r="AV140" s="323">
        <f t="shared" si="162"/>
        <v>0</v>
      </c>
      <c r="AW140" s="323">
        <f t="shared" si="163"/>
        <v>0</v>
      </c>
      <c r="AX140" s="323">
        <f t="shared" si="164"/>
        <v>0</v>
      </c>
      <c r="AY140" s="323">
        <f t="shared" si="165"/>
        <v>0</v>
      </c>
      <c r="AZ140" s="323">
        <f t="shared" si="166"/>
        <v>0</v>
      </c>
      <c r="BA140" s="323">
        <f t="shared" si="167"/>
        <v>0</v>
      </c>
    </row>
    <row r="141" spans="1:53" s="320" customFormat="1" ht="16.5" customHeight="1">
      <c r="A141" s="63" t="str">
        <f t="array" ref="A141">IF(C141&lt;&gt;0,SUM(($C$11:C141&lt;&gt;0)*1),"")</f>
        <v/>
      </c>
      <c r="B141" s="321"/>
      <c r="C141" s="321"/>
      <c r="D141" s="321"/>
      <c r="E141" s="443"/>
      <c r="F141" s="377"/>
      <c r="G141" s="379"/>
      <c r="H141" s="379"/>
      <c r="I141" s="63" t="str">
        <f t="shared" si="129"/>
        <v/>
      </c>
      <c r="J141" s="323">
        <f t="shared" si="130"/>
        <v>0</v>
      </c>
      <c r="K141" s="323">
        <f t="shared" si="131"/>
        <v>0</v>
      </c>
      <c r="L141" s="323">
        <f t="shared" si="132"/>
        <v>0</v>
      </c>
      <c r="M141" s="323">
        <f t="shared" si="133"/>
        <v>0</v>
      </c>
      <c r="N141" s="323">
        <f t="shared" si="168"/>
        <v>0</v>
      </c>
      <c r="O141" s="323">
        <f t="shared" si="169"/>
        <v>0</v>
      </c>
      <c r="P141" s="323">
        <f t="shared" si="134"/>
        <v>0</v>
      </c>
      <c r="Q141" s="323">
        <f t="shared" si="135"/>
        <v>0</v>
      </c>
      <c r="R141" s="323">
        <f t="shared" si="136"/>
        <v>0</v>
      </c>
      <c r="S141" s="323">
        <f t="shared" si="137"/>
        <v>0</v>
      </c>
      <c r="T141" s="323">
        <f t="shared" si="170"/>
        <v>0</v>
      </c>
      <c r="U141" s="323">
        <f t="shared" si="171"/>
        <v>0</v>
      </c>
      <c r="V141" s="323">
        <f t="shared" si="138"/>
        <v>0</v>
      </c>
      <c r="W141" s="323">
        <f t="shared" si="139"/>
        <v>0</v>
      </c>
      <c r="X141" s="323">
        <f t="shared" si="140"/>
        <v>0</v>
      </c>
      <c r="Y141" s="323">
        <f t="shared" si="141"/>
        <v>0</v>
      </c>
      <c r="Z141" s="323">
        <f t="shared" si="142"/>
        <v>0</v>
      </c>
      <c r="AA141" s="323">
        <f t="shared" si="143"/>
        <v>0</v>
      </c>
      <c r="AB141" s="323">
        <f t="shared" si="144"/>
        <v>0</v>
      </c>
      <c r="AC141" s="323">
        <f t="shared" si="145"/>
        <v>0</v>
      </c>
      <c r="AD141" s="323">
        <f t="shared" si="146"/>
        <v>0</v>
      </c>
      <c r="AE141" s="323">
        <f t="shared" si="147"/>
        <v>0</v>
      </c>
      <c r="AF141" s="323">
        <f t="shared" si="172"/>
        <v>0</v>
      </c>
      <c r="AG141" s="323">
        <f t="shared" si="173"/>
        <v>0</v>
      </c>
      <c r="AH141" s="323">
        <f t="shared" si="148"/>
        <v>0</v>
      </c>
      <c r="AI141" s="323">
        <f t="shared" si="149"/>
        <v>0</v>
      </c>
      <c r="AJ141" s="323">
        <f t="shared" si="150"/>
        <v>0</v>
      </c>
      <c r="AK141" s="323">
        <f t="shared" si="151"/>
        <v>0</v>
      </c>
      <c r="AL141" s="323">
        <f t="shared" si="152"/>
        <v>0</v>
      </c>
      <c r="AM141" s="323">
        <f t="shared" si="153"/>
        <v>0</v>
      </c>
      <c r="AN141" s="323">
        <f t="shared" si="154"/>
        <v>0</v>
      </c>
      <c r="AO141" s="323">
        <f t="shared" si="155"/>
        <v>0</v>
      </c>
      <c r="AP141" s="323">
        <f t="shared" si="156"/>
        <v>0</v>
      </c>
      <c r="AQ141" s="323">
        <f t="shared" si="157"/>
        <v>0</v>
      </c>
      <c r="AR141" s="323">
        <f t="shared" si="158"/>
        <v>0</v>
      </c>
      <c r="AS141" s="323">
        <f t="shared" si="159"/>
        <v>0</v>
      </c>
      <c r="AT141" s="323">
        <f t="shared" si="160"/>
        <v>0</v>
      </c>
      <c r="AU141" s="323">
        <f t="shared" si="161"/>
        <v>0</v>
      </c>
      <c r="AV141" s="323">
        <f t="shared" si="162"/>
        <v>0</v>
      </c>
      <c r="AW141" s="323">
        <f t="shared" si="163"/>
        <v>0</v>
      </c>
      <c r="AX141" s="323">
        <f t="shared" si="164"/>
        <v>0</v>
      </c>
      <c r="AY141" s="323">
        <f t="shared" si="165"/>
        <v>0</v>
      </c>
      <c r="AZ141" s="323">
        <f t="shared" si="166"/>
        <v>0</v>
      </c>
      <c r="BA141" s="323">
        <f t="shared" si="167"/>
        <v>0</v>
      </c>
    </row>
    <row r="142" spans="1:53" s="320" customFormat="1" ht="16.5" customHeight="1">
      <c r="A142" s="63" t="str">
        <f t="array" ref="A142">IF(C142&lt;&gt;0,SUM(($C$11:C142&lt;&gt;0)*1),"")</f>
        <v/>
      </c>
      <c r="B142" s="321"/>
      <c r="C142" s="321"/>
      <c r="D142" s="321"/>
      <c r="E142" s="443"/>
      <c r="F142" s="377"/>
      <c r="G142" s="379"/>
      <c r="H142" s="379"/>
      <c r="I142" s="63" t="str">
        <f t="shared" si="129"/>
        <v/>
      </c>
      <c r="J142" s="323">
        <f t="shared" si="130"/>
        <v>0</v>
      </c>
      <c r="K142" s="323">
        <f t="shared" si="131"/>
        <v>0</v>
      </c>
      <c r="L142" s="323">
        <f t="shared" si="132"/>
        <v>0</v>
      </c>
      <c r="M142" s="323">
        <f t="shared" si="133"/>
        <v>0</v>
      </c>
      <c r="N142" s="323">
        <f t="shared" si="168"/>
        <v>0</v>
      </c>
      <c r="O142" s="323">
        <f t="shared" si="169"/>
        <v>0</v>
      </c>
      <c r="P142" s="323">
        <f t="shared" si="134"/>
        <v>0</v>
      </c>
      <c r="Q142" s="323">
        <f t="shared" si="135"/>
        <v>0</v>
      </c>
      <c r="R142" s="323">
        <f t="shared" si="136"/>
        <v>0</v>
      </c>
      <c r="S142" s="323">
        <f t="shared" si="137"/>
        <v>0</v>
      </c>
      <c r="T142" s="323">
        <f t="shared" si="170"/>
        <v>0</v>
      </c>
      <c r="U142" s="323">
        <f t="shared" si="171"/>
        <v>0</v>
      </c>
      <c r="V142" s="323">
        <f t="shared" si="138"/>
        <v>0</v>
      </c>
      <c r="W142" s="323">
        <f t="shared" si="139"/>
        <v>0</v>
      </c>
      <c r="X142" s="323">
        <f t="shared" si="140"/>
        <v>0</v>
      </c>
      <c r="Y142" s="323">
        <f t="shared" si="141"/>
        <v>0</v>
      </c>
      <c r="Z142" s="323">
        <f t="shared" si="142"/>
        <v>0</v>
      </c>
      <c r="AA142" s="323">
        <f t="shared" si="143"/>
        <v>0</v>
      </c>
      <c r="AB142" s="323">
        <f t="shared" si="144"/>
        <v>0</v>
      </c>
      <c r="AC142" s="323">
        <f t="shared" si="145"/>
        <v>0</v>
      </c>
      <c r="AD142" s="323">
        <f t="shared" si="146"/>
        <v>0</v>
      </c>
      <c r="AE142" s="323">
        <f t="shared" si="147"/>
        <v>0</v>
      </c>
      <c r="AF142" s="323">
        <f t="shared" si="172"/>
        <v>0</v>
      </c>
      <c r="AG142" s="323">
        <f t="shared" si="173"/>
        <v>0</v>
      </c>
      <c r="AH142" s="323">
        <f t="shared" si="148"/>
        <v>0</v>
      </c>
      <c r="AI142" s="323">
        <f t="shared" si="149"/>
        <v>0</v>
      </c>
      <c r="AJ142" s="323">
        <f t="shared" si="150"/>
        <v>0</v>
      </c>
      <c r="AK142" s="323">
        <f t="shared" si="151"/>
        <v>0</v>
      </c>
      <c r="AL142" s="323">
        <f t="shared" si="152"/>
        <v>0</v>
      </c>
      <c r="AM142" s="323">
        <f t="shared" si="153"/>
        <v>0</v>
      </c>
      <c r="AN142" s="323">
        <f t="shared" si="154"/>
        <v>0</v>
      </c>
      <c r="AO142" s="323">
        <f t="shared" si="155"/>
        <v>0</v>
      </c>
      <c r="AP142" s="323">
        <f t="shared" si="156"/>
        <v>0</v>
      </c>
      <c r="AQ142" s="323">
        <f t="shared" si="157"/>
        <v>0</v>
      </c>
      <c r="AR142" s="323">
        <f t="shared" si="158"/>
        <v>0</v>
      </c>
      <c r="AS142" s="323">
        <f t="shared" si="159"/>
        <v>0</v>
      </c>
      <c r="AT142" s="323">
        <f t="shared" si="160"/>
        <v>0</v>
      </c>
      <c r="AU142" s="323">
        <f t="shared" si="161"/>
        <v>0</v>
      </c>
      <c r="AV142" s="323">
        <f t="shared" si="162"/>
        <v>0</v>
      </c>
      <c r="AW142" s="323">
        <f t="shared" si="163"/>
        <v>0</v>
      </c>
      <c r="AX142" s="323">
        <f t="shared" si="164"/>
        <v>0</v>
      </c>
      <c r="AY142" s="323">
        <f t="shared" si="165"/>
        <v>0</v>
      </c>
      <c r="AZ142" s="323">
        <f t="shared" si="166"/>
        <v>0</v>
      </c>
      <c r="BA142" s="323">
        <f t="shared" si="167"/>
        <v>0</v>
      </c>
    </row>
    <row r="143" spans="1:53" s="320" customFormat="1" ht="16.5" customHeight="1">
      <c r="A143" s="63" t="str">
        <f t="array" ref="A143">IF(C143&lt;&gt;0,SUM(($C$11:C143&lt;&gt;0)*1),"")</f>
        <v/>
      </c>
      <c r="B143" s="321"/>
      <c r="C143" s="321"/>
      <c r="D143" s="321"/>
      <c r="E143" s="443"/>
      <c r="F143" s="377"/>
      <c r="G143" s="379"/>
      <c r="H143" s="379"/>
      <c r="I143" s="63" t="str">
        <f t="shared" si="129"/>
        <v/>
      </c>
      <c r="J143" s="323">
        <f t="shared" si="130"/>
        <v>0</v>
      </c>
      <c r="K143" s="323">
        <f t="shared" si="131"/>
        <v>0</v>
      </c>
      <c r="L143" s="323">
        <f t="shared" si="132"/>
        <v>0</v>
      </c>
      <c r="M143" s="323">
        <f t="shared" si="133"/>
        <v>0</v>
      </c>
      <c r="N143" s="323">
        <f t="shared" si="168"/>
        <v>0</v>
      </c>
      <c r="O143" s="323">
        <f t="shared" si="169"/>
        <v>0</v>
      </c>
      <c r="P143" s="323">
        <f t="shared" si="134"/>
        <v>0</v>
      </c>
      <c r="Q143" s="323">
        <f t="shared" si="135"/>
        <v>0</v>
      </c>
      <c r="R143" s="323">
        <f t="shared" si="136"/>
        <v>0</v>
      </c>
      <c r="S143" s="323">
        <f t="shared" si="137"/>
        <v>0</v>
      </c>
      <c r="T143" s="323">
        <f t="shared" si="170"/>
        <v>0</v>
      </c>
      <c r="U143" s="323">
        <f t="shared" si="171"/>
        <v>0</v>
      </c>
      <c r="V143" s="323">
        <f t="shared" si="138"/>
        <v>0</v>
      </c>
      <c r="W143" s="323">
        <f t="shared" si="139"/>
        <v>0</v>
      </c>
      <c r="X143" s="323">
        <f t="shared" si="140"/>
        <v>0</v>
      </c>
      <c r="Y143" s="323">
        <f t="shared" si="141"/>
        <v>0</v>
      </c>
      <c r="Z143" s="323">
        <f t="shared" si="142"/>
        <v>0</v>
      </c>
      <c r="AA143" s="323">
        <f t="shared" si="143"/>
        <v>0</v>
      </c>
      <c r="AB143" s="323">
        <f t="shared" si="144"/>
        <v>0</v>
      </c>
      <c r="AC143" s="323">
        <f t="shared" si="145"/>
        <v>0</v>
      </c>
      <c r="AD143" s="323">
        <f t="shared" si="146"/>
        <v>0</v>
      </c>
      <c r="AE143" s="323">
        <f t="shared" si="147"/>
        <v>0</v>
      </c>
      <c r="AF143" s="323">
        <f t="shared" si="172"/>
        <v>0</v>
      </c>
      <c r="AG143" s="323">
        <f t="shared" si="173"/>
        <v>0</v>
      </c>
      <c r="AH143" s="323">
        <f t="shared" si="148"/>
        <v>0</v>
      </c>
      <c r="AI143" s="323">
        <f t="shared" si="149"/>
        <v>0</v>
      </c>
      <c r="AJ143" s="323">
        <f t="shared" si="150"/>
        <v>0</v>
      </c>
      <c r="AK143" s="323">
        <f t="shared" si="151"/>
        <v>0</v>
      </c>
      <c r="AL143" s="323">
        <f t="shared" si="152"/>
        <v>0</v>
      </c>
      <c r="AM143" s="323">
        <f t="shared" si="153"/>
        <v>0</v>
      </c>
      <c r="AN143" s="323">
        <f t="shared" si="154"/>
        <v>0</v>
      </c>
      <c r="AO143" s="323">
        <f t="shared" si="155"/>
        <v>0</v>
      </c>
      <c r="AP143" s="323">
        <f t="shared" si="156"/>
        <v>0</v>
      </c>
      <c r="AQ143" s="323">
        <f t="shared" si="157"/>
        <v>0</v>
      </c>
      <c r="AR143" s="323">
        <f t="shared" si="158"/>
        <v>0</v>
      </c>
      <c r="AS143" s="323">
        <f t="shared" si="159"/>
        <v>0</v>
      </c>
      <c r="AT143" s="323">
        <f t="shared" si="160"/>
        <v>0</v>
      </c>
      <c r="AU143" s="323">
        <f t="shared" si="161"/>
        <v>0</v>
      </c>
      <c r="AV143" s="323">
        <f t="shared" si="162"/>
        <v>0</v>
      </c>
      <c r="AW143" s="323">
        <f t="shared" si="163"/>
        <v>0</v>
      </c>
      <c r="AX143" s="323">
        <f t="shared" si="164"/>
        <v>0</v>
      </c>
      <c r="AY143" s="323">
        <f t="shared" si="165"/>
        <v>0</v>
      </c>
      <c r="AZ143" s="323">
        <f t="shared" si="166"/>
        <v>0</v>
      </c>
      <c r="BA143" s="323">
        <f t="shared" si="167"/>
        <v>0</v>
      </c>
    </row>
    <row r="144" spans="1:53" s="320" customFormat="1" ht="16.5" customHeight="1">
      <c r="A144" s="63" t="str">
        <f t="array" ref="A144">IF(C144&lt;&gt;0,SUM(($C$11:C144&lt;&gt;0)*1),"")</f>
        <v/>
      </c>
      <c r="B144" s="321"/>
      <c r="C144" s="321"/>
      <c r="D144" s="321"/>
      <c r="E144" s="443"/>
      <c r="F144" s="377"/>
      <c r="G144" s="379"/>
      <c r="H144" s="379"/>
      <c r="I144" s="63" t="str">
        <f t="shared" si="129"/>
        <v/>
      </c>
      <c r="J144" s="323">
        <f t="shared" si="130"/>
        <v>0</v>
      </c>
      <c r="K144" s="323">
        <f t="shared" si="131"/>
        <v>0</v>
      </c>
      <c r="L144" s="323">
        <f t="shared" si="132"/>
        <v>0</v>
      </c>
      <c r="M144" s="323">
        <f t="shared" si="133"/>
        <v>0</v>
      </c>
      <c r="N144" s="323">
        <f t="shared" si="168"/>
        <v>0</v>
      </c>
      <c r="O144" s="323">
        <f t="shared" si="169"/>
        <v>0</v>
      </c>
      <c r="P144" s="323">
        <f t="shared" si="134"/>
        <v>0</v>
      </c>
      <c r="Q144" s="323">
        <f t="shared" si="135"/>
        <v>0</v>
      </c>
      <c r="R144" s="323">
        <f t="shared" si="136"/>
        <v>0</v>
      </c>
      <c r="S144" s="323">
        <f t="shared" si="137"/>
        <v>0</v>
      </c>
      <c r="T144" s="323">
        <f t="shared" si="170"/>
        <v>0</v>
      </c>
      <c r="U144" s="323">
        <f t="shared" si="171"/>
        <v>0</v>
      </c>
      <c r="V144" s="323">
        <f t="shared" si="138"/>
        <v>0</v>
      </c>
      <c r="W144" s="323">
        <f t="shared" si="139"/>
        <v>0</v>
      </c>
      <c r="X144" s="323">
        <f t="shared" si="140"/>
        <v>0</v>
      </c>
      <c r="Y144" s="323">
        <f t="shared" si="141"/>
        <v>0</v>
      </c>
      <c r="Z144" s="323">
        <f t="shared" si="142"/>
        <v>0</v>
      </c>
      <c r="AA144" s="323">
        <f t="shared" si="143"/>
        <v>0</v>
      </c>
      <c r="AB144" s="323">
        <f t="shared" si="144"/>
        <v>0</v>
      </c>
      <c r="AC144" s="323">
        <f t="shared" si="145"/>
        <v>0</v>
      </c>
      <c r="AD144" s="323">
        <f t="shared" si="146"/>
        <v>0</v>
      </c>
      <c r="AE144" s="323">
        <f t="shared" si="147"/>
        <v>0</v>
      </c>
      <c r="AF144" s="323">
        <f t="shared" si="172"/>
        <v>0</v>
      </c>
      <c r="AG144" s="323">
        <f t="shared" si="173"/>
        <v>0</v>
      </c>
      <c r="AH144" s="323">
        <f t="shared" si="148"/>
        <v>0</v>
      </c>
      <c r="AI144" s="323">
        <f t="shared" si="149"/>
        <v>0</v>
      </c>
      <c r="AJ144" s="323">
        <f t="shared" si="150"/>
        <v>0</v>
      </c>
      <c r="AK144" s="323">
        <f t="shared" si="151"/>
        <v>0</v>
      </c>
      <c r="AL144" s="323">
        <f t="shared" si="152"/>
        <v>0</v>
      </c>
      <c r="AM144" s="323">
        <f t="shared" si="153"/>
        <v>0</v>
      </c>
      <c r="AN144" s="323">
        <f t="shared" si="154"/>
        <v>0</v>
      </c>
      <c r="AO144" s="323">
        <f t="shared" si="155"/>
        <v>0</v>
      </c>
      <c r="AP144" s="323">
        <f t="shared" si="156"/>
        <v>0</v>
      </c>
      <c r="AQ144" s="323">
        <f t="shared" si="157"/>
        <v>0</v>
      </c>
      <c r="AR144" s="323">
        <f t="shared" si="158"/>
        <v>0</v>
      </c>
      <c r="AS144" s="323">
        <f t="shared" si="159"/>
        <v>0</v>
      </c>
      <c r="AT144" s="323">
        <f t="shared" si="160"/>
        <v>0</v>
      </c>
      <c r="AU144" s="323">
        <f t="shared" si="161"/>
        <v>0</v>
      </c>
      <c r="AV144" s="323">
        <f t="shared" si="162"/>
        <v>0</v>
      </c>
      <c r="AW144" s="323">
        <f t="shared" si="163"/>
        <v>0</v>
      </c>
      <c r="AX144" s="323">
        <f t="shared" si="164"/>
        <v>0</v>
      </c>
      <c r="AY144" s="323">
        <f t="shared" si="165"/>
        <v>0</v>
      </c>
      <c r="AZ144" s="323">
        <f t="shared" si="166"/>
        <v>0</v>
      </c>
      <c r="BA144" s="323">
        <f t="shared" si="167"/>
        <v>0</v>
      </c>
    </row>
    <row r="145" spans="1:53" s="320" customFormat="1" ht="16.5" customHeight="1">
      <c r="A145" s="63" t="str">
        <f t="array" ref="A145">IF(C145&lt;&gt;0,SUM(($C$11:C145&lt;&gt;0)*1),"")</f>
        <v/>
      </c>
      <c r="B145" s="321"/>
      <c r="C145" s="321"/>
      <c r="D145" s="321"/>
      <c r="E145" s="443"/>
      <c r="F145" s="377"/>
      <c r="G145" s="379"/>
      <c r="H145" s="379"/>
      <c r="I145" s="63" t="str">
        <f t="shared" si="129"/>
        <v/>
      </c>
      <c r="J145" s="323">
        <f t="shared" si="130"/>
        <v>0</v>
      </c>
      <c r="K145" s="323">
        <f t="shared" si="131"/>
        <v>0</v>
      </c>
      <c r="L145" s="323">
        <f t="shared" si="132"/>
        <v>0</v>
      </c>
      <c r="M145" s="323">
        <f t="shared" si="133"/>
        <v>0</v>
      </c>
      <c r="N145" s="323">
        <f t="shared" si="168"/>
        <v>0</v>
      </c>
      <c r="O145" s="323">
        <f t="shared" si="169"/>
        <v>0</v>
      </c>
      <c r="P145" s="323">
        <f t="shared" si="134"/>
        <v>0</v>
      </c>
      <c r="Q145" s="323">
        <f t="shared" si="135"/>
        <v>0</v>
      </c>
      <c r="R145" s="323">
        <f t="shared" si="136"/>
        <v>0</v>
      </c>
      <c r="S145" s="323">
        <f t="shared" si="137"/>
        <v>0</v>
      </c>
      <c r="T145" s="323">
        <f t="shared" si="170"/>
        <v>0</v>
      </c>
      <c r="U145" s="323">
        <f t="shared" si="171"/>
        <v>0</v>
      </c>
      <c r="V145" s="323">
        <f t="shared" si="138"/>
        <v>0</v>
      </c>
      <c r="W145" s="323">
        <f t="shared" si="139"/>
        <v>0</v>
      </c>
      <c r="X145" s="323">
        <f t="shared" si="140"/>
        <v>0</v>
      </c>
      <c r="Y145" s="323">
        <f t="shared" si="141"/>
        <v>0</v>
      </c>
      <c r="Z145" s="323">
        <f t="shared" si="142"/>
        <v>0</v>
      </c>
      <c r="AA145" s="323">
        <f t="shared" si="143"/>
        <v>0</v>
      </c>
      <c r="AB145" s="323">
        <f t="shared" si="144"/>
        <v>0</v>
      </c>
      <c r="AC145" s="323">
        <f t="shared" si="145"/>
        <v>0</v>
      </c>
      <c r="AD145" s="323">
        <f t="shared" si="146"/>
        <v>0</v>
      </c>
      <c r="AE145" s="323">
        <f t="shared" si="147"/>
        <v>0</v>
      </c>
      <c r="AF145" s="323">
        <f t="shared" si="172"/>
        <v>0</v>
      </c>
      <c r="AG145" s="323">
        <f t="shared" si="173"/>
        <v>0</v>
      </c>
      <c r="AH145" s="323">
        <f t="shared" si="148"/>
        <v>0</v>
      </c>
      <c r="AI145" s="323">
        <f t="shared" si="149"/>
        <v>0</v>
      </c>
      <c r="AJ145" s="323">
        <f t="shared" si="150"/>
        <v>0</v>
      </c>
      <c r="AK145" s="323">
        <f t="shared" si="151"/>
        <v>0</v>
      </c>
      <c r="AL145" s="323">
        <f t="shared" si="152"/>
        <v>0</v>
      </c>
      <c r="AM145" s="323">
        <f t="shared" si="153"/>
        <v>0</v>
      </c>
      <c r="AN145" s="323">
        <f t="shared" si="154"/>
        <v>0</v>
      </c>
      <c r="AO145" s="323">
        <f t="shared" si="155"/>
        <v>0</v>
      </c>
      <c r="AP145" s="323">
        <f t="shared" si="156"/>
        <v>0</v>
      </c>
      <c r="AQ145" s="323">
        <f t="shared" si="157"/>
        <v>0</v>
      </c>
      <c r="AR145" s="323">
        <f t="shared" si="158"/>
        <v>0</v>
      </c>
      <c r="AS145" s="323">
        <f t="shared" si="159"/>
        <v>0</v>
      </c>
      <c r="AT145" s="323">
        <f t="shared" si="160"/>
        <v>0</v>
      </c>
      <c r="AU145" s="323">
        <f t="shared" si="161"/>
        <v>0</v>
      </c>
      <c r="AV145" s="323">
        <f t="shared" si="162"/>
        <v>0</v>
      </c>
      <c r="AW145" s="323">
        <f t="shared" si="163"/>
        <v>0</v>
      </c>
      <c r="AX145" s="323">
        <f t="shared" si="164"/>
        <v>0</v>
      </c>
      <c r="AY145" s="323">
        <f t="shared" si="165"/>
        <v>0</v>
      </c>
      <c r="AZ145" s="323">
        <f t="shared" si="166"/>
        <v>0</v>
      </c>
      <c r="BA145" s="323">
        <f t="shared" si="167"/>
        <v>0</v>
      </c>
    </row>
    <row r="146" spans="1:53" s="320" customFormat="1" ht="16.5" customHeight="1">
      <c r="A146" s="63" t="str">
        <f t="array" ref="A146">IF(C146&lt;&gt;0,SUM(($C$11:C146&lt;&gt;0)*1),"")</f>
        <v/>
      </c>
      <c r="B146" s="321"/>
      <c r="C146" s="321"/>
      <c r="D146" s="321"/>
      <c r="E146" s="443"/>
      <c r="F146" s="377"/>
      <c r="G146" s="379"/>
      <c r="H146" s="379"/>
      <c r="I146" s="63" t="str">
        <f t="shared" si="129"/>
        <v/>
      </c>
      <c r="J146" s="323">
        <f t="shared" si="130"/>
        <v>0</v>
      </c>
      <c r="K146" s="323">
        <f t="shared" si="131"/>
        <v>0</v>
      </c>
      <c r="L146" s="323">
        <f t="shared" si="132"/>
        <v>0</v>
      </c>
      <c r="M146" s="323">
        <f t="shared" si="133"/>
        <v>0</v>
      </c>
      <c r="N146" s="323">
        <f t="shared" si="168"/>
        <v>0</v>
      </c>
      <c r="O146" s="323">
        <f t="shared" si="169"/>
        <v>0</v>
      </c>
      <c r="P146" s="323">
        <f t="shared" si="134"/>
        <v>0</v>
      </c>
      <c r="Q146" s="323">
        <f t="shared" si="135"/>
        <v>0</v>
      </c>
      <c r="R146" s="323">
        <f t="shared" si="136"/>
        <v>0</v>
      </c>
      <c r="S146" s="323">
        <f t="shared" si="137"/>
        <v>0</v>
      </c>
      <c r="T146" s="323">
        <f t="shared" si="170"/>
        <v>0</v>
      </c>
      <c r="U146" s="323">
        <f t="shared" si="171"/>
        <v>0</v>
      </c>
      <c r="V146" s="323">
        <f t="shared" si="138"/>
        <v>0</v>
      </c>
      <c r="W146" s="323">
        <f t="shared" si="139"/>
        <v>0</v>
      </c>
      <c r="X146" s="323">
        <f t="shared" si="140"/>
        <v>0</v>
      </c>
      <c r="Y146" s="323">
        <f t="shared" si="141"/>
        <v>0</v>
      </c>
      <c r="Z146" s="323">
        <f t="shared" si="142"/>
        <v>0</v>
      </c>
      <c r="AA146" s="323">
        <f t="shared" si="143"/>
        <v>0</v>
      </c>
      <c r="AB146" s="323">
        <f t="shared" si="144"/>
        <v>0</v>
      </c>
      <c r="AC146" s="323">
        <f t="shared" si="145"/>
        <v>0</v>
      </c>
      <c r="AD146" s="323">
        <f t="shared" si="146"/>
        <v>0</v>
      </c>
      <c r="AE146" s="323">
        <f t="shared" si="147"/>
        <v>0</v>
      </c>
      <c r="AF146" s="323">
        <f t="shared" si="172"/>
        <v>0</v>
      </c>
      <c r="AG146" s="323">
        <f t="shared" si="173"/>
        <v>0</v>
      </c>
      <c r="AH146" s="323">
        <f t="shared" si="148"/>
        <v>0</v>
      </c>
      <c r="AI146" s="323">
        <f t="shared" si="149"/>
        <v>0</v>
      </c>
      <c r="AJ146" s="323">
        <f t="shared" si="150"/>
        <v>0</v>
      </c>
      <c r="AK146" s="323">
        <f t="shared" si="151"/>
        <v>0</v>
      </c>
      <c r="AL146" s="323">
        <f t="shared" si="152"/>
        <v>0</v>
      </c>
      <c r="AM146" s="323">
        <f t="shared" si="153"/>
        <v>0</v>
      </c>
      <c r="AN146" s="323">
        <f t="shared" si="154"/>
        <v>0</v>
      </c>
      <c r="AO146" s="323">
        <f t="shared" si="155"/>
        <v>0</v>
      </c>
      <c r="AP146" s="323">
        <f t="shared" si="156"/>
        <v>0</v>
      </c>
      <c r="AQ146" s="323">
        <f t="shared" si="157"/>
        <v>0</v>
      </c>
      <c r="AR146" s="323">
        <f t="shared" si="158"/>
        <v>0</v>
      </c>
      <c r="AS146" s="323">
        <f t="shared" si="159"/>
        <v>0</v>
      </c>
      <c r="AT146" s="323">
        <f t="shared" si="160"/>
        <v>0</v>
      </c>
      <c r="AU146" s="323">
        <f t="shared" si="161"/>
        <v>0</v>
      </c>
      <c r="AV146" s="323">
        <f t="shared" si="162"/>
        <v>0</v>
      </c>
      <c r="AW146" s="323">
        <f t="shared" si="163"/>
        <v>0</v>
      </c>
      <c r="AX146" s="323">
        <f t="shared" si="164"/>
        <v>0</v>
      </c>
      <c r="AY146" s="323">
        <f t="shared" si="165"/>
        <v>0</v>
      </c>
      <c r="AZ146" s="323">
        <f t="shared" si="166"/>
        <v>0</v>
      </c>
      <c r="BA146" s="323">
        <f t="shared" si="167"/>
        <v>0</v>
      </c>
    </row>
    <row r="147" spans="1:53" s="320" customFormat="1" ht="16.5" customHeight="1">
      <c r="A147" s="63" t="str">
        <f t="array" ref="A147">IF(C147&lt;&gt;0,SUM(($C$11:C147&lt;&gt;0)*1),"")</f>
        <v/>
      </c>
      <c r="B147" s="321"/>
      <c r="C147" s="321"/>
      <c r="D147" s="321"/>
      <c r="E147" s="443"/>
      <c r="F147" s="377"/>
      <c r="G147" s="379"/>
      <c r="H147" s="379"/>
      <c r="I147" s="63" t="str">
        <f t="shared" si="129"/>
        <v/>
      </c>
      <c r="J147" s="323">
        <f t="shared" si="130"/>
        <v>0</v>
      </c>
      <c r="K147" s="323">
        <f t="shared" si="131"/>
        <v>0</v>
      </c>
      <c r="L147" s="323">
        <f t="shared" si="132"/>
        <v>0</v>
      </c>
      <c r="M147" s="323">
        <f t="shared" si="133"/>
        <v>0</v>
      </c>
      <c r="N147" s="323">
        <f t="shared" si="168"/>
        <v>0</v>
      </c>
      <c r="O147" s="323">
        <f t="shared" si="169"/>
        <v>0</v>
      </c>
      <c r="P147" s="323">
        <f t="shared" si="134"/>
        <v>0</v>
      </c>
      <c r="Q147" s="323">
        <f t="shared" si="135"/>
        <v>0</v>
      </c>
      <c r="R147" s="323">
        <f t="shared" si="136"/>
        <v>0</v>
      </c>
      <c r="S147" s="323">
        <f t="shared" si="137"/>
        <v>0</v>
      </c>
      <c r="T147" s="323">
        <f t="shared" si="170"/>
        <v>0</v>
      </c>
      <c r="U147" s="323">
        <f t="shared" si="171"/>
        <v>0</v>
      </c>
      <c r="V147" s="323">
        <f t="shared" si="138"/>
        <v>0</v>
      </c>
      <c r="W147" s="323">
        <f t="shared" si="139"/>
        <v>0</v>
      </c>
      <c r="X147" s="323">
        <f t="shared" si="140"/>
        <v>0</v>
      </c>
      <c r="Y147" s="323">
        <f t="shared" si="141"/>
        <v>0</v>
      </c>
      <c r="Z147" s="323">
        <f t="shared" si="142"/>
        <v>0</v>
      </c>
      <c r="AA147" s="323">
        <f t="shared" si="143"/>
        <v>0</v>
      </c>
      <c r="AB147" s="323">
        <f t="shared" si="144"/>
        <v>0</v>
      </c>
      <c r="AC147" s="323">
        <f t="shared" si="145"/>
        <v>0</v>
      </c>
      <c r="AD147" s="323">
        <f t="shared" si="146"/>
        <v>0</v>
      </c>
      <c r="AE147" s="323">
        <f t="shared" si="147"/>
        <v>0</v>
      </c>
      <c r="AF147" s="323">
        <f t="shared" si="172"/>
        <v>0</v>
      </c>
      <c r="AG147" s="323">
        <f t="shared" si="173"/>
        <v>0</v>
      </c>
      <c r="AH147" s="323">
        <f t="shared" si="148"/>
        <v>0</v>
      </c>
      <c r="AI147" s="323">
        <f t="shared" si="149"/>
        <v>0</v>
      </c>
      <c r="AJ147" s="323">
        <f t="shared" si="150"/>
        <v>0</v>
      </c>
      <c r="AK147" s="323">
        <f t="shared" si="151"/>
        <v>0</v>
      </c>
      <c r="AL147" s="323">
        <f t="shared" si="152"/>
        <v>0</v>
      </c>
      <c r="AM147" s="323">
        <f t="shared" si="153"/>
        <v>0</v>
      </c>
      <c r="AN147" s="323">
        <f t="shared" si="154"/>
        <v>0</v>
      </c>
      <c r="AO147" s="323">
        <f t="shared" si="155"/>
        <v>0</v>
      </c>
      <c r="AP147" s="323">
        <f t="shared" si="156"/>
        <v>0</v>
      </c>
      <c r="AQ147" s="323">
        <f t="shared" si="157"/>
        <v>0</v>
      </c>
      <c r="AR147" s="323">
        <f t="shared" si="158"/>
        <v>0</v>
      </c>
      <c r="AS147" s="323">
        <f t="shared" si="159"/>
        <v>0</v>
      </c>
      <c r="AT147" s="323">
        <f t="shared" si="160"/>
        <v>0</v>
      </c>
      <c r="AU147" s="323">
        <f t="shared" si="161"/>
        <v>0</v>
      </c>
      <c r="AV147" s="323">
        <f t="shared" si="162"/>
        <v>0</v>
      </c>
      <c r="AW147" s="323">
        <f t="shared" si="163"/>
        <v>0</v>
      </c>
      <c r="AX147" s="323">
        <f t="shared" si="164"/>
        <v>0</v>
      </c>
      <c r="AY147" s="323">
        <f t="shared" si="165"/>
        <v>0</v>
      </c>
      <c r="AZ147" s="323">
        <f t="shared" si="166"/>
        <v>0</v>
      </c>
      <c r="BA147" s="323">
        <f t="shared" si="167"/>
        <v>0</v>
      </c>
    </row>
    <row r="148" spans="1:53" s="320" customFormat="1" ht="16.5" customHeight="1">
      <c r="A148" s="63" t="str">
        <f t="array" ref="A148">IF(C148&lt;&gt;0,SUM(($C$11:C148&lt;&gt;0)*1),"")</f>
        <v/>
      </c>
      <c r="B148" s="321"/>
      <c r="C148" s="321"/>
      <c r="D148" s="321"/>
      <c r="E148" s="443"/>
      <c r="F148" s="377"/>
      <c r="G148" s="379"/>
      <c r="H148" s="379"/>
      <c r="I148" s="63" t="str">
        <f t="shared" si="129"/>
        <v/>
      </c>
      <c r="J148" s="323">
        <f t="shared" si="130"/>
        <v>0</v>
      </c>
      <c r="K148" s="323">
        <f t="shared" si="131"/>
        <v>0</v>
      </c>
      <c r="L148" s="323">
        <f t="shared" si="132"/>
        <v>0</v>
      </c>
      <c r="M148" s="323">
        <f t="shared" si="133"/>
        <v>0</v>
      </c>
      <c r="N148" s="323">
        <f t="shared" si="168"/>
        <v>0</v>
      </c>
      <c r="O148" s="323">
        <f t="shared" si="169"/>
        <v>0</v>
      </c>
      <c r="P148" s="323">
        <f t="shared" si="134"/>
        <v>0</v>
      </c>
      <c r="Q148" s="323">
        <f t="shared" si="135"/>
        <v>0</v>
      </c>
      <c r="R148" s="323">
        <f t="shared" si="136"/>
        <v>0</v>
      </c>
      <c r="S148" s="323">
        <f t="shared" si="137"/>
        <v>0</v>
      </c>
      <c r="T148" s="323">
        <f t="shared" si="170"/>
        <v>0</v>
      </c>
      <c r="U148" s="323">
        <f t="shared" si="171"/>
        <v>0</v>
      </c>
      <c r="V148" s="323">
        <f t="shared" si="138"/>
        <v>0</v>
      </c>
      <c r="W148" s="323">
        <f t="shared" si="139"/>
        <v>0</v>
      </c>
      <c r="X148" s="323">
        <f t="shared" si="140"/>
        <v>0</v>
      </c>
      <c r="Y148" s="323">
        <f t="shared" si="141"/>
        <v>0</v>
      </c>
      <c r="Z148" s="323">
        <f t="shared" si="142"/>
        <v>0</v>
      </c>
      <c r="AA148" s="323">
        <f t="shared" si="143"/>
        <v>0</v>
      </c>
      <c r="AB148" s="323">
        <f t="shared" si="144"/>
        <v>0</v>
      </c>
      <c r="AC148" s="323">
        <f t="shared" si="145"/>
        <v>0</v>
      </c>
      <c r="AD148" s="323">
        <f t="shared" si="146"/>
        <v>0</v>
      </c>
      <c r="AE148" s="323">
        <f t="shared" si="147"/>
        <v>0</v>
      </c>
      <c r="AF148" s="323">
        <f t="shared" si="172"/>
        <v>0</v>
      </c>
      <c r="AG148" s="323">
        <f t="shared" si="173"/>
        <v>0</v>
      </c>
      <c r="AH148" s="323">
        <f t="shared" si="148"/>
        <v>0</v>
      </c>
      <c r="AI148" s="323">
        <f t="shared" si="149"/>
        <v>0</v>
      </c>
      <c r="AJ148" s="323">
        <f t="shared" si="150"/>
        <v>0</v>
      </c>
      <c r="AK148" s="323">
        <f t="shared" si="151"/>
        <v>0</v>
      </c>
      <c r="AL148" s="323">
        <f t="shared" si="152"/>
        <v>0</v>
      </c>
      <c r="AM148" s="323">
        <f t="shared" si="153"/>
        <v>0</v>
      </c>
      <c r="AN148" s="323">
        <f t="shared" si="154"/>
        <v>0</v>
      </c>
      <c r="AO148" s="323">
        <f t="shared" si="155"/>
        <v>0</v>
      </c>
      <c r="AP148" s="323">
        <f t="shared" si="156"/>
        <v>0</v>
      </c>
      <c r="AQ148" s="323">
        <f t="shared" si="157"/>
        <v>0</v>
      </c>
      <c r="AR148" s="323">
        <f t="shared" si="158"/>
        <v>0</v>
      </c>
      <c r="AS148" s="323">
        <f t="shared" si="159"/>
        <v>0</v>
      </c>
      <c r="AT148" s="323">
        <f t="shared" si="160"/>
        <v>0</v>
      </c>
      <c r="AU148" s="323">
        <f t="shared" si="161"/>
        <v>0</v>
      </c>
      <c r="AV148" s="323">
        <f t="shared" si="162"/>
        <v>0</v>
      </c>
      <c r="AW148" s="323">
        <f t="shared" si="163"/>
        <v>0</v>
      </c>
      <c r="AX148" s="323">
        <f t="shared" si="164"/>
        <v>0</v>
      </c>
      <c r="AY148" s="323">
        <f t="shared" si="165"/>
        <v>0</v>
      </c>
      <c r="AZ148" s="323">
        <f t="shared" si="166"/>
        <v>0</v>
      </c>
      <c r="BA148" s="323">
        <f t="shared" si="167"/>
        <v>0</v>
      </c>
    </row>
    <row r="149" spans="1:53" s="320" customFormat="1" ht="16.5" customHeight="1">
      <c r="A149" s="63" t="str">
        <f t="array" ref="A149">IF(C149&lt;&gt;0,SUM(($C$11:C149&lt;&gt;0)*1),"")</f>
        <v/>
      </c>
      <c r="B149" s="321"/>
      <c r="C149" s="321"/>
      <c r="D149" s="321"/>
      <c r="E149" s="443"/>
      <c r="F149" s="377"/>
      <c r="G149" s="379"/>
      <c r="H149" s="379"/>
      <c r="I149" s="63" t="str">
        <f t="shared" si="129"/>
        <v/>
      </c>
      <c r="J149" s="323">
        <f t="shared" si="130"/>
        <v>0</v>
      </c>
      <c r="K149" s="323">
        <f t="shared" si="131"/>
        <v>0</v>
      </c>
      <c r="L149" s="323">
        <f t="shared" si="132"/>
        <v>0</v>
      </c>
      <c r="M149" s="323">
        <f t="shared" si="133"/>
        <v>0</v>
      </c>
      <c r="N149" s="323">
        <f t="shared" si="168"/>
        <v>0</v>
      </c>
      <c r="O149" s="323">
        <f t="shared" si="169"/>
        <v>0</v>
      </c>
      <c r="P149" s="323">
        <f t="shared" si="134"/>
        <v>0</v>
      </c>
      <c r="Q149" s="323">
        <f t="shared" si="135"/>
        <v>0</v>
      </c>
      <c r="R149" s="323">
        <f t="shared" si="136"/>
        <v>0</v>
      </c>
      <c r="S149" s="323">
        <f t="shared" si="137"/>
        <v>0</v>
      </c>
      <c r="T149" s="323">
        <f t="shared" si="170"/>
        <v>0</v>
      </c>
      <c r="U149" s="323">
        <f t="shared" si="171"/>
        <v>0</v>
      </c>
      <c r="V149" s="323">
        <f t="shared" si="138"/>
        <v>0</v>
      </c>
      <c r="W149" s="323">
        <f t="shared" si="139"/>
        <v>0</v>
      </c>
      <c r="X149" s="323">
        <f t="shared" si="140"/>
        <v>0</v>
      </c>
      <c r="Y149" s="323">
        <f t="shared" si="141"/>
        <v>0</v>
      </c>
      <c r="Z149" s="323">
        <f t="shared" si="142"/>
        <v>0</v>
      </c>
      <c r="AA149" s="323">
        <f t="shared" si="143"/>
        <v>0</v>
      </c>
      <c r="AB149" s="323">
        <f t="shared" si="144"/>
        <v>0</v>
      </c>
      <c r="AC149" s="323">
        <f t="shared" si="145"/>
        <v>0</v>
      </c>
      <c r="AD149" s="323">
        <f t="shared" si="146"/>
        <v>0</v>
      </c>
      <c r="AE149" s="323">
        <f t="shared" si="147"/>
        <v>0</v>
      </c>
      <c r="AF149" s="323">
        <f t="shared" si="172"/>
        <v>0</v>
      </c>
      <c r="AG149" s="323">
        <f t="shared" si="173"/>
        <v>0</v>
      </c>
      <c r="AH149" s="323">
        <f t="shared" si="148"/>
        <v>0</v>
      </c>
      <c r="AI149" s="323">
        <f t="shared" si="149"/>
        <v>0</v>
      </c>
      <c r="AJ149" s="323">
        <f t="shared" si="150"/>
        <v>0</v>
      </c>
      <c r="AK149" s="323">
        <f t="shared" si="151"/>
        <v>0</v>
      </c>
      <c r="AL149" s="323">
        <f t="shared" si="152"/>
        <v>0</v>
      </c>
      <c r="AM149" s="323">
        <f t="shared" si="153"/>
        <v>0</v>
      </c>
      <c r="AN149" s="323">
        <f t="shared" si="154"/>
        <v>0</v>
      </c>
      <c r="AO149" s="323">
        <f t="shared" si="155"/>
        <v>0</v>
      </c>
      <c r="AP149" s="323">
        <f t="shared" si="156"/>
        <v>0</v>
      </c>
      <c r="AQ149" s="323">
        <f t="shared" si="157"/>
        <v>0</v>
      </c>
      <c r="AR149" s="323">
        <f t="shared" si="158"/>
        <v>0</v>
      </c>
      <c r="AS149" s="323">
        <f t="shared" si="159"/>
        <v>0</v>
      </c>
      <c r="AT149" s="323">
        <f t="shared" si="160"/>
        <v>0</v>
      </c>
      <c r="AU149" s="323">
        <f t="shared" si="161"/>
        <v>0</v>
      </c>
      <c r="AV149" s="323">
        <f t="shared" si="162"/>
        <v>0</v>
      </c>
      <c r="AW149" s="323">
        <f t="shared" si="163"/>
        <v>0</v>
      </c>
      <c r="AX149" s="323">
        <f t="shared" si="164"/>
        <v>0</v>
      </c>
      <c r="AY149" s="323">
        <f t="shared" si="165"/>
        <v>0</v>
      </c>
      <c r="AZ149" s="323">
        <f t="shared" si="166"/>
        <v>0</v>
      </c>
      <c r="BA149" s="323">
        <f t="shared" si="167"/>
        <v>0</v>
      </c>
    </row>
    <row r="150" spans="1:53" s="320" customFormat="1" ht="16.5" customHeight="1">
      <c r="A150" s="63" t="str">
        <f t="array" ref="A150">IF(C150&lt;&gt;0,SUM(($C$11:C150&lt;&gt;0)*1),"")</f>
        <v/>
      </c>
      <c r="B150" s="321"/>
      <c r="C150" s="321"/>
      <c r="D150" s="321"/>
      <c r="E150" s="443"/>
      <c r="F150" s="377"/>
      <c r="G150" s="379"/>
      <c r="H150" s="379"/>
      <c r="I150" s="63" t="str">
        <f t="shared" si="129"/>
        <v/>
      </c>
      <c r="J150" s="323">
        <f t="shared" si="130"/>
        <v>0</v>
      </c>
      <c r="K150" s="323">
        <f t="shared" si="131"/>
        <v>0</v>
      </c>
      <c r="L150" s="323">
        <f t="shared" si="132"/>
        <v>0</v>
      </c>
      <c r="M150" s="323">
        <f t="shared" si="133"/>
        <v>0</v>
      </c>
      <c r="N150" s="323">
        <f t="shared" si="168"/>
        <v>0</v>
      </c>
      <c r="O150" s="323">
        <f t="shared" si="169"/>
        <v>0</v>
      </c>
      <c r="P150" s="323">
        <f t="shared" si="134"/>
        <v>0</v>
      </c>
      <c r="Q150" s="323">
        <f t="shared" si="135"/>
        <v>0</v>
      </c>
      <c r="R150" s="323">
        <f t="shared" si="136"/>
        <v>0</v>
      </c>
      <c r="S150" s="323">
        <f t="shared" si="137"/>
        <v>0</v>
      </c>
      <c r="T150" s="323">
        <f t="shared" si="170"/>
        <v>0</v>
      </c>
      <c r="U150" s="323">
        <f t="shared" si="171"/>
        <v>0</v>
      </c>
      <c r="V150" s="323">
        <f t="shared" si="138"/>
        <v>0</v>
      </c>
      <c r="W150" s="323">
        <f t="shared" si="139"/>
        <v>0</v>
      </c>
      <c r="X150" s="323">
        <f t="shared" si="140"/>
        <v>0</v>
      </c>
      <c r="Y150" s="323">
        <f t="shared" si="141"/>
        <v>0</v>
      </c>
      <c r="Z150" s="323">
        <f t="shared" si="142"/>
        <v>0</v>
      </c>
      <c r="AA150" s="323">
        <f t="shared" si="143"/>
        <v>0</v>
      </c>
      <c r="AB150" s="323">
        <f t="shared" si="144"/>
        <v>0</v>
      </c>
      <c r="AC150" s="323">
        <f t="shared" si="145"/>
        <v>0</v>
      </c>
      <c r="AD150" s="323">
        <f t="shared" si="146"/>
        <v>0</v>
      </c>
      <c r="AE150" s="323">
        <f t="shared" si="147"/>
        <v>0</v>
      </c>
      <c r="AF150" s="323">
        <f t="shared" si="172"/>
        <v>0</v>
      </c>
      <c r="AG150" s="323">
        <f t="shared" si="173"/>
        <v>0</v>
      </c>
      <c r="AH150" s="323">
        <f t="shared" si="148"/>
        <v>0</v>
      </c>
      <c r="AI150" s="323">
        <f t="shared" si="149"/>
        <v>0</v>
      </c>
      <c r="AJ150" s="323">
        <f t="shared" si="150"/>
        <v>0</v>
      </c>
      <c r="AK150" s="323">
        <f t="shared" si="151"/>
        <v>0</v>
      </c>
      <c r="AL150" s="323">
        <f t="shared" si="152"/>
        <v>0</v>
      </c>
      <c r="AM150" s="323">
        <f t="shared" si="153"/>
        <v>0</v>
      </c>
      <c r="AN150" s="323">
        <f t="shared" si="154"/>
        <v>0</v>
      </c>
      <c r="AO150" s="323">
        <f t="shared" si="155"/>
        <v>0</v>
      </c>
      <c r="AP150" s="323">
        <f t="shared" si="156"/>
        <v>0</v>
      </c>
      <c r="AQ150" s="323">
        <f t="shared" si="157"/>
        <v>0</v>
      </c>
      <c r="AR150" s="323">
        <f t="shared" si="158"/>
        <v>0</v>
      </c>
      <c r="AS150" s="323">
        <f t="shared" si="159"/>
        <v>0</v>
      </c>
      <c r="AT150" s="323">
        <f t="shared" si="160"/>
        <v>0</v>
      </c>
      <c r="AU150" s="323">
        <f t="shared" si="161"/>
        <v>0</v>
      </c>
      <c r="AV150" s="323">
        <f t="shared" si="162"/>
        <v>0</v>
      </c>
      <c r="AW150" s="323">
        <f t="shared" si="163"/>
        <v>0</v>
      </c>
      <c r="AX150" s="323">
        <f t="shared" si="164"/>
        <v>0</v>
      </c>
      <c r="AY150" s="323">
        <f t="shared" si="165"/>
        <v>0</v>
      </c>
      <c r="AZ150" s="323">
        <f t="shared" si="166"/>
        <v>0</v>
      </c>
      <c r="BA150" s="323">
        <f t="shared" si="167"/>
        <v>0</v>
      </c>
    </row>
    <row r="151" spans="1:53" s="320" customFormat="1" ht="16.5" customHeight="1">
      <c r="A151" s="63" t="str">
        <f t="array" ref="A151">IF(C151&lt;&gt;0,SUM(($C$11:C151&lt;&gt;0)*1),"")</f>
        <v/>
      </c>
      <c r="B151" s="321"/>
      <c r="C151" s="321"/>
      <c r="D151" s="321"/>
      <c r="E151" s="443"/>
      <c r="F151" s="377"/>
      <c r="G151" s="379"/>
      <c r="H151" s="379"/>
      <c r="I151" s="63" t="str">
        <f t="shared" si="129"/>
        <v/>
      </c>
      <c r="J151" s="323">
        <f t="shared" si="130"/>
        <v>0</v>
      </c>
      <c r="K151" s="323">
        <f t="shared" si="131"/>
        <v>0</v>
      </c>
      <c r="L151" s="323">
        <f t="shared" si="132"/>
        <v>0</v>
      </c>
      <c r="M151" s="323">
        <f t="shared" si="133"/>
        <v>0</v>
      </c>
      <c r="N151" s="323">
        <f t="shared" si="168"/>
        <v>0</v>
      </c>
      <c r="O151" s="323">
        <f t="shared" si="169"/>
        <v>0</v>
      </c>
      <c r="P151" s="323">
        <f t="shared" si="134"/>
        <v>0</v>
      </c>
      <c r="Q151" s="323">
        <f t="shared" si="135"/>
        <v>0</v>
      </c>
      <c r="R151" s="323">
        <f t="shared" si="136"/>
        <v>0</v>
      </c>
      <c r="S151" s="323">
        <f t="shared" si="137"/>
        <v>0</v>
      </c>
      <c r="T151" s="323">
        <f t="shared" si="170"/>
        <v>0</v>
      </c>
      <c r="U151" s="323">
        <f t="shared" si="171"/>
        <v>0</v>
      </c>
      <c r="V151" s="323">
        <f t="shared" si="138"/>
        <v>0</v>
      </c>
      <c r="W151" s="323">
        <f t="shared" si="139"/>
        <v>0</v>
      </c>
      <c r="X151" s="323">
        <f t="shared" si="140"/>
        <v>0</v>
      </c>
      <c r="Y151" s="323">
        <f t="shared" si="141"/>
        <v>0</v>
      </c>
      <c r="Z151" s="323">
        <f t="shared" si="142"/>
        <v>0</v>
      </c>
      <c r="AA151" s="323">
        <f t="shared" si="143"/>
        <v>0</v>
      </c>
      <c r="AB151" s="323">
        <f t="shared" si="144"/>
        <v>0</v>
      </c>
      <c r="AC151" s="323">
        <f t="shared" si="145"/>
        <v>0</v>
      </c>
      <c r="AD151" s="323">
        <f t="shared" si="146"/>
        <v>0</v>
      </c>
      <c r="AE151" s="323">
        <f t="shared" si="147"/>
        <v>0</v>
      </c>
      <c r="AF151" s="323">
        <f t="shared" si="172"/>
        <v>0</v>
      </c>
      <c r="AG151" s="323">
        <f t="shared" si="173"/>
        <v>0</v>
      </c>
      <c r="AH151" s="323">
        <f t="shared" si="148"/>
        <v>0</v>
      </c>
      <c r="AI151" s="323">
        <f t="shared" si="149"/>
        <v>0</v>
      </c>
      <c r="AJ151" s="323">
        <f t="shared" si="150"/>
        <v>0</v>
      </c>
      <c r="AK151" s="323">
        <f t="shared" si="151"/>
        <v>0</v>
      </c>
      <c r="AL151" s="323">
        <f t="shared" si="152"/>
        <v>0</v>
      </c>
      <c r="AM151" s="323">
        <f t="shared" si="153"/>
        <v>0</v>
      </c>
      <c r="AN151" s="323">
        <f t="shared" si="154"/>
        <v>0</v>
      </c>
      <c r="AO151" s="323">
        <f t="shared" si="155"/>
        <v>0</v>
      </c>
      <c r="AP151" s="323">
        <f t="shared" si="156"/>
        <v>0</v>
      </c>
      <c r="AQ151" s="323">
        <f t="shared" si="157"/>
        <v>0</v>
      </c>
      <c r="AR151" s="323">
        <f t="shared" si="158"/>
        <v>0</v>
      </c>
      <c r="AS151" s="323">
        <f t="shared" si="159"/>
        <v>0</v>
      </c>
      <c r="AT151" s="323">
        <f t="shared" si="160"/>
        <v>0</v>
      </c>
      <c r="AU151" s="323">
        <f t="shared" si="161"/>
        <v>0</v>
      </c>
      <c r="AV151" s="323">
        <f t="shared" si="162"/>
        <v>0</v>
      </c>
      <c r="AW151" s="323">
        <f t="shared" si="163"/>
        <v>0</v>
      </c>
      <c r="AX151" s="323">
        <f t="shared" si="164"/>
        <v>0</v>
      </c>
      <c r="AY151" s="323">
        <f t="shared" si="165"/>
        <v>0</v>
      </c>
      <c r="AZ151" s="323">
        <f t="shared" si="166"/>
        <v>0</v>
      </c>
      <c r="BA151" s="323">
        <f t="shared" si="167"/>
        <v>0</v>
      </c>
    </row>
    <row r="152" spans="1:53" s="320" customFormat="1" ht="16.5" customHeight="1">
      <c r="A152" s="63" t="str">
        <f t="array" ref="A152">IF(C152&lt;&gt;0,SUM(($C$11:C152&lt;&gt;0)*1),"")</f>
        <v/>
      </c>
      <c r="B152" s="321"/>
      <c r="C152" s="321"/>
      <c r="D152" s="321"/>
      <c r="E152" s="443"/>
      <c r="F152" s="377"/>
      <c r="G152" s="379"/>
      <c r="H152" s="379"/>
      <c r="I152" s="63" t="str">
        <f t="shared" si="129"/>
        <v/>
      </c>
      <c r="J152" s="323">
        <f t="shared" si="130"/>
        <v>0</v>
      </c>
      <c r="K152" s="323">
        <f t="shared" si="131"/>
        <v>0</v>
      </c>
      <c r="L152" s="323">
        <f t="shared" si="132"/>
        <v>0</v>
      </c>
      <c r="M152" s="323">
        <f t="shared" si="133"/>
        <v>0</v>
      </c>
      <c r="N152" s="323">
        <f t="shared" si="168"/>
        <v>0</v>
      </c>
      <c r="O152" s="323">
        <f t="shared" si="169"/>
        <v>0</v>
      </c>
      <c r="P152" s="323">
        <f t="shared" si="134"/>
        <v>0</v>
      </c>
      <c r="Q152" s="323">
        <f t="shared" si="135"/>
        <v>0</v>
      </c>
      <c r="R152" s="323">
        <f t="shared" si="136"/>
        <v>0</v>
      </c>
      <c r="S152" s="323">
        <f t="shared" si="137"/>
        <v>0</v>
      </c>
      <c r="T152" s="323">
        <f t="shared" si="170"/>
        <v>0</v>
      </c>
      <c r="U152" s="323">
        <f t="shared" si="171"/>
        <v>0</v>
      </c>
      <c r="V152" s="323">
        <f t="shared" si="138"/>
        <v>0</v>
      </c>
      <c r="W152" s="323">
        <f t="shared" si="139"/>
        <v>0</v>
      </c>
      <c r="X152" s="323">
        <f t="shared" si="140"/>
        <v>0</v>
      </c>
      <c r="Y152" s="323">
        <f t="shared" si="141"/>
        <v>0</v>
      </c>
      <c r="Z152" s="323">
        <f t="shared" si="142"/>
        <v>0</v>
      </c>
      <c r="AA152" s="323">
        <f t="shared" si="143"/>
        <v>0</v>
      </c>
      <c r="AB152" s="323">
        <f t="shared" si="144"/>
        <v>0</v>
      </c>
      <c r="AC152" s="323">
        <f t="shared" si="145"/>
        <v>0</v>
      </c>
      <c r="AD152" s="323">
        <f t="shared" si="146"/>
        <v>0</v>
      </c>
      <c r="AE152" s="323">
        <f t="shared" si="147"/>
        <v>0</v>
      </c>
      <c r="AF152" s="323">
        <f t="shared" si="172"/>
        <v>0</v>
      </c>
      <c r="AG152" s="323">
        <f t="shared" si="173"/>
        <v>0</v>
      </c>
      <c r="AH152" s="323">
        <f t="shared" si="148"/>
        <v>0</v>
      </c>
      <c r="AI152" s="323">
        <f t="shared" si="149"/>
        <v>0</v>
      </c>
      <c r="AJ152" s="323">
        <f t="shared" si="150"/>
        <v>0</v>
      </c>
      <c r="AK152" s="323">
        <f t="shared" si="151"/>
        <v>0</v>
      </c>
      <c r="AL152" s="323">
        <f t="shared" si="152"/>
        <v>0</v>
      </c>
      <c r="AM152" s="323">
        <f t="shared" si="153"/>
        <v>0</v>
      </c>
      <c r="AN152" s="323">
        <f t="shared" si="154"/>
        <v>0</v>
      </c>
      <c r="AO152" s="323">
        <f t="shared" si="155"/>
        <v>0</v>
      </c>
      <c r="AP152" s="323">
        <f t="shared" si="156"/>
        <v>0</v>
      </c>
      <c r="AQ152" s="323">
        <f t="shared" si="157"/>
        <v>0</v>
      </c>
      <c r="AR152" s="323">
        <f t="shared" si="158"/>
        <v>0</v>
      </c>
      <c r="AS152" s="323">
        <f t="shared" si="159"/>
        <v>0</v>
      </c>
      <c r="AT152" s="323">
        <f t="shared" si="160"/>
        <v>0</v>
      </c>
      <c r="AU152" s="323">
        <f t="shared" si="161"/>
        <v>0</v>
      </c>
      <c r="AV152" s="323">
        <f t="shared" si="162"/>
        <v>0</v>
      </c>
      <c r="AW152" s="323">
        <f t="shared" si="163"/>
        <v>0</v>
      </c>
      <c r="AX152" s="323">
        <f t="shared" si="164"/>
        <v>0</v>
      </c>
      <c r="AY152" s="323">
        <f t="shared" si="165"/>
        <v>0</v>
      </c>
      <c r="AZ152" s="323">
        <f t="shared" si="166"/>
        <v>0</v>
      </c>
      <c r="BA152" s="323">
        <f t="shared" si="167"/>
        <v>0</v>
      </c>
    </row>
    <row r="153" spans="1:53" s="320" customFormat="1" ht="16.5" customHeight="1">
      <c r="A153" s="63" t="str">
        <f t="array" ref="A153">IF(C153&lt;&gt;0,SUM(($C$11:C153&lt;&gt;0)*1),"")</f>
        <v/>
      </c>
      <c r="B153" s="321"/>
      <c r="C153" s="321"/>
      <c r="D153" s="321"/>
      <c r="E153" s="443"/>
      <c r="F153" s="377"/>
      <c r="G153" s="379"/>
      <c r="H153" s="379"/>
      <c r="I153" s="63" t="str">
        <f t="shared" si="129"/>
        <v/>
      </c>
      <c r="J153" s="323">
        <f t="shared" si="130"/>
        <v>0</v>
      </c>
      <c r="K153" s="323">
        <f t="shared" si="131"/>
        <v>0</v>
      </c>
      <c r="L153" s="323">
        <f t="shared" si="132"/>
        <v>0</v>
      </c>
      <c r="M153" s="323">
        <f t="shared" si="133"/>
        <v>0</v>
      </c>
      <c r="N153" s="323">
        <f t="shared" si="168"/>
        <v>0</v>
      </c>
      <c r="O153" s="323">
        <f t="shared" si="169"/>
        <v>0</v>
      </c>
      <c r="P153" s="323">
        <f t="shared" si="134"/>
        <v>0</v>
      </c>
      <c r="Q153" s="323">
        <f t="shared" si="135"/>
        <v>0</v>
      </c>
      <c r="R153" s="323">
        <f t="shared" si="136"/>
        <v>0</v>
      </c>
      <c r="S153" s="323">
        <f t="shared" si="137"/>
        <v>0</v>
      </c>
      <c r="T153" s="323">
        <f t="shared" si="170"/>
        <v>0</v>
      </c>
      <c r="U153" s="323">
        <f t="shared" si="171"/>
        <v>0</v>
      </c>
      <c r="V153" s="323">
        <f t="shared" si="138"/>
        <v>0</v>
      </c>
      <c r="W153" s="323">
        <f t="shared" si="139"/>
        <v>0</v>
      </c>
      <c r="X153" s="323">
        <f t="shared" si="140"/>
        <v>0</v>
      </c>
      <c r="Y153" s="323">
        <f t="shared" si="141"/>
        <v>0</v>
      </c>
      <c r="Z153" s="323">
        <f t="shared" si="142"/>
        <v>0</v>
      </c>
      <c r="AA153" s="323">
        <f t="shared" si="143"/>
        <v>0</v>
      </c>
      <c r="AB153" s="323">
        <f t="shared" si="144"/>
        <v>0</v>
      </c>
      <c r="AC153" s="323">
        <f t="shared" si="145"/>
        <v>0</v>
      </c>
      <c r="AD153" s="323">
        <f t="shared" si="146"/>
        <v>0</v>
      </c>
      <c r="AE153" s="323">
        <f t="shared" si="147"/>
        <v>0</v>
      </c>
      <c r="AF153" s="323">
        <f t="shared" si="172"/>
        <v>0</v>
      </c>
      <c r="AG153" s="323">
        <f t="shared" si="173"/>
        <v>0</v>
      </c>
      <c r="AH153" s="323">
        <f t="shared" si="148"/>
        <v>0</v>
      </c>
      <c r="AI153" s="323">
        <f t="shared" si="149"/>
        <v>0</v>
      </c>
      <c r="AJ153" s="323">
        <f t="shared" si="150"/>
        <v>0</v>
      </c>
      <c r="AK153" s="323">
        <f t="shared" si="151"/>
        <v>0</v>
      </c>
      <c r="AL153" s="323">
        <f t="shared" si="152"/>
        <v>0</v>
      </c>
      <c r="AM153" s="323">
        <f t="shared" si="153"/>
        <v>0</v>
      </c>
      <c r="AN153" s="323">
        <f t="shared" si="154"/>
        <v>0</v>
      </c>
      <c r="AO153" s="323">
        <f t="shared" si="155"/>
        <v>0</v>
      </c>
      <c r="AP153" s="323">
        <f t="shared" si="156"/>
        <v>0</v>
      </c>
      <c r="AQ153" s="323">
        <f t="shared" si="157"/>
        <v>0</v>
      </c>
      <c r="AR153" s="323">
        <f t="shared" si="158"/>
        <v>0</v>
      </c>
      <c r="AS153" s="323">
        <f t="shared" si="159"/>
        <v>0</v>
      </c>
      <c r="AT153" s="323">
        <f t="shared" si="160"/>
        <v>0</v>
      </c>
      <c r="AU153" s="323">
        <f t="shared" si="161"/>
        <v>0</v>
      </c>
      <c r="AV153" s="323">
        <f t="shared" si="162"/>
        <v>0</v>
      </c>
      <c r="AW153" s="323">
        <f t="shared" si="163"/>
        <v>0</v>
      </c>
      <c r="AX153" s="323">
        <f t="shared" si="164"/>
        <v>0</v>
      </c>
      <c r="AY153" s="323">
        <f t="shared" si="165"/>
        <v>0</v>
      </c>
      <c r="AZ153" s="323">
        <f t="shared" si="166"/>
        <v>0</v>
      </c>
      <c r="BA153" s="323">
        <f t="shared" si="167"/>
        <v>0</v>
      </c>
    </row>
    <row r="154" spans="1:53" s="320" customFormat="1" ht="16.5" customHeight="1">
      <c r="A154" s="63" t="str">
        <f t="array" ref="A154">IF(C154&lt;&gt;0,SUM(($C$11:C154&lt;&gt;0)*1),"")</f>
        <v/>
      </c>
      <c r="B154" s="321"/>
      <c r="C154" s="321"/>
      <c r="D154" s="321"/>
      <c r="E154" s="443"/>
      <c r="F154" s="377"/>
      <c r="G154" s="379"/>
      <c r="H154" s="379"/>
      <c r="I154" s="63" t="str">
        <f t="shared" si="129"/>
        <v/>
      </c>
      <c r="J154" s="323">
        <f t="shared" si="130"/>
        <v>0</v>
      </c>
      <c r="K154" s="323">
        <f t="shared" si="131"/>
        <v>0</v>
      </c>
      <c r="L154" s="323">
        <f t="shared" si="132"/>
        <v>0</v>
      </c>
      <c r="M154" s="323">
        <f t="shared" si="133"/>
        <v>0</v>
      </c>
      <c r="N154" s="323">
        <f t="shared" si="168"/>
        <v>0</v>
      </c>
      <c r="O154" s="323">
        <f t="shared" si="169"/>
        <v>0</v>
      </c>
      <c r="P154" s="323">
        <f t="shared" si="134"/>
        <v>0</v>
      </c>
      <c r="Q154" s="323">
        <f t="shared" si="135"/>
        <v>0</v>
      </c>
      <c r="R154" s="323">
        <f t="shared" si="136"/>
        <v>0</v>
      </c>
      <c r="S154" s="323">
        <f t="shared" si="137"/>
        <v>0</v>
      </c>
      <c r="T154" s="323">
        <f t="shared" si="170"/>
        <v>0</v>
      </c>
      <c r="U154" s="323">
        <f t="shared" si="171"/>
        <v>0</v>
      </c>
      <c r="V154" s="323">
        <f t="shared" si="138"/>
        <v>0</v>
      </c>
      <c r="W154" s="323">
        <f t="shared" si="139"/>
        <v>0</v>
      </c>
      <c r="X154" s="323">
        <f t="shared" si="140"/>
        <v>0</v>
      </c>
      <c r="Y154" s="323">
        <f t="shared" si="141"/>
        <v>0</v>
      </c>
      <c r="Z154" s="323">
        <f t="shared" si="142"/>
        <v>0</v>
      </c>
      <c r="AA154" s="323">
        <f t="shared" si="143"/>
        <v>0</v>
      </c>
      <c r="AB154" s="323">
        <f t="shared" si="144"/>
        <v>0</v>
      </c>
      <c r="AC154" s="323">
        <f t="shared" si="145"/>
        <v>0</v>
      </c>
      <c r="AD154" s="323">
        <f t="shared" si="146"/>
        <v>0</v>
      </c>
      <c r="AE154" s="323">
        <f t="shared" si="147"/>
        <v>0</v>
      </c>
      <c r="AF154" s="323">
        <f t="shared" si="172"/>
        <v>0</v>
      </c>
      <c r="AG154" s="323">
        <f t="shared" si="173"/>
        <v>0</v>
      </c>
      <c r="AH154" s="323">
        <f t="shared" si="148"/>
        <v>0</v>
      </c>
      <c r="AI154" s="323">
        <f t="shared" si="149"/>
        <v>0</v>
      </c>
      <c r="AJ154" s="323">
        <f t="shared" si="150"/>
        <v>0</v>
      </c>
      <c r="AK154" s="323">
        <f t="shared" si="151"/>
        <v>0</v>
      </c>
      <c r="AL154" s="323">
        <f t="shared" si="152"/>
        <v>0</v>
      </c>
      <c r="AM154" s="323">
        <f t="shared" si="153"/>
        <v>0</v>
      </c>
      <c r="AN154" s="323">
        <f t="shared" si="154"/>
        <v>0</v>
      </c>
      <c r="AO154" s="323">
        <f t="shared" si="155"/>
        <v>0</v>
      </c>
      <c r="AP154" s="323">
        <f t="shared" si="156"/>
        <v>0</v>
      </c>
      <c r="AQ154" s="323">
        <f t="shared" si="157"/>
        <v>0</v>
      </c>
      <c r="AR154" s="323">
        <f t="shared" si="158"/>
        <v>0</v>
      </c>
      <c r="AS154" s="323">
        <f t="shared" si="159"/>
        <v>0</v>
      </c>
      <c r="AT154" s="323">
        <f t="shared" si="160"/>
        <v>0</v>
      </c>
      <c r="AU154" s="323">
        <f t="shared" si="161"/>
        <v>0</v>
      </c>
      <c r="AV154" s="323">
        <f t="shared" si="162"/>
        <v>0</v>
      </c>
      <c r="AW154" s="323">
        <f t="shared" si="163"/>
        <v>0</v>
      </c>
      <c r="AX154" s="323">
        <f t="shared" si="164"/>
        <v>0</v>
      </c>
      <c r="AY154" s="323">
        <f t="shared" si="165"/>
        <v>0</v>
      </c>
      <c r="AZ154" s="323">
        <f t="shared" si="166"/>
        <v>0</v>
      </c>
      <c r="BA154" s="323">
        <f t="shared" si="167"/>
        <v>0</v>
      </c>
    </row>
    <row r="155" spans="1:53" s="320" customFormat="1" ht="16.5" customHeight="1">
      <c r="A155" s="63" t="str">
        <f t="array" ref="A155">IF(C155&lt;&gt;0,SUM(($C$11:C155&lt;&gt;0)*1),"")</f>
        <v/>
      </c>
      <c r="B155" s="321"/>
      <c r="C155" s="321"/>
      <c r="D155" s="321"/>
      <c r="E155" s="443"/>
      <c r="F155" s="377"/>
      <c r="G155" s="379"/>
      <c r="H155" s="379"/>
      <c r="I155" s="63" t="str">
        <f t="shared" si="129"/>
        <v/>
      </c>
      <c r="J155" s="323">
        <f t="shared" si="130"/>
        <v>0</v>
      </c>
      <c r="K155" s="323">
        <f t="shared" si="131"/>
        <v>0</v>
      </c>
      <c r="L155" s="323">
        <f t="shared" si="132"/>
        <v>0</v>
      </c>
      <c r="M155" s="323">
        <f t="shared" si="133"/>
        <v>0</v>
      </c>
      <c r="N155" s="323">
        <f t="shared" si="168"/>
        <v>0</v>
      </c>
      <c r="O155" s="323">
        <f t="shared" si="169"/>
        <v>0</v>
      </c>
      <c r="P155" s="323">
        <f t="shared" si="134"/>
        <v>0</v>
      </c>
      <c r="Q155" s="323">
        <f t="shared" si="135"/>
        <v>0</v>
      </c>
      <c r="R155" s="323">
        <f t="shared" si="136"/>
        <v>0</v>
      </c>
      <c r="S155" s="323">
        <f t="shared" si="137"/>
        <v>0</v>
      </c>
      <c r="T155" s="323">
        <f t="shared" si="170"/>
        <v>0</v>
      </c>
      <c r="U155" s="323">
        <f t="shared" si="171"/>
        <v>0</v>
      </c>
      <c r="V155" s="323">
        <f t="shared" si="138"/>
        <v>0</v>
      </c>
      <c r="W155" s="323">
        <f t="shared" si="139"/>
        <v>0</v>
      </c>
      <c r="X155" s="323">
        <f t="shared" si="140"/>
        <v>0</v>
      </c>
      <c r="Y155" s="323">
        <f t="shared" si="141"/>
        <v>0</v>
      </c>
      <c r="Z155" s="323">
        <f t="shared" si="142"/>
        <v>0</v>
      </c>
      <c r="AA155" s="323">
        <f t="shared" si="143"/>
        <v>0</v>
      </c>
      <c r="AB155" s="323">
        <f t="shared" si="144"/>
        <v>0</v>
      </c>
      <c r="AC155" s="323">
        <f t="shared" si="145"/>
        <v>0</v>
      </c>
      <c r="AD155" s="323">
        <f t="shared" si="146"/>
        <v>0</v>
      </c>
      <c r="AE155" s="323">
        <f t="shared" si="147"/>
        <v>0</v>
      </c>
      <c r="AF155" s="323">
        <f t="shared" si="172"/>
        <v>0</v>
      </c>
      <c r="AG155" s="323">
        <f t="shared" si="173"/>
        <v>0</v>
      </c>
      <c r="AH155" s="323">
        <f t="shared" si="148"/>
        <v>0</v>
      </c>
      <c r="AI155" s="323">
        <f t="shared" si="149"/>
        <v>0</v>
      </c>
      <c r="AJ155" s="323">
        <f t="shared" si="150"/>
        <v>0</v>
      </c>
      <c r="AK155" s="323">
        <f t="shared" si="151"/>
        <v>0</v>
      </c>
      <c r="AL155" s="323">
        <f t="shared" si="152"/>
        <v>0</v>
      </c>
      <c r="AM155" s="323">
        <f t="shared" si="153"/>
        <v>0</v>
      </c>
      <c r="AN155" s="323">
        <f t="shared" si="154"/>
        <v>0</v>
      </c>
      <c r="AO155" s="323">
        <f t="shared" si="155"/>
        <v>0</v>
      </c>
      <c r="AP155" s="323">
        <f t="shared" si="156"/>
        <v>0</v>
      </c>
      <c r="AQ155" s="323">
        <f t="shared" si="157"/>
        <v>0</v>
      </c>
      <c r="AR155" s="323">
        <f t="shared" si="158"/>
        <v>0</v>
      </c>
      <c r="AS155" s="323">
        <f t="shared" si="159"/>
        <v>0</v>
      </c>
      <c r="AT155" s="323">
        <f t="shared" si="160"/>
        <v>0</v>
      </c>
      <c r="AU155" s="323">
        <f t="shared" si="161"/>
        <v>0</v>
      </c>
      <c r="AV155" s="323">
        <f t="shared" si="162"/>
        <v>0</v>
      </c>
      <c r="AW155" s="323">
        <f t="shared" si="163"/>
        <v>0</v>
      </c>
      <c r="AX155" s="323">
        <f t="shared" si="164"/>
        <v>0</v>
      </c>
      <c r="AY155" s="323">
        <f t="shared" si="165"/>
        <v>0</v>
      </c>
      <c r="AZ155" s="323">
        <f t="shared" si="166"/>
        <v>0</v>
      </c>
      <c r="BA155" s="323">
        <f t="shared" si="167"/>
        <v>0</v>
      </c>
    </row>
    <row r="156" spans="1:53" s="320" customFormat="1" ht="16.5" customHeight="1">
      <c r="A156" s="63" t="str">
        <f t="array" ref="A156">IF(C156&lt;&gt;0,SUM(($C$11:C156&lt;&gt;0)*1),"")</f>
        <v/>
      </c>
      <c r="B156" s="321"/>
      <c r="C156" s="321"/>
      <c r="D156" s="321"/>
      <c r="E156" s="443"/>
      <c r="F156" s="377"/>
      <c r="G156" s="379"/>
      <c r="H156" s="379"/>
      <c r="I156" s="63" t="str">
        <f t="shared" si="129"/>
        <v/>
      </c>
      <c r="J156" s="323">
        <f t="shared" si="130"/>
        <v>0</v>
      </c>
      <c r="K156" s="323">
        <f t="shared" si="131"/>
        <v>0</v>
      </c>
      <c r="L156" s="323">
        <f t="shared" si="132"/>
        <v>0</v>
      </c>
      <c r="M156" s="323">
        <f t="shared" si="133"/>
        <v>0</v>
      </c>
      <c r="N156" s="323">
        <f t="shared" si="168"/>
        <v>0</v>
      </c>
      <c r="O156" s="323">
        <f t="shared" si="169"/>
        <v>0</v>
      </c>
      <c r="P156" s="323">
        <f t="shared" si="134"/>
        <v>0</v>
      </c>
      <c r="Q156" s="323">
        <f t="shared" si="135"/>
        <v>0</v>
      </c>
      <c r="R156" s="323">
        <f t="shared" si="136"/>
        <v>0</v>
      </c>
      <c r="S156" s="323">
        <f t="shared" si="137"/>
        <v>0</v>
      </c>
      <c r="T156" s="323">
        <f t="shared" si="170"/>
        <v>0</v>
      </c>
      <c r="U156" s="323">
        <f t="shared" si="171"/>
        <v>0</v>
      </c>
      <c r="V156" s="323">
        <f t="shared" si="138"/>
        <v>0</v>
      </c>
      <c r="W156" s="323">
        <f t="shared" si="139"/>
        <v>0</v>
      </c>
      <c r="X156" s="323">
        <f t="shared" si="140"/>
        <v>0</v>
      </c>
      <c r="Y156" s="323">
        <f t="shared" si="141"/>
        <v>0</v>
      </c>
      <c r="Z156" s="323">
        <f t="shared" si="142"/>
        <v>0</v>
      </c>
      <c r="AA156" s="323">
        <f t="shared" si="143"/>
        <v>0</v>
      </c>
      <c r="AB156" s="323">
        <f t="shared" si="144"/>
        <v>0</v>
      </c>
      <c r="AC156" s="323">
        <f t="shared" si="145"/>
        <v>0</v>
      </c>
      <c r="AD156" s="323">
        <f t="shared" si="146"/>
        <v>0</v>
      </c>
      <c r="AE156" s="323">
        <f t="shared" si="147"/>
        <v>0</v>
      </c>
      <c r="AF156" s="323">
        <f t="shared" si="172"/>
        <v>0</v>
      </c>
      <c r="AG156" s="323">
        <f t="shared" si="173"/>
        <v>0</v>
      </c>
      <c r="AH156" s="323">
        <f t="shared" si="148"/>
        <v>0</v>
      </c>
      <c r="AI156" s="323">
        <f t="shared" si="149"/>
        <v>0</v>
      </c>
      <c r="AJ156" s="323">
        <f t="shared" si="150"/>
        <v>0</v>
      </c>
      <c r="AK156" s="323">
        <f t="shared" si="151"/>
        <v>0</v>
      </c>
      <c r="AL156" s="323">
        <f t="shared" si="152"/>
        <v>0</v>
      </c>
      <c r="AM156" s="323">
        <f t="shared" si="153"/>
        <v>0</v>
      </c>
      <c r="AN156" s="323">
        <f t="shared" si="154"/>
        <v>0</v>
      </c>
      <c r="AO156" s="323">
        <f t="shared" si="155"/>
        <v>0</v>
      </c>
      <c r="AP156" s="323">
        <f t="shared" si="156"/>
        <v>0</v>
      </c>
      <c r="AQ156" s="323">
        <f t="shared" si="157"/>
        <v>0</v>
      </c>
      <c r="AR156" s="323">
        <f t="shared" si="158"/>
        <v>0</v>
      </c>
      <c r="AS156" s="323">
        <f t="shared" si="159"/>
        <v>0</v>
      </c>
      <c r="AT156" s="323">
        <f t="shared" si="160"/>
        <v>0</v>
      </c>
      <c r="AU156" s="323">
        <f t="shared" si="161"/>
        <v>0</v>
      </c>
      <c r="AV156" s="323">
        <f t="shared" si="162"/>
        <v>0</v>
      </c>
      <c r="AW156" s="323">
        <f t="shared" si="163"/>
        <v>0</v>
      </c>
      <c r="AX156" s="323">
        <f t="shared" si="164"/>
        <v>0</v>
      </c>
      <c r="AY156" s="323">
        <f t="shared" si="165"/>
        <v>0</v>
      </c>
      <c r="AZ156" s="323">
        <f t="shared" si="166"/>
        <v>0</v>
      </c>
      <c r="BA156" s="323">
        <f t="shared" si="167"/>
        <v>0</v>
      </c>
    </row>
    <row r="157" spans="1:53" s="320" customFormat="1" ht="16.5" customHeight="1">
      <c r="A157" s="63" t="str">
        <f t="array" ref="A157">IF(C157&lt;&gt;0,SUM(($C$11:C157&lt;&gt;0)*1),"")</f>
        <v/>
      </c>
      <c r="B157" s="321"/>
      <c r="C157" s="321"/>
      <c r="D157" s="321"/>
      <c r="E157" s="443"/>
      <c r="F157" s="377"/>
      <c r="G157" s="379"/>
      <c r="H157" s="379"/>
      <c r="I157" s="63" t="str">
        <f t="shared" si="129"/>
        <v/>
      </c>
      <c r="J157" s="323">
        <f t="shared" si="130"/>
        <v>0</v>
      </c>
      <c r="K157" s="323">
        <f t="shared" si="131"/>
        <v>0</v>
      </c>
      <c r="L157" s="323">
        <f t="shared" si="132"/>
        <v>0</v>
      </c>
      <c r="M157" s="323">
        <f t="shared" si="133"/>
        <v>0</v>
      </c>
      <c r="N157" s="323">
        <f t="shared" si="168"/>
        <v>0</v>
      </c>
      <c r="O157" s="323">
        <f t="shared" si="169"/>
        <v>0</v>
      </c>
      <c r="P157" s="323">
        <f t="shared" si="134"/>
        <v>0</v>
      </c>
      <c r="Q157" s="323">
        <f t="shared" si="135"/>
        <v>0</v>
      </c>
      <c r="R157" s="323">
        <f t="shared" si="136"/>
        <v>0</v>
      </c>
      <c r="S157" s="323">
        <f t="shared" si="137"/>
        <v>0</v>
      </c>
      <c r="T157" s="323">
        <f t="shared" si="170"/>
        <v>0</v>
      </c>
      <c r="U157" s="323">
        <f t="shared" si="171"/>
        <v>0</v>
      </c>
      <c r="V157" s="323">
        <f t="shared" si="138"/>
        <v>0</v>
      </c>
      <c r="W157" s="323">
        <f t="shared" si="139"/>
        <v>0</v>
      </c>
      <c r="X157" s="323">
        <f t="shared" si="140"/>
        <v>0</v>
      </c>
      <c r="Y157" s="323">
        <f t="shared" si="141"/>
        <v>0</v>
      </c>
      <c r="Z157" s="323">
        <f t="shared" si="142"/>
        <v>0</v>
      </c>
      <c r="AA157" s="323">
        <f t="shared" si="143"/>
        <v>0</v>
      </c>
      <c r="AB157" s="323">
        <f t="shared" si="144"/>
        <v>0</v>
      </c>
      <c r="AC157" s="323">
        <f t="shared" si="145"/>
        <v>0</v>
      </c>
      <c r="AD157" s="323">
        <f t="shared" si="146"/>
        <v>0</v>
      </c>
      <c r="AE157" s="323">
        <f t="shared" si="147"/>
        <v>0</v>
      </c>
      <c r="AF157" s="323">
        <f t="shared" si="172"/>
        <v>0</v>
      </c>
      <c r="AG157" s="323">
        <f t="shared" si="173"/>
        <v>0</v>
      </c>
      <c r="AH157" s="323">
        <f t="shared" si="148"/>
        <v>0</v>
      </c>
      <c r="AI157" s="323">
        <f t="shared" si="149"/>
        <v>0</v>
      </c>
      <c r="AJ157" s="323">
        <f t="shared" si="150"/>
        <v>0</v>
      </c>
      <c r="AK157" s="323">
        <f t="shared" si="151"/>
        <v>0</v>
      </c>
      <c r="AL157" s="323">
        <f t="shared" si="152"/>
        <v>0</v>
      </c>
      <c r="AM157" s="323">
        <f t="shared" si="153"/>
        <v>0</v>
      </c>
      <c r="AN157" s="323">
        <f t="shared" si="154"/>
        <v>0</v>
      </c>
      <c r="AO157" s="323">
        <f t="shared" si="155"/>
        <v>0</v>
      </c>
      <c r="AP157" s="323">
        <f t="shared" si="156"/>
        <v>0</v>
      </c>
      <c r="AQ157" s="323">
        <f t="shared" si="157"/>
        <v>0</v>
      </c>
      <c r="AR157" s="323">
        <f t="shared" si="158"/>
        <v>0</v>
      </c>
      <c r="AS157" s="323">
        <f t="shared" si="159"/>
        <v>0</v>
      </c>
      <c r="AT157" s="323">
        <f t="shared" si="160"/>
        <v>0</v>
      </c>
      <c r="AU157" s="323">
        <f t="shared" si="161"/>
        <v>0</v>
      </c>
      <c r="AV157" s="323">
        <f t="shared" si="162"/>
        <v>0</v>
      </c>
      <c r="AW157" s="323">
        <f t="shared" si="163"/>
        <v>0</v>
      </c>
      <c r="AX157" s="323">
        <f t="shared" si="164"/>
        <v>0</v>
      </c>
      <c r="AY157" s="323">
        <f t="shared" si="165"/>
        <v>0</v>
      </c>
      <c r="AZ157" s="323">
        <f t="shared" si="166"/>
        <v>0</v>
      </c>
      <c r="BA157" s="323">
        <f t="shared" si="167"/>
        <v>0</v>
      </c>
    </row>
    <row r="158" spans="1:53" s="320" customFormat="1" ht="16.5" customHeight="1">
      <c r="A158" s="63" t="str">
        <f t="array" ref="A158">IF(C158&lt;&gt;0,SUM(($C$11:C158&lt;&gt;0)*1),"")</f>
        <v/>
      </c>
      <c r="B158" s="321"/>
      <c r="C158" s="321"/>
      <c r="D158" s="321"/>
      <c r="E158" s="443"/>
      <c r="F158" s="377"/>
      <c r="G158" s="379"/>
      <c r="H158" s="379"/>
      <c r="I158" s="63" t="str">
        <f t="shared" si="129"/>
        <v/>
      </c>
      <c r="J158" s="323">
        <f t="shared" si="130"/>
        <v>0</v>
      </c>
      <c r="K158" s="323">
        <f t="shared" si="131"/>
        <v>0</v>
      </c>
      <c r="L158" s="323">
        <f t="shared" si="132"/>
        <v>0</v>
      </c>
      <c r="M158" s="323">
        <f t="shared" si="133"/>
        <v>0</v>
      </c>
      <c r="N158" s="323">
        <f t="shared" si="168"/>
        <v>0</v>
      </c>
      <c r="O158" s="323">
        <f t="shared" si="169"/>
        <v>0</v>
      </c>
      <c r="P158" s="323">
        <f t="shared" si="134"/>
        <v>0</v>
      </c>
      <c r="Q158" s="323">
        <f t="shared" si="135"/>
        <v>0</v>
      </c>
      <c r="R158" s="323">
        <f t="shared" si="136"/>
        <v>0</v>
      </c>
      <c r="S158" s="323">
        <f t="shared" si="137"/>
        <v>0</v>
      </c>
      <c r="T158" s="323">
        <f t="shared" si="170"/>
        <v>0</v>
      </c>
      <c r="U158" s="323">
        <f t="shared" si="171"/>
        <v>0</v>
      </c>
      <c r="V158" s="323">
        <f t="shared" si="138"/>
        <v>0</v>
      </c>
      <c r="W158" s="323">
        <f t="shared" si="139"/>
        <v>0</v>
      </c>
      <c r="X158" s="323">
        <f t="shared" si="140"/>
        <v>0</v>
      </c>
      <c r="Y158" s="323">
        <f t="shared" si="141"/>
        <v>0</v>
      </c>
      <c r="Z158" s="323">
        <f t="shared" si="142"/>
        <v>0</v>
      </c>
      <c r="AA158" s="323">
        <f t="shared" si="143"/>
        <v>0</v>
      </c>
      <c r="AB158" s="323">
        <f t="shared" si="144"/>
        <v>0</v>
      </c>
      <c r="AC158" s="323">
        <f t="shared" si="145"/>
        <v>0</v>
      </c>
      <c r="AD158" s="323">
        <f t="shared" si="146"/>
        <v>0</v>
      </c>
      <c r="AE158" s="323">
        <f t="shared" si="147"/>
        <v>0</v>
      </c>
      <c r="AF158" s="323">
        <f t="shared" si="172"/>
        <v>0</v>
      </c>
      <c r="AG158" s="323">
        <f t="shared" si="173"/>
        <v>0</v>
      </c>
      <c r="AH158" s="323">
        <f t="shared" si="148"/>
        <v>0</v>
      </c>
      <c r="AI158" s="323">
        <f t="shared" si="149"/>
        <v>0</v>
      </c>
      <c r="AJ158" s="323">
        <f t="shared" si="150"/>
        <v>0</v>
      </c>
      <c r="AK158" s="323">
        <f t="shared" si="151"/>
        <v>0</v>
      </c>
      <c r="AL158" s="323">
        <f t="shared" si="152"/>
        <v>0</v>
      </c>
      <c r="AM158" s="323">
        <f t="shared" si="153"/>
        <v>0</v>
      </c>
      <c r="AN158" s="323">
        <f t="shared" si="154"/>
        <v>0</v>
      </c>
      <c r="AO158" s="323">
        <f t="shared" si="155"/>
        <v>0</v>
      </c>
      <c r="AP158" s="323">
        <f t="shared" si="156"/>
        <v>0</v>
      </c>
      <c r="AQ158" s="323">
        <f t="shared" si="157"/>
        <v>0</v>
      </c>
      <c r="AR158" s="323">
        <f t="shared" si="158"/>
        <v>0</v>
      </c>
      <c r="AS158" s="323">
        <f t="shared" si="159"/>
        <v>0</v>
      </c>
      <c r="AT158" s="323">
        <f t="shared" si="160"/>
        <v>0</v>
      </c>
      <c r="AU158" s="323">
        <f t="shared" si="161"/>
        <v>0</v>
      </c>
      <c r="AV158" s="323">
        <f t="shared" si="162"/>
        <v>0</v>
      </c>
      <c r="AW158" s="323">
        <f t="shared" si="163"/>
        <v>0</v>
      </c>
      <c r="AX158" s="323">
        <f t="shared" si="164"/>
        <v>0</v>
      </c>
      <c r="AY158" s="323">
        <f t="shared" si="165"/>
        <v>0</v>
      </c>
      <c r="AZ158" s="323">
        <f t="shared" si="166"/>
        <v>0</v>
      </c>
      <c r="BA158" s="323">
        <f t="shared" si="167"/>
        <v>0</v>
      </c>
    </row>
    <row r="159" spans="1:53" s="320" customFormat="1" ht="16.5" customHeight="1">
      <c r="A159" s="63" t="str">
        <f t="array" ref="A159">IF(C159&lt;&gt;0,SUM(($C$11:C159&lt;&gt;0)*1),"")</f>
        <v/>
      </c>
      <c r="B159" s="321"/>
      <c r="C159" s="321"/>
      <c r="D159" s="321"/>
      <c r="E159" s="443"/>
      <c r="F159" s="377"/>
      <c r="G159" s="379"/>
      <c r="H159" s="379"/>
      <c r="I159" s="63" t="str">
        <f t="shared" si="129"/>
        <v/>
      </c>
      <c r="J159" s="323">
        <f t="shared" si="130"/>
        <v>0</v>
      </c>
      <c r="K159" s="323">
        <f t="shared" si="131"/>
        <v>0</v>
      </c>
      <c r="L159" s="323">
        <f t="shared" si="132"/>
        <v>0</v>
      </c>
      <c r="M159" s="323">
        <f t="shared" si="133"/>
        <v>0</v>
      </c>
      <c r="N159" s="323">
        <f t="shared" si="168"/>
        <v>0</v>
      </c>
      <c r="O159" s="323">
        <f t="shared" si="169"/>
        <v>0</v>
      </c>
      <c r="P159" s="323">
        <f t="shared" si="134"/>
        <v>0</v>
      </c>
      <c r="Q159" s="323">
        <f t="shared" si="135"/>
        <v>0</v>
      </c>
      <c r="R159" s="323">
        <f t="shared" si="136"/>
        <v>0</v>
      </c>
      <c r="S159" s="323">
        <f t="shared" si="137"/>
        <v>0</v>
      </c>
      <c r="T159" s="323">
        <f t="shared" si="170"/>
        <v>0</v>
      </c>
      <c r="U159" s="323">
        <f t="shared" si="171"/>
        <v>0</v>
      </c>
      <c r="V159" s="323">
        <f t="shared" si="138"/>
        <v>0</v>
      </c>
      <c r="W159" s="323">
        <f t="shared" si="139"/>
        <v>0</v>
      </c>
      <c r="X159" s="323">
        <f t="shared" si="140"/>
        <v>0</v>
      </c>
      <c r="Y159" s="323">
        <f t="shared" si="141"/>
        <v>0</v>
      </c>
      <c r="Z159" s="323">
        <f t="shared" si="142"/>
        <v>0</v>
      </c>
      <c r="AA159" s="323">
        <f t="shared" si="143"/>
        <v>0</v>
      </c>
      <c r="AB159" s="323">
        <f t="shared" si="144"/>
        <v>0</v>
      </c>
      <c r="AC159" s="323">
        <f t="shared" si="145"/>
        <v>0</v>
      </c>
      <c r="AD159" s="323">
        <f t="shared" si="146"/>
        <v>0</v>
      </c>
      <c r="AE159" s="323">
        <f t="shared" si="147"/>
        <v>0</v>
      </c>
      <c r="AF159" s="323">
        <f t="shared" si="172"/>
        <v>0</v>
      </c>
      <c r="AG159" s="323">
        <f t="shared" si="173"/>
        <v>0</v>
      </c>
      <c r="AH159" s="323">
        <f t="shared" si="148"/>
        <v>0</v>
      </c>
      <c r="AI159" s="323">
        <f t="shared" si="149"/>
        <v>0</v>
      </c>
      <c r="AJ159" s="323">
        <f t="shared" si="150"/>
        <v>0</v>
      </c>
      <c r="AK159" s="323">
        <f t="shared" si="151"/>
        <v>0</v>
      </c>
      <c r="AL159" s="323">
        <f t="shared" si="152"/>
        <v>0</v>
      </c>
      <c r="AM159" s="323">
        <f t="shared" si="153"/>
        <v>0</v>
      </c>
      <c r="AN159" s="323">
        <f t="shared" si="154"/>
        <v>0</v>
      </c>
      <c r="AO159" s="323">
        <f t="shared" si="155"/>
        <v>0</v>
      </c>
      <c r="AP159" s="323">
        <f t="shared" si="156"/>
        <v>0</v>
      </c>
      <c r="AQ159" s="323">
        <f t="shared" si="157"/>
        <v>0</v>
      </c>
      <c r="AR159" s="323">
        <f t="shared" si="158"/>
        <v>0</v>
      </c>
      <c r="AS159" s="323">
        <f t="shared" si="159"/>
        <v>0</v>
      </c>
      <c r="AT159" s="323">
        <f t="shared" si="160"/>
        <v>0</v>
      </c>
      <c r="AU159" s="323">
        <f t="shared" si="161"/>
        <v>0</v>
      </c>
      <c r="AV159" s="323">
        <f t="shared" si="162"/>
        <v>0</v>
      </c>
      <c r="AW159" s="323">
        <f t="shared" si="163"/>
        <v>0</v>
      </c>
      <c r="AX159" s="323">
        <f t="shared" si="164"/>
        <v>0</v>
      </c>
      <c r="AY159" s="323">
        <f t="shared" si="165"/>
        <v>0</v>
      </c>
      <c r="AZ159" s="323">
        <f t="shared" si="166"/>
        <v>0</v>
      </c>
      <c r="BA159" s="323">
        <f t="shared" si="167"/>
        <v>0</v>
      </c>
    </row>
    <row r="160" spans="1:53" s="320" customFormat="1" ht="16.5" customHeight="1">
      <c r="A160" s="63" t="str">
        <f t="array" ref="A160">IF(C160&lt;&gt;0,SUM(($C$11:C160&lt;&gt;0)*1),"")</f>
        <v/>
      </c>
      <c r="B160" s="321"/>
      <c r="C160" s="321"/>
      <c r="D160" s="321"/>
      <c r="E160" s="443"/>
      <c r="F160" s="377"/>
      <c r="G160" s="379"/>
      <c r="H160" s="379"/>
      <c r="I160" s="63" t="str">
        <f t="shared" si="129"/>
        <v/>
      </c>
      <c r="J160" s="323">
        <f t="shared" si="130"/>
        <v>0</v>
      </c>
      <c r="K160" s="323">
        <f t="shared" si="131"/>
        <v>0</v>
      </c>
      <c r="L160" s="323">
        <f t="shared" si="132"/>
        <v>0</v>
      </c>
      <c r="M160" s="323">
        <f t="shared" si="133"/>
        <v>0</v>
      </c>
      <c r="N160" s="323">
        <f t="shared" si="168"/>
        <v>0</v>
      </c>
      <c r="O160" s="323">
        <f t="shared" si="169"/>
        <v>0</v>
      </c>
      <c r="P160" s="323">
        <f t="shared" si="134"/>
        <v>0</v>
      </c>
      <c r="Q160" s="323">
        <f t="shared" si="135"/>
        <v>0</v>
      </c>
      <c r="R160" s="323">
        <f t="shared" si="136"/>
        <v>0</v>
      </c>
      <c r="S160" s="323">
        <f t="shared" si="137"/>
        <v>0</v>
      </c>
      <c r="T160" s="323">
        <f t="shared" si="170"/>
        <v>0</v>
      </c>
      <c r="U160" s="323">
        <f t="shared" si="171"/>
        <v>0</v>
      </c>
      <c r="V160" s="323">
        <f t="shared" si="138"/>
        <v>0</v>
      </c>
      <c r="W160" s="323">
        <f t="shared" si="139"/>
        <v>0</v>
      </c>
      <c r="X160" s="323">
        <f t="shared" si="140"/>
        <v>0</v>
      </c>
      <c r="Y160" s="323">
        <f t="shared" si="141"/>
        <v>0</v>
      </c>
      <c r="Z160" s="323">
        <f t="shared" si="142"/>
        <v>0</v>
      </c>
      <c r="AA160" s="323">
        <f t="shared" si="143"/>
        <v>0</v>
      </c>
      <c r="AB160" s="323">
        <f t="shared" si="144"/>
        <v>0</v>
      </c>
      <c r="AC160" s="323">
        <f t="shared" si="145"/>
        <v>0</v>
      </c>
      <c r="AD160" s="323">
        <f t="shared" si="146"/>
        <v>0</v>
      </c>
      <c r="AE160" s="323">
        <f t="shared" si="147"/>
        <v>0</v>
      </c>
      <c r="AF160" s="323">
        <f t="shared" si="172"/>
        <v>0</v>
      </c>
      <c r="AG160" s="323">
        <f t="shared" si="173"/>
        <v>0</v>
      </c>
      <c r="AH160" s="323">
        <f t="shared" si="148"/>
        <v>0</v>
      </c>
      <c r="AI160" s="323">
        <f t="shared" si="149"/>
        <v>0</v>
      </c>
      <c r="AJ160" s="323">
        <f t="shared" si="150"/>
        <v>0</v>
      </c>
      <c r="AK160" s="323">
        <f t="shared" si="151"/>
        <v>0</v>
      </c>
      <c r="AL160" s="323">
        <f t="shared" si="152"/>
        <v>0</v>
      </c>
      <c r="AM160" s="323">
        <f t="shared" si="153"/>
        <v>0</v>
      </c>
      <c r="AN160" s="323">
        <f t="shared" si="154"/>
        <v>0</v>
      </c>
      <c r="AO160" s="323">
        <f t="shared" si="155"/>
        <v>0</v>
      </c>
      <c r="AP160" s="323">
        <f t="shared" si="156"/>
        <v>0</v>
      </c>
      <c r="AQ160" s="323">
        <f t="shared" si="157"/>
        <v>0</v>
      </c>
      <c r="AR160" s="323">
        <f t="shared" si="158"/>
        <v>0</v>
      </c>
      <c r="AS160" s="323">
        <f t="shared" si="159"/>
        <v>0</v>
      </c>
      <c r="AT160" s="323">
        <f t="shared" si="160"/>
        <v>0</v>
      </c>
      <c r="AU160" s="323">
        <f t="shared" si="161"/>
        <v>0</v>
      </c>
      <c r="AV160" s="323">
        <f t="shared" si="162"/>
        <v>0</v>
      </c>
      <c r="AW160" s="323">
        <f t="shared" si="163"/>
        <v>0</v>
      </c>
      <c r="AX160" s="323">
        <f t="shared" si="164"/>
        <v>0</v>
      </c>
      <c r="AY160" s="323">
        <f t="shared" si="165"/>
        <v>0</v>
      </c>
      <c r="AZ160" s="323">
        <f t="shared" si="166"/>
        <v>0</v>
      </c>
      <c r="BA160" s="323">
        <f t="shared" si="167"/>
        <v>0</v>
      </c>
    </row>
    <row r="161" spans="1:53" s="320" customFormat="1" ht="16.5" customHeight="1">
      <c r="A161" s="63" t="str">
        <f t="array" ref="A161">IF(C161&lt;&gt;0,SUM(($C$11:C161&lt;&gt;0)*1),"")</f>
        <v/>
      </c>
      <c r="B161" s="321"/>
      <c r="C161" s="321"/>
      <c r="D161" s="321"/>
      <c r="E161" s="443"/>
      <c r="F161" s="377"/>
      <c r="G161" s="379"/>
      <c r="H161" s="379"/>
      <c r="I161" s="63" t="str">
        <f t="shared" si="129"/>
        <v/>
      </c>
      <c r="J161" s="323">
        <f t="shared" si="130"/>
        <v>0</v>
      </c>
      <c r="K161" s="323">
        <f t="shared" si="131"/>
        <v>0</v>
      </c>
      <c r="L161" s="323">
        <f t="shared" si="132"/>
        <v>0</v>
      </c>
      <c r="M161" s="323">
        <f t="shared" si="133"/>
        <v>0</v>
      </c>
      <c r="N161" s="323">
        <f t="shared" si="168"/>
        <v>0</v>
      </c>
      <c r="O161" s="323">
        <f t="shared" si="169"/>
        <v>0</v>
      </c>
      <c r="P161" s="323">
        <f t="shared" si="134"/>
        <v>0</v>
      </c>
      <c r="Q161" s="323">
        <f t="shared" si="135"/>
        <v>0</v>
      </c>
      <c r="R161" s="323">
        <f t="shared" si="136"/>
        <v>0</v>
      </c>
      <c r="S161" s="323">
        <f t="shared" si="137"/>
        <v>0</v>
      </c>
      <c r="T161" s="323">
        <f t="shared" si="170"/>
        <v>0</v>
      </c>
      <c r="U161" s="323">
        <f t="shared" si="171"/>
        <v>0</v>
      </c>
      <c r="V161" s="323">
        <f t="shared" si="138"/>
        <v>0</v>
      </c>
      <c r="W161" s="323">
        <f t="shared" si="139"/>
        <v>0</v>
      </c>
      <c r="X161" s="323">
        <f t="shared" si="140"/>
        <v>0</v>
      </c>
      <c r="Y161" s="323">
        <f t="shared" si="141"/>
        <v>0</v>
      </c>
      <c r="Z161" s="323">
        <f t="shared" si="142"/>
        <v>0</v>
      </c>
      <c r="AA161" s="323">
        <f t="shared" si="143"/>
        <v>0</v>
      </c>
      <c r="AB161" s="323">
        <f t="shared" si="144"/>
        <v>0</v>
      </c>
      <c r="AC161" s="323">
        <f t="shared" si="145"/>
        <v>0</v>
      </c>
      <c r="AD161" s="323">
        <f t="shared" si="146"/>
        <v>0</v>
      </c>
      <c r="AE161" s="323">
        <f t="shared" si="147"/>
        <v>0</v>
      </c>
      <c r="AF161" s="323">
        <f t="shared" si="172"/>
        <v>0</v>
      </c>
      <c r="AG161" s="323">
        <f t="shared" si="173"/>
        <v>0</v>
      </c>
      <c r="AH161" s="323">
        <f t="shared" si="148"/>
        <v>0</v>
      </c>
      <c r="AI161" s="323">
        <f t="shared" si="149"/>
        <v>0</v>
      </c>
      <c r="AJ161" s="323">
        <f t="shared" si="150"/>
        <v>0</v>
      </c>
      <c r="AK161" s="323">
        <f t="shared" si="151"/>
        <v>0</v>
      </c>
      <c r="AL161" s="323">
        <f t="shared" si="152"/>
        <v>0</v>
      </c>
      <c r="AM161" s="323">
        <f t="shared" si="153"/>
        <v>0</v>
      </c>
      <c r="AN161" s="323">
        <f t="shared" si="154"/>
        <v>0</v>
      </c>
      <c r="AO161" s="323">
        <f t="shared" si="155"/>
        <v>0</v>
      </c>
      <c r="AP161" s="323">
        <f t="shared" si="156"/>
        <v>0</v>
      </c>
      <c r="AQ161" s="323">
        <f t="shared" si="157"/>
        <v>0</v>
      </c>
      <c r="AR161" s="323">
        <f t="shared" si="158"/>
        <v>0</v>
      </c>
      <c r="AS161" s="323">
        <f t="shared" si="159"/>
        <v>0</v>
      </c>
      <c r="AT161" s="323">
        <f t="shared" si="160"/>
        <v>0</v>
      </c>
      <c r="AU161" s="323">
        <f t="shared" si="161"/>
        <v>0</v>
      </c>
      <c r="AV161" s="323">
        <f t="shared" si="162"/>
        <v>0</v>
      </c>
      <c r="AW161" s="323">
        <f t="shared" si="163"/>
        <v>0</v>
      </c>
      <c r="AX161" s="323">
        <f t="shared" si="164"/>
        <v>0</v>
      </c>
      <c r="AY161" s="323">
        <f t="shared" si="165"/>
        <v>0</v>
      </c>
      <c r="AZ161" s="323">
        <f t="shared" si="166"/>
        <v>0</v>
      </c>
      <c r="BA161" s="323">
        <f t="shared" si="167"/>
        <v>0</v>
      </c>
    </row>
    <row r="162" spans="1:53" s="320" customFormat="1" ht="16.5" customHeight="1">
      <c r="A162" s="63" t="str">
        <f t="array" ref="A162">IF(C162&lt;&gt;0,SUM(($C$11:C162&lt;&gt;0)*1),"")</f>
        <v/>
      </c>
      <c r="B162" s="321"/>
      <c r="C162" s="321"/>
      <c r="D162" s="321"/>
      <c r="E162" s="443"/>
      <c r="F162" s="377"/>
      <c r="G162" s="379"/>
      <c r="H162" s="379"/>
      <c r="I162" s="63" t="str">
        <f t="shared" si="129"/>
        <v/>
      </c>
      <c r="J162" s="323">
        <f t="shared" si="130"/>
        <v>0</v>
      </c>
      <c r="K162" s="323">
        <f t="shared" si="131"/>
        <v>0</v>
      </c>
      <c r="L162" s="323">
        <f t="shared" si="132"/>
        <v>0</v>
      </c>
      <c r="M162" s="323">
        <f t="shared" si="133"/>
        <v>0</v>
      </c>
      <c r="N162" s="323">
        <f t="shared" si="168"/>
        <v>0</v>
      </c>
      <c r="O162" s="323">
        <f t="shared" si="169"/>
        <v>0</v>
      </c>
      <c r="P162" s="323">
        <f t="shared" si="134"/>
        <v>0</v>
      </c>
      <c r="Q162" s="323">
        <f t="shared" si="135"/>
        <v>0</v>
      </c>
      <c r="R162" s="323">
        <f t="shared" si="136"/>
        <v>0</v>
      </c>
      <c r="S162" s="323">
        <f t="shared" si="137"/>
        <v>0</v>
      </c>
      <c r="T162" s="323">
        <f t="shared" si="170"/>
        <v>0</v>
      </c>
      <c r="U162" s="323">
        <f t="shared" si="171"/>
        <v>0</v>
      </c>
      <c r="V162" s="323">
        <f t="shared" si="138"/>
        <v>0</v>
      </c>
      <c r="W162" s="323">
        <f t="shared" si="139"/>
        <v>0</v>
      </c>
      <c r="X162" s="323">
        <f t="shared" si="140"/>
        <v>0</v>
      </c>
      <c r="Y162" s="323">
        <f t="shared" si="141"/>
        <v>0</v>
      </c>
      <c r="Z162" s="323">
        <f t="shared" si="142"/>
        <v>0</v>
      </c>
      <c r="AA162" s="323">
        <f t="shared" si="143"/>
        <v>0</v>
      </c>
      <c r="AB162" s="323">
        <f t="shared" si="144"/>
        <v>0</v>
      </c>
      <c r="AC162" s="323">
        <f t="shared" si="145"/>
        <v>0</v>
      </c>
      <c r="AD162" s="323">
        <f t="shared" si="146"/>
        <v>0</v>
      </c>
      <c r="AE162" s="323">
        <f t="shared" si="147"/>
        <v>0</v>
      </c>
      <c r="AF162" s="323">
        <f t="shared" si="172"/>
        <v>0</v>
      </c>
      <c r="AG162" s="323">
        <f t="shared" si="173"/>
        <v>0</v>
      </c>
      <c r="AH162" s="323">
        <f t="shared" si="148"/>
        <v>0</v>
      </c>
      <c r="AI162" s="323">
        <f t="shared" si="149"/>
        <v>0</v>
      </c>
      <c r="AJ162" s="323">
        <f t="shared" si="150"/>
        <v>0</v>
      </c>
      <c r="AK162" s="323">
        <f t="shared" si="151"/>
        <v>0</v>
      </c>
      <c r="AL162" s="323">
        <f t="shared" si="152"/>
        <v>0</v>
      </c>
      <c r="AM162" s="323">
        <f t="shared" si="153"/>
        <v>0</v>
      </c>
      <c r="AN162" s="323">
        <f t="shared" si="154"/>
        <v>0</v>
      </c>
      <c r="AO162" s="323">
        <f t="shared" si="155"/>
        <v>0</v>
      </c>
      <c r="AP162" s="323">
        <f t="shared" si="156"/>
        <v>0</v>
      </c>
      <c r="AQ162" s="323">
        <f t="shared" si="157"/>
        <v>0</v>
      </c>
      <c r="AR162" s="323">
        <f t="shared" si="158"/>
        <v>0</v>
      </c>
      <c r="AS162" s="323">
        <f t="shared" si="159"/>
        <v>0</v>
      </c>
      <c r="AT162" s="323">
        <f t="shared" si="160"/>
        <v>0</v>
      </c>
      <c r="AU162" s="323">
        <f t="shared" si="161"/>
        <v>0</v>
      </c>
      <c r="AV162" s="323">
        <f t="shared" si="162"/>
        <v>0</v>
      </c>
      <c r="AW162" s="323">
        <f t="shared" si="163"/>
        <v>0</v>
      </c>
      <c r="AX162" s="323">
        <f t="shared" si="164"/>
        <v>0</v>
      </c>
      <c r="AY162" s="323">
        <f t="shared" si="165"/>
        <v>0</v>
      </c>
      <c r="AZ162" s="323">
        <f t="shared" si="166"/>
        <v>0</v>
      </c>
      <c r="BA162" s="323">
        <f t="shared" si="167"/>
        <v>0</v>
      </c>
    </row>
    <row r="163" spans="1:53" s="320" customFormat="1" ht="16.5" customHeight="1">
      <c r="A163" s="63" t="str">
        <f t="array" ref="A163">IF(C163&lt;&gt;0,SUM(($C$11:C163&lt;&gt;0)*1),"")</f>
        <v/>
      </c>
      <c r="B163" s="321"/>
      <c r="C163" s="321"/>
      <c r="D163" s="321"/>
      <c r="E163" s="443"/>
      <c r="F163" s="377"/>
      <c r="G163" s="379"/>
      <c r="H163" s="379"/>
      <c r="I163" s="63" t="str">
        <f t="shared" si="129"/>
        <v/>
      </c>
      <c r="J163" s="323">
        <f t="shared" si="130"/>
        <v>0</v>
      </c>
      <c r="K163" s="323">
        <f t="shared" si="131"/>
        <v>0</v>
      </c>
      <c r="L163" s="323">
        <f t="shared" si="132"/>
        <v>0</v>
      </c>
      <c r="M163" s="323">
        <f t="shared" si="133"/>
        <v>0</v>
      </c>
      <c r="N163" s="323">
        <f t="shared" si="168"/>
        <v>0</v>
      </c>
      <c r="O163" s="323">
        <f t="shared" si="169"/>
        <v>0</v>
      </c>
      <c r="P163" s="323">
        <f t="shared" si="134"/>
        <v>0</v>
      </c>
      <c r="Q163" s="323">
        <f t="shared" si="135"/>
        <v>0</v>
      </c>
      <c r="R163" s="323">
        <f t="shared" si="136"/>
        <v>0</v>
      </c>
      <c r="S163" s="323">
        <f t="shared" si="137"/>
        <v>0</v>
      </c>
      <c r="T163" s="323">
        <f t="shared" si="170"/>
        <v>0</v>
      </c>
      <c r="U163" s="323">
        <f t="shared" si="171"/>
        <v>0</v>
      </c>
      <c r="V163" s="323">
        <f t="shared" si="138"/>
        <v>0</v>
      </c>
      <c r="W163" s="323">
        <f t="shared" si="139"/>
        <v>0</v>
      </c>
      <c r="X163" s="323">
        <f t="shared" si="140"/>
        <v>0</v>
      </c>
      <c r="Y163" s="323">
        <f t="shared" si="141"/>
        <v>0</v>
      </c>
      <c r="Z163" s="323">
        <f t="shared" si="142"/>
        <v>0</v>
      </c>
      <c r="AA163" s="323">
        <f t="shared" si="143"/>
        <v>0</v>
      </c>
      <c r="AB163" s="323">
        <f t="shared" si="144"/>
        <v>0</v>
      </c>
      <c r="AC163" s="323">
        <f t="shared" si="145"/>
        <v>0</v>
      </c>
      <c r="AD163" s="323">
        <f t="shared" si="146"/>
        <v>0</v>
      </c>
      <c r="AE163" s="323">
        <f t="shared" si="147"/>
        <v>0</v>
      </c>
      <c r="AF163" s="323">
        <f t="shared" si="172"/>
        <v>0</v>
      </c>
      <c r="AG163" s="323">
        <f t="shared" si="173"/>
        <v>0</v>
      </c>
      <c r="AH163" s="323">
        <f t="shared" si="148"/>
        <v>0</v>
      </c>
      <c r="AI163" s="323">
        <f t="shared" si="149"/>
        <v>0</v>
      </c>
      <c r="AJ163" s="323">
        <f t="shared" si="150"/>
        <v>0</v>
      </c>
      <c r="AK163" s="323">
        <f t="shared" si="151"/>
        <v>0</v>
      </c>
      <c r="AL163" s="323">
        <f t="shared" si="152"/>
        <v>0</v>
      </c>
      <c r="AM163" s="323">
        <f t="shared" si="153"/>
        <v>0</v>
      </c>
      <c r="AN163" s="323">
        <f t="shared" si="154"/>
        <v>0</v>
      </c>
      <c r="AO163" s="323">
        <f t="shared" si="155"/>
        <v>0</v>
      </c>
      <c r="AP163" s="323">
        <f t="shared" si="156"/>
        <v>0</v>
      </c>
      <c r="AQ163" s="323">
        <f t="shared" si="157"/>
        <v>0</v>
      </c>
      <c r="AR163" s="323">
        <f t="shared" si="158"/>
        <v>0</v>
      </c>
      <c r="AS163" s="323">
        <f t="shared" si="159"/>
        <v>0</v>
      </c>
      <c r="AT163" s="323">
        <f t="shared" si="160"/>
        <v>0</v>
      </c>
      <c r="AU163" s="323">
        <f t="shared" si="161"/>
        <v>0</v>
      </c>
      <c r="AV163" s="323">
        <f t="shared" si="162"/>
        <v>0</v>
      </c>
      <c r="AW163" s="323">
        <f t="shared" si="163"/>
        <v>0</v>
      </c>
      <c r="AX163" s="323">
        <f t="shared" si="164"/>
        <v>0</v>
      </c>
      <c r="AY163" s="323">
        <f t="shared" si="165"/>
        <v>0</v>
      </c>
      <c r="AZ163" s="323">
        <f t="shared" si="166"/>
        <v>0</v>
      </c>
      <c r="BA163" s="323">
        <f t="shared" si="167"/>
        <v>0</v>
      </c>
    </row>
    <row r="164" spans="1:53" s="320" customFormat="1" ht="16.5" customHeight="1">
      <c r="A164" s="63" t="str">
        <f t="array" ref="A164">IF(C164&lt;&gt;0,SUM(($C$11:C164&lt;&gt;0)*1),"")</f>
        <v/>
      </c>
      <c r="B164" s="321"/>
      <c r="C164" s="321"/>
      <c r="D164" s="321"/>
      <c r="E164" s="443"/>
      <c r="F164" s="377"/>
      <c r="G164" s="379"/>
      <c r="H164" s="379"/>
      <c r="I164" s="63" t="str">
        <f t="shared" si="129"/>
        <v/>
      </c>
      <c r="J164" s="323">
        <f t="shared" si="130"/>
        <v>0</v>
      </c>
      <c r="K164" s="323">
        <f t="shared" si="131"/>
        <v>0</v>
      </c>
      <c r="L164" s="323">
        <f t="shared" si="132"/>
        <v>0</v>
      </c>
      <c r="M164" s="323">
        <f t="shared" si="133"/>
        <v>0</v>
      </c>
      <c r="N164" s="323">
        <f t="shared" si="168"/>
        <v>0</v>
      </c>
      <c r="O164" s="323">
        <f t="shared" si="169"/>
        <v>0</v>
      </c>
      <c r="P164" s="323">
        <f t="shared" si="134"/>
        <v>0</v>
      </c>
      <c r="Q164" s="323">
        <f t="shared" si="135"/>
        <v>0</v>
      </c>
      <c r="R164" s="323">
        <f t="shared" si="136"/>
        <v>0</v>
      </c>
      <c r="S164" s="323">
        <f t="shared" si="137"/>
        <v>0</v>
      </c>
      <c r="T164" s="323">
        <f t="shared" si="170"/>
        <v>0</v>
      </c>
      <c r="U164" s="323">
        <f t="shared" si="171"/>
        <v>0</v>
      </c>
      <c r="V164" s="323">
        <f t="shared" si="138"/>
        <v>0</v>
      </c>
      <c r="W164" s="323">
        <f t="shared" si="139"/>
        <v>0</v>
      </c>
      <c r="X164" s="323">
        <f t="shared" si="140"/>
        <v>0</v>
      </c>
      <c r="Y164" s="323">
        <f t="shared" si="141"/>
        <v>0</v>
      </c>
      <c r="Z164" s="323">
        <f t="shared" si="142"/>
        <v>0</v>
      </c>
      <c r="AA164" s="323">
        <f t="shared" si="143"/>
        <v>0</v>
      </c>
      <c r="AB164" s="323">
        <f t="shared" si="144"/>
        <v>0</v>
      </c>
      <c r="AC164" s="323">
        <f t="shared" si="145"/>
        <v>0</v>
      </c>
      <c r="AD164" s="323">
        <f t="shared" si="146"/>
        <v>0</v>
      </c>
      <c r="AE164" s="323">
        <f t="shared" si="147"/>
        <v>0</v>
      </c>
      <c r="AF164" s="323">
        <f t="shared" si="172"/>
        <v>0</v>
      </c>
      <c r="AG164" s="323">
        <f t="shared" si="173"/>
        <v>0</v>
      </c>
      <c r="AH164" s="323">
        <f t="shared" si="148"/>
        <v>0</v>
      </c>
      <c r="AI164" s="323">
        <f t="shared" si="149"/>
        <v>0</v>
      </c>
      <c r="AJ164" s="323">
        <f t="shared" si="150"/>
        <v>0</v>
      </c>
      <c r="AK164" s="323">
        <f t="shared" si="151"/>
        <v>0</v>
      </c>
      <c r="AL164" s="323">
        <f t="shared" si="152"/>
        <v>0</v>
      </c>
      <c r="AM164" s="323">
        <f t="shared" si="153"/>
        <v>0</v>
      </c>
      <c r="AN164" s="323">
        <f t="shared" si="154"/>
        <v>0</v>
      </c>
      <c r="AO164" s="323">
        <f t="shared" si="155"/>
        <v>0</v>
      </c>
      <c r="AP164" s="323">
        <f t="shared" si="156"/>
        <v>0</v>
      </c>
      <c r="AQ164" s="323">
        <f t="shared" si="157"/>
        <v>0</v>
      </c>
      <c r="AR164" s="323">
        <f t="shared" si="158"/>
        <v>0</v>
      </c>
      <c r="AS164" s="323">
        <f t="shared" si="159"/>
        <v>0</v>
      </c>
      <c r="AT164" s="323">
        <f t="shared" si="160"/>
        <v>0</v>
      </c>
      <c r="AU164" s="323">
        <f t="shared" si="161"/>
        <v>0</v>
      </c>
      <c r="AV164" s="323">
        <f t="shared" si="162"/>
        <v>0</v>
      </c>
      <c r="AW164" s="323">
        <f t="shared" si="163"/>
        <v>0</v>
      </c>
      <c r="AX164" s="323">
        <f t="shared" si="164"/>
        <v>0</v>
      </c>
      <c r="AY164" s="323">
        <f t="shared" si="165"/>
        <v>0</v>
      </c>
      <c r="AZ164" s="323">
        <f t="shared" si="166"/>
        <v>0</v>
      </c>
      <c r="BA164" s="323">
        <f t="shared" si="167"/>
        <v>0</v>
      </c>
    </row>
    <row r="165" spans="1:53" s="320" customFormat="1" ht="16.5" customHeight="1">
      <c r="A165" s="63" t="str">
        <f t="array" ref="A165">IF(C165&lt;&gt;0,SUM(($C$11:C165&lt;&gt;0)*1),"")</f>
        <v/>
      </c>
      <c r="B165" s="321"/>
      <c r="C165" s="321"/>
      <c r="D165" s="321"/>
      <c r="E165" s="443"/>
      <c r="F165" s="377"/>
      <c r="G165" s="379"/>
      <c r="H165" s="379"/>
      <c r="I165" s="63" t="str">
        <f t="shared" si="129"/>
        <v/>
      </c>
      <c r="J165" s="323">
        <f t="shared" si="130"/>
        <v>0</v>
      </c>
      <c r="K165" s="323">
        <f t="shared" si="131"/>
        <v>0</v>
      </c>
      <c r="L165" s="323">
        <f t="shared" si="132"/>
        <v>0</v>
      </c>
      <c r="M165" s="323">
        <f t="shared" si="133"/>
        <v>0</v>
      </c>
      <c r="N165" s="323">
        <f t="shared" si="168"/>
        <v>0</v>
      </c>
      <c r="O165" s="323">
        <f t="shared" si="169"/>
        <v>0</v>
      </c>
      <c r="P165" s="323">
        <f t="shared" si="134"/>
        <v>0</v>
      </c>
      <c r="Q165" s="323">
        <f t="shared" si="135"/>
        <v>0</v>
      </c>
      <c r="R165" s="323">
        <f t="shared" si="136"/>
        <v>0</v>
      </c>
      <c r="S165" s="323">
        <f t="shared" si="137"/>
        <v>0</v>
      </c>
      <c r="T165" s="323">
        <f t="shared" si="170"/>
        <v>0</v>
      </c>
      <c r="U165" s="323">
        <f t="shared" si="171"/>
        <v>0</v>
      </c>
      <c r="V165" s="323">
        <f t="shared" si="138"/>
        <v>0</v>
      </c>
      <c r="W165" s="323">
        <f t="shared" si="139"/>
        <v>0</v>
      </c>
      <c r="X165" s="323">
        <f t="shared" si="140"/>
        <v>0</v>
      </c>
      <c r="Y165" s="323">
        <f t="shared" si="141"/>
        <v>0</v>
      </c>
      <c r="Z165" s="323">
        <f t="shared" si="142"/>
        <v>0</v>
      </c>
      <c r="AA165" s="323">
        <f t="shared" si="143"/>
        <v>0</v>
      </c>
      <c r="AB165" s="323">
        <f t="shared" si="144"/>
        <v>0</v>
      </c>
      <c r="AC165" s="323">
        <f t="shared" si="145"/>
        <v>0</v>
      </c>
      <c r="AD165" s="323">
        <f t="shared" si="146"/>
        <v>0</v>
      </c>
      <c r="AE165" s="323">
        <f t="shared" si="147"/>
        <v>0</v>
      </c>
      <c r="AF165" s="323">
        <f t="shared" si="172"/>
        <v>0</v>
      </c>
      <c r="AG165" s="323">
        <f t="shared" si="173"/>
        <v>0</v>
      </c>
      <c r="AH165" s="323">
        <f t="shared" si="148"/>
        <v>0</v>
      </c>
      <c r="AI165" s="323">
        <f t="shared" si="149"/>
        <v>0</v>
      </c>
      <c r="AJ165" s="323">
        <f t="shared" si="150"/>
        <v>0</v>
      </c>
      <c r="AK165" s="323">
        <f t="shared" si="151"/>
        <v>0</v>
      </c>
      <c r="AL165" s="323">
        <f t="shared" si="152"/>
        <v>0</v>
      </c>
      <c r="AM165" s="323">
        <f t="shared" si="153"/>
        <v>0</v>
      </c>
      <c r="AN165" s="323">
        <f t="shared" si="154"/>
        <v>0</v>
      </c>
      <c r="AO165" s="323">
        <f t="shared" si="155"/>
        <v>0</v>
      </c>
      <c r="AP165" s="323">
        <f t="shared" si="156"/>
        <v>0</v>
      </c>
      <c r="AQ165" s="323">
        <f t="shared" si="157"/>
        <v>0</v>
      </c>
      <c r="AR165" s="323">
        <f t="shared" si="158"/>
        <v>0</v>
      </c>
      <c r="AS165" s="323">
        <f t="shared" si="159"/>
        <v>0</v>
      </c>
      <c r="AT165" s="323">
        <f t="shared" si="160"/>
        <v>0</v>
      </c>
      <c r="AU165" s="323">
        <f t="shared" si="161"/>
        <v>0</v>
      </c>
      <c r="AV165" s="323">
        <f t="shared" si="162"/>
        <v>0</v>
      </c>
      <c r="AW165" s="323">
        <f t="shared" si="163"/>
        <v>0</v>
      </c>
      <c r="AX165" s="323">
        <f t="shared" si="164"/>
        <v>0</v>
      </c>
      <c r="AY165" s="323">
        <f t="shared" si="165"/>
        <v>0</v>
      </c>
      <c r="AZ165" s="323">
        <f t="shared" si="166"/>
        <v>0</v>
      </c>
      <c r="BA165" s="323">
        <f t="shared" si="167"/>
        <v>0</v>
      </c>
    </row>
    <row r="166" spans="1:53" s="320" customFormat="1" ht="16.5" customHeight="1">
      <c r="A166" s="63" t="str">
        <f t="array" ref="A166">IF(C166&lt;&gt;0,SUM(($C$11:C166&lt;&gt;0)*1),"")</f>
        <v/>
      </c>
      <c r="B166" s="321"/>
      <c r="C166" s="321"/>
      <c r="D166" s="321"/>
      <c r="E166" s="443"/>
      <c r="F166" s="377"/>
      <c r="G166" s="379"/>
      <c r="H166" s="379"/>
      <c r="I166" s="63" t="str">
        <f t="shared" si="129"/>
        <v/>
      </c>
      <c r="J166" s="323">
        <f t="shared" si="130"/>
        <v>0</v>
      </c>
      <c r="K166" s="323">
        <f t="shared" si="131"/>
        <v>0</v>
      </c>
      <c r="L166" s="323">
        <f t="shared" si="132"/>
        <v>0</v>
      </c>
      <c r="M166" s="323">
        <f t="shared" si="133"/>
        <v>0</v>
      </c>
      <c r="N166" s="323">
        <f t="shared" si="168"/>
        <v>0</v>
      </c>
      <c r="O166" s="323">
        <f t="shared" si="169"/>
        <v>0</v>
      </c>
      <c r="P166" s="323">
        <f t="shared" si="134"/>
        <v>0</v>
      </c>
      <c r="Q166" s="323">
        <f t="shared" si="135"/>
        <v>0</v>
      </c>
      <c r="R166" s="323">
        <f t="shared" si="136"/>
        <v>0</v>
      </c>
      <c r="S166" s="323">
        <f t="shared" si="137"/>
        <v>0</v>
      </c>
      <c r="T166" s="323">
        <f t="shared" si="170"/>
        <v>0</v>
      </c>
      <c r="U166" s="323">
        <f t="shared" si="171"/>
        <v>0</v>
      </c>
      <c r="V166" s="323">
        <f t="shared" si="138"/>
        <v>0</v>
      </c>
      <c r="W166" s="323">
        <f t="shared" si="139"/>
        <v>0</v>
      </c>
      <c r="X166" s="323">
        <f t="shared" si="140"/>
        <v>0</v>
      </c>
      <c r="Y166" s="323">
        <f t="shared" si="141"/>
        <v>0</v>
      </c>
      <c r="Z166" s="323">
        <f t="shared" si="142"/>
        <v>0</v>
      </c>
      <c r="AA166" s="323">
        <f t="shared" si="143"/>
        <v>0</v>
      </c>
      <c r="AB166" s="323">
        <f t="shared" si="144"/>
        <v>0</v>
      </c>
      <c r="AC166" s="323">
        <f t="shared" si="145"/>
        <v>0</v>
      </c>
      <c r="AD166" s="323">
        <f t="shared" si="146"/>
        <v>0</v>
      </c>
      <c r="AE166" s="323">
        <f t="shared" si="147"/>
        <v>0</v>
      </c>
      <c r="AF166" s="323">
        <f t="shared" si="172"/>
        <v>0</v>
      </c>
      <c r="AG166" s="323">
        <f t="shared" si="173"/>
        <v>0</v>
      </c>
      <c r="AH166" s="323">
        <f t="shared" si="148"/>
        <v>0</v>
      </c>
      <c r="AI166" s="323">
        <f t="shared" si="149"/>
        <v>0</v>
      </c>
      <c r="AJ166" s="323">
        <f t="shared" si="150"/>
        <v>0</v>
      </c>
      <c r="AK166" s="323">
        <f t="shared" si="151"/>
        <v>0</v>
      </c>
      <c r="AL166" s="323">
        <f t="shared" si="152"/>
        <v>0</v>
      </c>
      <c r="AM166" s="323">
        <f t="shared" si="153"/>
        <v>0</v>
      </c>
      <c r="AN166" s="323">
        <f t="shared" si="154"/>
        <v>0</v>
      </c>
      <c r="AO166" s="323">
        <f t="shared" si="155"/>
        <v>0</v>
      </c>
      <c r="AP166" s="323">
        <f t="shared" si="156"/>
        <v>0</v>
      </c>
      <c r="AQ166" s="323">
        <f t="shared" si="157"/>
        <v>0</v>
      </c>
      <c r="AR166" s="323">
        <f t="shared" si="158"/>
        <v>0</v>
      </c>
      <c r="AS166" s="323">
        <f t="shared" si="159"/>
        <v>0</v>
      </c>
      <c r="AT166" s="323">
        <f t="shared" si="160"/>
        <v>0</v>
      </c>
      <c r="AU166" s="323">
        <f t="shared" si="161"/>
        <v>0</v>
      </c>
      <c r="AV166" s="323">
        <f t="shared" si="162"/>
        <v>0</v>
      </c>
      <c r="AW166" s="323">
        <f t="shared" si="163"/>
        <v>0</v>
      </c>
      <c r="AX166" s="323">
        <f t="shared" si="164"/>
        <v>0</v>
      </c>
      <c r="AY166" s="323">
        <f t="shared" si="165"/>
        <v>0</v>
      </c>
      <c r="AZ166" s="323">
        <f t="shared" si="166"/>
        <v>0</v>
      </c>
      <c r="BA166" s="323">
        <f t="shared" si="167"/>
        <v>0</v>
      </c>
    </row>
    <row r="167" spans="1:53" s="320" customFormat="1" ht="16.5" customHeight="1">
      <c r="A167" s="63" t="str">
        <f t="array" ref="A167">IF(C167&lt;&gt;0,SUM(($C$11:C167&lt;&gt;0)*1),"")</f>
        <v/>
      </c>
      <c r="B167" s="321"/>
      <c r="C167" s="321"/>
      <c r="D167" s="321"/>
      <c r="E167" s="443"/>
      <c r="F167" s="377"/>
      <c r="G167" s="379"/>
      <c r="H167" s="379"/>
      <c r="I167" s="63" t="str">
        <f t="shared" si="129"/>
        <v/>
      </c>
      <c r="J167" s="323">
        <f t="shared" si="130"/>
        <v>0</v>
      </c>
      <c r="K167" s="323">
        <f t="shared" si="131"/>
        <v>0</v>
      </c>
      <c r="L167" s="323">
        <f t="shared" si="132"/>
        <v>0</v>
      </c>
      <c r="M167" s="323">
        <f t="shared" si="133"/>
        <v>0</v>
      </c>
      <c r="N167" s="323">
        <f t="shared" si="168"/>
        <v>0</v>
      </c>
      <c r="O167" s="323">
        <f t="shared" si="169"/>
        <v>0</v>
      </c>
      <c r="P167" s="323">
        <f t="shared" si="134"/>
        <v>0</v>
      </c>
      <c r="Q167" s="323">
        <f t="shared" si="135"/>
        <v>0</v>
      </c>
      <c r="R167" s="323">
        <f t="shared" si="136"/>
        <v>0</v>
      </c>
      <c r="S167" s="323">
        <f t="shared" si="137"/>
        <v>0</v>
      </c>
      <c r="T167" s="323">
        <f t="shared" si="170"/>
        <v>0</v>
      </c>
      <c r="U167" s="323">
        <f t="shared" si="171"/>
        <v>0</v>
      </c>
      <c r="V167" s="323">
        <f t="shared" si="138"/>
        <v>0</v>
      </c>
      <c r="W167" s="323">
        <f t="shared" si="139"/>
        <v>0</v>
      </c>
      <c r="X167" s="323">
        <f t="shared" si="140"/>
        <v>0</v>
      </c>
      <c r="Y167" s="323">
        <f t="shared" si="141"/>
        <v>0</v>
      </c>
      <c r="Z167" s="323">
        <f t="shared" si="142"/>
        <v>0</v>
      </c>
      <c r="AA167" s="323">
        <f t="shared" si="143"/>
        <v>0</v>
      </c>
      <c r="AB167" s="323">
        <f t="shared" si="144"/>
        <v>0</v>
      </c>
      <c r="AC167" s="323">
        <f t="shared" si="145"/>
        <v>0</v>
      </c>
      <c r="AD167" s="323">
        <f t="shared" si="146"/>
        <v>0</v>
      </c>
      <c r="AE167" s="323">
        <f t="shared" si="147"/>
        <v>0</v>
      </c>
      <c r="AF167" s="323">
        <f t="shared" si="172"/>
        <v>0</v>
      </c>
      <c r="AG167" s="323">
        <f t="shared" si="173"/>
        <v>0</v>
      </c>
      <c r="AH167" s="323">
        <f t="shared" si="148"/>
        <v>0</v>
      </c>
      <c r="AI167" s="323">
        <f t="shared" si="149"/>
        <v>0</v>
      </c>
      <c r="AJ167" s="323">
        <f t="shared" si="150"/>
        <v>0</v>
      </c>
      <c r="AK167" s="323">
        <f t="shared" si="151"/>
        <v>0</v>
      </c>
      <c r="AL167" s="323">
        <f t="shared" si="152"/>
        <v>0</v>
      </c>
      <c r="AM167" s="323">
        <f t="shared" si="153"/>
        <v>0</v>
      </c>
      <c r="AN167" s="323">
        <f t="shared" si="154"/>
        <v>0</v>
      </c>
      <c r="AO167" s="323">
        <f t="shared" si="155"/>
        <v>0</v>
      </c>
      <c r="AP167" s="323">
        <f t="shared" si="156"/>
        <v>0</v>
      </c>
      <c r="AQ167" s="323">
        <f t="shared" si="157"/>
        <v>0</v>
      </c>
      <c r="AR167" s="323">
        <f t="shared" si="158"/>
        <v>0</v>
      </c>
      <c r="AS167" s="323">
        <f t="shared" si="159"/>
        <v>0</v>
      </c>
      <c r="AT167" s="323">
        <f t="shared" si="160"/>
        <v>0</v>
      </c>
      <c r="AU167" s="323">
        <f t="shared" si="161"/>
        <v>0</v>
      </c>
      <c r="AV167" s="323">
        <f t="shared" si="162"/>
        <v>0</v>
      </c>
      <c r="AW167" s="323">
        <f t="shared" si="163"/>
        <v>0</v>
      </c>
      <c r="AX167" s="323">
        <f t="shared" si="164"/>
        <v>0</v>
      </c>
      <c r="AY167" s="323">
        <f t="shared" si="165"/>
        <v>0</v>
      </c>
      <c r="AZ167" s="323">
        <f t="shared" si="166"/>
        <v>0</v>
      </c>
      <c r="BA167" s="323">
        <f t="shared" si="167"/>
        <v>0</v>
      </c>
    </row>
    <row r="168" spans="1:53" s="320" customFormat="1" ht="16.5" customHeight="1">
      <c r="A168" s="63" t="str">
        <f t="array" ref="A168">IF(C168&lt;&gt;0,SUM(($C$11:C168&lt;&gt;0)*1),"")</f>
        <v/>
      </c>
      <c r="B168" s="321"/>
      <c r="C168" s="321"/>
      <c r="D168" s="321"/>
      <c r="E168" s="443"/>
      <c r="F168" s="377"/>
      <c r="G168" s="379"/>
      <c r="H168" s="379"/>
      <c r="I168" s="63" t="str">
        <f t="shared" si="129"/>
        <v/>
      </c>
      <c r="J168" s="323">
        <f t="shared" si="130"/>
        <v>0</v>
      </c>
      <c r="K168" s="323">
        <f t="shared" si="131"/>
        <v>0</v>
      </c>
      <c r="L168" s="323">
        <f t="shared" si="132"/>
        <v>0</v>
      </c>
      <c r="M168" s="323">
        <f t="shared" si="133"/>
        <v>0</v>
      </c>
      <c r="N168" s="323">
        <f t="shared" si="168"/>
        <v>0</v>
      </c>
      <c r="O168" s="323">
        <f t="shared" si="169"/>
        <v>0</v>
      </c>
      <c r="P168" s="323">
        <f t="shared" si="134"/>
        <v>0</v>
      </c>
      <c r="Q168" s="323">
        <f t="shared" si="135"/>
        <v>0</v>
      </c>
      <c r="R168" s="323">
        <f t="shared" si="136"/>
        <v>0</v>
      </c>
      <c r="S168" s="323">
        <f t="shared" si="137"/>
        <v>0</v>
      </c>
      <c r="T168" s="323">
        <f t="shared" si="170"/>
        <v>0</v>
      </c>
      <c r="U168" s="323">
        <f t="shared" si="171"/>
        <v>0</v>
      </c>
      <c r="V168" s="323">
        <f t="shared" si="138"/>
        <v>0</v>
      </c>
      <c r="W168" s="323">
        <f t="shared" si="139"/>
        <v>0</v>
      </c>
      <c r="X168" s="323">
        <f t="shared" si="140"/>
        <v>0</v>
      </c>
      <c r="Y168" s="323">
        <f t="shared" si="141"/>
        <v>0</v>
      </c>
      <c r="Z168" s="323">
        <f t="shared" si="142"/>
        <v>0</v>
      </c>
      <c r="AA168" s="323">
        <f t="shared" si="143"/>
        <v>0</v>
      </c>
      <c r="AB168" s="323">
        <f t="shared" si="144"/>
        <v>0</v>
      </c>
      <c r="AC168" s="323">
        <f t="shared" si="145"/>
        <v>0</v>
      </c>
      <c r="AD168" s="323">
        <f t="shared" si="146"/>
        <v>0</v>
      </c>
      <c r="AE168" s="323">
        <f t="shared" si="147"/>
        <v>0</v>
      </c>
      <c r="AF168" s="323">
        <f t="shared" si="172"/>
        <v>0</v>
      </c>
      <c r="AG168" s="323">
        <f t="shared" si="173"/>
        <v>0</v>
      </c>
      <c r="AH168" s="323">
        <f t="shared" si="148"/>
        <v>0</v>
      </c>
      <c r="AI168" s="323">
        <f t="shared" si="149"/>
        <v>0</v>
      </c>
      <c r="AJ168" s="323">
        <f t="shared" si="150"/>
        <v>0</v>
      </c>
      <c r="AK168" s="323">
        <f t="shared" si="151"/>
        <v>0</v>
      </c>
      <c r="AL168" s="323">
        <f t="shared" si="152"/>
        <v>0</v>
      </c>
      <c r="AM168" s="323">
        <f t="shared" si="153"/>
        <v>0</v>
      </c>
      <c r="AN168" s="323">
        <f t="shared" si="154"/>
        <v>0</v>
      </c>
      <c r="AO168" s="323">
        <f t="shared" si="155"/>
        <v>0</v>
      </c>
      <c r="AP168" s="323">
        <f t="shared" si="156"/>
        <v>0</v>
      </c>
      <c r="AQ168" s="323">
        <f t="shared" si="157"/>
        <v>0</v>
      </c>
      <c r="AR168" s="323">
        <f t="shared" si="158"/>
        <v>0</v>
      </c>
      <c r="AS168" s="323">
        <f t="shared" si="159"/>
        <v>0</v>
      </c>
      <c r="AT168" s="323">
        <f t="shared" si="160"/>
        <v>0</v>
      </c>
      <c r="AU168" s="323">
        <f t="shared" si="161"/>
        <v>0</v>
      </c>
      <c r="AV168" s="323">
        <f t="shared" si="162"/>
        <v>0</v>
      </c>
      <c r="AW168" s="323">
        <f t="shared" si="163"/>
        <v>0</v>
      </c>
      <c r="AX168" s="323">
        <f t="shared" si="164"/>
        <v>0</v>
      </c>
      <c r="AY168" s="323">
        <f t="shared" si="165"/>
        <v>0</v>
      </c>
      <c r="AZ168" s="323">
        <f t="shared" si="166"/>
        <v>0</v>
      </c>
      <c r="BA168" s="323">
        <f t="shared" si="167"/>
        <v>0</v>
      </c>
    </row>
    <row r="169" spans="1:53" s="320" customFormat="1" ht="16.5" customHeight="1">
      <c r="A169" s="63" t="str">
        <f t="array" ref="A169">IF(C169&lt;&gt;0,SUM(($C$11:C169&lt;&gt;0)*1),"")</f>
        <v/>
      </c>
      <c r="B169" s="321"/>
      <c r="C169" s="321"/>
      <c r="D169" s="321"/>
      <c r="E169" s="443"/>
      <c r="F169" s="377"/>
      <c r="G169" s="379"/>
      <c r="H169" s="379"/>
      <c r="I169" s="63" t="str">
        <f t="shared" si="129"/>
        <v/>
      </c>
      <c r="J169" s="323">
        <f t="shared" si="130"/>
        <v>0</v>
      </c>
      <c r="K169" s="323">
        <f t="shared" si="131"/>
        <v>0</v>
      </c>
      <c r="L169" s="323">
        <f t="shared" si="132"/>
        <v>0</v>
      </c>
      <c r="M169" s="323">
        <f t="shared" si="133"/>
        <v>0</v>
      </c>
      <c r="N169" s="323">
        <f t="shared" si="168"/>
        <v>0</v>
      </c>
      <c r="O169" s="323">
        <f t="shared" si="169"/>
        <v>0</v>
      </c>
      <c r="P169" s="323">
        <f t="shared" si="134"/>
        <v>0</v>
      </c>
      <c r="Q169" s="323">
        <f t="shared" si="135"/>
        <v>0</v>
      </c>
      <c r="R169" s="323">
        <f t="shared" si="136"/>
        <v>0</v>
      </c>
      <c r="S169" s="323">
        <f t="shared" si="137"/>
        <v>0</v>
      </c>
      <c r="T169" s="323">
        <f t="shared" si="170"/>
        <v>0</v>
      </c>
      <c r="U169" s="323">
        <f t="shared" si="171"/>
        <v>0</v>
      </c>
      <c r="V169" s="323">
        <f t="shared" si="138"/>
        <v>0</v>
      </c>
      <c r="W169" s="323">
        <f t="shared" si="139"/>
        <v>0</v>
      </c>
      <c r="X169" s="323">
        <f t="shared" si="140"/>
        <v>0</v>
      </c>
      <c r="Y169" s="323">
        <f t="shared" si="141"/>
        <v>0</v>
      </c>
      <c r="Z169" s="323">
        <f t="shared" si="142"/>
        <v>0</v>
      </c>
      <c r="AA169" s="323">
        <f t="shared" si="143"/>
        <v>0</v>
      </c>
      <c r="AB169" s="323">
        <f t="shared" si="144"/>
        <v>0</v>
      </c>
      <c r="AC169" s="323">
        <f t="shared" si="145"/>
        <v>0</v>
      </c>
      <c r="AD169" s="323">
        <f t="shared" si="146"/>
        <v>0</v>
      </c>
      <c r="AE169" s="323">
        <f t="shared" si="147"/>
        <v>0</v>
      </c>
      <c r="AF169" s="323">
        <f t="shared" si="172"/>
        <v>0</v>
      </c>
      <c r="AG169" s="323">
        <f t="shared" si="173"/>
        <v>0</v>
      </c>
      <c r="AH169" s="323">
        <f t="shared" si="148"/>
        <v>0</v>
      </c>
      <c r="AI169" s="323">
        <f t="shared" si="149"/>
        <v>0</v>
      </c>
      <c r="AJ169" s="323">
        <f t="shared" si="150"/>
        <v>0</v>
      </c>
      <c r="AK169" s="323">
        <f t="shared" si="151"/>
        <v>0</v>
      </c>
      <c r="AL169" s="323">
        <f t="shared" si="152"/>
        <v>0</v>
      </c>
      <c r="AM169" s="323">
        <f t="shared" si="153"/>
        <v>0</v>
      </c>
      <c r="AN169" s="323">
        <f t="shared" si="154"/>
        <v>0</v>
      </c>
      <c r="AO169" s="323">
        <f t="shared" si="155"/>
        <v>0</v>
      </c>
      <c r="AP169" s="323">
        <f t="shared" si="156"/>
        <v>0</v>
      </c>
      <c r="AQ169" s="323">
        <f t="shared" si="157"/>
        <v>0</v>
      </c>
      <c r="AR169" s="323">
        <f t="shared" si="158"/>
        <v>0</v>
      </c>
      <c r="AS169" s="323">
        <f t="shared" si="159"/>
        <v>0</v>
      </c>
      <c r="AT169" s="323">
        <f t="shared" si="160"/>
        <v>0</v>
      </c>
      <c r="AU169" s="323">
        <f t="shared" si="161"/>
        <v>0</v>
      </c>
      <c r="AV169" s="323">
        <f t="shared" si="162"/>
        <v>0</v>
      </c>
      <c r="AW169" s="323">
        <f t="shared" si="163"/>
        <v>0</v>
      </c>
      <c r="AX169" s="323">
        <f t="shared" si="164"/>
        <v>0</v>
      </c>
      <c r="AY169" s="323">
        <f t="shared" si="165"/>
        <v>0</v>
      </c>
      <c r="AZ169" s="323">
        <f t="shared" si="166"/>
        <v>0</v>
      </c>
      <c r="BA169" s="323">
        <f t="shared" si="167"/>
        <v>0</v>
      </c>
    </row>
    <row r="170" spans="1:53" s="320" customFormat="1" ht="16.5" customHeight="1">
      <c r="A170" s="63" t="str">
        <f t="array" ref="A170">IF(C170&lt;&gt;0,SUM(($C$11:C170&lt;&gt;0)*1),"")</f>
        <v/>
      </c>
      <c r="B170" s="321"/>
      <c r="C170" s="321"/>
      <c r="D170" s="321"/>
      <c r="E170" s="443"/>
      <c r="F170" s="377"/>
      <c r="G170" s="379"/>
      <c r="H170" s="379"/>
      <c r="I170" s="63" t="str">
        <f t="shared" si="129"/>
        <v/>
      </c>
      <c r="J170" s="323">
        <f t="shared" si="130"/>
        <v>0</v>
      </c>
      <c r="K170" s="323">
        <f t="shared" si="131"/>
        <v>0</v>
      </c>
      <c r="L170" s="323">
        <f t="shared" si="132"/>
        <v>0</v>
      </c>
      <c r="M170" s="323">
        <f t="shared" si="133"/>
        <v>0</v>
      </c>
      <c r="N170" s="323">
        <f t="shared" si="168"/>
        <v>0</v>
      </c>
      <c r="O170" s="323">
        <f t="shared" si="169"/>
        <v>0</v>
      </c>
      <c r="P170" s="323">
        <f t="shared" si="134"/>
        <v>0</v>
      </c>
      <c r="Q170" s="323">
        <f t="shared" si="135"/>
        <v>0</v>
      </c>
      <c r="R170" s="323">
        <f t="shared" si="136"/>
        <v>0</v>
      </c>
      <c r="S170" s="323">
        <f t="shared" si="137"/>
        <v>0</v>
      </c>
      <c r="T170" s="323">
        <f t="shared" si="170"/>
        <v>0</v>
      </c>
      <c r="U170" s="323">
        <f t="shared" si="171"/>
        <v>0</v>
      </c>
      <c r="V170" s="323">
        <f t="shared" si="138"/>
        <v>0</v>
      </c>
      <c r="W170" s="323">
        <f t="shared" si="139"/>
        <v>0</v>
      </c>
      <c r="X170" s="323">
        <f t="shared" si="140"/>
        <v>0</v>
      </c>
      <c r="Y170" s="323">
        <f t="shared" si="141"/>
        <v>0</v>
      </c>
      <c r="Z170" s="323">
        <f t="shared" si="142"/>
        <v>0</v>
      </c>
      <c r="AA170" s="323">
        <f t="shared" si="143"/>
        <v>0</v>
      </c>
      <c r="AB170" s="323">
        <f t="shared" si="144"/>
        <v>0</v>
      </c>
      <c r="AC170" s="323">
        <f t="shared" si="145"/>
        <v>0</v>
      </c>
      <c r="AD170" s="323">
        <f t="shared" si="146"/>
        <v>0</v>
      </c>
      <c r="AE170" s="323">
        <f t="shared" si="147"/>
        <v>0</v>
      </c>
      <c r="AF170" s="323">
        <f t="shared" si="172"/>
        <v>0</v>
      </c>
      <c r="AG170" s="323">
        <f t="shared" si="173"/>
        <v>0</v>
      </c>
      <c r="AH170" s="323">
        <f t="shared" si="148"/>
        <v>0</v>
      </c>
      <c r="AI170" s="323">
        <f t="shared" si="149"/>
        <v>0</v>
      </c>
      <c r="AJ170" s="323">
        <f t="shared" si="150"/>
        <v>0</v>
      </c>
      <c r="AK170" s="323">
        <f t="shared" si="151"/>
        <v>0</v>
      </c>
      <c r="AL170" s="323">
        <f t="shared" si="152"/>
        <v>0</v>
      </c>
      <c r="AM170" s="323">
        <f t="shared" si="153"/>
        <v>0</v>
      </c>
      <c r="AN170" s="323">
        <f t="shared" si="154"/>
        <v>0</v>
      </c>
      <c r="AO170" s="323">
        <f t="shared" si="155"/>
        <v>0</v>
      </c>
      <c r="AP170" s="323">
        <f t="shared" si="156"/>
        <v>0</v>
      </c>
      <c r="AQ170" s="323">
        <f t="shared" si="157"/>
        <v>0</v>
      </c>
      <c r="AR170" s="323">
        <f t="shared" si="158"/>
        <v>0</v>
      </c>
      <c r="AS170" s="323">
        <f t="shared" si="159"/>
        <v>0</v>
      </c>
      <c r="AT170" s="323">
        <f t="shared" si="160"/>
        <v>0</v>
      </c>
      <c r="AU170" s="323">
        <f t="shared" si="161"/>
        <v>0</v>
      </c>
      <c r="AV170" s="323">
        <f t="shared" si="162"/>
        <v>0</v>
      </c>
      <c r="AW170" s="323">
        <f t="shared" si="163"/>
        <v>0</v>
      </c>
      <c r="AX170" s="323">
        <f t="shared" si="164"/>
        <v>0</v>
      </c>
      <c r="AY170" s="323">
        <f t="shared" si="165"/>
        <v>0</v>
      </c>
      <c r="AZ170" s="323">
        <f t="shared" si="166"/>
        <v>0</v>
      </c>
      <c r="BA170" s="323">
        <f t="shared" si="167"/>
        <v>0</v>
      </c>
    </row>
    <row r="171" spans="1:53" s="320" customFormat="1" ht="16.5" customHeight="1">
      <c r="A171" s="63" t="str">
        <f t="array" ref="A171">IF(C171&lt;&gt;0,SUM(($C$11:C171&lt;&gt;0)*1),"")</f>
        <v/>
      </c>
      <c r="B171" s="321"/>
      <c r="C171" s="321"/>
      <c r="D171" s="321"/>
      <c r="E171" s="443"/>
      <c r="F171" s="377"/>
      <c r="G171" s="379"/>
      <c r="H171" s="379"/>
      <c r="I171" s="63" t="str">
        <f t="shared" si="129"/>
        <v/>
      </c>
      <c r="J171" s="323">
        <f t="shared" si="130"/>
        <v>0</v>
      </c>
      <c r="K171" s="323">
        <f t="shared" si="131"/>
        <v>0</v>
      </c>
      <c r="L171" s="323">
        <f t="shared" si="132"/>
        <v>0</v>
      </c>
      <c r="M171" s="323">
        <f t="shared" si="133"/>
        <v>0</v>
      </c>
      <c r="N171" s="323">
        <f t="shared" si="168"/>
        <v>0</v>
      </c>
      <c r="O171" s="323">
        <f t="shared" si="169"/>
        <v>0</v>
      </c>
      <c r="P171" s="323">
        <f t="shared" si="134"/>
        <v>0</v>
      </c>
      <c r="Q171" s="323">
        <f t="shared" si="135"/>
        <v>0</v>
      </c>
      <c r="R171" s="323">
        <f t="shared" si="136"/>
        <v>0</v>
      </c>
      <c r="S171" s="323">
        <f t="shared" si="137"/>
        <v>0</v>
      </c>
      <c r="T171" s="323">
        <f t="shared" si="170"/>
        <v>0</v>
      </c>
      <c r="U171" s="323">
        <f t="shared" si="171"/>
        <v>0</v>
      </c>
      <c r="V171" s="323">
        <f t="shared" si="138"/>
        <v>0</v>
      </c>
      <c r="W171" s="323">
        <f t="shared" si="139"/>
        <v>0</v>
      </c>
      <c r="X171" s="323">
        <f t="shared" si="140"/>
        <v>0</v>
      </c>
      <c r="Y171" s="323">
        <f t="shared" si="141"/>
        <v>0</v>
      </c>
      <c r="Z171" s="323">
        <f t="shared" si="142"/>
        <v>0</v>
      </c>
      <c r="AA171" s="323">
        <f t="shared" si="143"/>
        <v>0</v>
      </c>
      <c r="AB171" s="323">
        <f t="shared" si="144"/>
        <v>0</v>
      </c>
      <c r="AC171" s="323">
        <f t="shared" si="145"/>
        <v>0</v>
      </c>
      <c r="AD171" s="323">
        <f t="shared" si="146"/>
        <v>0</v>
      </c>
      <c r="AE171" s="323">
        <f t="shared" si="147"/>
        <v>0</v>
      </c>
      <c r="AF171" s="323">
        <f t="shared" si="172"/>
        <v>0</v>
      </c>
      <c r="AG171" s="323">
        <f t="shared" si="173"/>
        <v>0</v>
      </c>
      <c r="AH171" s="323">
        <f t="shared" si="148"/>
        <v>0</v>
      </c>
      <c r="AI171" s="323">
        <f t="shared" si="149"/>
        <v>0</v>
      </c>
      <c r="AJ171" s="323">
        <f t="shared" si="150"/>
        <v>0</v>
      </c>
      <c r="AK171" s="323">
        <f t="shared" si="151"/>
        <v>0</v>
      </c>
      <c r="AL171" s="323">
        <f t="shared" si="152"/>
        <v>0</v>
      </c>
      <c r="AM171" s="323">
        <f t="shared" si="153"/>
        <v>0</v>
      </c>
      <c r="AN171" s="323">
        <f t="shared" si="154"/>
        <v>0</v>
      </c>
      <c r="AO171" s="323">
        <f t="shared" si="155"/>
        <v>0</v>
      </c>
      <c r="AP171" s="323">
        <f t="shared" si="156"/>
        <v>0</v>
      </c>
      <c r="AQ171" s="323">
        <f t="shared" si="157"/>
        <v>0</v>
      </c>
      <c r="AR171" s="323">
        <f t="shared" si="158"/>
        <v>0</v>
      </c>
      <c r="AS171" s="323">
        <f t="shared" si="159"/>
        <v>0</v>
      </c>
      <c r="AT171" s="323">
        <f t="shared" si="160"/>
        <v>0</v>
      </c>
      <c r="AU171" s="323">
        <f t="shared" si="161"/>
        <v>0</v>
      </c>
      <c r="AV171" s="323">
        <f t="shared" si="162"/>
        <v>0</v>
      </c>
      <c r="AW171" s="323">
        <f t="shared" si="163"/>
        <v>0</v>
      </c>
      <c r="AX171" s="323">
        <f t="shared" si="164"/>
        <v>0</v>
      </c>
      <c r="AY171" s="323">
        <f t="shared" si="165"/>
        <v>0</v>
      </c>
      <c r="AZ171" s="323">
        <f t="shared" si="166"/>
        <v>0</v>
      </c>
      <c r="BA171" s="323">
        <f t="shared" si="167"/>
        <v>0</v>
      </c>
    </row>
    <row r="172" spans="1:53" s="320" customFormat="1" ht="16.5" customHeight="1">
      <c r="A172" s="63" t="str">
        <f t="array" ref="A172">IF(C172&lt;&gt;0,SUM(($C$11:C172&lt;&gt;0)*1),"")</f>
        <v/>
      </c>
      <c r="B172" s="321"/>
      <c r="C172" s="321"/>
      <c r="D172" s="321"/>
      <c r="E172" s="443"/>
      <c r="F172" s="377"/>
      <c r="G172" s="379"/>
      <c r="H172" s="379"/>
      <c r="I172" s="63" t="str">
        <f t="shared" si="129"/>
        <v/>
      </c>
      <c r="J172" s="323">
        <f t="shared" si="130"/>
        <v>0</v>
      </c>
      <c r="K172" s="323">
        <f t="shared" si="131"/>
        <v>0</v>
      </c>
      <c r="L172" s="323">
        <f t="shared" si="132"/>
        <v>0</v>
      </c>
      <c r="M172" s="323">
        <f t="shared" si="133"/>
        <v>0</v>
      </c>
      <c r="N172" s="323">
        <f t="shared" si="168"/>
        <v>0</v>
      </c>
      <c r="O172" s="323">
        <f t="shared" si="169"/>
        <v>0</v>
      </c>
      <c r="P172" s="323">
        <f t="shared" si="134"/>
        <v>0</v>
      </c>
      <c r="Q172" s="323">
        <f t="shared" si="135"/>
        <v>0</v>
      </c>
      <c r="R172" s="323">
        <f t="shared" si="136"/>
        <v>0</v>
      </c>
      <c r="S172" s="323">
        <f t="shared" si="137"/>
        <v>0</v>
      </c>
      <c r="T172" s="323">
        <f t="shared" si="170"/>
        <v>0</v>
      </c>
      <c r="U172" s="323">
        <f t="shared" si="171"/>
        <v>0</v>
      </c>
      <c r="V172" s="323">
        <f t="shared" si="138"/>
        <v>0</v>
      </c>
      <c r="W172" s="323">
        <f t="shared" si="139"/>
        <v>0</v>
      </c>
      <c r="X172" s="323">
        <f t="shared" si="140"/>
        <v>0</v>
      </c>
      <c r="Y172" s="323">
        <f t="shared" si="141"/>
        <v>0</v>
      </c>
      <c r="Z172" s="323">
        <f t="shared" si="142"/>
        <v>0</v>
      </c>
      <c r="AA172" s="323">
        <f t="shared" si="143"/>
        <v>0</v>
      </c>
      <c r="AB172" s="323">
        <f t="shared" si="144"/>
        <v>0</v>
      </c>
      <c r="AC172" s="323">
        <f t="shared" si="145"/>
        <v>0</v>
      </c>
      <c r="AD172" s="323">
        <f t="shared" si="146"/>
        <v>0</v>
      </c>
      <c r="AE172" s="323">
        <f t="shared" si="147"/>
        <v>0</v>
      </c>
      <c r="AF172" s="323">
        <f t="shared" si="172"/>
        <v>0</v>
      </c>
      <c r="AG172" s="323">
        <f t="shared" si="173"/>
        <v>0</v>
      </c>
      <c r="AH172" s="323">
        <f t="shared" si="148"/>
        <v>0</v>
      </c>
      <c r="AI172" s="323">
        <f t="shared" si="149"/>
        <v>0</v>
      </c>
      <c r="AJ172" s="323">
        <f t="shared" si="150"/>
        <v>0</v>
      </c>
      <c r="AK172" s="323">
        <f t="shared" si="151"/>
        <v>0</v>
      </c>
      <c r="AL172" s="323">
        <f t="shared" si="152"/>
        <v>0</v>
      </c>
      <c r="AM172" s="323">
        <f t="shared" si="153"/>
        <v>0</v>
      </c>
      <c r="AN172" s="323">
        <f t="shared" si="154"/>
        <v>0</v>
      </c>
      <c r="AO172" s="323">
        <f t="shared" si="155"/>
        <v>0</v>
      </c>
      <c r="AP172" s="323">
        <f t="shared" si="156"/>
        <v>0</v>
      </c>
      <c r="AQ172" s="323">
        <f t="shared" si="157"/>
        <v>0</v>
      </c>
      <c r="AR172" s="323">
        <f t="shared" si="158"/>
        <v>0</v>
      </c>
      <c r="AS172" s="323">
        <f t="shared" si="159"/>
        <v>0</v>
      </c>
      <c r="AT172" s="323">
        <f t="shared" si="160"/>
        <v>0</v>
      </c>
      <c r="AU172" s="323">
        <f t="shared" si="161"/>
        <v>0</v>
      </c>
      <c r="AV172" s="323">
        <f t="shared" si="162"/>
        <v>0</v>
      </c>
      <c r="AW172" s="323">
        <f t="shared" si="163"/>
        <v>0</v>
      </c>
      <c r="AX172" s="323">
        <f t="shared" si="164"/>
        <v>0</v>
      </c>
      <c r="AY172" s="323">
        <f t="shared" si="165"/>
        <v>0</v>
      </c>
      <c r="AZ172" s="323">
        <f t="shared" si="166"/>
        <v>0</v>
      </c>
      <c r="BA172" s="323">
        <f t="shared" si="167"/>
        <v>0</v>
      </c>
    </row>
    <row r="173" spans="1:53" s="320" customFormat="1" ht="16.5" customHeight="1">
      <c r="A173" s="63" t="str">
        <f t="array" ref="A173">IF(C173&lt;&gt;0,SUM(($C$11:C173&lt;&gt;0)*1),"")</f>
        <v/>
      </c>
      <c r="B173" s="321"/>
      <c r="C173" s="321"/>
      <c r="D173" s="321"/>
      <c r="E173" s="443"/>
      <c r="F173" s="377"/>
      <c r="G173" s="379"/>
      <c r="H173" s="379"/>
      <c r="I173" s="63" t="str">
        <f t="shared" si="129"/>
        <v/>
      </c>
      <c r="J173" s="323">
        <f t="shared" si="130"/>
        <v>0</v>
      </c>
      <c r="K173" s="323">
        <f t="shared" si="131"/>
        <v>0</v>
      </c>
      <c r="L173" s="323">
        <f t="shared" si="132"/>
        <v>0</v>
      </c>
      <c r="M173" s="323">
        <f t="shared" si="133"/>
        <v>0</v>
      </c>
      <c r="N173" s="323">
        <f t="shared" si="168"/>
        <v>0</v>
      </c>
      <c r="O173" s="323">
        <f t="shared" si="169"/>
        <v>0</v>
      </c>
      <c r="P173" s="323">
        <f t="shared" si="134"/>
        <v>0</v>
      </c>
      <c r="Q173" s="323">
        <f t="shared" si="135"/>
        <v>0</v>
      </c>
      <c r="R173" s="323">
        <f t="shared" si="136"/>
        <v>0</v>
      </c>
      <c r="S173" s="323">
        <f t="shared" si="137"/>
        <v>0</v>
      </c>
      <c r="T173" s="323">
        <f t="shared" si="170"/>
        <v>0</v>
      </c>
      <c r="U173" s="323">
        <f t="shared" si="171"/>
        <v>0</v>
      </c>
      <c r="V173" s="323">
        <f t="shared" si="138"/>
        <v>0</v>
      </c>
      <c r="W173" s="323">
        <f t="shared" si="139"/>
        <v>0</v>
      </c>
      <c r="X173" s="323">
        <f t="shared" si="140"/>
        <v>0</v>
      </c>
      <c r="Y173" s="323">
        <f t="shared" si="141"/>
        <v>0</v>
      </c>
      <c r="Z173" s="323">
        <f t="shared" si="142"/>
        <v>0</v>
      </c>
      <c r="AA173" s="323">
        <f t="shared" si="143"/>
        <v>0</v>
      </c>
      <c r="AB173" s="323">
        <f t="shared" si="144"/>
        <v>0</v>
      </c>
      <c r="AC173" s="323">
        <f t="shared" si="145"/>
        <v>0</v>
      </c>
      <c r="AD173" s="323">
        <f t="shared" si="146"/>
        <v>0</v>
      </c>
      <c r="AE173" s="323">
        <f t="shared" si="147"/>
        <v>0</v>
      </c>
      <c r="AF173" s="323">
        <f t="shared" si="172"/>
        <v>0</v>
      </c>
      <c r="AG173" s="323">
        <f t="shared" si="173"/>
        <v>0</v>
      </c>
      <c r="AH173" s="323">
        <f t="shared" si="148"/>
        <v>0</v>
      </c>
      <c r="AI173" s="323">
        <f t="shared" si="149"/>
        <v>0</v>
      </c>
      <c r="AJ173" s="323">
        <f t="shared" si="150"/>
        <v>0</v>
      </c>
      <c r="AK173" s="323">
        <f t="shared" si="151"/>
        <v>0</v>
      </c>
      <c r="AL173" s="323">
        <f t="shared" si="152"/>
        <v>0</v>
      </c>
      <c r="AM173" s="323">
        <f t="shared" si="153"/>
        <v>0</v>
      </c>
      <c r="AN173" s="323">
        <f t="shared" si="154"/>
        <v>0</v>
      </c>
      <c r="AO173" s="323">
        <f t="shared" si="155"/>
        <v>0</v>
      </c>
      <c r="AP173" s="323">
        <f t="shared" si="156"/>
        <v>0</v>
      </c>
      <c r="AQ173" s="323">
        <f t="shared" si="157"/>
        <v>0</v>
      </c>
      <c r="AR173" s="323">
        <f t="shared" si="158"/>
        <v>0</v>
      </c>
      <c r="AS173" s="323">
        <f t="shared" si="159"/>
        <v>0</v>
      </c>
      <c r="AT173" s="323">
        <f t="shared" si="160"/>
        <v>0</v>
      </c>
      <c r="AU173" s="323">
        <f t="shared" si="161"/>
        <v>0</v>
      </c>
      <c r="AV173" s="323">
        <f t="shared" si="162"/>
        <v>0</v>
      </c>
      <c r="AW173" s="323">
        <f t="shared" si="163"/>
        <v>0</v>
      </c>
      <c r="AX173" s="323">
        <f t="shared" si="164"/>
        <v>0</v>
      </c>
      <c r="AY173" s="323">
        <f t="shared" si="165"/>
        <v>0</v>
      </c>
      <c r="AZ173" s="323">
        <f t="shared" si="166"/>
        <v>0</v>
      </c>
      <c r="BA173" s="323">
        <f t="shared" si="167"/>
        <v>0</v>
      </c>
    </row>
    <row r="174" spans="1:53" s="320" customFormat="1" ht="16.5" customHeight="1">
      <c r="A174" s="63" t="str">
        <f t="array" ref="A174">IF(C174&lt;&gt;0,SUM(($C$11:C174&lt;&gt;0)*1),"")</f>
        <v/>
      </c>
      <c r="B174" s="321"/>
      <c r="C174" s="321"/>
      <c r="D174" s="321"/>
      <c r="E174" s="443"/>
      <c r="F174" s="377"/>
      <c r="G174" s="379"/>
      <c r="H174" s="379"/>
      <c r="I174" s="63" t="str">
        <f t="shared" si="129"/>
        <v/>
      </c>
      <c r="J174" s="323">
        <f t="shared" si="130"/>
        <v>0</v>
      </c>
      <c r="K174" s="323">
        <f t="shared" si="131"/>
        <v>0</v>
      </c>
      <c r="L174" s="323">
        <f t="shared" si="132"/>
        <v>0</v>
      </c>
      <c r="M174" s="323">
        <f t="shared" si="133"/>
        <v>0</v>
      </c>
      <c r="N174" s="323">
        <f t="shared" si="168"/>
        <v>0</v>
      </c>
      <c r="O174" s="323">
        <f t="shared" si="169"/>
        <v>0</v>
      </c>
      <c r="P174" s="323">
        <f t="shared" si="134"/>
        <v>0</v>
      </c>
      <c r="Q174" s="323">
        <f t="shared" si="135"/>
        <v>0</v>
      </c>
      <c r="R174" s="323">
        <f t="shared" si="136"/>
        <v>0</v>
      </c>
      <c r="S174" s="323">
        <f t="shared" si="137"/>
        <v>0</v>
      </c>
      <c r="T174" s="323">
        <f t="shared" si="170"/>
        <v>0</v>
      </c>
      <c r="U174" s="323">
        <f t="shared" si="171"/>
        <v>0</v>
      </c>
      <c r="V174" s="323">
        <f t="shared" si="138"/>
        <v>0</v>
      </c>
      <c r="W174" s="323">
        <f t="shared" si="139"/>
        <v>0</v>
      </c>
      <c r="X174" s="323">
        <f t="shared" si="140"/>
        <v>0</v>
      </c>
      <c r="Y174" s="323">
        <f t="shared" si="141"/>
        <v>0</v>
      </c>
      <c r="Z174" s="323">
        <f t="shared" si="142"/>
        <v>0</v>
      </c>
      <c r="AA174" s="323">
        <f t="shared" si="143"/>
        <v>0</v>
      </c>
      <c r="AB174" s="323">
        <f t="shared" si="144"/>
        <v>0</v>
      </c>
      <c r="AC174" s="323">
        <f t="shared" si="145"/>
        <v>0</v>
      </c>
      <c r="AD174" s="323">
        <f t="shared" si="146"/>
        <v>0</v>
      </c>
      <c r="AE174" s="323">
        <f t="shared" si="147"/>
        <v>0</v>
      </c>
      <c r="AF174" s="323">
        <f t="shared" si="172"/>
        <v>0</v>
      </c>
      <c r="AG174" s="323">
        <f t="shared" si="173"/>
        <v>0</v>
      </c>
      <c r="AH174" s="323">
        <f t="shared" si="148"/>
        <v>0</v>
      </c>
      <c r="AI174" s="323">
        <f t="shared" si="149"/>
        <v>0</v>
      </c>
      <c r="AJ174" s="323">
        <f t="shared" si="150"/>
        <v>0</v>
      </c>
      <c r="AK174" s="323">
        <f t="shared" si="151"/>
        <v>0</v>
      </c>
      <c r="AL174" s="323">
        <f t="shared" si="152"/>
        <v>0</v>
      </c>
      <c r="AM174" s="323">
        <f t="shared" si="153"/>
        <v>0</v>
      </c>
      <c r="AN174" s="323">
        <f t="shared" si="154"/>
        <v>0</v>
      </c>
      <c r="AO174" s="323">
        <f t="shared" si="155"/>
        <v>0</v>
      </c>
      <c r="AP174" s="323">
        <f t="shared" si="156"/>
        <v>0</v>
      </c>
      <c r="AQ174" s="323">
        <f t="shared" si="157"/>
        <v>0</v>
      </c>
      <c r="AR174" s="323">
        <f t="shared" si="158"/>
        <v>0</v>
      </c>
      <c r="AS174" s="323">
        <f t="shared" si="159"/>
        <v>0</v>
      </c>
      <c r="AT174" s="323">
        <f t="shared" si="160"/>
        <v>0</v>
      </c>
      <c r="AU174" s="323">
        <f t="shared" si="161"/>
        <v>0</v>
      </c>
      <c r="AV174" s="323">
        <f t="shared" si="162"/>
        <v>0</v>
      </c>
      <c r="AW174" s="323">
        <f t="shared" si="163"/>
        <v>0</v>
      </c>
      <c r="AX174" s="323">
        <f t="shared" si="164"/>
        <v>0</v>
      </c>
      <c r="AY174" s="323">
        <f t="shared" si="165"/>
        <v>0</v>
      </c>
      <c r="AZ174" s="323">
        <f t="shared" si="166"/>
        <v>0</v>
      </c>
      <c r="BA174" s="323">
        <f t="shared" si="167"/>
        <v>0</v>
      </c>
    </row>
    <row r="175" spans="1:53" s="320" customFormat="1" ht="16.5" customHeight="1">
      <c r="A175" s="63" t="str">
        <f t="array" ref="A175">IF(C175&lt;&gt;0,SUM(($C$11:C175&lt;&gt;0)*1),"")</f>
        <v/>
      </c>
      <c r="B175" s="321"/>
      <c r="C175" s="321"/>
      <c r="D175" s="321"/>
      <c r="E175" s="443"/>
      <c r="F175" s="377"/>
      <c r="G175" s="379"/>
      <c r="H175" s="379"/>
      <c r="I175" s="63" t="str">
        <f t="shared" si="129"/>
        <v/>
      </c>
      <c r="J175" s="323">
        <f t="shared" si="130"/>
        <v>0</v>
      </c>
      <c r="K175" s="323">
        <f t="shared" si="131"/>
        <v>0</v>
      </c>
      <c r="L175" s="323">
        <f t="shared" si="132"/>
        <v>0</v>
      </c>
      <c r="M175" s="323">
        <f t="shared" si="133"/>
        <v>0</v>
      </c>
      <c r="N175" s="323">
        <f t="shared" si="168"/>
        <v>0</v>
      </c>
      <c r="O175" s="323">
        <f t="shared" si="169"/>
        <v>0</v>
      </c>
      <c r="P175" s="323">
        <f t="shared" si="134"/>
        <v>0</v>
      </c>
      <c r="Q175" s="323">
        <f t="shared" si="135"/>
        <v>0</v>
      </c>
      <c r="R175" s="323">
        <f t="shared" si="136"/>
        <v>0</v>
      </c>
      <c r="S175" s="323">
        <f t="shared" si="137"/>
        <v>0</v>
      </c>
      <c r="T175" s="323">
        <f t="shared" si="170"/>
        <v>0</v>
      </c>
      <c r="U175" s="323">
        <f t="shared" si="171"/>
        <v>0</v>
      </c>
      <c r="V175" s="323">
        <f t="shared" si="138"/>
        <v>0</v>
      </c>
      <c r="W175" s="323">
        <f t="shared" si="139"/>
        <v>0</v>
      </c>
      <c r="X175" s="323">
        <f t="shared" si="140"/>
        <v>0</v>
      </c>
      <c r="Y175" s="323">
        <f t="shared" si="141"/>
        <v>0</v>
      </c>
      <c r="Z175" s="323">
        <f t="shared" si="142"/>
        <v>0</v>
      </c>
      <c r="AA175" s="323">
        <f t="shared" si="143"/>
        <v>0</v>
      </c>
      <c r="AB175" s="323">
        <f t="shared" si="144"/>
        <v>0</v>
      </c>
      <c r="AC175" s="323">
        <f t="shared" si="145"/>
        <v>0</v>
      </c>
      <c r="AD175" s="323">
        <f t="shared" si="146"/>
        <v>0</v>
      </c>
      <c r="AE175" s="323">
        <f t="shared" si="147"/>
        <v>0</v>
      </c>
      <c r="AF175" s="323">
        <f t="shared" si="172"/>
        <v>0</v>
      </c>
      <c r="AG175" s="323">
        <f t="shared" si="173"/>
        <v>0</v>
      </c>
      <c r="AH175" s="323">
        <f t="shared" si="148"/>
        <v>0</v>
      </c>
      <c r="AI175" s="323">
        <f t="shared" si="149"/>
        <v>0</v>
      </c>
      <c r="AJ175" s="323">
        <f t="shared" si="150"/>
        <v>0</v>
      </c>
      <c r="AK175" s="323">
        <f t="shared" si="151"/>
        <v>0</v>
      </c>
      <c r="AL175" s="323">
        <f t="shared" si="152"/>
        <v>0</v>
      </c>
      <c r="AM175" s="323">
        <f t="shared" si="153"/>
        <v>0</v>
      </c>
      <c r="AN175" s="323">
        <f t="shared" si="154"/>
        <v>0</v>
      </c>
      <c r="AO175" s="323">
        <f t="shared" si="155"/>
        <v>0</v>
      </c>
      <c r="AP175" s="323">
        <f t="shared" si="156"/>
        <v>0</v>
      </c>
      <c r="AQ175" s="323">
        <f t="shared" si="157"/>
        <v>0</v>
      </c>
      <c r="AR175" s="323">
        <f t="shared" si="158"/>
        <v>0</v>
      </c>
      <c r="AS175" s="323">
        <f t="shared" si="159"/>
        <v>0</v>
      </c>
      <c r="AT175" s="323">
        <f t="shared" si="160"/>
        <v>0</v>
      </c>
      <c r="AU175" s="323">
        <f t="shared" si="161"/>
        <v>0</v>
      </c>
      <c r="AV175" s="323">
        <f t="shared" si="162"/>
        <v>0</v>
      </c>
      <c r="AW175" s="323">
        <f t="shared" si="163"/>
        <v>0</v>
      </c>
      <c r="AX175" s="323">
        <f t="shared" si="164"/>
        <v>0</v>
      </c>
      <c r="AY175" s="323">
        <f t="shared" si="165"/>
        <v>0</v>
      </c>
      <c r="AZ175" s="323">
        <f t="shared" si="166"/>
        <v>0</v>
      </c>
      <c r="BA175" s="323">
        <f t="shared" si="167"/>
        <v>0</v>
      </c>
    </row>
    <row r="176" spans="1:53" s="320" customFormat="1" ht="16.5" customHeight="1">
      <c r="A176" s="63" t="str">
        <f t="array" ref="A176">IF(C176&lt;&gt;0,SUM(($C$11:C176&lt;&gt;0)*1),"")</f>
        <v/>
      </c>
      <c r="B176" s="321"/>
      <c r="C176" s="321"/>
      <c r="D176" s="321"/>
      <c r="E176" s="443"/>
      <c r="F176" s="377"/>
      <c r="G176" s="379"/>
      <c r="H176" s="379"/>
      <c r="I176" s="63" t="str">
        <f t="shared" si="129"/>
        <v/>
      </c>
      <c r="J176" s="323">
        <f t="shared" si="130"/>
        <v>0</v>
      </c>
      <c r="K176" s="323">
        <f t="shared" si="131"/>
        <v>0</v>
      </c>
      <c r="L176" s="323">
        <f t="shared" si="132"/>
        <v>0</v>
      </c>
      <c r="M176" s="323">
        <f t="shared" si="133"/>
        <v>0</v>
      </c>
      <c r="N176" s="323">
        <f t="shared" si="168"/>
        <v>0</v>
      </c>
      <c r="O176" s="323">
        <f t="shared" si="169"/>
        <v>0</v>
      </c>
      <c r="P176" s="323">
        <f t="shared" si="134"/>
        <v>0</v>
      </c>
      <c r="Q176" s="323">
        <f t="shared" si="135"/>
        <v>0</v>
      </c>
      <c r="R176" s="323">
        <f t="shared" si="136"/>
        <v>0</v>
      </c>
      <c r="S176" s="323">
        <f t="shared" si="137"/>
        <v>0</v>
      </c>
      <c r="T176" s="323">
        <f t="shared" si="170"/>
        <v>0</v>
      </c>
      <c r="U176" s="323">
        <f t="shared" si="171"/>
        <v>0</v>
      </c>
      <c r="V176" s="323">
        <f t="shared" si="138"/>
        <v>0</v>
      </c>
      <c r="W176" s="323">
        <f t="shared" si="139"/>
        <v>0</v>
      </c>
      <c r="X176" s="323">
        <f t="shared" si="140"/>
        <v>0</v>
      </c>
      <c r="Y176" s="323">
        <f t="shared" si="141"/>
        <v>0</v>
      </c>
      <c r="Z176" s="323">
        <f t="shared" si="142"/>
        <v>0</v>
      </c>
      <c r="AA176" s="323">
        <f t="shared" si="143"/>
        <v>0</v>
      </c>
      <c r="AB176" s="323">
        <f t="shared" si="144"/>
        <v>0</v>
      </c>
      <c r="AC176" s="323">
        <f t="shared" si="145"/>
        <v>0</v>
      </c>
      <c r="AD176" s="323">
        <f t="shared" si="146"/>
        <v>0</v>
      </c>
      <c r="AE176" s="323">
        <f t="shared" si="147"/>
        <v>0</v>
      </c>
      <c r="AF176" s="323">
        <f t="shared" si="172"/>
        <v>0</v>
      </c>
      <c r="AG176" s="323">
        <f t="shared" si="173"/>
        <v>0</v>
      </c>
      <c r="AH176" s="323">
        <f t="shared" si="148"/>
        <v>0</v>
      </c>
      <c r="AI176" s="323">
        <f t="shared" si="149"/>
        <v>0</v>
      </c>
      <c r="AJ176" s="323">
        <f t="shared" si="150"/>
        <v>0</v>
      </c>
      <c r="AK176" s="323">
        <f t="shared" si="151"/>
        <v>0</v>
      </c>
      <c r="AL176" s="323">
        <f t="shared" si="152"/>
        <v>0</v>
      </c>
      <c r="AM176" s="323">
        <f t="shared" si="153"/>
        <v>0</v>
      </c>
      <c r="AN176" s="323">
        <f t="shared" si="154"/>
        <v>0</v>
      </c>
      <c r="AO176" s="323">
        <f t="shared" si="155"/>
        <v>0</v>
      </c>
      <c r="AP176" s="323">
        <f t="shared" si="156"/>
        <v>0</v>
      </c>
      <c r="AQ176" s="323">
        <f t="shared" si="157"/>
        <v>0</v>
      </c>
      <c r="AR176" s="323">
        <f t="shared" si="158"/>
        <v>0</v>
      </c>
      <c r="AS176" s="323">
        <f t="shared" si="159"/>
        <v>0</v>
      </c>
      <c r="AT176" s="323">
        <f t="shared" si="160"/>
        <v>0</v>
      </c>
      <c r="AU176" s="323">
        <f t="shared" si="161"/>
        <v>0</v>
      </c>
      <c r="AV176" s="323">
        <f t="shared" si="162"/>
        <v>0</v>
      </c>
      <c r="AW176" s="323">
        <f t="shared" si="163"/>
        <v>0</v>
      </c>
      <c r="AX176" s="323">
        <f t="shared" si="164"/>
        <v>0</v>
      </c>
      <c r="AY176" s="323">
        <f t="shared" si="165"/>
        <v>0</v>
      </c>
      <c r="AZ176" s="323">
        <f t="shared" si="166"/>
        <v>0</v>
      </c>
      <c r="BA176" s="323">
        <f t="shared" si="167"/>
        <v>0</v>
      </c>
    </row>
    <row r="177" spans="1:53" s="320" customFormat="1" ht="16.5" customHeight="1">
      <c r="A177" s="63" t="str">
        <f t="array" ref="A177">IF(C177&lt;&gt;0,SUM(($C$11:C177&lt;&gt;0)*1),"")</f>
        <v/>
      </c>
      <c r="B177" s="321"/>
      <c r="C177" s="321"/>
      <c r="D177" s="321"/>
      <c r="E177" s="443"/>
      <c r="F177" s="377"/>
      <c r="G177" s="379"/>
      <c r="H177" s="379"/>
      <c r="I177" s="63" t="str">
        <f t="shared" si="129"/>
        <v/>
      </c>
      <c r="J177" s="323">
        <f t="shared" si="130"/>
        <v>0</v>
      </c>
      <c r="K177" s="323">
        <f t="shared" si="131"/>
        <v>0</v>
      </c>
      <c r="L177" s="323">
        <f t="shared" si="132"/>
        <v>0</v>
      </c>
      <c r="M177" s="323">
        <f t="shared" si="133"/>
        <v>0</v>
      </c>
      <c r="N177" s="323">
        <f t="shared" si="168"/>
        <v>0</v>
      </c>
      <c r="O177" s="323">
        <f t="shared" si="169"/>
        <v>0</v>
      </c>
      <c r="P177" s="323">
        <f t="shared" si="134"/>
        <v>0</v>
      </c>
      <c r="Q177" s="323">
        <f t="shared" si="135"/>
        <v>0</v>
      </c>
      <c r="R177" s="323">
        <f t="shared" si="136"/>
        <v>0</v>
      </c>
      <c r="S177" s="323">
        <f t="shared" si="137"/>
        <v>0</v>
      </c>
      <c r="T177" s="323">
        <f t="shared" si="170"/>
        <v>0</v>
      </c>
      <c r="U177" s="323">
        <f t="shared" si="171"/>
        <v>0</v>
      </c>
      <c r="V177" s="323">
        <f t="shared" si="138"/>
        <v>0</v>
      </c>
      <c r="W177" s="323">
        <f t="shared" si="139"/>
        <v>0</v>
      </c>
      <c r="X177" s="323">
        <f t="shared" si="140"/>
        <v>0</v>
      </c>
      <c r="Y177" s="323">
        <f t="shared" si="141"/>
        <v>0</v>
      </c>
      <c r="Z177" s="323">
        <f t="shared" si="142"/>
        <v>0</v>
      </c>
      <c r="AA177" s="323">
        <f t="shared" si="143"/>
        <v>0</v>
      </c>
      <c r="AB177" s="323">
        <f t="shared" si="144"/>
        <v>0</v>
      </c>
      <c r="AC177" s="323">
        <f t="shared" si="145"/>
        <v>0</v>
      </c>
      <c r="AD177" s="323">
        <f t="shared" si="146"/>
        <v>0</v>
      </c>
      <c r="AE177" s="323">
        <f t="shared" si="147"/>
        <v>0</v>
      </c>
      <c r="AF177" s="323">
        <f t="shared" si="172"/>
        <v>0</v>
      </c>
      <c r="AG177" s="323">
        <f t="shared" si="173"/>
        <v>0</v>
      </c>
      <c r="AH177" s="323">
        <f t="shared" si="148"/>
        <v>0</v>
      </c>
      <c r="AI177" s="323">
        <f t="shared" si="149"/>
        <v>0</v>
      </c>
      <c r="AJ177" s="323">
        <f t="shared" si="150"/>
        <v>0</v>
      </c>
      <c r="AK177" s="323">
        <f t="shared" si="151"/>
        <v>0</v>
      </c>
      <c r="AL177" s="323">
        <f t="shared" si="152"/>
        <v>0</v>
      </c>
      <c r="AM177" s="323">
        <f t="shared" si="153"/>
        <v>0</v>
      </c>
      <c r="AN177" s="323">
        <f t="shared" si="154"/>
        <v>0</v>
      </c>
      <c r="AO177" s="323">
        <f t="shared" si="155"/>
        <v>0</v>
      </c>
      <c r="AP177" s="323">
        <f t="shared" si="156"/>
        <v>0</v>
      </c>
      <c r="AQ177" s="323">
        <f t="shared" si="157"/>
        <v>0</v>
      </c>
      <c r="AR177" s="323">
        <f t="shared" si="158"/>
        <v>0</v>
      </c>
      <c r="AS177" s="323">
        <f t="shared" si="159"/>
        <v>0</v>
      </c>
      <c r="AT177" s="323">
        <f t="shared" si="160"/>
        <v>0</v>
      </c>
      <c r="AU177" s="323">
        <f t="shared" si="161"/>
        <v>0</v>
      </c>
      <c r="AV177" s="323">
        <f t="shared" si="162"/>
        <v>0</v>
      </c>
      <c r="AW177" s="323">
        <f t="shared" si="163"/>
        <v>0</v>
      </c>
      <c r="AX177" s="323">
        <f t="shared" si="164"/>
        <v>0</v>
      </c>
      <c r="AY177" s="323">
        <f t="shared" si="165"/>
        <v>0</v>
      </c>
      <c r="AZ177" s="323">
        <f t="shared" si="166"/>
        <v>0</v>
      </c>
      <c r="BA177" s="323">
        <f t="shared" si="167"/>
        <v>0</v>
      </c>
    </row>
    <row r="178" spans="1:53" s="320" customFormat="1" ht="16.5" customHeight="1">
      <c r="A178" s="63" t="str">
        <f t="array" ref="A178">IF(C178&lt;&gt;0,SUM(($C$11:C178&lt;&gt;0)*1),"")</f>
        <v/>
      </c>
      <c r="B178" s="321"/>
      <c r="C178" s="321"/>
      <c r="D178" s="321"/>
      <c r="E178" s="443"/>
      <c r="F178" s="377"/>
      <c r="G178" s="379"/>
      <c r="H178" s="379"/>
      <c r="I178" s="63" t="str">
        <f t="shared" si="129"/>
        <v/>
      </c>
      <c r="J178" s="323">
        <f t="shared" si="130"/>
        <v>0</v>
      </c>
      <c r="K178" s="323">
        <f t="shared" si="131"/>
        <v>0</v>
      </c>
      <c r="L178" s="323">
        <f t="shared" si="132"/>
        <v>0</v>
      </c>
      <c r="M178" s="323">
        <f t="shared" si="133"/>
        <v>0</v>
      </c>
      <c r="N178" s="323">
        <f t="shared" si="168"/>
        <v>0</v>
      </c>
      <c r="O178" s="323">
        <f t="shared" si="169"/>
        <v>0</v>
      </c>
      <c r="P178" s="323">
        <f t="shared" si="134"/>
        <v>0</v>
      </c>
      <c r="Q178" s="323">
        <f t="shared" si="135"/>
        <v>0</v>
      </c>
      <c r="R178" s="323">
        <f t="shared" si="136"/>
        <v>0</v>
      </c>
      <c r="S178" s="323">
        <f t="shared" si="137"/>
        <v>0</v>
      </c>
      <c r="T178" s="323">
        <f t="shared" si="170"/>
        <v>0</v>
      </c>
      <c r="U178" s="323">
        <f t="shared" si="171"/>
        <v>0</v>
      </c>
      <c r="V178" s="323">
        <f t="shared" si="138"/>
        <v>0</v>
      </c>
      <c r="W178" s="323">
        <f t="shared" si="139"/>
        <v>0</v>
      </c>
      <c r="X178" s="323">
        <f t="shared" si="140"/>
        <v>0</v>
      </c>
      <c r="Y178" s="323">
        <f t="shared" si="141"/>
        <v>0</v>
      </c>
      <c r="Z178" s="323">
        <f t="shared" si="142"/>
        <v>0</v>
      </c>
      <c r="AA178" s="323">
        <f t="shared" si="143"/>
        <v>0</v>
      </c>
      <c r="AB178" s="323">
        <f t="shared" si="144"/>
        <v>0</v>
      </c>
      <c r="AC178" s="323">
        <f t="shared" si="145"/>
        <v>0</v>
      </c>
      <c r="AD178" s="323">
        <f t="shared" si="146"/>
        <v>0</v>
      </c>
      <c r="AE178" s="323">
        <f t="shared" si="147"/>
        <v>0</v>
      </c>
      <c r="AF178" s="323">
        <f t="shared" si="172"/>
        <v>0</v>
      </c>
      <c r="AG178" s="323">
        <f t="shared" si="173"/>
        <v>0</v>
      </c>
      <c r="AH178" s="323">
        <f t="shared" si="148"/>
        <v>0</v>
      </c>
      <c r="AI178" s="323">
        <f t="shared" si="149"/>
        <v>0</v>
      </c>
      <c r="AJ178" s="323">
        <f t="shared" si="150"/>
        <v>0</v>
      </c>
      <c r="AK178" s="323">
        <f t="shared" si="151"/>
        <v>0</v>
      </c>
      <c r="AL178" s="323">
        <f t="shared" si="152"/>
        <v>0</v>
      </c>
      <c r="AM178" s="323">
        <f t="shared" si="153"/>
        <v>0</v>
      </c>
      <c r="AN178" s="323">
        <f t="shared" si="154"/>
        <v>0</v>
      </c>
      <c r="AO178" s="323">
        <f t="shared" si="155"/>
        <v>0</v>
      </c>
      <c r="AP178" s="323">
        <f t="shared" si="156"/>
        <v>0</v>
      </c>
      <c r="AQ178" s="323">
        <f t="shared" si="157"/>
        <v>0</v>
      </c>
      <c r="AR178" s="323">
        <f t="shared" si="158"/>
        <v>0</v>
      </c>
      <c r="AS178" s="323">
        <f t="shared" si="159"/>
        <v>0</v>
      </c>
      <c r="AT178" s="323">
        <f t="shared" si="160"/>
        <v>0</v>
      </c>
      <c r="AU178" s="323">
        <f t="shared" si="161"/>
        <v>0</v>
      </c>
      <c r="AV178" s="323">
        <f t="shared" si="162"/>
        <v>0</v>
      </c>
      <c r="AW178" s="323">
        <f t="shared" si="163"/>
        <v>0</v>
      </c>
      <c r="AX178" s="323">
        <f t="shared" si="164"/>
        <v>0</v>
      </c>
      <c r="AY178" s="323">
        <f t="shared" si="165"/>
        <v>0</v>
      </c>
      <c r="AZ178" s="323">
        <f t="shared" si="166"/>
        <v>0</v>
      </c>
      <c r="BA178" s="323">
        <f t="shared" si="167"/>
        <v>0</v>
      </c>
    </row>
    <row r="179" spans="1:53" s="320" customFormat="1" ht="16.5" customHeight="1">
      <c r="A179" s="63" t="str">
        <f t="array" ref="A179">IF(C179&lt;&gt;0,SUM(($C$11:C179&lt;&gt;0)*1),"")</f>
        <v/>
      </c>
      <c r="B179" s="321"/>
      <c r="C179" s="321"/>
      <c r="D179" s="321"/>
      <c r="E179" s="443"/>
      <c r="F179" s="377"/>
      <c r="G179" s="379"/>
      <c r="H179" s="379"/>
      <c r="I179" s="63" t="str">
        <f t="shared" si="129"/>
        <v/>
      </c>
      <c r="J179" s="323">
        <f t="shared" si="130"/>
        <v>0</v>
      </c>
      <c r="K179" s="323">
        <f t="shared" si="131"/>
        <v>0</v>
      </c>
      <c r="L179" s="323">
        <f t="shared" si="132"/>
        <v>0</v>
      </c>
      <c r="M179" s="323">
        <f t="shared" si="133"/>
        <v>0</v>
      </c>
      <c r="N179" s="323">
        <f t="shared" si="168"/>
        <v>0</v>
      </c>
      <c r="O179" s="323">
        <f t="shared" si="169"/>
        <v>0</v>
      </c>
      <c r="P179" s="323">
        <f t="shared" si="134"/>
        <v>0</v>
      </c>
      <c r="Q179" s="323">
        <f t="shared" si="135"/>
        <v>0</v>
      </c>
      <c r="R179" s="323">
        <f t="shared" si="136"/>
        <v>0</v>
      </c>
      <c r="S179" s="323">
        <f t="shared" si="137"/>
        <v>0</v>
      </c>
      <c r="T179" s="323">
        <f t="shared" si="170"/>
        <v>0</v>
      </c>
      <c r="U179" s="323">
        <f t="shared" si="171"/>
        <v>0</v>
      </c>
      <c r="V179" s="323">
        <f t="shared" si="138"/>
        <v>0</v>
      </c>
      <c r="W179" s="323">
        <f t="shared" si="139"/>
        <v>0</v>
      </c>
      <c r="X179" s="323">
        <f t="shared" si="140"/>
        <v>0</v>
      </c>
      <c r="Y179" s="323">
        <f t="shared" si="141"/>
        <v>0</v>
      </c>
      <c r="Z179" s="323">
        <f t="shared" si="142"/>
        <v>0</v>
      </c>
      <c r="AA179" s="323">
        <f t="shared" si="143"/>
        <v>0</v>
      </c>
      <c r="AB179" s="323">
        <f t="shared" si="144"/>
        <v>0</v>
      </c>
      <c r="AC179" s="323">
        <f t="shared" si="145"/>
        <v>0</v>
      </c>
      <c r="AD179" s="323">
        <f t="shared" si="146"/>
        <v>0</v>
      </c>
      <c r="AE179" s="323">
        <f t="shared" si="147"/>
        <v>0</v>
      </c>
      <c r="AF179" s="323">
        <f t="shared" si="172"/>
        <v>0</v>
      </c>
      <c r="AG179" s="323">
        <f t="shared" si="173"/>
        <v>0</v>
      </c>
      <c r="AH179" s="323">
        <f t="shared" si="148"/>
        <v>0</v>
      </c>
      <c r="AI179" s="323">
        <f t="shared" si="149"/>
        <v>0</v>
      </c>
      <c r="AJ179" s="323">
        <f t="shared" si="150"/>
        <v>0</v>
      </c>
      <c r="AK179" s="323">
        <f t="shared" si="151"/>
        <v>0</v>
      </c>
      <c r="AL179" s="323">
        <f t="shared" si="152"/>
        <v>0</v>
      </c>
      <c r="AM179" s="323">
        <f t="shared" si="153"/>
        <v>0</v>
      </c>
      <c r="AN179" s="323">
        <f t="shared" si="154"/>
        <v>0</v>
      </c>
      <c r="AO179" s="323">
        <f t="shared" si="155"/>
        <v>0</v>
      </c>
      <c r="AP179" s="323">
        <f t="shared" si="156"/>
        <v>0</v>
      </c>
      <c r="AQ179" s="323">
        <f t="shared" si="157"/>
        <v>0</v>
      </c>
      <c r="AR179" s="323">
        <f t="shared" si="158"/>
        <v>0</v>
      </c>
      <c r="AS179" s="323">
        <f t="shared" si="159"/>
        <v>0</v>
      </c>
      <c r="AT179" s="323">
        <f t="shared" si="160"/>
        <v>0</v>
      </c>
      <c r="AU179" s="323">
        <f t="shared" si="161"/>
        <v>0</v>
      </c>
      <c r="AV179" s="323">
        <f t="shared" si="162"/>
        <v>0</v>
      </c>
      <c r="AW179" s="323">
        <f t="shared" si="163"/>
        <v>0</v>
      </c>
      <c r="AX179" s="323">
        <f t="shared" si="164"/>
        <v>0</v>
      </c>
      <c r="AY179" s="323">
        <f t="shared" si="165"/>
        <v>0</v>
      </c>
      <c r="AZ179" s="323">
        <f t="shared" si="166"/>
        <v>0</v>
      </c>
      <c r="BA179" s="323">
        <f t="shared" si="167"/>
        <v>0</v>
      </c>
    </row>
    <row r="180" spans="1:53" s="320" customFormat="1" ht="16.5" customHeight="1">
      <c r="A180" s="63" t="str">
        <f t="array" ref="A180">IF(C180&lt;&gt;0,SUM(($C$11:C180&lt;&gt;0)*1),"")</f>
        <v/>
      </c>
      <c r="B180" s="321"/>
      <c r="C180" s="321"/>
      <c r="D180" s="321"/>
      <c r="E180" s="443"/>
      <c r="F180" s="377"/>
      <c r="G180" s="379"/>
      <c r="H180" s="379"/>
      <c r="I180" s="63" t="str">
        <f t="shared" si="129"/>
        <v/>
      </c>
      <c r="J180" s="323">
        <f t="shared" si="130"/>
        <v>0</v>
      </c>
      <c r="K180" s="323">
        <f t="shared" si="131"/>
        <v>0</v>
      </c>
      <c r="L180" s="323">
        <f t="shared" si="132"/>
        <v>0</v>
      </c>
      <c r="M180" s="323">
        <f t="shared" si="133"/>
        <v>0</v>
      </c>
      <c r="N180" s="323">
        <f t="shared" si="168"/>
        <v>0</v>
      </c>
      <c r="O180" s="323">
        <f t="shared" si="169"/>
        <v>0</v>
      </c>
      <c r="P180" s="323">
        <f t="shared" si="134"/>
        <v>0</v>
      </c>
      <c r="Q180" s="323">
        <f t="shared" si="135"/>
        <v>0</v>
      </c>
      <c r="R180" s="323">
        <f t="shared" si="136"/>
        <v>0</v>
      </c>
      <c r="S180" s="323">
        <f t="shared" si="137"/>
        <v>0</v>
      </c>
      <c r="T180" s="323">
        <f t="shared" si="170"/>
        <v>0</v>
      </c>
      <c r="U180" s="323">
        <f t="shared" si="171"/>
        <v>0</v>
      </c>
      <c r="V180" s="323">
        <f t="shared" si="138"/>
        <v>0</v>
      </c>
      <c r="W180" s="323">
        <f t="shared" si="139"/>
        <v>0</v>
      </c>
      <c r="X180" s="323">
        <f t="shared" si="140"/>
        <v>0</v>
      </c>
      <c r="Y180" s="323">
        <f t="shared" si="141"/>
        <v>0</v>
      </c>
      <c r="Z180" s="323">
        <f t="shared" si="142"/>
        <v>0</v>
      </c>
      <c r="AA180" s="323">
        <f t="shared" si="143"/>
        <v>0</v>
      </c>
      <c r="AB180" s="323">
        <f t="shared" si="144"/>
        <v>0</v>
      </c>
      <c r="AC180" s="323">
        <f t="shared" si="145"/>
        <v>0</v>
      </c>
      <c r="AD180" s="323">
        <f t="shared" si="146"/>
        <v>0</v>
      </c>
      <c r="AE180" s="323">
        <f t="shared" si="147"/>
        <v>0</v>
      </c>
      <c r="AF180" s="323">
        <f t="shared" si="172"/>
        <v>0</v>
      </c>
      <c r="AG180" s="323">
        <f t="shared" si="173"/>
        <v>0</v>
      </c>
      <c r="AH180" s="323">
        <f t="shared" si="148"/>
        <v>0</v>
      </c>
      <c r="AI180" s="323">
        <f t="shared" si="149"/>
        <v>0</v>
      </c>
      <c r="AJ180" s="323">
        <f t="shared" si="150"/>
        <v>0</v>
      </c>
      <c r="AK180" s="323">
        <f t="shared" si="151"/>
        <v>0</v>
      </c>
      <c r="AL180" s="323">
        <f t="shared" si="152"/>
        <v>0</v>
      </c>
      <c r="AM180" s="323">
        <f t="shared" si="153"/>
        <v>0</v>
      </c>
      <c r="AN180" s="323">
        <f t="shared" si="154"/>
        <v>0</v>
      </c>
      <c r="AO180" s="323">
        <f t="shared" si="155"/>
        <v>0</v>
      </c>
      <c r="AP180" s="323">
        <f t="shared" si="156"/>
        <v>0</v>
      </c>
      <c r="AQ180" s="323">
        <f t="shared" si="157"/>
        <v>0</v>
      </c>
      <c r="AR180" s="323">
        <f t="shared" si="158"/>
        <v>0</v>
      </c>
      <c r="AS180" s="323">
        <f t="shared" si="159"/>
        <v>0</v>
      </c>
      <c r="AT180" s="323">
        <f t="shared" si="160"/>
        <v>0</v>
      </c>
      <c r="AU180" s="323">
        <f t="shared" si="161"/>
        <v>0</v>
      </c>
      <c r="AV180" s="323">
        <f t="shared" si="162"/>
        <v>0</v>
      </c>
      <c r="AW180" s="323">
        <f t="shared" si="163"/>
        <v>0</v>
      </c>
      <c r="AX180" s="323">
        <f t="shared" si="164"/>
        <v>0</v>
      </c>
      <c r="AY180" s="323">
        <f t="shared" si="165"/>
        <v>0</v>
      </c>
      <c r="AZ180" s="323">
        <f t="shared" si="166"/>
        <v>0</v>
      </c>
      <c r="BA180" s="323">
        <f t="shared" si="167"/>
        <v>0</v>
      </c>
    </row>
    <row r="181" spans="1:53" s="320" customFormat="1" ht="16.5" customHeight="1">
      <c r="A181" s="63" t="str">
        <f t="array" ref="A181">IF(C181&lt;&gt;0,SUM(($C$11:C181&lt;&gt;0)*1),"")</f>
        <v/>
      </c>
      <c r="B181" s="321"/>
      <c r="C181" s="321"/>
      <c r="D181" s="321"/>
      <c r="E181" s="443"/>
      <c r="F181" s="377"/>
      <c r="G181" s="379"/>
      <c r="H181" s="379"/>
      <c r="I181" s="63" t="str">
        <f t="shared" si="129"/>
        <v/>
      </c>
      <c r="J181" s="323">
        <f t="shared" si="130"/>
        <v>0</v>
      </c>
      <c r="K181" s="323">
        <f t="shared" si="131"/>
        <v>0</v>
      </c>
      <c r="L181" s="323">
        <f t="shared" si="132"/>
        <v>0</v>
      </c>
      <c r="M181" s="323">
        <f t="shared" si="133"/>
        <v>0</v>
      </c>
      <c r="N181" s="323">
        <f t="shared" si="168"/>
        <v>0</v>
      </c>
      <c r="O181" s="323">
        <f t="shared" si="169"/>
        <v>0</v>
      </c>
      <c r="P181" s="323">
        <f t="shared" si="134"/>
        <v>0</v>
      </c>
      <c r="Q181" s="323">
        <f t="shared" si="135"/>
        <v>0</v>
      </c>
      <c r="R181" s="323">
        <f t="shared" si="136"/>
        <v>0</v>
      </c>
      <c r="S181" s="323">
        <f t="shared" si="137"/>
        <v>0</v>
      </c>
      <c r="T181" s="323">
        <f t="shared" si="170"/>
        <v>0</v>
      </c>
      <c r="U181" s="323">
        <f t="shared" si="171"/>
        <v>0</v>
      </c>
      <c r="V181" s="323">
        <f t="shared" si="138"/>
        <v>0</v>
      </c>
      <c r="W181" s="323">
        <f t="shared" si="139"/>
        <v>0</v>
      </c>
      <c r="X181" s="323">
        <f t="shared" si="140"/>
        <v>0</v>
      </c>
      <c r="Y181" s="323">
        <f t="shared" si="141"/>
        <v>0</v>
      </c>
      <c r="Z181" s="323">
        <f t="shared" si="142"/>
        <v>0</v>
      </c>
      <c r="AA181" s="323">
        <f t="shared" si="143"/>
        <v>0</v>
      </c>
      <c r="AB181" s="323">
        <f t="shared" si="144"/>
        <v>0</v>
      </c>
      <c r="AC181" s="323">
        <f t="shared" si="145"/>
        <v>0</v>
      </c>
      <c r="AD181" s="323">
        <f t="shared" si="146"/>
        <v>0</v>
      </c>
      <c r="AE181" s="323">
        <f t="shared" si="147"/>
        <v>0</v>
      </c>
      <c r="AF181" s="323">
        <f t="shared" si="172"/>
        <v>0</v>
      </c>
      <c r="AG181" s="323">
        <f t="shared" si="173"/>
        <v>0</v>
      </c>
      <c r="AH181" s="323">
        <f t="shared" si="148"/>
        <v>0</v>
      </c>
      <c r="AI181" s="323">
        <f t="shared" si="149"/>
        <v>0</v>
      </c>
      <c r="AJ181" s="323">
        <f t="shared" si="150"/>
        <v>0</v>
      </c>
      <c r="AK181" s="323">
        <f t="shared" si="151"/>
        <v>0</v>
      </c>
      <c r="AL181" s="323">
        <f t="shared" si="152"/>
        <v>0</v>
      </c>
      <c r="AM181" s="323">
        <f t="shared" si="153"/>
        <v>0</v>
      </c>
      <c r="AN181" s="323">
        <f t="shared" si="154"/>
        <v>0</v>
      </c>
      <c r="AO181" s="323">
        <f t="shared" si="155"/>
        <v>0</v>
      </c>
      <c r="AP181" s="323">
        <f t="shared" si="156"/>
        <v>0</v>
      </c>
      <c r="AQ181" s="323">
        <f t="shared" si="157"/>
        <v>0</v>
      </c>
      <c r="AR181" s="323">
        <f t="shared" si="158"/>
        <v>0</v>
      </c>
      <c r="AS181" s="323">
        <f t="shared" si="159"/>
        <v>0</v>
      </c>
      <c r="AT181" s="323">
        <f t="shared" si="160"/>
        <v>0</v>
      </c>
      <c r="AU181" s="323">
        <f t="shared" si="161"/>
        <v>0</v>
      </c>
      <c r="AV181" s="323">
        <f t="shared" si="162"/>
        <v>0</v>
      </c>
      <c r="AW181" s="323">
        <f t="shared" si="163"/>
        <v>0</v>
      </c>
      <c r="AX181" s="323">
        <f t="shared" si="164"/>
        <v>0</v>
      </c>
      <c r="AY181" s="323">
        <f t="shared" si="165"/>
        <v>0</v>
      </c>
      <c r="AZ181" s="323">
        <f t="shared" si="166"/>
        <v>0</v>
      </c>
      <c r="BA181" s="323">
        <f t="shared" si="167"/>
        <v>0</v>
      </c>
    </row>
    <row r="182" spans="1:53" s="320" customFormat="1" ht="16.5" customHeight="1">
      <c r="A182" s="63" t="str">
        <f t="array" ref="A182">IF(C182&lt;&gt;0,SUM(($C$11:C182&lt;&gt;0)*1),"")</f>
        <v/>
      </c>
      <c r="B182" s="321"/>
      <c r="C182" s="321"/>
      <c r="D182" s="321"/>
      <c r="E182" s="443"/>
      <c r="F182" s="377"/>
      <c r="G182" s="379"/>
      <c r="H182" s="379"/>
      <c r="I182" s="63" t="str">
        <f t="shared" si="129"/>
        <v/>
      </c>
      <c r="J182" s="323">
        <f t="shared" si="130"/>
        <v>0</v>
      </c>
      <c r="K182" s="323">
        <f t="shared" si="131"/>
        <v>0</v>
      </c>
      <c r="L182" s="323">
        <f t="shared" si="132"/>
        <v>0</v>
      </c>
      <c r="M182" s="323">
        <f t="shared" si="133"/>
        <v>0</v>
      </c>
      <c r="N182" s="323">
        <f t="shared" si="168"/>
        <v>0</v>
      </c>
      <c r="O182" s="323">
        <f t="shared" si="169"/>
        <v>0</v>
      </c>
      <c r="P182" s="323">
        <f t="shared" si="134"/>
        <v>0</v>
      </c>
      <c r="Q182" s="323">
        <f t="shared" si="135"/>
        <v>0</v>
      </c>
      <c r="R182" s="323">
        <f t="shared" si="136"/>
        <v>0</v>
      </c>
      <c r="S182" s="323">
        <f t="shared" si="137"/>
        <v>0</v>
      </c>
      <c r="T182" s="323">
        <f t="shared" si="170"/>
        <v>0</v>
      </c>
      <c r="U182" s="323">
        <f t="shared" si="171"/>
        <v>0</v>
      </c>
      <c r="V182" s="323">
        <f t="shared" si="138"/>
        <v>0</v>
      </c>
      <c r="W182" s="323">
        <f t="shared" si="139"/>
        <v>0</v>
      </c>
      <c r="X182" s="323">
        <f t="shared" si="140"/>
        <v>0</v>
      </c>
      <c r="Y182" s="323">
        <f t="shared" si="141"/>
        <v>0</v>
      </c>
      <c r="Z182" s="323">
        <f t="shared" si="142"/>
        <v>0</v>
      </c>
      <c r="AA182" s="323">
        <f t="shared" si="143"/>
        <v>0</v>
      </c>
      <c r="AB182" s="323">
        <f t="shared" si="144"/>
        <v>0</v>
      </c>
      <c r="AC182" s="323">
        <f t="shared" si="145"/>
        <v>0</v>
      </c>
      <c r="AD182" s="323">
        <f t="shared" si="146"/>
        <v>0</v>
      </c>
      <c r="AE182" s="323">
        <f t="shared" si="147"/>
        <v>0</v>
      </c>
      <c r="AF182" s="323">
        <f t="shared" si="172"/>
        <v>0</v>
      </c>
      <c r="AG182" s="323">
        <f t="shared" si="173"/>
        <v>0</v>
      </c>
      <c r="AH182" s="323">
        <f t="shared" si="148"/>
        <v>0</v>
      </c>
      <c r="AI182" s="323">
        <f t="shared" si="149"/>
        <v>0</v>
      </c>
      <c r="AJ182" s="323">
        <f t="shared" si="150"/>
        <v>0</v>
      </c>
      <c r="AK182" s="323">
        <f t="shared" si="151"/>
        <v>0</v>
      </c>
      <c r="AL182" s="323">
        <f t="shared" si="152"/>
        <v>0</v>
      </c>
      <c r="AM182" s="323">
        <f t="shared" si="153"/>
        <v>0</v>
      </c>
      <c r="AN182" s="323">
        <f t="shared" si="154"/>
        <v>0</v>
      </c>
      <c r="AO182" s="323">
        <f t="shared" si="155"/>
        <v>0</v>
      </c>
      <c r="AP182" s="323">
        <f t="shared" si="156"/>
        <v>0</v>
      </c>
      <c r="AQ182" s="323">
        <f t="shared" si="157"/>
        <v>0</v>
      </c>
      <c r="AR182" s="323">
        <f t="shared" si="158"/>
        <v>0</v>
      </c>
      <c r="AS182" s="323">
        <f t="shared" si="159"/>
        <v>0</v>
      </c>
      <c r="AT182" s="323">
        <f t="shared" si="160"/>
        <v>0</v>
      </c>
      <c r="AU182" s="323">
        <f t="shared" si="161"/>
        <v>0</v>
      </c>
      <c r="AV182" s="323">
        <f t="shared" si="162"/>
        <v>0</v>
      </c>
      <c r="AW182" s="323">
        <f t="shared" si="163"/>
        <v>0</v>
      </c>
      <c r="AX182" s="323">
        <f t="shared" si="164"/>
        <v>0</v>
      </c>
      <c r="AY182" s="323">
        <f t="shared" si="165"/>
        <v>0</v>
      </c>
      <c r="AZ182" s="323">
        <f t="shared" si="166"/>
        <v>0</v>
      </c>
      <c r="BA182" s="323">
        <f t="shared" si="167"/>
        <v>0</v>
      </c>
    </row>
    <row r="183" spans="1:53" s="320" customFormat="1" ht="16.5" customHeight="1">
      <c r="A183" s="63" t="str">
        <f t="array" ref="A183">IF(C183&lt;&gt;0,SUM(($C$11:C183&lt;&gt;0)*1),"")</f>
        <v/>
      </c>
      <c r="B183" s="321"/>
      <c r="C183" s="321"/>
      <c r="D183" s="321"/>
      <c r="E183" s="443"/>
      <c r="F183" s="377"/>
      <c r="G183" s="379"/>
      <c r="H183" s="379"/>
      <c r="I183" s="63" t="str">
        <f t="shared" si="129"/>
        <v/>
      </c>
      <c r="J183" s="323">
        <f t="shared" si="130"/>
        <v>0</v>
      </c>
      <c r="K183" s="323">
        <f t="shared" si="131"/>
        <v>0</v>
      </c>
      <c r="L183" s="323">
        <f t="shared" si="132"/>
        <v>0</v>
      </c>
      <c r="M183" s="323">
        <f t="shared" si="133"/>
        <v>0</v>
      </c>
      <c r="N183" s="323">
        <f t="shared" si="168"/>
        <v>0</v>
      </c>
      <c r="O183" s="323">
        <f t="shared" si="169"/>
        <v>0</v>
      </c>
      <c r="P183" s="323">
        <f t="shared" si="134"/>
        <v>0</v>
      </c>
      <c r="Q183" s="323">
        <f t="shared" si="135"/>
        <v>0</v>
      </c>
      <c r="R183" s="323">
        <f t="shared" si="136"/>
        <v>0</v>
      </c>
      <c r="S183" s="323">
        <f t="shared" si="137"/>
        <v>0</v>
      </c>
      <c r="T183" s="323">
        <f t="shared" si="170"/>
        <v>0</v>
      </c>
      <c r="U183" s="323">
        <f t="shared" si="171"/>
        <v>0</v>
      </c>
      <c r="V183" s="323">
        <f t="shared" si="138"/>
        <v>0</v>
      </c>
      <c r="W183" s="323">
        <f t="shared" si="139"/>
        <v>0</v>
      </c>
      <c r="X183" s="323">
        <f t="shared" si="140"/>
        <v>0</v>
      </c>
      <c r="Y183" s="323">
        <f t="shared" si="141"/>
        <v>0</v>
      </c>
      <c r="Z183" s="323">
        <f t="shared" si="142"/>
        <v>0</v>
      </c>
      <c r="AA183" s="323">
        <f t="shared" si="143"/>
        <v>0</v>
      </c>
      <c r="AB183" s="323">
        <f t="shared" si="144"/>
        <v>0</v>
      </c>
      <c r="AC183" s="323">
        <f t="shared" si="145"/>
        <v>0</v>
      </c>
      <c r="AD183" s="323">
        <f t="shared" si="146"/>
        <v>0</v>
      </c>
      <c r="AE183" s="323">
        <f t="shared" si="147"/>
        <v>0</v>
      </c>
      <c r="AF183" s="323">
        <f t="shared" si="172"/>
        <v>0</v>
      </c>
      <c r="AG183" s="323">
        <f t="shared" si="173"/>
        <v>0</v>
      </c>
      <c r="AH183" s="323">
        <f t="shared" si="148"/>
        <v>0</v>
      </c>
      <c r="AI183" s="323">
        <f t="shared" si="149"/>
        <v>0</v>
      </c>
      <c r="AJ183" s="323">
        <f t="shared" si="150"/>
        <v>0</v>
      </c>
      <c r="AK183" s="323">
        <f t="shared" si="151"/>
        <v>0</v>
      </c>
      <c r="AL183" s="323">
        <f t="shared" si="152"/>
        <v>0</v>
      </c>
      <c r="AM183" s="323">
        <f t="shared" si="153"/>
        <v>0</v>
      </c>
      <c r="AN183" s="323">
        <f t="shared" si="154"/>
        <v>0</v>
      </c>
      <c r="AO183" s="323">
        <f t="shared" si="155"/>
        <v>0</v>
      </c>
      <c r="AP183" s="323">
        <f t="shared" si="156"/>
        <v>0</v>
      </c>
      <c r="AQ183" s="323">
        <f t="shared" si="157"/>
        <v>0</v>
      </c>
      <c r="AR183" s="323">
        <f t="shared" si="158"/>
        <v>0</v>
      </c>
      <c r="AS183" s="323">
        <f t="shared" si="159"/>
        <v>0</v>
      </c>
      <c r="AT183" s="323">
        <f t="shared" si="160"/>
        <v>0</v>
      </c>
      <c r="AU183" s="323">
        <f t="shared" si="161"/>
        <v>0</v>
      </c>
      <c r="AV183" s="323">
        <f t="shared" si="162"/>
        <v>0</v>
      </c>
      <c r="AW183" s="323">
        <f t="shared" si="163"/>
        <v>0</v>
      </c>
      <c r="AX183" s="323">
        <f t="shared" si="164"/>
        <v>0</v>
      </c>
      <c r="AY183" s="323">
        <f t="shared" si="165"/>
        <v>0</v>
      </c>
      <c r="AZ183" s="323">
        <f t="shared" si="166"/>
        <v>0</v>
      </c>
      <c r="BA183" s="323">
        <f t="shared" si="167"/>
        <v>0</v>
      </c>
    </row>
    <row r="184" spans="1:53" s="320" customFormat="1" ht="16.5" customHeight="1">
      <c r="A184" s="63" t="str">
        <f t="array" ref="A184">IF(C184&lt;&gt;0,SUM(($C$11:C184&lt;&gt;0)*1),"")</f>
        <v/>
      </c>
      <c r="B184" s="321"/>
      <c r="C184" s="321"/>
      <c r="D184" s="321"/>
      <c r="E184" s="443"/>
      <c r="F184" s="377"/>
      <c r="G184" s="379"/>
      <c r="H184" s="379"/>
      <c r="I184" s="63" t="str">
        <f t="shared" si="129"/>
        <v/>
      </c>
      <c r="J184" s="323">
        <f t="shared" si="130"/>
        <v>0</v>
      </c>
      <c r="K184" s="323">
        <f t="shared" si="131"/>
        <v>0</v>
      </c>
      <c r="L184" s="323">
        <f t="shared" si="132"/>
        <v>0</v>
      </c>
      <c r="M184" s="323">
        <f t="shared" si="133"/>
        <v>0</v>
      </c>
      <c r="N184" s="323">
        <f t="shared" si="168"/>
        <v>0</v>
      </c>
      <c r="O184" s="323">
        <f t="shared" si="169"/>
        <v>0</v>
      </c>
      <c r="P184" s="323">
        <f t="shared" si="134"/>
        <v>0</v>
      </c>
      <c r="Q184" s="323">
        <f t="shared" si="135"/>
        <v>0</v>
      </c>
      <c r="R184" s="323">
        <f t="shared" si="136"/>
        <v>0</v>
      </c>
      <c r="S184" s="323">
        <f t="shared" si="137"/>
        <v>0</v>
      </c>
      <c r="T184" s="323">
        <f t="shared" si="170"/>
        <v>0</v>
      </c>
      <c r="U184" s="323">
        <f t="shared" si="171"/>
        <v>0</v>
      </c>
      <c r="V184" s="323">
        <f t="shared" si="138"/>
        <v>0</v>
      </c>
      <c r="W184" s="323">
        <f t="shared" si="139"/>
        <v>0</v>
      </c>
      <c r="X184" s="323">
        <f t="shared" si="140"/>
        <v>0</v>
      </c>
      <c r="Y184" s="323">
        <f t="shared" si="141"/>
        <v>0</v>
      </c>
      <c r="Z184" s="323">
        <f t="shared" si="142"/>
        <v>0</v>
      </c>
      <c r="AA184" s="323">
        <f t="shared" si="143"/>
        <v>0</v>
      </c>
      <c r="AB184" s="323">
        <f t="shared" si="144"/>
        <v>0</v>
      </c>
      <c r="AC184" s="323">
        <f t="shared" si="145"/>
        <v>0</v>
      </c>
      <c r="AD184" s="323">
        <f t="shared" si="146"/>
        <v>0</v>
      </c>
      <c r="AE184" s="323">
        <f t="shared" si="147"/>
        <v>0</v>
      </c>
      <c r="AF184" s="323">
        <f t="shared" si="172"/>
        <v>0</v>
      </c>
      <c r="AG184" s="323">
        <f t="shared" si="173"/>
        <v>0</v>
      </c>
      <c r="AH184" s="323">
        <f t="shared" si="148"/>
        <v>0</v>
      </c>
      <c r="AI184" s="323">
        <f t="shared" si="149"/>
        <v>0</v>
      </c>
      <c r="AJ184" s="323">
        <f t="shared" si="150"/>
        <v>0</v>
      </c>
      <c r="AK184" s="323">
        <f t="shared" si="151"/>
        <v>0</v>
      </c>
      <c r="AL184" s="323">
        <f t="shared" si="152"/>
        <v>0</v>
      </c>
      <c r="AM184" s="323">
        <f t="shared" si="153"/>
        <v>0</v>
      </c>
      <c r="AN184" s="323">
        <f t="shared" si="154"/>
        <v>0</v>
      </c>
      <c r="AO184" s="323">
        <f t="shared" si="155"/>
        <v>0</v>
      </c>
      <c r="AP184" s="323">
        <f t="shared" si="156"/>
        <v>0</v>
      </c>
      <c r="AQ184" s="323">
        <f t="shared" si="157"/>
        <v>0</v>
      </c>
      <c r="AR184" s="323">
        <f t="shared" si="158"/>
        <v>0</v>
      </c>
      <c r="AS184" s="323">
        <f t="shared" si="159"/>
        <v>0</v>
      </c>
      <c r="AT184" s="323">
        <f t="shared" si="160"/>
        <v>0</v>
      </c>
      <c r="AU184" s="323">
        <f t="shared" si="161"/>
        <v>0</v>
      </c>
      <c r="AV184" s="323">
        <f t="shared" si="162"/>
        <v>0</v>
      </c>
      <c r="AW184" s="323">
        <f t="shared" si="163"/>
        <v>0</v>
      </c>
      <c r="AX184" s="323">
        <f t="shared" si="164"/>
        <v>0</v>
      </c>
      <c r="AY184" s="323">
        <f t="shared" si="165"/>
        <v>0</v>
      </c>
      <c r="AZ184" s="323">
        <f t="shared" si="166"/>
        <v>0</v>
      </c>
      <c r="BA184" s="323">
        <f t="shared" si="167"/>
        <v>0</v>
      </c>
    </row>
    <row r="185" spans="1:53" s="320" customFormat="1" ht="16.5" customHeight="1">
      <c r="A185" s="63" t="str">
        <f t="array" ref="A185">IF(C185&lt;&gt;0,SUM(($C$11:C185&lt;&gt;0)*1),"")</f>
        <v/>
      </c>
      <c r="B185" s="321"/>
      <c r="C185" s="321"/>
      <c r="D185" s="321"/>
      <c r="E185" s="443"/>
      <c r="F185" s="377"/>
      <c r="G185" s="379"/>
      <c r="H185" s="379"/>
      <c r="I185" s="63" t="str">
        <f t="shared" si="129"/>
        <v/>
      </c>
      <c r="J185" s="323">
        <f t="shared" si="130"/>
        <v>0</v>
      </c>
      <c r="K185" s="323">
        <f t="shared" si="131"/>
        <v>0</v>
      </c>
      <c r="L185" s="323">
        <f t="shared" si="132"/>
        <v>0</v>
      </c>
      <c r="M185" s="323">
        <f t="shared" si="133"/>
        <v>0</v>
      </c>
      <c r="N185" s="323">
        <f t="shared" si="168"/>
        <v>0</v>
      </c>
      <c r="O185" s="323">
        <f t="shared" si="169"/>
        <v>0</v>
      </c>
      <c r="P185" s="323">
        <f t="shared" si="134"/>
        <v>0</v>
      </c>
      <c r="Q185" s="323">
        <f t="shared" si="135"/>
        <v>0</v>
      </c>
      <c r="R185" s="323">
        <f t="shared" si="136"/>
        <v>0</v>
      </c>
      <c r="S185" s="323">
        <f t="shared" si="137"/>
        <v>0</v>
      </c>
      <c r="T185" s="323">
        <f t="shared" si="170"/>
        <v>0</v>
      </c>
      <c r="U185" s="323">
        <f t="shared" si="171"/>
        <v>0</v>
      </c>
      <c r="V185" s="323">
        <f t="shared" si="138"/>
        <v>0</v>
      </c>
      <c r="W185" s="323">
        <f t="shared" si="139"/>
        <v>0</v>
      </c>
      <c r="X185" s="323">
        <f t="shared" si="140"/>
        <v>0</v>
      </c>
      <c r="Y185" s="323">
        <f t="shared" si="141"/>
        <v>0</v>
      </c>
      <c r="Z185" s="323">
        <f t="shared" si="142"/>
        <v>0</v>
      </c>
      <c r="AA185" s="323">
        <f t="shared" si="143"/>
        <v>0</v>
      </c>
      <c r="AB185" s="323">
        <f t="shared" si="144"/>
        <v>0</v>
      </c>
      <c r="AC185" s="323">
        <f t="shared" si="145"/>
        <v>0</v>
      </c>
      <c r="AD185" s="323">
        <f t="shared" si="146"/>
        <v>0</v>
      </c>
      <c r="AE185" s="323">
        <f t="shared" si="147"/>
        <v>0</v>
      </c>
      <c r="AF185" s="323">
        <f t="shared" si="172"/>
        <v>0</v>
      </c>
      <c r="AG185" s="323">
        <f t="shared" si="173"/>
        <v>0</v>
      </c>
      <c r="AH185" s="323">
        <f t="shared" si="148"/>
        <v>0</v>
      </c>
      <c r="AI185" s="323">
        <f t="shared" si="149"/>
        <v>0</v>
      </c>
      <c r="AJ185" s="323">
        <f t="shared" si="150"/>
        <v>0</v>
      </c>
      <c r="AK185" s="323">
        <f t="shared" si="151"/>
        <v>0</v>
      </c>
      <c r="AL185" s="323">
        <f t="shared" si="152"/>
        <v>0</v>
      </c>
      <c r="AM185" s="323">
        <f t="shared" si="153"/>
        <v>0</v>
      </c>
      <c r="AN185" s="323">
        <f t="shared" si="154"/>
        <v>0</v>
      </c>
      <c r="AO185" s="323">
        <f t="shared" si="155"/>
        <v>0</v>
      </c>
      <c r="AP185" s="323">
        <f t="shared" si="156"/>
        <v>0</v>
      </c>
      <c r="AQ185" s="323">
        <f t="shared" si="157"/>
        <v>0</v>
      </c>
      <c r="AR185" s="323">
        <f t="shared" si="158"/>
        <v>0</v>
      </c>
      <c r="AS185" s="323">
        <f t="shared" si="159"/>
        <v>0</v>
      </c>
      <c r="AT185" s="323">
        <f t="shared" si="160"/>
        <v>0</v>
      </c>
      <c r="AU185" s="323">
        <f t="shared" si="161"/>
        <v>0</v>
      </c>
      <c r="AV185" s="323">
        <f t="shared" si="162"/>
        <v>0</v>
      </c>
      <c r="AW185" s="323">
        <f t="shared" si="163"/>
        <v>0</v>
      </c>
      <c r="AX185" s="323">
        <f t="shared" si="164"/>
        <v>0</v>
      </c>
      <c r="AY185" s="323">
        <f t="shared" si="165"/>
        <v>0</v>
      </c>
      <c r="AZ185" s="323">
        <f t="shared" si="166"/>
        <v>0</v>
      </c>
      <c r="BA185" s="323">
        <f t="shared" si="167"/>
        <v>0</v>
      </c>
    </row>
    <row r="186" spans="1:53" s="320" customFormat="1" ht="16.5" customHeight="1">
      <c r="A186" s="63" t="str">
        <f t="array" ref="A186">IF(C186&lt;&gt;0,SUM(($C$11:C186&lt;&gt;0)*1),"")</f>
        <v/>
      </c>
      <c r="B186" s="321"/>
      <c r="C186" s="321"/>
      <c r="D186" s="321"/>
      <c r="E186" s="443"/>
      <c r="F186" s="377"/>
      <c r="G186" s="379"/>
      <c r="H186" s="379"/>
      <c r="I186" s="63" t="str">
        <f t="shared" si="129"/>
        <v/>
      </c>
      <c r="J186" s="323">
        <f t="shared" si="130"/>
        <v>0</v>
      </c>
      <c r="K186" s="323">
        <f t="shared" si="131"/>
        <v>0</v>
      </c>
      <c r="L186" s="323">
        <f t="shared" si="132"/>
        <v>0</v>
      </c>
      <c r="M186" s="323">
        <f t="shared" si="133"/>
        <v>0</v>
      </c>
      <c r="N186" s="323">
        <f t="shared" si="168"/>
        <v>0</v>
      </c>
      <c r="O186" s="323">
        <f t="shared" si="169"/>
        <v>0</v>
      </c>
      <c r="P186" s="323">
        <f t="shared" si="134"/>
        <v>0</v>
      </c>
      <c r="Q186" s="323">
        <f t="shared" si="135"/>
        <v>0</v>
      </c>
      <c r="R186" s="323">
        <f t="shared" si="136"/>
        <v>0</v>
      </c>
      <c r="S186" s="323">
        <f t="shared" si="137"/>
        <v>0</v>
      </c>
      <c r="T186" s="323">
        <f t="shared" si="170"/>
        <v>0</v>
      </c>
      <c r="U186" s="323">
        <f t="shared" si="171"/>
        <v>0</v>
      </c>
      <c r="V186" s="323">
        <f t="shared" si="138"/>
        <v>0</v>
      </c>
      <c r="W186" s="323">
        <f t="shared" si="139"/>
        <v>0</v>
      </c>
      <c r="X186" s="323">
        <f t="shared" si="140"/>
        <v>0</v>
      </c>
      <c r="Y186" s="323">
        <f t="shared" si="141"/>
        <v>0</v>
      </c>
      <c r="Z186" s="323">
        <f t="shared" si="142"/>
        <v>0</v>
      </c>
      <c r="AA186" s="323">
        <f t="shared" si="143"/>
        <v>0</v>
      </c>
      <c r="AB186" s="323">
        <f t="shared" si="144"/>
        <v>0</v>
      </c>
      <c r="AC186" s="323">
        <f t="shared" si="145"/>
        <v>0</v>
      </c>
      <c r="AD186" s="323">
        <f t="shared" si="146"/>
        <v>0</v>
      </c>
      <c r="AE186" s="323">
        <f t="shared" si="147"/>
        <v>0</v>
      </c>
      <c r="AF186" s="323">
        <f t="shared" si="172"/>
        <v>0</v>
      </c>
      <c r="AG186" s="323">
        <f t="shared" si="173"/>
        <v>0</v>
      </c>
      <c r="AH186" s="323">
        <f t="shared" si="148"/>
        <v>0</v>
      </c>
      <c r="AI186" s="323">
        <f t="shared" si="149"/>
        <v>0</v>
      </c>
      <c r="AJ186" s="323">
        <f t="shared" si="150"/>
        <v>0</v>
      </c>
      <c r="AK186" s="323">
        <f t="shared" si="151"/>
        <v>0</v>
      </c>
      <c r="AL186" s="323">
        <f t="shared" si="152"/>
        <v>0</v>
      </c>
      <c r="AM186" s="323">
        <f t="shared" si="153"/>
        <v>0</v>
      </c>
      <c r="AN186" s="323">
        <f t="shared" si="154"/>
        <v>0</v>
      </c>
      <c r="AO186" s="323">
        <f t="shared" si="155"/>
        <v>0</v>
      </c>
      <c r="AP186" s="323">
        <f t="shared" si="156"/>
        <v>0</v>
      </c>
      <c r="AQ186" s="323">
        <f t="shared" si="157"/>
        <v>0</v>
      </c>
      <c r="AR186" s="323">
        <f t="shared" si="158"/>
        <v>0</v>
      </c>
      <c r="AS186" s="323">
        <f t="shared" si="159"/>
        <v>0</v>
      </c>
      <c r="AT186" s="323">
        <f t="shared" si="160"/>
        <v>0</v>
      </c>
      <c r="AU186" s="323">
        <f t="shared" si="161"/>
        <v>0</v>
      </c>
      <c r="AV186" s="323">
        <f t="shared" si="162"/>
        <v>0</v>
      </c>
      <c r="AW186" s="323">
        <f t="shared" si="163"/>
        <v>0</v>
      </c>
      <c r="AX186" s="323">
        <f t="shared" si="164"/>
        <v>0</v>
      </c>
      <c r="AY186" s="323">
        <f t="shared" si="165"/>
        <v>0</v>
      </c>
      <c r="AZ186" s="323">
        <f t="shared" si="166"/>
        <v>0</v>
      </c>
      <c r="BA186" s="323">
        <f t="shared" si="167"/>
        <v>0</v>
      </c>
    </row>
    <row r="187" spans="1:53" s="320" customFormat="1" ht="16.5" customHeight="1">
      <c r="A187" s="63" t="str">
        <f t="array" ref="A187">IF(C187&lt;&gt;0,SUM(($C$11:C187&lt;&gt;0)*1),"")</f>
        <v/>
      </c>
      <c r="B187" s="321"/>
      <c r="C187" s="321"/>
      <c r="D187" s="321"/>
      <c r="E187" s="443"/>
      <c r="F187" s="377"/>
      <c r="G187" s="379"/>
      <c r="H187" s="379"/>
      <c r="I187" s="63" t="str">
        <f t="shared" si="129"/>
        <v/>
      </c>
      <c r="J187" s="323">
        <f t="shared" si="130"/>
        <v>0</v>
      </c>
      <c r="K187" s="323">
        <f t="shared" si="131"/>
        <v>0</v>
      </c>
      <c r="L187" s="323">
        <f t="shared" si="132"/>
        <v>0</v>
      </c>
      <c r="M187" s="323">
        <f t="shared" si="133"/>
        <v>0</v>
      </c>
      <c r="N187" s="323">
        <f t="shared" si="168"/>
        <v>0</v>
      </c>
      <c r="O187" s="323">
        <f t="shared" si="169"/>
        <v>0</v>
      </c>
      <c r="P187" s="323">
        <f t="shared" si="134"/>
        <v>0</v>
      </c>
      <c r="Q187" s="323">
        <f t="shared" si="135"/>
        <v>0</v>
      </c>
      <c r="R187" s="323">
        <f t="shared" si="136"/>
        <v>0</v>
      </c>
      <c r="S187" s="323">
        <f t="shared" si="137"/>
        <v>0</v>
      </c>
      <c r="T187" s="323">
        <f t="shared" si="170"/>
        <v>0</v>
      </c>
      <c r="U187" s="323">
        <f t="shared" si="171"/>
        <v>0</v>
      </c>
      <c r="V187" s="323">
        <f t="shared" si="138"/>
        <v>0</v>
      </c>
      <c r="W187" s="323">
        <f t="shared" si="139"/>
        <v>0</v>
      </c>
      <c r="X187" s="323">
        <f t="shared" si="140"/>
        <v>0</v>
      </c>
      <c r="Y187" s="323">
        <f t="shared" si="141"/>
        <v>0</v>
      </c>
      <c r="Z187" s="323">
        <f t="shared" si="142"/>
        <v>0</v>
      </c>
      <c r="AA187" s="323">
        <f t="shared" si="143"/>
        <v>0</v>
      </c>
      <c r="AB187" s="323">
        <f t="shared" si="144"/>
        <v>0</v>
      </c>
      <c r="AC187" s="323">
        <f t="shared" si="145"/>
        <v>0</v>
      </c>
      <c r="AD187" s="323">
        <f t="shared" si="146"/>
        <v>0</v>
      </c>
      <c r="AE187" s="323">
        <f t="shared" si="147"/>
        <v>0</v>
      </c>
      <c r="AF187" s="323">
        <f t="shared" si="172"/>
        <v>0</v>
      </c>
      <c r="AG187" s="323">
        <f t="shared" si="173"/>
        <v>0</v>
      </c>
      <c r="AH187" s="323">
        <f t="shared" si="148"/>
        <v>0</v>
      </c>
      <c r="AI187" s="323">
        <f t="shared" si="149"/>
        <v>0</v>
      </c>
      <c r="AJ187" s="323">
        <f t="shared" si="150"/>
        <v>0</v>
      </c>
      <c r="AK187" s="323">
        <f t="shared" si="151"/>
        <v>0</v>
      </c>
      <c r="AL187" s="323">
        <f t="shared" si="152"/>
        <v>0</v>
      </c>
      <c r="AM187" s="323">
        <f t="shared" si="153"/>
        <v>0</v>
      </c>
      <c r="AN187" s="323">
        <f t="shared" si="154"/>
        <v>0</v>
      </c>
      <c r="AO187" s="323">
        <f t="shared" si="155"/>
        <v>0</v>
      </c>
      <c r="AP187" s="323">
        <f t="shared" si="156"/>
        <v>0</v>
      </c>
      <c r="AQ187" s="323">
        <f t="shared" si="157"/>
        <v>0</v>
      </c>
      <c r="AR187" s="323">
        <f t="shared" si="158"/>
        <v>0</v>
      </c>
      <c r="AS187" s="323">
        <f t="shared" si="159"/>
        <v>0</v>
      </c>
      <c r="AT187" s="323">
        <f t="shared" si="160"/>
        <v>0</v>
      </c>
      <c r="AU187" s="323">
        <f t="shared" si="161"/>
        <v>0</v>
      </c>
      <c r="AV187" s="323">
        <f t="shared" si="162"/>
        <v>0</v>
      </c>
      <c r="AW187" s="323">
        <f t="shared" si="163"/>
        <v>0</v>
      </c>
      <c r="AX187" s="323">
        <f t="shared" si="164"/>
        <v>0</v>
      </c>
      <c r="AY187" s="323">
        <f t="shared" si="165"/>
        <v>0</v>
      </c>
      <c r="AZ187" s="323">
        <f t="shared" si="166"/>
        <v>0</v>
      </c>
      <c r="BA187" s="323">
        <f t="shared" si="167"/>
        <v>0</v>
      </c>
    </row>
    <row r="188" spans="1:53" s="320" customFormat="1" ht="16.5" customHeight="1">
      <c r="A188" s="63" t="str">
        <f t="array" ref="A188">IF(C188&lt;&gt;0,SUM(($C$11:C188&lt;&gt;0)*1),"")</f>
        <v/>
      </c>
      <c r="B188" s="321"/>
      <c r="C188" s="321"/>
      <c r="D188" s="321"/>
      <c r="E188" s="443"/>
      <c r="F188" s="377"/>
      <c r="G188" s="379"/>
      <c r="H188" s="379"/>
      <c r="I188" s="63" t="str">
        <f t="shared" si="129"/>
        <v/>
      </c>
      <c r="J188" s="323">
        <f t="shared" si="130"/>
        <v>0</v>
      </c>
      <c r="K188" s="323">
        <f t="shared" si="131"/>
        <v>0</v>
      </c>
      <c r="L188" s="323">
        <f t="shared" si="132"/>
        <v>0</v>
      </c>
      <c r="M188" s="323">
        <f t="shared" si="133"/>
        <v>0</v>
      </c>
      <c r="N188" s="323">
        <f t="shared" si="168"/>
        <v>0</v>
      </c>
      <c r="O188" s="323">
        <f t="shared" si="169"/>
        <v>0</v>
      </c>
      <c r="P188" s="323">
        <f t="shared" si="134"/>
        <v>0</v>
      </c>
      <c r="Q188" s="323">
        <f t="shared" si="135"/>
        <v>0</v>
      </c>
      <c r="R188" s="323">
        <f t="shared" si="136"/>
        <v>0</v>
      </c>
      <c r="S188" s="323">
        <f t="shared" si="137"/>
        <v>0</v>
      </c>
      <c r="T188" s="323">
        <f t="shared" si="170"/>
        <v>0</v>
      </c>
      <c r="U188" s="323">
        <f t="shared" si="171"/>
        <v>0</v>
      </c>
      <c r="V188" s="323">
        <f t="shared" si="138"/>
        <v>0</v>
      </c>
      <c r="W188" s="323">
        <f t="shared" si="139"/>
        <v>0</v>
      </c>
      <c r="X188" s="323">
        <f t="shared" si="140"/>
        <v>0</v>
      </c>
      <c r="Y188" s="323">
        <f t="shared" si="141"/>
        <v>0</v>
      </c>
      <c r="Z188" s="323">
        <f t="shared" si="142"/>
        <v>0</v>
      </c>
      <c r="AA188" s="323">
        <f t="shared" si="143"/>
        <v>0</v>
      </c>
      <c r="AB188" s="323">
        <f t="shared" si="144"/>
        <v>0</v>
      </c>
      <c r="AC188" s="323">
        <f t="shared" si="145"/>
        <v>0</v>
      </c>
      <c r="AD188" s="323">
        <f t="shared" si="146"/>
        <v>0</v>
      </c>
      <c r="AE188" s="323">
        <f t="shared" si="147"/>
        <v>0</v>
      </c>
      <c r="AF188" s="323">
        <f t="shared" si="172"/>
        <v>0</v>
      </c>
      <c r="AG188" s="323">
        <f t="shared" si="173"/>
        <v>0</v>
      </c>
      <c r="AH188" s="323">
        <f t="shared" si="148"/>
        <v>0</v>
      </c>
      <c r="AI188" s="323">
        <f t="shared" si="149"/>
        <v>0</v>
      </c>
      <c r="AJ188" s="323">
        <f t="shared" si="150"/>
        <v>0</v>
      </c>
      <c r="AK188" s="323">
        <f t="shared" si="151"/>
        <v>0</v>
      </c>
      <c r="AL188" s="323">
        <f t="shared" si="152"/>
        <v>0</v>
      </c>
      <c r="AM188" s="323">
        <f t="shared" si="153"/>
        <v>0</v>
      </c>
      <c r="AN188" s="323">
        <f t="shared" si="154"/>
        <v>0</v>
      </c>
      <c r="AO188" s="323">
        <f t="shared" si="155"/>
        <v>0</v>
      </c>
      <c r="AP188" s="323">
        <f t="shared" si="156"/>
        <v>0</v>
      </c>
      <c r="AQ188" s="323">
        <f t="shared" si="157"/>
        <v>0</v>
      </c>
      <c r="AR188" s="323">
        <f t="shared" si="158"/>
        <v>0</v>
      </c>
      <c r="AS188" s="323">
        <f t="shared" si="159"/>
        <v>0</v>
      </c>
      <c r="AT188" s="323">
        <f t="shared" si="160"/>
        <v>0</v>
      </c>
      <c r="AU188" s="323">
        <f t="shared" si="161"/>
        <v>0</v>
      </c>
      <c r="AV188" s="323">
        <f t="shared" si="162"/>
        <v>0</v>
      </c>
      <c r="AW188" s="323">
        <f t="shared" si="163"/>
        <v>0</v>
      </c>
      <c r="AX188" s="323">
        <f t="shared" si="164"/>
        <v>0</v>
      </c>
      <c r="AY188" s="323">
        <f t="shared" si="165"/>
        <v>0</v>
      </c>
      <c r="AZ188" s="323">
        <f t="shared" si="166"/>
        <v>0</v>
      </c>
      <c r="BA188" s="323">
        <f t="shared" si="167"/>
        <v>0</v>
      </c>
    </row>
    <row r="189" spans="1:53" s="320" customFormat="1" ht="16.5" customHeight="1">
      <c r="A189" s="63" t="str">
        <f t="array" ref="A189">IF(C189&lt;&gt;0,SUM(($C$11:C189&lt;&gt;0)*1),"")</f>
        <v/>
      </c>
      <c r="B189" s="321"/>
      <c r="C189" s="321"/>
      <c r="D189" s="321"/>
      <c r="E189" s="443"/>
      <c r="F189" s="377"/>
      <c r="G189" s="379"/>
      <c r="H189" s="379"/>
      <c r="I189" s="63" t="str">
        <f t="shared" si="129"/>
        <v/>
      </c>
      <c r="J189" s="323">
        <f t="shared" si="130"/>
        <v>0</v>
      </c>
      <c r="K189" s="323">
        <f t="shared" si="131"/>
        <v>0</v>
      </c>
      <c r="L189" s="323">
        <f t="shared" si="132"/>
        <v>0</v>
      </c>
      <c r="M189" s="323">
        <f t="shared" si="133"/>
        <v>0</v>
      </c>
      <c r="N189" s="323">
        <f t="shared" si="168"/>
        <v>0</v>
      </c>
      <c r="O189" s="323">
        <f t="shared" si="169"/>
        <v>0</v>
      </c>
      <c r="P189" s="323">
        <f t="shared" si="134"/>
        <v>0</v>
      </c>
      <c r="Q189" s="323">
        <f t="shared" si="135"/>
        <v>0</v>
      </c>
      <c r="R189" s="323">
        <f t="shared" si="136"/>
        <v>0</v>
      </c>
      <c r="S189" s="323">
        <f t="shared" si="137"/>
        <v>0</v>
      </c>
      <c r="T189" s="323">
        <f t="shared" si="170"/>
        <v>0</v>
      </c>
      <c r="U189" s="323">
        <f t="shared" si="171"/>
        <v>0</v>
      </c>
      <c r="V189" s="323">
        <f t="shared" si="138"/>
        <v>0</v>
      </c>
      <c r="W189" s="323">
        <f t="shared" si="139"/>
        <v>0</v>
      </c>
      <c r="X189" s="323">
        <f t="shared" si="140"/>
        <v>0</v>
      </c>
      <c r="Y189" s="323">
        <f t="shared" si="141"/>
        <v>0</v>
      </c>
      <c r="Z189" s="323">
        <f t="shared" si="142"/>
        <v>0</v>
      </c>
      <c r="AA189" s="323">
        <f t="shared" si="143"/>
        <v>0</v>
      </c>
      <c r="AB189" s="323">
        <f t="shared" si="144"/>
        <v>0</v>
      </c>
      <c r="AC189" s="323">
        <f t="shared" si="145"/>
        <v>0</v>
      </c>
      <c r="AD189" s="323">
        <f t="shared" si="146"/>
        <v>0</v>
      </c>
      <c r="AE189" s="323">
        <f t="shared" si="147"/>
        <v>0</v>
      </c>
      <c r="AF189" s="323">
        <f t="shared" si="172"/>
        <v>0</v>
      </c>
      <c r="AG189" s="323">
        <f t="shared" si="173"/>
        <v>0</v>
      </c>
      <c r="AH189" s="323">
        <f t="shared" si="148"/>
        <v>0</v>
      </c>
      <c r="AI189" s="323">
        <f t="shared" si="149"/>
        <v>0</v>
      </c>
      <c r="AJ189" s="323">
        <f t="shared" si="150"/>
        <v>0</v>
      </c>
      <c r="AK189" s="323">
        <f t="shared" si="151"/>
        <v>0</v>
      </c>
      <c r="AL189" s="323">
        <f t="shared" si="152"/>
        <v>0</v>
      </c>
      <c r="AM189" s="323">
        <f t="shared" si="153"/>
        <v>0</v>
      </c>
      <c r="AN189" s="323">
        <f t="shared" si="154"/>
        <v>0</v>
      </c>
      <c r="AO189" s="323">
        <f t="shared" si="155"/>
        <v>0</v>
      </c>
      <c r="AP189" s="323">
        <f t="shared" si="156"/>
        <v>0</v>
      </c>
      <c r="AQ189" s="323">
        <f t="shared" si="157"/>
        <v>0</v>
      </c>
      <c r="AR189" s="323">
        <f t="shared" si="158"/>
        <v>0</v>
      </c>
      <c r="AS189" s="323">
        <f t="shared" si="159"/>
        <v>0</v>
      </c>
      <c r="AT189" s="323">
        <f t="shared" si="160"/>
        <v>0</v>
      </c>
      <c r="AU189" s="323">
        <f t="shared" si="161"/>
        <v>0</v>
      </c>
      <c r="AV189" s="323">
        <f t="shared" si="162"/>
        <v>0</v>
      </c>
      <c r="AW189" s="323">
        <f t="shared" si="163"/>
        <v>0</v>
      </c>
      <c r="AX189" s="323">
        <f t="shared" si="164"/>
        <v>0</v>
      </c>
      <c r="AY189" s="323">
        <f t="shared" si="165"/>
        <v>0</v>
      </c>
      <c r="AZ189" s="323">
        <f t="shared" si="166"/>
        <v>0</v>
      </c>
      <c r="BA189" s="323">
        <f t="shared" si="167"/>
        <v>0</v>
      </c>
    </row>
    <row r="190" spans="1:53" s="320" customFormat="1" ht="16.5" customHeight="1">
      <c r="A190" s="63" t="str">
        <f t="array" ref="A190">IF(C190&lt;&gt;0,SUM(($C$11:C190&lt;&gt;0)*1),"")</f>
        <v/>
      </c>
      <c r="B190" s="321"/>
      <c r="C190" s="321"/>
      <c r="D190" s="321"/>
      <c r="E190" s="443"/>
      <c r="F190" s="377"/>
      <c r="G190" s="379"/>
      <c r="H190" s="379"/>
      <c r="I190" s="63" t="str">
        <f t="shared" si="129"/>
        <v/>
      </c>
      <c r="J190" s="323">
        <f t="shared" si="130"/>
        <v>0</v>
      </c>
      <c r="K190" s="323">
        <f t="shared" si="131"/>
        <v>0</v>
      </c>
      <c r="L190" s="323">
        <f t="shared" si="132"/>
        <v>0</v>
      </c>
      <c r="M190" s="323">
        <f t="shared" si="133"/>
        <v>0</v>
      </c>
      <c r="N190" s="323">
        <f t="shared" si="168"/>
        <v>0</v>
      </c>
      <c r="O190" s="323">
        <f t="shared" si="169"/>
        <v>0</v>
      </c>
      <c r="P190" s="323">
        <f t="shared" si="134"/>
        <v>0</v>
      </c>
      <c r="Q190" s="323">
        <f t="shared" si="135"/>
        <v>0</v>
      </c>
      <c r="R190" s="323">
        <f t="shared" si="136"/>
        <v>0</v>
      </c>
      <c r="S190" s="323">
        <f t="shared" si="137"/>
        <v>0</v>
      </c>
      <c r="T190" s="323">
        <f t="shared" si="170"/>
        <v>0</v>
      </c>
      <c r="U190" s="323">
        <f t="shared" si="171"/>
        <v>0</v>
      </c>
      <c r="V190" s="323">
        <f t="shared" si="138"/>
        <v>0</v>
      </c>
      <c r="W190" s="323">
        <f t="shared" si="139"/>
        <v>0</v>
      </c>
      <c r="X190" s="323">
        <f t="shared" si="140"/>
        <v>0</v>
      </c>
      <c r="Y190" s="323">
        <f t="shared" si="141"/>
        <v>0</v>
      </c>
      <c r="Z190" s="323">
        <f t="shared" si="142"/>
        <v>0</v>
      </c>
      <c r="AA190" s="323">
        <f t="shared" si="143"/>
        <v>0</v>
      </c>
      <c r="AB190" s="323">
        <f t="shared" si="144"/>
        <v>0</v>
      </c>
      <c r="AC190" s="323">
        <f t="shared" si="145"/>
        <v>0</v>
      </c>
      <c r="AD190" s="323">
        <f t="shared" si="146"/>
        <v>0</v>
      </c>
      <c r="AE190" s="323">
        <f t="shared" si="147"/>
        <v>0</v>
      </c>
      <c r="AF190" s="323">
        <f t="shared" si="172"/>
        <v>0</v>
      </c>
      <c r="AG190" s="323">
        <f t="shared" si="173"/>
        <v>0</v>
      </c>
      <c r="AH190" s="323">
        <f t="shared" si="148"/>
        <v>0</v>
      </c>
      <c r="AI190" s="323">
        <f t="shared" si="149"/>
        <v>0</v>
      </c>
      <c r="AJ190" s="323">
        <f t="shared" si="150"/>
        <v>0</v>
      </c>
      <c r="AK190" s="323">
        <f t="shared" si="151"/>
        <v>0</v>
      </c>
      <c r="AL190" s="323">
        <f t="shared" si="152"/>
        <v>0</v>
      </c>
      <c r="AM190" s="323">
        <f t="shared" si="153"/>
        <v>0</v>
      </c>
      <c r="AN190" s="323">
        <f t="shared" si="154"/>
        <v>0</v>
      </c>
      <c r="AO190" s="323">
        <f t="shared" si="155"/>
        <v>0</v>
      </c>
      <c r="AP190" s="323">
        <f t="shared" si="156"/>
        <v>0</v>
      </c>
      <c r="AQ190" s="323">
        <f t="shared" si="157"/>
        <v>0</v>
      </c>
      <c r="AR190" s="323">
        <f t="shared" si="158"/>
        <v>0</v>
      </c>
      <c r="AS190" s="323">
        <f t="shared" si="159"/>
        <v>0</v>
      </c>
      <c r="AT190" s="323">
        <f t="shared" si="160"/>
        <v>0</v>
      </c>
      <c r="AU190" s="323">
        <f t="shared" si="161"/>
        <v>0</v>
      </c>
      <c r="AV190" s="323">
        <f t="shared" si="162"/>
        <v>0</v>
      </c>
      <c r="AW190" s="323">
        <f t="shared" si="163"/>
        <v>0</v>
      </c>
      <c r="AX190" s="323">
        <f t="shared" si="164"/>
        <v>0</v>
      </c>
      <c r="AY190" s="323">
        <f t="shared" si="165"/>
        <v>0</v>
      </c>
      <c r="AZ190" s="323">
        <f t="shared" si="166"/>
        <v>0</v>
      </c>
      <c r="BA190" s="323">
        <f t="shared" si="167"/>
        <v>0</v>
      </c>
    </row>
    <row r="191" spans="1:53" s="320" customFormat="1" ht="16.5" customHeight="1">
      <c r="A191" s="63" t="str">
        <f t="array" ref="A191">IF(C191&lt;&gt;0,SUM(($C$11:C191&lt;&gt;0)*1),"")</f>
        <v/>
      </c>
      <c r="B191" s="321"/>
      <c r="C191" s="321"/>
      <c r="D191" s="321"/>
      <c r="E191" s="443"/>
      <c r="F191" s="377"/>
      <c r="G191" s="379"/>
      <c r="H191" s="379"/>
      <c r="I191" s="63" t="str">
        <f t="shared" si="129"/>
        <v/>
      </c>
      <c r="J191" s="323">
        <f t="shared" si="130"/>
        <v>0</v>
      </c>
      <c r="K191" s="323">
        <f t="shared" si="131"/>
        <v>0</v>
      </c>
      <c r="L191" s="323">
        <f t="shared" si="132"/>
        <v>0</v>
      </c>
      <c r="M191" s="323">
        <f t="shared" si="133"/>
        <v>0</v>
      </c>
      <c r="N191" s="323">
        <f t="shared" si="168"/>
        <v>0</v>
      </c>
      <c r="O191" s="323">
        <f t="shared" si="169"/>
        <v>0</v>
      </c>
      <c r="P191" s="323">
        <f t="shared" si="134"/>
        <v>0</v>
      </c>
      <c r="Q191" s="323">
        <f t="shared" si="135"/>
        <v>0</v>
      </c>
      <c r="R191" s="323">
        <f t="shared" si="136"/>
        <v>0</v>
      </c>
      <c r="S191" s="323">
        <f t="shared" si="137"/>
        <v>0</v>
      </c>
      <c r="T191" s="323">
        <f t="shared" si="170"/>
        <v>0</v>
      </c>
      <c r="U191" s="323">
        <f t="shared" si="171"/>
        <v>0</v>
      </c>
      <c r="V191" s="323">
        <f t="shared" si="138"/>
        <v>0</v>
      </c>
      <c r="W191" s="323">
        <f t="shared" si="139"/>
        <v>0</v>
      </c>
      <c r="X191" s="323">
        <f t="shared" si="140"/>
        <v>0</v>
      </c>
      <c r="Y191" s="323">
        <f t="shared" si="141"/>
        <v>0</v>
      </c>
      <c r="Z191" s="323">
        <f t="shared" si="142"/>
        <v>0</v>
      </c>
      <c r="AA191" s="323">
        <f t="shared" si="143"/>
        <v>0</v>
      </c>
      <c r="AB191" s="323">
        <f t="shared" si="144"/>
        <v>0</v>
      </c>
      <c r="AC191" s="323">
        <f t="shared" si="145"/>
        <v>0</v>
      </c>
      <c r="AD191" s="323">
        <f t="shared" si="146"/>
        <v>0</v>
      </c>
      <c r="AE191" s="323">
        <f t="shared" si="147"/>
        <v>0</v>
      </c>
      <c r="AF191" s="323">
        <f t="shared" si="172"/>
        <v>0</v>
      </c>
      <c r="AG191" s="323">
        <f t="shared" si="173"/>
        <v>0</v>
      </c>
      <c r="AH191" s="323">
        <f t="shared" si="148"/>
        <v>0</v>
      </c>
      <c r="AI191" s="323">
        <f t="shared" si="149"/>
        <v>0</v>
      </c>
      <c r="AJ191" s="323">
        <f t="shared" si="150"/>
        <v>0</v>
      </c>
      <c r="AK191" s="323">
        <f t="shared" si="151"/>
        <v>0</v>
      </c>
      <c r="AL191" s="323">
        <f t="shared" si="152"/>
        <v>0</v>
      </c>
      <c r="AM191" s="323">
        <f t="shared" si="153"/>
        <v>0</v>
      </c>
      <c r="AN191" s="323">
        <f t="shared" si="154"/>
        <v>0</v>
      </c>
      <c r="AO191" s="323">
        <f t="shared" si="155"/>
        <v>0</v>
      </c>
      <c r="AP191" s="323">
        <f t="shared" si="156"/>
        <v>0</v>
      </c>
      <c r="AQ191" s="323">
        <f t="shared" si="157"/>
        <v>0</v>
      </c>
      <c r="AR191" s="323">
        <f t="shared" si="158"/>
        <v>0</v>
      </c>
      <c r="AS191" s="323">
        <f t="shared" si="159"/>
        <v>0</v>
      </c>
      <c r="AT191" s="323">
        <f t="shared" si="160"/>
        <v>0</v>
      </c>
      <c r="AU191" s="323">
        <f t="shared" si="161"/>
        <v>0</v>
      </c>
      <c r="AV191" s="323">
        <f t="shared" si="162"/>
        <v>0</v>
      </c>
      <c r="AW191" s="323">
        <f t="shared" si="163"/>
        <v>0</v>
      </c>
      <c r="AX191" s="323">
        <f t="shared" si="164"/>
        <v>0</v>
      </c>
      <c r="AY191" s="323">
        <f t="shared" si="165"/>
        <v>0</v>
      </c>
      <c r="AZ191" s="323">
        <f t="shared" si="166"/>
        <v>0</v>
      </c>
      <c r="BA191" s="323">
        <f t="shared" si="167"/>
        <v>0</v>
      </c>
    </row>
    <row r="192" spans="1:53" s="320" customFormat="1" ht="16.5" customHeight="1">
      <c r="A192" s="63" t="str">
        <f t="array" ref="A192">IF(C192&lt;&gt;0,SUM(($C$11:C192&lt;&gt;0)*1),"")</f>
        <v/>
      </c>
      <c r="B192" s="321"/>
      <c r="C192" s="321"/>
      <c r="D192" s="321"/>
      <c r="E192" s="443"/>
      <c r="F192" s="377"/>
      <c r="G192" s="379"/>
      <c r="H192" s="379"/>
      <c r="I192" s="63" t="str">
        <f t="shared" si="129"/>
        <v/>
      </c>
      <c r="J192" s="323">
        <f t="shared" si="130"/>
        <v>0</v>
      </c>
      <c r="K192" s="323">
        <f t="shared" si="131"/>
        <v>0</v>
      </c>
      <c r="L192" s="323">
        <f t="shared" si="132"/>
        <v>0</v>
      </c>
      <c r="M192" s="323">
        <f t="shared" si="133"/>
        <v>0</v>
      </c>
      <c r="N192" s="323">
        <f t="shared" si="168"/>
        <v>0</v>
      </c>
      <c r="O192" s="323">
        <f t="shared" si="169"/>
        <v>0</v>
      </c>
      <c r="P192" s="323">
        <f t="shared" si="134"/>
        <v>0</v>
      </c>
      <c r="Q192" s="323">
        <f t="shared" si="135"/>
        <v>0</v>
      </c>
      <c r="R192" s="323">
        <f t="shared" si="136"/>
        <v>0</v>
      </c>
      <c r="S192" s="323">
        <f t="shared" si="137"/>
        <v>0</v>
      </c>
      <c r="T192" s="323">
        <f t="shared" si="170"/>
        <v>0</v>
      </c>
      <c r="U192" s="323">
        <f t="shared" si="171"/>
        <v>0</v>
      </c>
      <c r="V192" s="323">
        <f t="shared" si="138"/>
        <v>0</v>
      </c>
      <c r="W192" s="323">
        <f t="shared" si="139"/>
        <v>0</v>
      </c>
      <c r="X192" s="323">
        <f t="shared" si="140"/>
        <v>0</v>
      </c>
      <c r="Y192" s="323">
        <f t="shared" si="141"/>
        <v>0</v>
      </c>
      <c r="Z192" s="323">
        <f t="shared" si="142"/>
        <v>0</v>
      </c>
      <c r="AA192" s="323">
        <f t="shared" si="143"/>
        <v>0</v>
      </c>
      <c r="AB192" s="323">
        <f t="shared" si="144"/>
        <v>0</v>
      </c>
      <c r="AC192" s="323">
        <f t="shared" si="145"/>
        <v>0</v>
      </c>
      <c r="AD192" s="323">
        <f t="shared" si="146"/>
        <v>0</v>
      </c>
      <c r="AE192" s="323">
        <f t="shared" si="147"/>
        <v>0</v>
      </c>
      <c r="AF192" s="323">
        <f t="shared" si="172"/>
        <v>0</v>
      </c>
      <c r="AG192" s="323">
        <f t="shared" si="173"/>
        <v>0</v>
      </c>
      <c r="AH192" s="323">
        <f t="shared" si="148"/>
        <v>0</v>
      </c>
      <c r="AI192" s="323">
        <f t="shared" si="149"/>
        <v>0</v>
      </c>
      <c r="AJ192" s="323">
        <f t="shared" si="150"/>
        <v>0</v>
      </c>
      <c r="AK192" s="323">
        <f t="shared" si="151"/>
        <v>0</v>
      </c>
      <c r="AL192" s="323">
        <f t="shared" si="152"/>
        <v>0</v>
      </c>
      <c r="AM192" s="323">
        <f t="shared" si="153"/>
        <v>0</v>
      </c>
      <c r="AN192" s="323">
        <f t="shared" si="154"/>
        <v>0</v>
      </c>
      <c r="AO192" s="323">
        <f t="shared" si="155"/>
        <v>0</v>
      </c>
      <c r="AP192" s="323">
        <f t="shared" si="156"/>
        <v>0</v>
      </c>
      <c r="AQ192" s="323">
        <f t="shared" si="157"/>
        <v>0</v>
      </c>
      <c r="AR192" s="323">
        <f t="shared" si="158"/>
        <v>0</v>
      </c>
      <c r="AS192" s="323">
        <f t="shared" si="159"/>
        <v>0</v>
      </c>
      <c r="AT192" s="323">
        <f t="shared" si="160"/>
        <v>0</v>
      </c>
      <c r="AU192" s="323">
        <f t="shared" si="161"/>
        <v>0</v>
      </c>
      <c r="AV192" s="323">
        <f t="shared" si="162"/>
        <v>0</v>
      </c>
      <c r="AW192" s="323">
        <f t="shared" si="163"/>
        <v>0</v>
      </c>
      <c r="AX192" s="323">
        <f t="shared" si="164"/>
        <v>0</v>
      </c>
      <c r="AY192" s="323">
        <f t="shared" si="165"/>
        <v>0</v>
      </c>
      <c r="AZ192" s="323">
        <f t="shared" si="166"/>
        <v>0</v>
      </c>
      <c r="BA192" s="323">
        <f t="shared" si="167"/>
        <v>0</v>
      </c>
    </row>
    <row r="193" spans="1:53" s="320" customFormat="1" ht="16.5" customHeight="1">
      <c r="A193" s="63" t="str">
        <f t="array" ref="A193">IF(C193&lt;&gt;0,SUM(($C$11:C193&lt;&gt;0)*1),"")</f>
        <v/>
      </c>
      <c r="B193" s="321"/>
      <c r="C193" s="321"/>
      <c r="D193" s="321"/>
      <c r="E193" s="443"/>
      <c r="F193" s="377"/>
      <c r="G193" s="379"/>
      <c r="H193" s="379"/>
      <c r="I193" s="63" t="str">
        <f t="shared" si="129"/>
        <v/>
      </c>
      <c r="J193" s="323">
        <f t="shared" si="130"/>
        <v>0</v>
      </c>
      <c r="K193" s="323">
        <f t="shared" si="131"/>
        <v>0</v>
      </c>
      <c r="L193" s="323">
        <f t="shared" si="132"/>
        <v>0</v>
      </c>
      <c r="M193" s="323">
        <f t="shared" si="133"/>
        <v>0</v>
      </c>
      <c r="N193" s="323">
        <f t="shared" si="168"/>
        <v>0</v>
      </c>
      <c r="O193" s="323">
        <f t="shared" si="169"/>
        <v>0</v>
      </c>
      <c r="P193" s="323">
        <f t="shared" si="134"/>
        <v>0</v>
      </c>
      <c r="Q193" s="323">
        <f t="shared" si="135"/>
        <v>0</v>
      </c>
      <c r="R193" s="323">
        <f t="shared" si="136"/>
        <v>0</v>
      </c>
      <c r="S193" s="323">
        <f t="shared" si="137"/>
        <v>0</v>
      </c>
      <c r="T193" s="323">
        <f t="shared" si="170"/>
        <v>0</v>
      </c>
      <c r="U193" s="323">
        <f t="shared" si="171"/>
        <v>0</v>
      </c>
      <c r="V193" s="323">
        <f t="shared" si="138"/>
        <v>0</v>
      </c>
      <c r="W193" s="323">
        <f t="shared" si="139"/>
        <v>0</v>
      </c>
      <c r="X193" s="323">
        <f t="shared" si="140"/>
        <v>0</v>
      </c>
      <c r="Y193" s="323">
        <f t="shared" si="141"/>
        <v>0</v>
      </c>
      <c r="Z193" s="323">
        <f t="shared" si="142"/>
        <v>0</v>
      </c>
      <c r="AA193" s="323">
        <f t="shared" si="143"/>
        <v>0</v>
      </c>
      <c r="AB193" s="323">
        <f t="shared" si="144"/>
        <v>0</v>
      </c>
      <c r="AC193" s="323">
        <f t="shared" si="145"/>
        <v>0</v>
      </c>
      <c r="AD193" s="323">
        <f t="shared" si="146"/>
        <v>0</v>
      </c>
      <c r="AE193" s="323">
        <f t="shared" si="147"/>
        <v>0</v>
      </c>
      <c r="AF193" s="323">
        <f t="shared" si="172"/>
        <v>0</v>
      </c>
      <c r="AG193" s="323">
        <f t="shared" si="173"/>
        <v>0</v>
      </c>
      <c r="AH193" s="323">
        <f t="shared" si="148"/>
        <v>0</v>
      </c>
      <c r="AI193" s="323">
        <f t="shared" si="149"/>
        <v>0</v>
      </c>
      <c r="AJ193" s="323">
        <f t="shared" si="150"/>
        <v>0</v>
      </c>
      <c r="AK193" s="323">
        <f t="shared" si="151"/>
        <v>0</v>
      </c>
      <c r="AL193" s="323">
        <f t="shared" si="152"/>
        <v>0</v>
      </c>
      <c r="AM193" s="323">
        <f t="shared" si="153"/>
        <v>0</v>
      </c>
      <c r="AN193" s="323">
        <f t="shared" si="154"/>
        <v>0</v>
      </c>
      <c r="AO193" s="323">
        <f t="shared" si="155"/>
        <v>0</v>
      </c>
      <c r="AP193" s="323">
        <f t="shared" si="156"/>
        <v>0</v>
      </c>
      <c r="AQ193" s="323">
        <f t="shared" si="157"/>
        <v>0</v>
      </c>
      <c r="AR193" s="323">
        <f t="shared" si="158"/>
        <v>0</v>
      </c>
      <c r="AS193" s="323">
        <f t="shared" si="159"/>
        <v>0</v>
      </c>
      <c r="AT193" s="323">
        <f t="shared" si="160"/>
        <v>0</v>
      </c>
      <c r="AU193" s="323">
        <f t="shared" si="161"/>
        <v>0</v>
      </c>
      <c r="AV193" s="323">
        <f t="shared" si="162"/>
        <v>0</v>
      </c>
      <c r="AW193" s="323">
        <f t="shared" si="163"/>
        <v>0</v>
      </c>
      <c r="AX193" s="323">
        <f t="shared" si="164"/>
        <v>0</v>
      </c>
      <c r="AY193" s="323">
        <f t="shared" si="165"/>
        <v>0</v>
      </c>
      <c r="AZ193" s="323">
        <f t="shared" si="166"/>
        <v>0</v>
      </c>
      <c r="BA193" s="323">
        <f t="shared" si="167"/>
        <v>0</v>
      </c>
    </row>
    <row r="194" spans="1:53" s="320" customFormat="1" ht="16.5" customHeight="1">
      <c r="A194" s="63" t="str">
        <f t="array" ref="A194">IF(C194&lt;&gt;0,SUM(($C$11:C194&lt;&gt;0)*1),"")</f>
        <v/>
      </c>
      <c r="B194" s="321"/>
      <c r="C194" s="321"/>
      <c r="D194" s="321"/>
      <c r="E194" s="443"/>
      <c r="F194" s="377"/>
      <c r="G194" s="379"/>
      <c r="H194" s="379"/>
      <c r="I194" s="63" t="str">
        <f t="shared" si="129"/>
        <v/>
      </c>
      <c r="J194" s="323">
        <f t="shared" si="130"/>
        <v>0</v>
      </c>
      <c r="K194" s="323">
        <f t="shared" si="131"/>
        <v>0</v>
      </c>
      <c r="L194" s="323">
        <f t="shared" si="132"/>
        <v>0</v>
      </c>
      <c r="M194" s="323">
        <f t="shared" si="133"/>
        <v>0</v>
      </c>
      <c r="N194" s="323">
        <f t="shared" si="168"/>
        <v>0</v>
      </c>
      <c r="O194" s="323">
        <f t="shared" si="169"/>
        <v>0</v>
      </c>
      <c r="P194" s="323">
        <f t="shared" si="134"/>
        <v>0</v>
      </c>
      <c r="Q194" s="323">
        <f t="shared" si="135"/>
        <v>0</v>
      </c>
      <c r="R194" s="323">
        <f t="shared" si="136"/>
        <v>0</v>
      </c>
      <c r="S194" s="323">
        <f t="shared" si="137"/>
        <v>0</v>
      </c>
      <c r="T194" s="323">
        <f t="shared" si="170"/>
        <v>0</v>
      </c>
      <c r="U194" s="323">
        <f t="shared" si="171"/>
        <v>0</v>
      </c>
      <c r="V194" s="323">
        <f t="shared" si="138"/>
        <v>0</v>
      </c>
      <c r="W194" s="323">
        <f t="shared" si="139"/>
        <v>0</v>
      </c>
      <c r="X194" s="323">
        <f t="shared" si="140"/>
        <v>0</v>
      </c>
      <c r="Y194" s="323">
        <f t="shared" si="141"/>
        <v>0</v>
      </c>
      <c r="Z194" s="323">
        <f t="shared" si="142"/>
        <v>0</v>
      </c>
      <c r="AA194" s="323">
        <f t="shared" si="143"/>
        <v>0</v>
      </c>
      <c r="AB194" s="323">
        <f t="shared" si="144"/>
        <v>0</v>
      </c>
      <c r="AC194" s="323">
        <f t="shared" si="145"/>
        <v>0</v>
      </c>
      <c r="AD194" s="323">
        <f t="shared" si="146"/>
        <v>0</v>
      </c>
      <c r="AE194" s="323">
        <f t="shared" si="147"/>
        <v>0</v>
      </c>
      <c r="AF194" s="323">
        <f t="shared" si="172"/>
        <v>0</v>
      </c>
      <c r="AG194" s="323">
        <f t="shared" si="173"/>
        <v>0</v>
      </c>
      <c r="AH194" s="323">
        <f t="shared" si="148"/>
        <v>0</v>
      </c>
      <c r="AI194" s="323">
        <f t="shared" si="149"/>
        <v>0</v>
      </c>
      <c r="AJ194" s="323">
        <f t="shared" si="150"/>
        <v>0</v>
      </c>
      <c r="AK194" s="323">
        <f t="shared" si="151"/>
        <v>0</v>
      </c>
      <c r="AL194" s="323">
        <f t="shared" si="152"/>
        <v>0</v>
      </c>
      <c r="AM194" s="323">
        <f t="shared" si="153"/>
        <v>0</v>
      </c>
      <c r="AN194" s="323">
        <f t="shared" si="154"/>
        <v>0</v>
      </c>
      <c r="AO194" s="323">
        <f t="shared" si="155"/>
        <v>0</v>
      </c>
      <c r="AP194" s="323">
        <f t="shared" si="156"/>
        <v>0</v>
      </c>
      <c r="AQ194" s="323">
        <f t="shared" si="157"/>
        <v>0</v>
      </c>
      <c r="AR194" s="323">
        <f t="shared" si="158"/>
        <v>0</v>
      </c>
      <c r="AS194" s="323">
        <f t="shared" si="159"/>
        <v>0</v>
      </c>
      <c r="AT194" s="323">
        <f t="shared" si="160"/>
        <v>0</v>
      </c>
      <c r="AU194" s="323">
        <f t="shared" si="161"/>
        <v>0</v>
      </c>
      <c r="AV194" s="323">
        <f t="shared" si="162"/>
        <v>0</v>
      </c>
      <c r="AW194" s="323">
        <f t="shared" si="163"/>
        <v>0</v>
      </c>
      <c r="AX194" s="323">
        <f t="shared" si="164"/>
        <v>0</v>
      </c>
      <c r="AY194" s="323">
        <f t="shared" si="165"/>
        <v>0</v>
      </c>
      <c r="AZ194" s="323">
        <f t="shared" si="166"/>
        <v>0</v>
      </c>
      <c r="BA194" s="323">
        <f t="shared" si="167"/>
        <v>0</v>
      </c>
    </row>
    <row r="195" spans="1:53" s="320" customFormat="1" ht="16.5" customHeight="1">
      <c r="A195" s="63" t="str">
        <f t="array" ref="A195">IF(C195&lt;&gt;0,SUM(($C$11:C195&lt;&gt;0)*1),"")</f>
        <v/>
      </c>
      <c r="B195" s="321"/>
      <c r="C195" s="321"/>
      <c r="D195" s="321"/>
      <c r="E195" s="443"/>
      <c r="F195" s="377"/>
      <c r="G195" s="379"/>
      <c r="H195" s="379"/>
      <c r="I195" s="63" t="str">
        <f t="shared" si="129"/>
        <v/>
      </c>
      <c r="J195" s="323">
        <f t="shared" si="130"/>
        <v>0</v>
      </c>
      <c r="K195" s="323">
        <f t="shared" si="131"/>
        <v>0</v>
      </c>
      <c r="L195" s="323">
        <f t="shared" si="132"/>
        <v>0</v>
      </c>
      <c r="M195" s="323">
        <f t="shared" si="133"/>
        <v>0</v>
      </c>
      <c r="N195" s="323">
        <f t="shared" si="168"/>
        <v>0</v>
      </c>
      <c r="O195" s="323">
        <f t="shared" si="169"/>
        <v>0</v>
      </c>
      <c r="P195" s="323">
        <f t="shared" si="134"/>
        <v>0</v>
      </c>
      <c r="Q195" s="323">
        <f t="shared" si="135"/>
        <v>0</v>
      </c>
      <c r="R195" s="323">
        <f t="shared" si="136"/>
        <v>0</v>
      </c>
      <c r="S195" s="323">
        <f t="shared" si="137"/>
        <v>0</v>
      </c>
      <c r="T195" s="323">
        <f t="shared" si="170"/>
        <v>0</v>
      </c>
      <c r="U195" s="323">
        <f t="shared" si="171"/>
        <v>0</v>
      </c>
      <c r="V195" s="323">
        <f t="shared" si="138"/>
        <v>0</v>
      </c>
      <c r="W195" s="323">
        <f t="shared" si="139"/>
        <v>0</v>
      </c>
      <c r="X195" s="323">
        <f t="shared" si="140"/>
        <v>0</v>
      </c>
      <c r="Y195" s="323">
        <f t="shared" si="141"/>
        <v>0</v>
      </c>
      <c r="Z195" s="323">
        <f t="shared" si="142"/>
        <v>0</v>
      </c>
      <c r="AA195" s="323">
        <f t="shared" si="143"/>
        <v>0</v>
      </c>
      <c r="AB195" s="323">
        <f t="shared" si="144"/>
        <v>0</v>
      </c>
      <c r="AC195" s="323">
        <f t="shared" si="145"/>
        <v>0</v>
      </c>
      <c r="AD195" s="323">
        <f t="shared" si="146"/>
        <v>0</v>
      </c>
      <c r="AE195" s="323">
        <f t="shared" si="147"/>
        <v>0</v>
      </c>
      <c r="AF195" s="323">
        <f t="shared" si="172"/>
        <v>0</v>
      </c>
      <c r="AG195" s="323">
        <f t="shared" si="173"/>
        <v>0</v>
      </c>
      <c r="AH195" s="323">
        <f t="shared" si="148"/>
        <v>0</v>
      </c>
      <c r="AI195" s="323">
        <f t="shared" si="149"/>
        <v>0</v>
      </c>
      <c r="AJ195" s="323">
        <f t="shared" si="150"/>
        <v>0</v>
      </c>
      <c r="AK195" s="323">
        <f t="shared" si="151"/>
        <v>0</v>
      </c>
      <c r="AL195" s="323">
        <f t="shared" si="152"/>
        <v>0</v>
      </c>
      <c r="AM195" s="323">
        <f t="shared" si="153"/>
        <v>0</v>
      </c>
      <c r="AN195" s="323">
        <f t="shared" si="154"/>
        <v>0</v>
      </c>
      <c r="AO195" s="323">
        <f t="shared" si="155"/>
        <v>0</v>
      </c>
      <c r="AP195" s="323">
        <f t="shared" si="156"/>
        <v>0</v>
      </c>
      <c r="AQ195" s="323">
        <f t="shared" si="157"/>
        <v>0</v>
      </c>
      <c r="AR195" s="323">
        <f t="shared" si="158"/>
        <v>0</v>
      </c>
      <c r="AS195" s="323">
        <f t="shared" si="159"/>
        <v>0</v>
      </c>
      <c r="AT195" s="323">
        <f t="shared" si="160"/>
        <v>0</v>
      </c>
      <c r="AU195" s="323">
        <f t="shared" si="161"/>
        <v>0</v>
      </c>
      <c r="AV195" s="323">
        <f t="shared" si="162"/>
        <v>0</v>
      </c>
      <c r="AW195" s="323">
        <f t="shared" si="163"/>
        <v>0</v>
      </c>
      <c r="AX195" s="323">
        <f t="shared" si="164"/>
        <v>0</v>
      </c>
      <c r="AY195" s="323">
        <f t="shared" si="165"/>
        <v>0</v>
      </c>
      <c r="AZ195" s="323">
        <f t="shared" si="166"/>
        <v>0</v>
      </c>
      <c r="BA195" s="323">
        <f t="shared" si="167"/>
        <v>0</v>
      </c>
    </row>
    <row r="196" spans="1:53" s="320" customFormat="1" ht="16.5" customHeight="1">
      <c r="A196" s="63" t="str">
        <f t="array" ref="A196">IF(C196&lt;&gt;0,SUM(($C$11:C196&lt;&gt;0)*1),"")</f>
        <v/>
      </c>
      <c r="B196" s="321"/>
      <c r="C196" s="321"/>
      <c r="D196" s="321"/>
      <c r="E196" s="443"/>
      <c r="F196" s="377"/>
      <c r="G196" s="379"/>
      <c r="H196" s="379"/>
      <c r="I196" s="63" t="str">
        <f t="shared" si="129"/>
        <v/>
      </c>
      <c r="J196" s="323">
        <f t="shared" si="130"/>
        <v>0</v>
      </c>
      <c r="K196" s="323">
        <f t="shared" si="131"/>
        <v>0</v>
      </c>
      <c r="L196" s="323">
        <f t="shared" si="132"/>
        <v>0</v>
      </c>
      <c r="M196" s="323">
        <f t="shared" si="133"/>
        <v>0</v>
      </c>
      <c r="N196" s="323">
        <f t="shared" si="168"/>
        <v>0</v>
      </c>
      <c r="O196" s="323">
        <f t="shared" si="169"/>
        <v>0</v>
      </c>
      <c r="P196" s="323">
        <f t="shared" si="134"/>
        <v>0</v>
      </c>
      <c r="Q196" s="323">
        <f t="shared" si="135"/>
        <v>0</v>
      </c>
      <c r="R196" s="323">
        <f t="shared" si="136"/>
        <v>0</v>
      </c>
      <c r="S196" s="323">
        <f t="shared" si="137"/>
        <v>0</v>
      </c>
      <c r="T196" s="323">
        <f t="shared" si="170"/>
        <v>0</v>
      </c>
      <c r="U196" s="323">
        <f t="shared" si="171"/>
        <v>0</v>
      </c>
      <c r="V196" s="323">
        <f t="shared" si="138"/>
        <v>0</v>
      </c>
      <c r="W196" s="323">
        <f t="shared" si="139"/>
        <v>0</v>
      </c>
      <c r="X196" s="323">
        <f t="shared" si="140"/>
        <v>0</v>
      </c>
      <c r="Y196" s="323">
        <f t="shared" si="141"/>
        <v>0</v>
      </c>
      <c r="Z196" s="323">
        <f t="shared" si="142"/>
        <v>0</v>
      </c>
      <c r="AA196" s="323">
        <f t="shared" si="143"/>
        <v>0</v>
      </c>
      <c r="AB196" s="323">
        <f t="shared" si="144"/>
        <v>0</v>
      </c>
      <c r="AC196" s="323">
        <f t="shared" si="145"/>
        <v>0</v>
      </c>
      <c r="AD196" s="323">
        <f t="shared" si="146"/>
        <v>0</v>
      </c>
      <c r="AE196" s="323">
        <f t="shared" si="147"/>
        <v>0</v>
      </c>
      <c r="AF196" s="323">
        <f t="shared" si="172"/>
        <v>0</v>
      </c>
      <c r="AG196" s="323">
        <f t="shared" si="173"/>
        <v>0</v>
      </c>
      <c r="AH196" s="323">
        <f t="shared" si="148"/>
        <v>0</v>
      </c>
      <c r="AI196" s="323">
        <f t="shared" si="149"/>
        <v>0</v>
      </c>
      <c r="AJ196" s="323">
        <f t="shared" si="150"/>
        <v>0</v>
      </c>
      <c r="AK196" s="323">
        <f t="shared" si="151"/>
        <v>0</v>
      </c>
      <c r="AL196" s="323">
        <f t="shared" si="152"/>
        <v>0</v>
      </c>
      <c r="AM196" s="323">
        <f t="shared" si="153"/>
        <v>0</v>
      </c>
      <c r="AN196" s="323">
        <f t="shared" si="154"/>
        <v>0</v>
      </c>
      <c r="AO196" s="323">
        <f t="shared" si="155"/>
        <v>0</v>
      </c>
      <c r="AP196" s="323">
        <f t="shared" si="156"/>
        <v>0</v>
      </c>
      <c r="AQ196" s="323">
        <f t="shared" si="157"/>
        <v>0</v>
      </c>
      <c r="AR196" s="323">
        <f t="shared" si="158"/>
        <v>0</v>
      </c>
      <c r="AS196" s="323">
        <f t="shared" si="159"/>
        <v>0</v>
      </c>
      <c r="AT196" s="323">
        <f t="shared" si="160"/>
        <v>0</v>
      </c>
      <c r="AU196" s="323">
        <f t="shared" si="161"/>
        <v>0</v>
      </c>
      <c r="AV196" s="323">
        <f t="shared" si="162"/>
        <v>0</v>
      </c>
      <c r="AW196" s="323">
        <f t="shared" si="163"/>
        <v>0</v>
      </c>
      <c r="AX196" s="323">
        <f t="shared" si="164"/>
        <v>0</v>
      </c>
      <c r="AY196" s="323">
        <f t="shared" si="165"/>
        <v>0</v>
      </c>
      <c r="AZ196" s="323">
        <f t="shared" si="166"/>
        <v>0</v>
      </c>
      <c r="BA196" s="323">
        <f t="shared" si="167"/>
        <v>0</v>
      </c>
    </row>
    <row r="197" spans="1:53" s="320" customFormat="1" ht="16.5" customHeight="1">
      <c r="A197" s="63" t="str">
        <f t="array" ref="A197">IF(C197&lt;&gt;0,SUM(($C$11:C197&lt;&gt;0)*1),"")</f>
        <v/>
      </c>
      <c r="B197" s="321"/>
      <c r="C197" s="321"/>
      <c r="D197" s="321"/>
      <c r="E197" s="443"/>
      <c r="F197" s="377"/>
      <c r="G197" s="379"/>
      <c r="H197" s="379"/>
      <c r="I197" s="63" t="str">
        <f t="shared" si="129"/>
        <v/>
      </c>
      <c r="J197" s="323">
        <f t="shared" si="130"/>
        <v>0</v>
      </c>
      <c r="K197" s="323">
        <f t="shared" si="131"/>
        <v>0</v>
      </c>
      <c r="L197" s="323">
        <f t="shared" si="132"/>
        <v>0</v>
      </c>
      <c r="M197" s="323">
        <f t="shared" si="133"/>
        <v>0</v>
      </c>
      <c r="N197" s="323">
        <f t="shared" si="168"/>
        <v>0</v>
      </c>
      <c r="O197" s="323">
        <f t="shared" si="169"/>
        <v>0</v>
      </c>
      <c r="P197" s="323">
        <f t="shared" si="134"/>
        <v>0</v>
      </c>
      <c r="Q197" s="323">
        <f t="shared" si="135"/>
        <v>0</v>
      </c>
      <c r="R197" s="323">
        <f t="shared" si="136"/>
        <v>0</v>
      </c>
      <c r="S197" s="323">
        <f t="shared" si="137"/>
        <v>0</v>
      </c>
      <c r="T197" s="323">
        <f t="shared" si="170"/>
        <v>0</v>
      </c>
      <c r="U197" s="323">
        <f t="shared" si="171"/>
        <v>0</v>
      </c>
      <c r="V197" s="323">
        <f t="shared" si="138"/>
        <v>0</v>
      </c>
      <c r="W197" s="323">
        <f t="shared" si="139"/>
        <v>0</v>
      </c>
      <c r="X197" s="323">
        <f t="shared" si="140"/>
        <v>0</v>
      </c>
      <c r="Y197" s="323">
        <f t="shared" si="141"/>
        <v>0</v>
      </c>
      <c r="Z197" s="323">
        <f t="shared" si="142"/>
        <v>0</v>
      </c>
      <c r="AA197" s="323">
        <f t="shared" si="143"/>
        <v>0</v>
      </c>
      <c r="AB197" s="323">
        <f t="shared" si="144"/>
        <v>0</v>
      </c>
      <c r="AC197" s="323">
        <f t="shared" si="145"/>
        <v>0</v>
      </c>
      <c r="AD197" s="323">
        <f t="shared" si="146"/>
        <v>0</v>
      </c>
      <c r="AE197" s="323">
        <f t="shared" si="147"/>
        <v>0</v>
      </c>
      <c r="AF197" s="323">
        <f t="shared" si="172"/>
        <v>0</v>
      </c>
      <c r="AG197" s="323">
        <f t="shared" si="173"/>
        <v>0</v>
      </c>
      <c r="AH197" s="323">
        <f t="shared" si="148"/>
        <v>0</v>
      </c>
      <c r="AI197" s="323">
        <f t="shared" si="149"/>
        <v>0</v>
      </c>
      <c r="AJ197" s="323">
        <f t="shared" si="150"/>
        <v>0</v>
      </c>
      <c r="AK197" s="323">
        <f t="shared" si="151"/>
        <v>0</v>
      </c>
      <c r="AL197" s="323">
        <f t="shared" si="152"/>
        <v>0</v>
      </c>
      <c r="AM197" s="323">
        <f t="shared" si="153"/>
        <v>0</v>
      </c>
      <c r="AN197" s="323">
        <f t="shared" si="154"/>
        <v>0</v>
      </c>
      <c r="AO197" s="323">
        <f t="shared" si="155"/>
        <v>0</v>
      </c>
      <c r="AP197" s="323">
        <f t="shared" si="156"/>
        <v>0</v>
      </c>
      <c r="AQ197" s="323">
        <f t="shared" si="157"/>
        <v>0</v>
      </c>
      <c r="AR197" s="323">
        <f t="shared" si="158"/>
        <v>0</v>
      </c>
      <c r="AS197" s="323">
        <f t="shared" si="159"/>
        <v>0</v>
      </c>
      <c r="AT197" s="323">
        <f t="shared" si="160"/>
        <v>0</v>
      </c>
      <c r="AU197" s="323">
        <f t="shared" si="161"/>
        <v>0</v>
      </c>
      <c r="AV197" s="323">
        <f t="shared" si="162"/>
        <v>0</v>
      </c>
      <c r="AW197" s="323">
        <f t="shared" si="163"/>
        <v>0</v>
      </c>
      <c r="AX197" s="323">
        <f t="shared" si="164"/>
        <v>0</v>
      </c>
      <c r="AY197" s="323">
        <f t="shared" si="165"/>
        <v>0</v>
      </c>
      <c r="AZ197" s="323">
        <f t="shared" si="166"/>
        <v>0</v>
      </c>
      <c r="BA197" s="323">
        <f t="shared" si="167"/>
        <v>0</v>
      </c>
    </row>
    <row r="198" spans="1:53" s="320" customFormat="1" ht="16.5" customHeight="1">
      <c r="A198" s="63" t="str">
        <f t="array" ref="A198">IF(C198&lt;&gt;0,SUM(($C$11:C198&lt;&gt;0)*1),"")</f>
        <v/>
      </c>
      <c r="B198" s="321"/>
      <c r="C198" s="321"/>
      <c r="D198" s="321"/>
      <c r="E198" s="443"/>
      <c r="F198" s="377"/>
      <c r="G198" s="379"/>
      <c r="H198" s="379"/>
      <c r="I198" s="63" t="str">
        <f t="shared" si="129"/>
        <v/>
      </c>
      <c r="J198" s="323">
        <f t="shared" si="130"/>
        <v>0</v>
      </c>
      <c r="K198" s="323">
        <f t="shared" si="131"/>
        <v>0</v>
      </c>
      <c r="L198" s="323">
        <f t="shared" si="132"/>
        <v>0</v>
      </c>
      <c r="M198" s="323">
        <f t="shared" si="133"/>
        <v>0</v>
      </c>
      <c r="N198" s="323">
        <f t="shared" si="168"/>
        <v>0</v>
      </c>
      <c r="O198" s="323">
        <f t="shared" si="169"/>
        <v>0</v>
      </c>
      <c r="P198" s="323">
        <f t="shared" si="134"/>
        <v>0</v>
      </c>
      <c r="Q198" s="323">
        <f t="shared" si="135"/>
        <v>0</v>
      </c>
      <c r="R198" s="323">
        <f t="shared" si="136"/>
        <v>0</v>
      </c>
      <c r="S198" s="323">
        <f t="shared" si="137"/>
        <v>0</v>
      </c>
      <c r="T198" s="323">
        <f t="shared" si="170"/>
        <v>0</v>
      </c>
      <c r="U198" s="323">
        <f t="shared" si="171"/>
        <v>0</v>
      </c>
      <c r="V198" s="323">
        <f t="shared" si="138"/>
        <v>0</v>
      </c>
      <c r="W198" s="323">
        <f t="shared" si="139"/>
        <v>0</v>
      </c>
      <c r="X198" s="323">
        <f t="shared" si="140"/>
        <v>0</v>
      </c>
      <c r="Y198" s="323">
        <f t="shared" si="141"/>
        <v>0</v>
      </c>
      <c r="Z198" s="323">
        <f t="shared" si="142"/>
        <v>0</v>
      </c>
      <c r="AA198" s="323">
        <f t="shared" si="143"/>
        <v>0</v>
      </c>
      <c r="AB198" s="323">
        <f t="shared" si="144"/>
        <v>0</v>
      </c>
      <c r="AC198" s="323">
        <f t="shared" si="145"/>
        <v>0</v>
      </c>
      <c r="AD198" s="323">
        <f t="shared" si="146"/>
        <v>0</v>
      </c>
      <c r="AE198" s="323">
        <f t="shared" si="147"/>
        <v>0</v>
      </c>
      <c r="AF198" s="323">
        <f t="shared" si="172"/>
        <v>0</v>
      </c>
      <c r="AG198" s="323">
        <f t="shared" si="173"/>
        <v>0</v>
      </c>
      <c r="AH198" s="323">
        <f t="shared" si="148"/>
        <v>0</v>
      </c>
      <c r="AI198" s="323">
        <f t="shared" si="149"/>
        <v>0</v>
      </c>
      <c r="AJ198" s="323">
        <f t="shared" si="150"/>
        <v>0</v>
      </c>
      <c r="AK198" s="323">
        <f t="shared" si="151"/>
        <v>0</v>
      </c>
      <c r="AL198" s="323">
        <f t="shared" si="152"/>
        <v>0</v>
      </c>
      <c r="AM198" s="323">
        <f t="shared" si="153"/>
        <v>0</v>
      </c>
      <c r="AN198" s="323">
        <f t="shared" si="154"/>
        <v>0</v>
      </c>
      <c r="AO198" s="323">
        <f t="shared" si="155"/>
        <v>0</v>
      </c>
      <c r="AP198" s="323">
        <f t="shared" si="156"/>
        <v>0</v>
      </c>
      <c r="AQ198" s="323">
        <f t="shared" si="157"/>
        <v>0</v>
      </c>
      <c r="AR198" s="323">
        <f t="shared" si="158"/>
        <v>0</v>
      </c>
      <c r="AS198" s="323">
        <f t="shared" si="159"/>
        <v>0</v>
      </c>
      <c r="AT198" s="323">
        <f t="shared" si="160"/>
        <v>0</v>
      </c>
      <c r="AU198" s="323">
        <f t="shared" si="161"/>
        <v>0</v>
      </c>
      <c r="AV198" s="323">
        <f t="shared" si="162"/>
        <v>0</v>
      </c>
      <c r="AW198" s="323">
        <f t="shared" si="163"/>
        <v>0</v>
      </c>
      <c r="AX198" s="323">
        <f t="shared" si="164"/>
        <v>0</v>
      </c>
      <c r="AY198" s="323">
        <f t="shared" si="165"/>
        <v>0</v>
      </c>
      <c r="AZ198" s="323">
        <f t="shared" si="166"/>
        <v>0</v>
      </c>
      <c r="BA198" s="323">
        <f t="shared" si="167"/>
        <v>0</v>
      </c>
    </row>
    <row r="199" spans="1:53" s="320" customFormat="1" ht="16.5" customHeight="1">
      <c r="A199" s="63" t="str">
        <f t="array" ref="A199">IF(C199&lt;&gt;0,SUM(($C$11:C199&lt;&gt;0)*1),"")</f>
        <v/>
      </c>
      <c r="B199" s="321"/>
      <c r="C199" s="321"/>
      <c r="D199" s="321"/>
      <c r="E199" s="443"/>
      <c r="F199" s="377"/>
      <c r="G199" s="379"/>
      <c r="H199" s="379"/>
      <c r="I199" s="63" t="str">
        <f t="shared" si="129"/>
        <v/>
      </c>
      <c r="J199" s="323">
        <f t="shared" si="130"/>
        <v>0</v>
      </c>
      <c r="K199" s="323">
        <f t="shared" si="131"/>
        <v>0</v>
      </c>
      <c r="L199" s="323">
        <f t="shared" si="132"/>
        <v>0</v>
      </c>
      <c r="M199" s="323">
        <f t="shared" si="133"/>
        <v>0</v>
      </c>
      <c r="N199" s="323">
        <f t="shared" si="168"/>
        <v>0</v>
      </c>
      <c r="O199" s="323">
        <f t="shared" si="169"/>
        <v>0</v>
      </c>
      <c r="P199" s="323">
        <f t="shared" si="134"/>
        <v>0</v>
      </c>
      <c r="Q199" s="323">
        <f t="shared" si="135"/>
        <v>0</v>
      </c>
      <c r="R199" s="323">
        <f t="shared" si="136"/>
        <v>0</v>
      </c>
      <c r="S199" s="323">
        <f t="shared" si="137"/>
        <v>0</v>
      </c>
      <c r="T199" s="323">
        <f t="shared" si="170"/>
        <v>0</v>
      </c>
      <c r="U199" s="323">
        <f t="shared" si="171"/>
        <v>0</v>
      </c>
      <c r="V199" s="323">
        <f t="shared" si="138"/>
        <v>0</v>
      </c>
      <c r="W199" s="323">
        <f t="shared" si="139"/>
        <v>0</v>
      </c>
      <c r="X199" s="323">
        <f t="shared" si="140"/>
        <v>0</v>
      </c>
      <c r="Y199" s="323">
        <f t="shared" si="141"/>
        <v>0</v>
      </c>
      <c r="Z199" s="323">
        <f t="shared" si="142"/>
        <v>0</v>
      </c>
      <c r="AA199" s="323">
        <f t="shared" si="143"/>
        <v>0</v>
      </c>
      <c r="AB199" s="323">
        <f t="shared" si="144"/>
        <v>0</v>
      </c>
      <c r="AC199" s="323">
        <f t="shared" si="145"/>
        <v>0</v>
      </c>
      <c r="AD199" s="323">
        <f t="shared" si="146"/>
        <v>0</v>
      </c>
      <c r="AE199" s="323">
        <f t="shared" si="147"/>
        <v>0</v>
      </c>
      <c r="AF199" s="323">
        <f t="shared" si="172"/>
        <v>0</v>
      </c>
      <c r="AG199" s="323">
        <f t="shared" si="173"/>
        <v>0</v>
      </c>
      <c r="AH199" s="323">
        <f t="shared" si="148"/>
        <v>0</v>
      </c>
      <c r="AI199" s="323">
        <f t="shared" si="149"/>
        <v>0</v>
      </c>
      <c r="AJ199" s="323">
        <f t="shared" si="150"/>
        <v>0</v>
      </c>
      <c r="AK199" s="323">
        <f t="shared" si="151"/>
        <v>0</v>
      </c>
      <c r="AL199" s="323">
        <f t="shared" si="152"/>
        <v>0</v>
      </c>
      <c r="AM199" s="323">
        <f t="shared" si="153"/>
        <v>0</v>
      </c>
      <c r="AN199" s="323">
        <f t="shared" si="154"/>
        <v>0</v>
      </c>
      <c r="AO199" s="323">
        <f t="shared" si="155"/>
        <v>0</v>
      </c>
      <c r="AP199" s="323">
        <f t="shared" si="156"/>
        <v>0</v>
      </c>
      <c r="AQ199" s="323">
        <f t="shared" si="157"/>
        <v>0</v>
      </c>
      <c r="AR199" s="323">
        <f t="shared" si="158"/>
        <v>0</v>
      </c>
      <c r="AS199" s="323">
        <f t="shared" si="159"/>
        <v>0</v>
      </c>
      <c r="AT199" s="323">
        <f t="shared" si="160"/>
        <v>0</v>
      </c>
      <c r="AU199" s="323">
        <f t="shared" si="161"/>
        <v>0</v>
      </c>
      <c r="AV199" s="323">
        <f t="shared" si="162"/>
        <v>0</v>
      </c>
      <c r="AW199" s="323">
        <f t="shared" si="163"/>
        <v>0</v>
      </c>
      <c r="AX199" s="323">
        <f t="shared" si="164"/>
        <v>0</v>
      </c>
      <c r="AY199" s="323">
        <f t="shared" si="165"/>
        <v>0</v>
      </c>
      <c r="AZ199" s="323">
        <f t="shared" si="166"/>
        <v>0</v>
      </c>
      <c r="BA199" s="323">
        <f t="shared" si="167"/>
        <v>0</v>
      </c>
    </row>
    <row r="200" spans="1:53" s="320" customFormat="1" ht="16.5" customHeight="1">
      <c r="A200" s="63" t="str">
        <f t="array" ref="A200">IF(C200&lt;&gt;0,SUM(($C$11:C200&lt;&gt;0)*1),"")</f>
        <v/>
      </c>
      <c r="B200" s="321"/>
      <c r="C200" s="321"/>
      <c r="D200" s="321"/>
      <c r="E200" s="443"/>
      <c r="F200" s="377"/>
      <c r="G200" s="379"/>
      <c r="H200" s="379"/>
      <c r="I200" s="63" t="str">
        <f t="shared" si="129"/>
        <v/>
      </c>
      <c r="J200" s="323">
        <f t="shared" si="130"/>
        <v>0</v>
      </c>
      <c r="K200" s="323">
        <f t="shared" si="131"/>
        <v>0</v>
      </c>
      <c r="L200" s="323">
        <f t="shared" si="132"/>
        <v>0</v>
      </c>
      <c r="M200" s="323">
        <f t="shared" si="133"/>
        <v>0</v>
      </c>
      <c r="N200" s="323">
        <f t="shared" si="168"/>
        <v>0</v>
      </c>
      <c r="O200" s="323">
        <f t="shared" si="169"/>
        <v>0</v>
      </c>
      <c r="P200" s="323">
        <f t="shared" si="134"/>
        <v>0</v>
      </c>
      <c r="Q200" s="323">
        <f t="shared" si="135"/>
        <v>0</v>
      </c>
      <c r="R200" s="323">
        <f t="shared" si="136"/>
        <v>0</v>
      </c>
      <c r="S200" s="323">
        <f t="shared" si="137"/>
        <v>0</v>
      </c>
      <c r="T200" s="323">
        <f t="shared" si="170"/>
        <v>0</v>
      </c>
      <c r="U200" s="323">
        <f t="shared" si="171"/>
        <v>0</v>
      </c>
      <c r="V200" s="323">
        <f t="shared" si="138"/>
        <v>0</v>
      </c>
      <c r="W200" s="323">
        <f t="shared" si="139"/>
        <v>0</v>
      </c>
      <c r="X200" s="323">
        <f t="shared" si="140"/>
        <v>0</v>
      </c>
      <c r="Y200" s="323">
        <f t="shared" si="141"/>
        <v>0</v>
      </c>
      <c r="Z200" s="323">
        <f t="shared" si="142"/>
        <v>0</v>
      </c>
      <c r="AA200" s="323">
        <f t="shared" si="143"/>
        <v>0</v>
      </c>
      <c r="AB200" s="323">
        <f t="shared" si="144"/>
        <v>0</v>
      </c>
      <c r="AC200" s="323">
        <f t="shared" si="145"/>
        <v>0</v>
      </c>
      <c r="AD200" s="323">
        <f t="shared" si="146"/>
        <v>0</v>
      </c>
      <c r="AE200" s="323">
        <f t="shared" si="147"/>
        <v>0</v>
      </c>
      <c r="AF200" s="323">
        <f t="shared" si="172"/>
        <v>0</v>
      </c>
      <c r="AG200" s="323">
        <f t="shared" si="173"/>
        <v>0</v>
      </c>
      <c r="AH200" s="323">
        <f t="shared" si="148"/>
        <v>0</v>
      </c>
      <c r="AI200" s="323">
        <f t="shared" si="149"/>
        <v>0</v>
      </c>
      <c r="AJ200" s="323">
        <f t="shared" si="150"/>
        <v>0</v>
      </c>
      <c r="AK200" s="323">
        <f t="shared" si="151"/>
        <v>0</v>
      </c>
      <c r="AL200" s="323">
        <f t="shared" si="152"/>
        <v>0</v>
      </c>
      <c r="AM200" s="323">
        <f t="shared" si="153"/>
        <v>0</v>
      </c>
      <c r="AN200" s="323">
        <f t="shared" si="154"/>
        <v>0</v>
      </c>
      <c r="AO200" s="323">
        <f t="shared" si="155"/>
        <v>0</v>
      </c>
      <c r="AP200" s="323">
        <f t="shared" si="156"/>
        <v>0</v>
      </c>
      <c r="AQ200" s="323">
        <f t="shared" si="157"/>
        <v>0</v>
      </c>
      <c r="AR200" s="323">
        <f t="shared" si="158"/>
        <v>0</v>
      </c>
      <c r="AS200" s="323">
        <f t="shared" si="159"/>
        <v>0</v>
      </c>
      <c r="AT200" s="323">
        <f t="shared" si="160"/>
        <v>0</v>
      </c>
      <c r="AU200" s="323">
        <f t="shared" si="161"/>
        <v>0</v>
      </c>
      <c r="AV200" s="323">
        <f t="shared" si="162"/>
        <v>0</v>
      </c>
      <c r="AW200" s="323">
        <f t="shared" si="163"/>
        <v>0</v>
      </c>
      <c r="AX200" s="323">
        <f t="shared" si="164"/>
        <v>0</v>
      </c>
      <c r="AY200" s="323">
        <f t="shared" si="165"/>
        <v>0</v>
      </c>
      <c r="AZ200" s="323">
        <f t="shared" si="166"/>
        <v>0</v>
      </c>
      <c r="BA200" s="323">
        <f t="shared" si="167"/>
        <v>0</v>
      </c>
    </row>
    <row r="201" spans="1:53" s="320" customFormat="1" ht="16.5" customHeight="1">
      <c r="A201" s="63" t="str">
        <f t="array" ref="A201">IF(C201&lt;&gt;0,SUM(($C$11:C201&lt;&gt;0)*1),"")</f>
        <v/>
      </c>
      <c r="B201" s="321"/>
      <c r="C201" s="321"/>
      <c r="D201" s="321"/>
      <c r="E201" s="443"/>
      <c r="F201" s="377"/>
      <c r="G201" s="379"/>
      <c r="H201" s="379"/>
      <c r="I201" s="63" t="str">
        <f t="shared" si="129"/>
        <v/>
      </c>
      <c r="J201" s="323">
        <f t="shared" si="130"/>
        <v>0</v>
      </c>
      <c r="K201" s="323">
        <f t="shared" si="131"/>
        <v>0</v>
      </c>
      <c r="L201" s="323">
        <f t="shared" si="132"/>
        <v>0</v>
      </c>
      <c r="M201" s="323">
        <f t="shared" si="133"/>
        <v>0</v>
      </c>
      <c r="N201" s="323">
        <f t="shared" si="168"/>
        <v>0</v>
      </c>
      <c r="O201" s="323">
        <f t="shared" si="169"/>
        <v>0</v>
      </c>
      <c r="P201" s="323">
        <f t="shared" si="134"/>
        <v>0</v>
      </c>
      <c r="Q201" s="323">
        <f t="shared" si="135"/>
        <v>0</v>
      </c>
      <c r="R201" s="323">
        <f t="shared" si="136"/>
        <v>0</v>
      </c>
      <c r="S201" s="323">
        <f t="shared" si="137"/>
        <v>0</v>
      </c>
      <c r="T201" s="323">
        <f t="shared" si="170"/>
        <v>0</v>
      </c>
      <c r="U201" s="323">
        <f t="shared" si="171"/>
        <v>0</v>
      </c>
      <c r="V201" s="323">
        <f t="shared" si="138"/>
        <v>0</v>
      </c>
      <c r="W201" s="323">
        <f t="shared" si="139"/>
        <v>0</v>
      </c>
      <c r="X201" s="323">
        <f t="shared" si="140"/>
        <v>0</v>
      </c>
      <c r="Y201" s="323">
        <f t="shared" si="141"/>
        <v>0</v>
      </c>
      <c r="Z201" s="323">
        <f t="shared" si="142"/>
        <v>0</v>
      </c>
      <c r="AA201" s="323">
        <f t="shared" si="143"/>
        <v>0</v>
      </c>
      <c r="AB201" s="323">
        <f t="shared" si="144"/>
        <v>0</v>
      </c>
      <c r="AC201" s="323">
        <f t="shared" si="145"/>
        <v>0</v>
      </c>
      <c r="AD201" s="323">
        <f t="shared" si="146"/>
        <v>0</v>
      </c>
      <c r="AE201" s="323">
        <f t="shared" si="147"/>
        <v>0</v>
      </c>
      <c r="AF201" s="323">
        <f t="shared" si="172"/>
        <v>0</v>
      </c>
      <c r="AG201" s="323">
        <f t="shared" si="173"/>
        <v>0</v>
      </c>
      <c r="AH201" s="323">
        <f t="shared" si="148"/>
        <v>0</v>
      </c>
      <c r="AI201" s="323">
        <f t="shared" si="149"/>
        <v>0</v>
      </c>
      <c r="AJ201" s="323">
        <f t="shared" si="150"/>
        <v>0</v>
      </c>
      <c r="AK201" s="323">
        <f t="shared" si="151"/>
        <v>0</v>
      </c>
      <c r="AL201" s="323">
        <f t="shared" si="152"/>
        <v>0</v>
      </c>
      <c r="AM201" s="323">
        <f t="shared" si="153"/>
        <v>0</v>
      </c>
      <c r="AN201" s="323">
        <f t="shared" si="154"/>
        <v>0</v>
      </c>
      <c r="AO201" s="323">
        <f t="shared" si="155"/>
        <v>0</v>
      </c>
      <c r="AP201" s="323">
        <f t="shared" si="156"/>
        <v>0</v>
      </c>
      <c r="AQ201" s="323">
        <f t="shared" si="157"/>
        <v>0</v>
      </c>
      <c r="AR201" s="323">
        <f t="shared" si="158"/>
        <v>0</v>
      </c>
      <c r="AS201" s="323">
        <f t="shared" si="159"/>
        <v>0</v>
      </c>
      <c r="AT201" s="323">
        <f t="shared" si="160"/>
        <v>0</v>
      </c>
      <c r="AU201" s="323">
        <f t="shared" si="161"/>
        <v>0</v>
      </c>
      <c r="AV201" s="323">
        <f t="shared" si="162"/>
        <v>0</v>
      </c>
      <c r="AW201" s="323">
        <f t="shared" si="163"/>
        <v>0</v>
      </c>
      <c r="AX201" s="323">
        <f t="shared" si="164"/>
        <v>0</v>
      </c>
      <c r="AY201" s="323">
        <f t="shared" si="165"/>
        <v>0</v>
      </c>
      <c r="AZ201" s="323">
        <f t="shared" si="166"/>
        <v>0</v>
      </c>
      <c r="BA201" s="323">
        <f t="shared" si="167"/>
        <v>0</v>
      </c>
    </row>
    <row r="202" spans="1:53" s="320" customFormat="1" ht="16.5" customHeight="1">
      <c r="A202" s="63" t="str">
        <f t="array" ref="A202">IF(C202&lt;&gt;0,SUM(($C$11:C202&lt;&gt;0)*1),"")</f>
        <v/>
      </c>
      <c r="B202" s="321"/>
      <c r="C202" s="321"/>
      <c r="D202" s="321"/>
      <c r="E202" s="443"/>
      <c r="F202" s="377"/>
      <c r="G202" s="379"/>
      <c r="H202" s="379"/>
      <c r="I202" s="63" t="str">
        <f t="shared" si="129"/>
        <v/>
      </c>
      <c r="J202" s="323">
        <f t="shared" si="130"/>
        <v>0</v>
      </c>
      <c r="K202" s="323">
        <f t="shared" si="131"/>
        <v>0</v>
      </c>
      <c r="L202" s="323">
        <f t="shared" si="132"/>
        <v>0</v>
      </c>
      <c r="M202" s="323">
        <f t="shared" si="133"/>
        <v>0</v>
      </c>
      <c r="N202" s="323">
        <f t="shared" si="168"/>
        <v>0</v>
      </c>
      <c r="O202" s="323">
        <f t="shared" si="169"/>
        <v>0</v>
      </c>
      <c r="P202" s="323">
        <f t="shared" si="134"/>
        <v>0</v>
      </c>
      <c r="Q202" s="323">
        <f t="shared" si="135"/>
        <v>0</v>
      </c>
      <c r="R202" s="323">
        <f t="shared" si="136"/>
        <v>0</v>
      </c>
      <c r="S202" s="323">
        <f t="shared" si="137"/>
        <v>0</v>
      </c>
      <c r="T202" s="323">
        <f t="shared" si="170"/>
        <v>0</v>
      </c>
      <c r="U202" s="323">
        <f t="shared" si="171"/>
        <v>0</v>
      </c>
      <c r="V202" s="323">
        <f t="shared" si="138"/>
        <v>0</v>
      </c>
      <c r="W202" s="323">
        <f t="shared" si="139"/>
        <v>0</v>
      </c>
      <c r="X202" s="323">
        <f t="shared" si="140"/>
        <v>0</v>
      </c>
      <c r="Y202" s="323">
        <f t="shared" si="141"/>
        <v>0</v>
      </c>
      <c r="Z202" s="323">
        <f t="shared" si="142"/>
        <v>0</v>
      </c>
      <c r="AA202" s="323">
        <f t="shared" si="143"/>
        <v>0</v>
      </c>
      <c r="AB202" s="323">
        <f t="shared" si="144"/>
        <v>0</v>
      </c>
      <c r="AC202" s="323">
        <f t="shared" si="145"/>
        <v>0</v>
      </c>
      <c r="AD202" s="323">
        <f t="shared" si="146"/>
        <v>0</v>
      </c>
      <c r="AE202" s="323">
        <f t="shared" si="147"/>
        <v>0</v>
      </c>
      <c r="AF202" s="323">
        <f t="shared" si="172"/>
        <v>0</v>
      </c>
      <c r="AG202" s="323">
        <f t="shared" si="173"/>
        <v>0</v>
      </c>
      <c r="AH202" s="323">
        <f t="shared" si="148"/>
        <v>0</v>
      </c>
      <c r="AI202" s="323">
        <f t="shared" si="149"/>
        <v>0</v>
      </c>
      <c r="AJ202" s="323">
        <f t="shared" si="150"/>
        <v>0</v>
      </c>
      <c r="AK202" s="323">
        <f t="shared" si="151"/>
        <v>0</v>
      </c>
      <c r="AL202" s="323">
        <f t="shared" si="152"/>
        <v>0</v>
      </c>
      <c r="AM202" s="323">
        <f t="shared" si="153"/>
        <v>0</v>
      </c>
      <c r="AN202" s="323">
        <f t="shared" si="154"/>
        <v>0</v>
      </c>
      <c r="AO202" s="323">
        <f t="shared" si="155"/>
        <v>0</v>
      </c>
      <c r="AP202" s="323">
        <f t="shared" si="156"/>
        <v>0</v>
      </c>
      <c r="AQ202" s="323">
        <f t="shared" si="157"/>
        <v>0</v>
      </c>
      <c r="AR202" s="323">
        <f t="shared" si="158"/>
        <v>0</v>
      </c>
      <c r="AS202" s="323">
        <f t="shared" si="159"/>
        <v>0</v>
      </c>
      <c r="AT202" s="323">
        <f t="shared" si="160"/>
        <v>0</v>
      </c>
      <c r="AU202" s="323">
        <f t="shared" si="161"/>
        <v>0</v>
      </c>
      <c r="AV202" s="323">
        <f t="shared" si="162"/>
        <v>0</v>
      </c>
      <c r="AW202" s="323">
        <f t="shared" si="163"/>
        <v>0</v>
      </c>
      <c r="AX202" s="323">
        <f t="shared" si="164"/>
        <v>0</v>
      </c>
      <c r="AY202" s="323">
        <f t="shared" si="165"/>
        <v>0</v>
      </c>
      <c r="AZ202" s="323">
        <f t="shared" si="166"/>
        <v>0</v>
      </c>
      <c r="BA202" s="323">
        <f t="shared" si="167"/>
        <v>0</v>
      </c>
    </row>
    <row r="203" spans="1:53" s="320" customFormat="1" ht="16.5" customHeight="1">
      <c r="A203" s="63" t="str">
        <f t="array" ref="A203">IF(C203&lt;&gt;0,SUM(($C$11:C203&lt;&gt;0)*1),"")</f>
        <v/>
      </c>
      <c r="B203" s="321"/>
      <c r="C203" s="321"/>
      <c r="D203" s="321"/>
      <c r="E203" s="443"/>
      <c r="F203" s="377"/>
      <c r="G203" s="379"/>
      <c r="H203" s="379"/>
      <c r="I203" s="63" t="str">
        <f t="shared" si="129"/>
        <v/>
      </c>
      <c r="J203" s="323">
        <f t="shared" si="130"/>
        <v>0</v>
      </c>
      <c r="K203" s="323">
        <f t="shared" si="131"/>
        <v>0</v>
      </c>
      <c r="L203" s="323">
        <f t="shared" si="132"/>
        <v>0</v>
      </c>
      <c r="M203" s="323">
        <f t="shared" si="133"/>
        <v>0</v>
      </c>
      <c r="N203" s="323">
        <f t="shared" si="168"/>
        <v>0</v>
      </c>
      <c r="O203" s="323">
        <f t="shared" si="169"/>
        <v>0</v>
      </c>
      <c r="P203" s="323">
        <f t="shared" si="134"/>
        <v>0</v>
      </c>
      <c r="Q203" s="323">
        <f t="shared" si="135"/>
        <v>0</v>
      </c>
      <c r="R203" s="323">
        <f t="shared" si="136"/>
        <v>0</v>
      </c>
      <c r="S203" s="323">
        <f t="shared" si="137"/>
        <v>0</v>
      </c>
      <c r="T203" s="323">
        <f t="shared" si="170"/>
        <v>0</v>
      </c>
      <c r="U203" s="323">
        <f t="shared" si="171"/>
        <v>0</v>
      </c>
      <c r="V203" s="323">
        <f t="shared" si="138"/>
        <v>0</v>
      </c>
      <c r="W203" s="323">
        <f t="shared" si="139"/>
        <v>0</v>
      </c>
      <c r="X203" s="323">
        <f t="shared" si="140"/>
        <v>0</v>
      </c>
      <c r="Y203" s="323">
        <f t="shared" si="141"/>
        <v>0</v>
      </c>
      <c r="Z203" s="323">
        <f t="shared" si="142"/>
        <v>0</v>
      </c>
      <c r="AA203" s="323">
        <f t="shared" si="143"/>
        <v>0</v>
      </c>
      <c r="AB203" s="323">
        <f t="shared" si="144"/>
        <v>0</v>
      </c>
      <c r="AC203" s="323">
        <f t="shared" si="145"/>
        <v>0</v>
      </c>
      <c r="AD203" s="323">
        <f t="shared" si="146"/>
        <v>0</v>
      </c>
      <c r="AE203" s="323">
        <f t="shared" si="147"/>
        <v>0</v>
      </c>
      <c r="AF203" s="323">
        <f t="shared" si="172"/>
        <v>0</v>
      </c>
      <c r="AG203" s="323">
        <f t="shared" si="173"/>
        <v>0</v>
      </c>
      <c r="AH203" s="323">
        <f t="shared" si="148"/>
        <v>0</v>
      </c>
      <c r="AI203" s="323">
        <f t="shared" si="149"/>
        <v>0</v>
      </c>
      <c r="AJ203" s="323">
        <f t="shared" si="150"/>
        <v>0</v>
      </c>
      <c r="AK203" s="323">
        <f t="shared" si="151"/>
        <v>0</v>
      </c>
      <c r="AL203" s="323">
        <f t="shared" si="152"/>
        <v>0</v>
      </c>
      <c r="AM203" s="323">
        <f t="shared" si="153"/>
        <v>0</v>
      </c>
      <c r="AN203" s="323">
        <f t="shared" si="154"/>
        <v>0</v>
      </c>
      <c r="AO203" s="323">
        <f t="shared" si="155"/>
        <v>0</v>
      </c>
      <c r="AP203" s="323">
        <f t="shared" si="156"/>
        <v>0</v>
      </c>
      <c r="AQ203" s="323">
        <f t="shared" si="157"/>
        <v>0</v>
      </c>
      <c r="AR203" s="323">
        <f t="shared" si="158"/>
        <v>0</v>
      </c>
      <c r="AS203" s="323">
        <f t="shared" si="159"/>
        <v>0</v>
      </c>
      <c r="AT203" s="323">
        <f t="shared" si="160"/>
        <v>0</v>
      </c>
      <c r="AU203" s="323">
        <f t="shared" si="161"/>
        <v>0</v>
      </c>
      <c r="AV203" s="323">
        <f t="shared" si="162"/>
        <v>0</v>
      </c>
      <c r="AW203" s="323">
        <f t="shared" si="163"/>
        <v>0</v>
      </c>
      <c r="AX203" s="323">
        <f t="shared" si="164"/>
        <v>0</v>
      </c>
      <c r="AY203" s="323">
        <f t="shared" si="165"/>
        <v>0</v>
      </c>
      <c r="AZ203" s="323">
        <f t="shared" si="166"/>
        <v>0</v>
      </c>
      <c r="BA203" s="323">
        <f t="shared" si="167"/>
        <v>0</v>
      </c>
    </row>
    <row r="204" spans="1:53" s="320" customFormat="1" ht="16.5" customHeight="1">
      <c r="A204" s="63" t="str">
        <f t="array" ref="A204">IF(C204&lt;&gt;0,SUM(($C$11:C204&lt;&gt;0)*1),"")</f>
        <v/>
      </c>
      <c r="B204" s="321"/>
      <c r="C204" s="321"/>
      <c r="D204" s="321"/>
      <c r="E204" s="443"/>
      <c r="F204" s="377"/>
      <c r="G204" s="379"/>
      <c r="H204" s="379"/>
      <c r="I204" s="63" t="str">
        <f t="shared" si="129"/>
        <v/>
      </c>
      <c r="J204" s="323">
        <f t="shared" si="130"/>
        <v>0</v>
      </c>
      <c r="K204" s="323">
        <f t="shared" si="131"/>
        <v>0</v>
      </c>
      <c r="L204" s="323">
        <f t="shared" si="132"/>
        <v>0</v>
      </c>
      <c r="M204" s="323">
        <f t="shared" si="133"/>
        <v>0</v>
      </c>
      <c r="N204" s="323">
        <f t="shared" ref="N204:N267" si="174">IF($G204="1122",$F204,0)</f>
        <v>0</v>
      </c>
      <c r="O204" s="323">
        <f t="shared" ref="O204:O267" si="175">IF($H204="1122",$F204,0)</f>
        <v>0</v>
      </c>
      <c r="P204" s="323">
        <f t="shared" si="134"/>
        <v>0</v>
      </c>
      <c r="Q204" s="323">
        <f t="shared" si="135"/>
        <v>0</v>
      </c>
      <c r="R204" s="323">
        <f t="shared" si="136"/>
        <v>0</v>
      </c>
      <c r="S204" s="323">
        <f t="shared" si="137"/>
        <v>0</v>
      </c>
      <c r="T204" s="323">
        <f t="shared" ref="T204:T267" si="176">IF($G204="2412",$F204,0)</f>
        <v>0</v>
      </c>
      <c r="U204" s="323">
        <f t="shared" ref="U204:U267" si="177">IF($H204="2412",$F204,0)</f>
        <v>0</v>
      </c>
      <c r="V204" s="323">
        <f t="shared" si="138"/>
        <v>0</v>
      </c>
      <c r="W204" s="323">
        <f t="shared" si="139"/>
        <v>0</v>
      </c>
      <c r="X204" s="323">
        <f t="shared" si="140"/>
        <v>0</v>
      </c>
      <c r="Y204" s="323">
        <f t="shared" si="141"/>
        <v>0</v>
      </c>
      <c r="Z204" s="323">
        <f t="shared" si="142"/>
        <v>0</v>
      </c>
      <c r="AA204" s="323">
        <f t="shared" si="143"/>
        <v>0</v>
      </c>
      <c r="AB204" s="323">
        <f t="shared" si="144"/>
        <v>0</v>
      </c>
      <c r="AC204" s="323">
        <f t="shared" si="145"/>
        <v>0</v>
      </c>
      <c r="AD204" s="323">
        <f t="shared" si="146"/>
        <v>0</v>
      </c>
      <c r="AE204" s="323">
        <f t="shared" si="147"/>
        <v>0</v>
      </c>
      <c r="AF204" s="323">
        <f t="shared" ref="AF204:AF267" si="178">IF($G204="3412",$F204,0)</f>
        <v>0</v>
      </c>
      <c r="AG204" s="323">
        <f t="shared" ref="AG204:AG267" si="179">IF($H204="3412",$F204,0)</f>
        <v>0</v>
      </c>
      <c r="AH204" s="323">
        <f t="shared" si="148"/>
        <v>0</v>
      </c>
      <c r="AI204" s="323">
        <f t="shared" si="149"/>
        <v>0</v>
      </c>
      <c r="AJ204" s="323">
        <f t="shared" si="150"/>
        <v>0</v>
      </c>
      <c r="AK204" s="323">
        <f t="shared" si="151"/>
        <v>0</v>
      </c>
      <c r="AL204" s="323">
        <f t="shared" si="152"/>
        <v>0</v>
      </c>
      <c r="AM204" s="323">
        <f t="shared" si="153"/>
        <v>0</v>
      </c>
      <c r="AN204" s="323">
        <f t="shared" si="154"/>
        <v>0</v>
      </c>
      <c r="AO204" s="323">
        <f t="shared" si="155"/>
        <v>0</v>
      </c>
      <c r="AP204" s="323">
        <f t="shared" si="156"/>
        <v>0</v>
      </c>
      <c r="AQ204" s="323">
        <f t="shared" si="157"/>
        <v>0</v>
      </c>
      <c r="AR204" s="323">
        <f t="shared" si="158"/>
        <v>0</v>
      </c>
      <c r="AS204" s="323">
        <f t="shared" si="159"/>
        <v>0</v>
      </c>
      <c r="AT204" s="323">
        <f t="shared" si="160"/>
        <v>0</v>
      </c>
      <c r="AU204" s="323">
        <f t="shared" si="161"/>
        <v>0</v>
      </c>
      <c r="AV204" s="323">
        <f t="shared" si="162"/>
        <v>0</v>
      </c>
      <c r="AW204" s="323">
        <f t="shared" si="163"/>
        <v>0</v>
      </c>
      <c r="AX204" s="323">
        <f t="shared" si="164"/>
        <v>0</v>
      </c>
      <c r="AY204" s="323">
        <f t="shared" si="165"/>
        <v>0</v>
      </c>
      <c r="AZ204" s="323">
        <f t="shared" si="166"/>
        <v>0</v>
      </c>
      <c r="BA204" s="323">
        <f t="shared" si="167"/>
        <v>0</v>
      </c>
    </row>
    <row r="205" spans="1:53" s="320" customFormat="1" ht="16.5" customHeight="1">
      <c r="A205" s="63" t="str">
        <f t="array" ref="A205">IF(C205&lt;&gt;0,SUM(($C$11:C205&lt;&gt;0)*1),"")</f>
        <v/>
      </c>
      <c r="B205" s="321"/>
      <c r="C205" s="321"/>
      <c r="D205" s="321"/>
      <c r="E205" s="443"/>
      <c r="F205" s="377"/>
      <c r="G205" s="379"/>
      <c r="H205" s="379"/>
      <c r="I205" s="63" t="str">
        <f t="shared" si="129"/>
        <v/>
      </c>
      <c r="J205" s="323">
        <f t="shared" si="130"/>
        <v>0</v>
      </c>
      <c r="K205" s="323">
        <f t="shared" si="131"/>
        <v>0</v>
      </c>
      <c r="L205" s="323">
        <f t="shared" si="132"/>
        <v>0</v>
      </c>
      <c r="M205" s="323">
        <f t="shared" si="133"/>
        <v>0</v>
      </c>
      <c r="N205" s="323">
        <f t="shared" si="174"/>
        <v>0</v>
      </c>
      <c r="O205" s="323">
        <f t="shared" si="175"/>
        <v>0</v>
      </c>
      <c r="P205" s="323">
        <f t="shared" si="134"/>
        <v>0</v>
      </c>
      <c r="Q205" s="323">
        <f t="shared" si="135"/>
        <v>0</v>
      </c>
      <c r="R205" s="323">
        <f t="shared" si="136"/>
        <v>0</v>
      </c>
      <c r="S205" s="323">
        <f t="shared" si="137"/>
        <v>0</v>
      </c>
      <c r="T205" s="323">
        <f t="shared" si="176"/>
        <v>0</v>
      </c>
      <c r="U205" s="323">
        <f t="shared" si="177"/>
        <v>0</v>
      </c>
      <c r="V205" s="323">
        <f t="shared" si="138"/>
        <v>0</v>
      </c>
      <c r="W205" s="323">
        <f t="shared" si="139"/>
        <v>0</v>
      </c>
      <c r="X205" s="323">
        <f t="shared" si="140"/>
        <v>0</v>
      </c>
      <c r="Y205" s="323">
        <f t="shared" si="141"/>
        <v>0</v>
      </c>
      <c r="Z205" s="323">
        <f t="shared" si="142"/>
        <v>0</v>
      </c>
      <c r="AA205" s="323">
        <f t="shared" si="143"/>
        <v>0</v>
      </c>
      <c r="AB205" s="323">
        <f t="shared" si="144"/>
        <v>0</v>
      </c>
      <c r="AC205" s="323">
        <f t="shared" si="145"/>
        <v>0</v>
      </c>
      <c r="AD205" s="323">
        <f t="shared" si="146"/>
        <v>0</v>
      </c>
      <c r="AE205" s="323">
        <f t="shared" si="147"/>
        <v>0</v>
      </c>
      <c r="AF205" s="323">
        <f t="shared" si="178"/>
        <v>0</v>
      </c>
      <c r="AG205" s="323">
        <f t="shared" si="179"/>
        <v>0</v>
      </c>
      <c r="AH205" s="323">
        <f t="shared" si="148"/>
        <v>0</v>
      </c>
      <c r="AI205" s="323">
        <f t="shared" si="149"/>
        <v>0</v>
      </c>
      <c r="AJ205" s="323">
        <f t="shared" si="150"/>
        <v>0</v>
      </c>
      <c r="AK205" s="323">
        <f t="shared" si="151"/>
        <v>0</v>
      </c>
      <c r="AL205" s="323">
        <f t="shared" si="152"/>
        <v>0</v>
      </c>
      <c r="AM205" s="323">
        <f t="shared" si="153"/>
        <v>0</v>
      </c>
      <c r="AN205" s="323">
        <f t="shared" si="154"/>
        <v>0</v>
      </c>
      <c r="AO205" s="323">
        <f t="shared" si="155"/>
        <v>0</v>
      </c>
      <c r="AP205" s="323">
        <f t="shared" si="156"/>
        <v>0</v>
      </c>
      <c r="AQ205" s="323">
        <f t="shared" si="157"/>
        <v>0</v>
      </c>
      <c r="AR205" s="323">
        <f t="shared" si="158"/>
        <v>0</v>
      </c>
      <c r="AS205" s="323">
        <f t="shared" si="159"/>
        <v>0</v>
      </c>
      <c r="AT205" s="323">
        <f t="shared" si="160"/>
        <v>0</v>
      </c>
      <c r="AU205" s="323">
        <f t="shared" si="161"/>
        <v>0</v>
      </c>
      <c r="AV205" s="323">
        <f t="shared" si="162"/>
        <v>0</v>
      </c>
      <c r="AW205" s="323">
        <f t="shared" si="163"/>
        <v>0</v>
      </c>
      <c r="AX205" s="323">
        <f t="shared" si="164"/>
        <v>0</v>
      </c>
      <c r="AY205" s="323">
        <f t="shared" si="165"/>
        <v>0</v>
      </c>
      <c r="AZ205" s="323">
        <f t="shared" si="166"/>
        <v>0</v>
      </c>
      <c r="BA205" s="323">
        <f t="shared" si="167"/>
        <v>0</v>
      </c>
    </row>
    <row r="206" spans="1:53" s="320" customFormat="1" ht="16.5" customHeight="1">
      <c r="A206" s="63" t="str">
        <f t="array" ref="A206">IF(C206&lt;&gt;0,SUM(($C$11:C206&lt;&gt;0)*1),"")</f>
        <v/>
      </c>
      <c r="B206" s="321"/>
      <c r="C206" s="321"/>
      <c r="D206" s="321"/>
      <c r="E206" s="443"/>
      <c r="F206" s="377"/>
      <c r="G206" s="379"/>
      <c r="H206" s="379"/>
      <c r="I206" s="63" t="str">
        <f t="shared" si="129"/>
        <v/>
      </c>
      <c r="J206" s="323">
        <f t="shared" si="130"/>
        <v>0</v>
      </c>
      <c r="K206" s="323">
        <f t="shared" si="131"/>
        <v>0</v>
      </c>
      <c r="L206" s="323">
        <f t="shared" si="132"/>
        <v>0</v>
      </c>
      <c r="M206" s="323">
        <f t="shared" si="133"/>
        <v>0</v>
      </c>
      <c r="N206" s="323">
        <f t="shared" si="174"/>
        <v>0</v>
      </c>
      <c r="O206" s="323">
        <f t="shared" si="175"/>
        <v>0</v>
      </c>
      <c r="P206" s="323">
        <f t="shared" si="134"/>
        <v>0</v>
      </c>
      <c r="Q206" s="323">
        <f t="shared" si="135"/>
        <v>0</v>
      </c>
      <c r="R206" s="323">
        <f t="shared" si="136"/>
        <v>0</v>
      </c>
      <c r="S206" s="323">
        <f t="shared" si="137"/>
        <v>0</v>
      </c>
      <c r="T206" s="323">
        <f t="shared" si="176"/>
        <v>0</v>
      </c>
      <c r="U206" s="323">
        <f t="shared" si="177"/>
        <v>0</v>
      </c>
      <c r="V206" s="323">
        <f t="shared" si="138"/>
        <v>0</v>
      </c>
      <c r="W206" s="323">
        <f t="shared" si="139"/>
        <v>0</v>
      </c>
      <c r="X206" s="323">
        <f t="shared" si="140"/>
        <v>0</v>
      </c>
      <c r="Y206" s="323">
        <f t="shared" si="141"/>
        <v>0</v>
      </c>
      <c r="Z206" s="323">
        <f t="shared" si="142"/>
        <v>0</v>
      </c>
      <c r="AA206" s="323">
        <f t="shared" si="143"/>
        <v>0</v>
      </c>
      <c r="AB206" s="323">
        <f t="shared" si="144"/>
        <v>0</v>
      </c>
      <c r="AC206" s="323">
        <f t="shared" si="145"/>
        <v>0</v>
      </c>
      <c r="AD206" s="323">
        <f t="shared" si="146"/>
        <v>0</v>
      </c>
      <c r="AE206" s="323">
        <f t="shared" si="147"/>
        <v>0</v>
      </c>
      <c r="AF206" s="323">
        <f t="shared" si="178"/>
        <v>0</v>
      </c>
      <c r="AG206" s="323">
        <f t="shared" si="179"/>
        <v>0</v>
      </c>
      <c r="AH206" s="323">
        <f t="shared" si="148"/>
        <v>0</v>
      </c>
      <c r="AI206" s="323">
        <f t="shared" si="149"/>
        <v>0</v>
      </c>
      <c r="AJ206" s="323">
        <f t="shared" si="150"/>
        <v>0</v>
      </c>
      <c r="AK206" s="323">
        <f t="shared" si="151"/>
        <v>0</v>
      </c>
      <c r="AL206" s="323">
        <f t="shared" si="152"/>
        <v>0</v>
      </c>
      <c r="AM206" s="323">
        <f t="shared" si="153"/>
        <v>0</v>
      </c>
      <c r="AN206" s="323">
        <f t="shared" si="154"/>
        <v>0</v>
      </c>
      <c r="AO206" s="323">
        <f t="shared" si="155"/>
        <v>0</v>
      </c>
      <c r="AP206" s="323">
        <f t="shared" si="156"/>
        <v>0</v>
      </c>
      <c r="AQ206" s="323">
        <f t="shared" si="157"/>
        <v>0</v>
      </c>
      <c r="AR206" s="323">
        <f t="shared" si="158"/>
        <v>0</v>
      </c>
      <c r="AS206" s="323">
        <f t="shared" si="159"/>
        <v>0</v>
      </c>
      <c r="AT206" s="323">
        <f t="shared" si="160"/>
        <v>0</v>
      </c>
      <c r="AU206" s="323">
        <f t="shared" si="161"/>
        <v>0</v>
      </c>
      <c r="AV206" s="323">
        <f t="shared" si="162"/>
        <v>0</v>
      </c>
      <c r="AW206" s="323">
        <f t="shared" si="163"/>
        <v>0</v>
      </c>
      <c r="AX206" s="323">
        <f t="shared" si="164"/>
        <v>0</v>
      </c>
      <c r="AY206" s="323">
        <f t="shared" si="165"/>
        <v>0</v>
      </c>
      <c r="AZ206" s="323">
        <f t="shared" si="166"/>
        <v>0</v>
      </c>
      <c r="BA206" s="323">
        <f t="shared" si="167"/>
        <v>0</v>
      </c>
    </row>
    <row r="207" spans="1:53" s="320" customFormat="1" ht="16.5" customHeight="1">
      <c r="A207" s="63" t="str">
        <f t="array" ref="A207">IF(C207&lt;&gt;0,SUM(($C$11:C207&lt;&gt;0)*1),"")</f>
        <v/>
      </c>
      <c r="B207" s="321"/>
      <c r="C207" s="321"/>
      <c r="D207" s="321"/>
      <c r="E207" s="443"/>
      <c r="F207" s="377"/>
      <c r="G207" s="379"/>
      <c r="H207" s="379"/>
      <c r="I207" s="63" t="str">
        <f t="shared" ref="I207:I240" si="180">A207</f>
        <v/>
      </c>
      <c r="J207" s="323">
        <f t="shared" ref="J207:J270" si="181">IF($G207="1111",$F207,0)</f>
        <v>0</v>
      </c>
      <c r="K207" s="323">
        <f t="shared" ref="K207:K270" si="182">IF($H207="1111",$F207,0)</f>
        <v>0</v>
      </c>
      <c r="L207" s="323">
        <f t="shared" si="132"/>
        <v>0</v>
      </c>
      <c r="M207" s="323">
        <f t="shared" si="133"/>
        <v>0</v>
      </c>
      <c r="N207" s="323">
        <f t="shared" si="174"/>
        <v>0</v>
      </c>
      <c r="O207" s="323">
        <f t="shared" si="175"/>
        <v>0</v>
      </c>
      <c r="P207" s="323">
        <f t="shared" si="134"/>
        <v>0</v>
      </c>
      <c r="Q207" s="323">
        <f t="shared" si="135"/>
        <v>0</v>
      </c>
      <c r="R207" s="323">
        <f t="shared" si="136"/>
        <v>0</v>
      </c>
      <c r="S207" s="323">
        <f t="shared" si="137"/>
        <v>0</v>
      </c>
      <c r="T207" s="323">
        <f t="shared" si="176"/>
        <v>0</v>
      </c>
      <c r="U207" s="323">
        <f t="shared" si="177"/>
        <v>0</v>
      </c>
      <c r="V207" s="323">
        <f t="shared" si="138"/>
        <v>0</v>
      </c>
      <c r="W207" s="323">
        <f t="shared" si="139"/>
        <v>0</v>
      </c>
      <c r="X207" s="323">
        <f t="shared" si="140"/>
        <v>0</v>
      </c>
      <c r="Y207" s="323">
        <f t="shared" si="141"/>
        <v>0</v>
      </c>
      <c r="Z207" s="323">
        <f t="shared" ref="Z207:Z270" si="183">IF($G207="33382",$F207,0)</f>
        <v>0</v>
      </c>
      <c r="AA207" s="323">
        <f t="shared" ref="AA207:AA270" si="184">IF($H207="33382",$F207,0)</f>
        <v>0</v>
      </c>
      <c r="AB207" s="323">
        <f t="shared" si="144"/>
        <v>0</v>
      </c>
      <c r="AC207" s="323">
        <f t="shared" si="145"/>
        <v>0</v>
      </c>
      <c r="AD207" s="323">
        <f t="shared" ref="AD207:AD270" si="185">IF($G207="3411",$F207,0)</f>
        <v>0</v>
      </c>
      <c r="AE207" s="323">
        <f t="shared" ref="AE207:AE270" si="186">IF($H207="3411",$F207,0)</f>
        <v>0</v>
      </c>
      <c r="AF207" s="323">
        <f t="shared" si="178"/>
        <v>0</v>
      </c>
      <c r="AG207" s="323">
        <f t="shared" si="179"/>
        <v>0</v>
      </c>
      <c r="AH207" s="323">
        <f t="shared" si="148"/>
        <v>0</v>
      </c>
      <c r="AI207" s="323">
        <f t="shared" si="149"/>
        <v>0</v>
      </c>
      <c r="AJ207" s="323">
        <f t="shared" si="150"/>
        <v>0</v>
      </c>
      <c r="AK207" s="323">
        <f t="shared" si="151"/>
        <v>0</v>
      </c>
      <c r="AL207" s="323">
        <f t="shared" si="152"/>
        <v>0</v>
      </c>
      <c r="AM207" s="323">
        <f t="shared" si="153"/>
        <v>0</v>
      </c>
      <c r="AN207" s="323">
        <f t="shared" si="154"/>
        <v>0</v>
      </c>
      <c r="AO207" s="323">
        <f t="shared" si="155"/>
        <v>0</v>
      </c>
      <c r="AP207" s="323">
        <f t="shared" si="156"/>
        <v>0</v>
      </c>
      <c r="AQ207" s="323">
        <f t="shared" si="157"/>
        <v>0</v>
      </c>
      <c r="AR207" s="323">
        <f t="shared" ref="AR207:AR270" si="187">IF($G207="642",$F207,0)</f>
        <v>0</v>
      </c>
      <c r="AS207" s="323">
        <f t="shared" ref="AS207:AS270" si="188">IF($H207="642",$F207,0)</f>
        <v>0</v>
      </c>
      <c r="AT207" s="323">
        <f t="shared" si="160"/>
        <v>0</v>
      </c>
      <c r="AU207" s="323">
        <f t="shared" si="161"/>
        <v>0</v>
      </c>
      <c r="AV207" s="323">
        <f t="shared" si="162"/>
        <v>0</v>
      </c>
      <c r="AW207" s="323">
        <f t="shared" si="163"/>
        <v>0</v>
      </c>
      <c r="AX207" s="323">
        <f t="shared" ref="AX207:AX270" si="189">IF($G207="821",$F207,0)</f>
        <v>0</v>
      </c>
      <c r="AY207" s="323">
        <f t="shared" ref="AY207:AY270" si="190">IF($H207="821",$F207,0)</f>
        <v>0</v>
      </c>
      <c r="AZ207" s="323">
        <f t="shared" ref="AZ207:AZ270" si="191">IF($G207="911",$F207,0)</f>
        <v>0</v>
      </c>
      <c r="BA207" s="323">
        <f t="shared" ref="BA207:BA270" si="192">IF($H207="911",$F207,0)</f>
        <v>0</v>
      </c>
    </row>
    <row r="208" spans="1:53" s="320" customFormat="1" ht="16.5" customHeight="1">
      <c r="A208" s="63" t="str">
        <f t="array" ref="A208">IF(C208&lt;&gt;0,SUM(($C$11:C208&lt;&gt;0)*1),"")</f>
        <v/>
      </c>
      <c r="B208" s="321"/>
      <c r="C208" s="321"/>
      <c r="D208" s="321"/>
      <c r="E208" s="443"/>
      <c r="F208" s="377"/>
      <c r="G208" s="379"/>
      <c r="H208" s="379"/>
      <c r="I208" s="63" t="str">
        <f t="shared" si="180"/>
        <v/>
      </c>
      <c r="J208" s="323">
        <f t="shared" si="181"/>
        <v>0</v>
      </c>
      <c r="K208" s="323">
        <f t="shared" si="182"/>
        <v>0</v>
      </c>
      <c r="L208" s="323">
        <f t="shared" ref="L208:N271" si="193">IF($G208="1121",$F208,0)</f>
        <v>0</v>
      </c>
      <c r="M208" s="323">
        <f t="shared" ref="M208:O271" si="194">IF($H208="1121",$F208,0)</f>
        <v>0</v>
      </c>
      <c r="N208" s="323">
        <f t="shared" si="174"/>
        <v>0</v>
      </c>
      <c r="O208" s="323">
        <f t="shared" si="175"/>
        <v>0</v>
      </c>
      <c r="P208" s="323">
        <f t="shared" ref="P208:P271" si="195">IF($G208="1331",$F208,0)</f>
        <v>0</v>
      </c>
      <c r="Q208" s="323">
        <f t="shared" ref="Q208:Q271" si="196">IF($H208="1331",$F208,0)</f>
        <v>0</v>
      </c>
      <c r="R208" s="323">
        <f t="shared" ref="R208:R271" si="197">IF($G208="1388",$F208,0)</f>
        <v>0</v>
      </c>
      <c r="S208" s="323">
        <f t="shared" ref="S208:S271" si="198">IF($H208="1388",$F208,0)</f>
        <v>0</v>
      </c>
      <c r="T208" s="323">
        <f t="shared" si="176"/>
        <v>0</v>
      </c>
      <c r="U208" s="323">
        <f t="shared" si="177"/>
        <v>0</v>
      </c>
      <c r="V208" s="323">
        <f t="shared" ref="V208:V271" si="199">IF($G208="331",$F208,0)</f>
        <v>0</v>
      </c>
      <c r="W208" s="323">
        <f t="shared" ref="W208:W271" si="200">IF($H208="331",$F208,0)</f>
        <v>0</v>
      </c>
      <c r="X208" s="323">
        <f t="shared" ref="X208:X271" si="201">IF($G208="3334",$F208,0)</f>
        <v>0</v>
      </c>
      <c r="Y208" s="323">
        <f t="shared" ref="Y208:Y271" si="202">IF($H208="3334",$F208,0)</f>
        <v>0</v>
      </c>
      <c r="Z208" s="323">
        <f t="shared" si="183"/>
        <v>0</v>
      </c>
      <c r="AA208" s="323">
        <f t="shared" si="184"/>
        <v>0</v>
      </c>
      <c r="AB208" s="323">
        <f t="shared" ref="AB208:AB271" si="203">IF($G208="3388",$F208,0)</f>
        <v>0</v>
      </c>
      <c r="AC208" s="323">
        <f t="shared" ref="AC208:AC271" si="204">IF($H208="3388",$F208,0)</f>
        <v>0</v>
      </c>
      <c r="AD208" s="323">
        <f t="shared" si="185"/>
        <v>0</v>
      </c>
      <c r="AE208" s="323">
        <f t="shared" si="186"/>
        <v>0</v>
      </c>
      <c r="AF208" s="323">
        <f t="shared" si="178"/>
        <v>0</v>
      </c>
      <c r="AG208" s="323">
        <f t="shared" si="179"/>
        <v>0</v>
      </c>
      <c r="AH208" s="323">
        <f t="shared" ref="AH208:AH271" si="205">IF($G208="4111",$F208,0)</f>
        <v>0</v>
      </c>
      <c r="AI208" s="323">
        <f t="shared" ref="AI208:AI271" si="206">IF($H208="4111",$F208,0)</f>
        <v>0</v>
      </c>
      <c r="AJ208" s="323">
        <f t="shared" ref="AJ208:AJ271" si="207">IF($G208="4211",$F208,0)</f>
        <v>0</v>
      </c>
      <c r="AK208" s="323">
        <f t="shared" ref="AK208:AK271" si="208">IF($H208="4211",$F208,0)</f>
        <v>0</v>
      </c>
      <c r="AL208" s="323">
        <f t="shared" ref="AL208:AL271" si="209">IF($G208="4212",$F208,0)</f>
        <v>0</v>
      </c>
      <c r="AM208" s="323">
        <f t="shared" ref="AM208:AM271" si="210">IF($H208="4212",$F208,0)</f>
        <v>0</v>
      </c>
      <c r="AN208" s="323">
        <f t="shared" ref="AN208:AN271" si="211">IF($G208="515",$F208,0)</f>
        <v>0</v>
      </c>
      <c r="AO208" s="323">
        <f t="shared" ref="AO208:AO271" si="212">IF($H208="515",$F208,0)</f>
        <v>0</v>
      </c>
      <c r="AP208" s="323">
        <f t="shared" ref="AP208:AP271" si="213">IF($G208="635",$F208,0)</f>
        <v>0</v>
      </c>
      <c r="AQ208" s="323">
        <f t="shared" ref="AQ208:AQ271" si="214">IF($H208="635",$F208,0)</f>
        <v>0</v>
      </c>
      <c r="AR208" s="323">
        <f t="shared" si="187"/>
        <v>0</v>
      </c>
      <c r="AS208" s="323">
        <f t="shared" si="188"/>
        <v>0</v>
      </c>
      <c r="AT208" s="323">
        <f t="shared" ref="AT208:AT271" si="215">IF($G208="711",$F208,0)</f>
        <v>0</v>
      </c>
      <c r="AU208" s="323">
        <f t="shared" ref="AU208:AU271" si="216">IF($H208="711",$F208,0)</f>
        <v>0</v>
      </c>
      <c r="AV208" s="323">
        <f t="shared" ref="AV208:AV271" si="217">IF($G208="811",$F208,0)</f>
        <v>0</v>
      </c>
      <c r="AW208" s="323">
        <f t="shared" ref="AW208:AW271" si="218">IF($H208="811",$F208,0)</f>
        <v>0</v>
      </c>
      <c r="AX208" s="323">
        <f t="shared" si="189"/>
        <v>0</v>
      </c>
      <c r="AY208" s="323">
        <f t="shared" si="190"/>
        <v>0</v>
      </c>
      <c r="AZ208" s="323">
        <f t="shared" si="191"/>
        <v>0</v>
      </c>
      <c r="BA208" s="323">
        <f t="shared" si="192"/>
        <v>0</v>
      </c>
    </row>
    <row r="209" spans="1:53" s="320" customFormat="1" ht="16.5" customHeight="1">
      <c r="A209" s="63" t="str">
        <f t="array" ref="A209">IF(C209&lt;&gt;0,SUM(($C$11:C209&lt;&gt;0)*1),"")</f>
        <v/>
      </c>
      <c r="B209" s="321"/>
      <c r="C209" s="321"/>
      <c r="D209" s="321"/>
      <c r="E209" s="443"/>
      <c r="F209" s="377"/>
      <c r="G209" s="379"/>
      <c r="H209" s="379"/>
      <c r="I209" s="63" t="str">
        <f t="shared" si="180"/>
        <v/>
      </c>
      <c r="J209" s="323">
        <f t="shared" si="181"/>
        <v>0</v>
      </c>
      <c r="K209" s="323">
        <f t="shared" si="182"/>
        <v>0</v>
      </c>
      <c r="L209" s="323">
        <f t="shared" si="193"/>
        <v>0</v>
      </c>
      <c r="M209" s="323">
        <f t="shared" si="194"/>
        <v>0</v>
      </c>
      <c r="N209" s="323">
        <f t="shared" si="174"/>
        <v>0</v>
      </c>
      <c r="O209" s="323">
        <f t="shared" si="175"/>
        <v>0</v>
      </c>
      <c r="P209" s="323">
        <f t="shared" si="195"/>
        <v>0</v>
      </c>
      <c r="Q209" s="323">
        <f t="shared" si="196"/>
        <v>0</v>
      </c>
      <c r="R209" s="323">
        <f t="shared" si="197"/>
        <v>0</v>
      </c>
      <c r="S209" s="323">
        <f t="shared" si="198"/>
        <v>0</v>
      </c>
      <c r="T209" s="323">
        <f t="shared" si="176"/>
        <v>0</v>
      </c>
      <c r="U209" s="323">
        <f t="shared" si="177"/>
        <v>0</v>
      </c>
      <c r="V209" s="323">
        <f t="shared" si="199"/>
        <v>0</v>
      </c>
      <c r="W209" s="323">
        <f t="shared" si="200"/>
        <v>0</v>
      </c>
      <c r="X209" s="323">
        <f t="shared" si="201"/>
        <v>0</v>
      </c>
      <c r="Y209" s="323">
        <f t="shared" si="202"/>
        <v>0</v>
      </c>
      <c r="Z209" s="323">
        <f t="shared" si="183"/>
        <v>0</v>
      </c>
      <c r="AA209" s="323">
        <f t="shared" si="184"/>
        <v>0</v>
      </c>
      <c r="AB209" s="323">
        <f t="shared" si="203"/>
        <v>0</v>
      </c>
      <c r="AC209" s="323">
        <f t="shared" si="204"/>
        <v>0</v>
      </c>
      <c r="AD209" s="323">
        <f t="shared" si="185"/>
        <v>0</v>
      </c>
      <c r="AE209" s="323">
        <f t="shared" si="186"/>
        <v>0</v>
      </c>
      <c r="AF209" s="323">
        <f t="shared" si="178"/>
        <v>0</v>
      </c>
      <c r="AG209" s="323">
        <f t="shared" si="179"/>
        <v>0</v>
      </c>
      <c r="AH209" s="323">
        <f t="shared" si="205"/>
        <v>0</v>
      </c>
      <c r="AI209" s="323">
        <f t="shared" si="206"/>
        <v>0</v>
      </c>
      <c r="AJ209" s="323">
        <f t="shared" si="207"/>
        <v>0</v>
      </c>
      <c r="AK209" s="323">
        <f t="shared" si="208"/>
        <v>0</v>
      </c>
      <c r="AL209" s="323">
        <f t="shared" si="209"/>
        <v>0</v>
      </c>
      <c r="AM209" s="323">
        <f t="shared" si="210"/>
        <v>0</v>
      </c>
      <c r="AN209" s="323">
        <f t="shared" si="211"/>
        <v>0</v>
      </c>
      <c r="AO209" s="323">
        <f t="shared" si="212"/>
        <v>0</v>
      </c>
      <c r="AP209" s="323">
        <f t="shared" si="213"/>
        <v>0</v>
      </c>
      <c r="AQ209" s="323">
        <f t="shared" si="214"/>
        <v>0</v>
      </c>
      <c r="AR209" s="323">
        <f t="shared" si="187"/>
        <v>0</v>
      </c>
      <c r="AS209" s="323">
        <f t="shared" si="188"/>
        <v>0</v>
      </c>
      <c r="AT209" s="323">
        <f t="shared" si="215"/>
        <v>0</v>
      </c>
      <c r="AU209" s="323">
        <f t="shared" si="216"/>
        <v>0</v>
      </c>
      <c r="AV209" s="323">
        <f t="shared" si="217"/>
        <v>0</v>
      </c>
      <c r="AW209" s="323">
        <f t="shared" si="218"/>
        <v>0</v>
      </c>
      <c r="AX209" s="323">
        <f t="shared" si="189"/>
        <v>0</v>
      </c>
      <c r="AY209" s="323">
        <f t="shared" si="190"/>
        <v>0</v>
      </c>
      <c r="AZ209" s="323">
        <f t="shared" si="191"/>
        <v>0</v>
      </c>
      <c r="BA209" s="323">
        <f t="shared" si="192"/>
        <v>0</v>
      </c>
    </row>
    <row r="210" spans="1:53" s="320" customFormat="1" ht="16.5" customHeight="1">
      <c r="A210" s="63" t="str">
        <f t="array" ref="A210">IF(C210&lt;&gt;0,SUM(($C$11:C210&lt;&gt;0)*1),"")</f>
        <v/>
      </c>
      <c r="B210" s="321"/>
      <c r="C210" s="321"/>
      <c r="D210" s="321"/>
      <c r="E210" s="443"/>
      <c r="F210" s="377"/>
      <c r="G210" s="379"/>
      <c r="H210" s="379"/>
      <c r="I210" s="63" t="str">
        <f t="shared" si="180"/>
        <v/>
      </c>
      <c r="J210" s="323">
        <f t="shared" si="181"/>
        <v>0</v>
      </c>
      <c r="K210" s="323">
        <f t="shared" si="182"/>
        <v>0</v>
      </c>
      <c r="L210" s="323">
        <f t="shared" si="193"/>
        <v>0</v>
      </c>
      <c r="M210" s="323">
        <f t="shared" si="194"/>
        <v>0</v>
      </c>
      <c r="N210" s="323">
        <f t="shared" si="174"/>
        <v>0</v>
      </c>
      <c r="O210" s="323">
        <f t="shared" si="175"/>
        <v>0</v>
      </c>
      <c r="P210" s="323">
        <f t="shared" si="195"/>
        <v>0</v>
      </c>
      <c r="Q210" s="323">
        <f t="shared" si="196"/>
        <v>0</v>
      </c>
      <c r="R210" s="323">
        <f t="shared" si="197"/>
        <v>0</v>
      </c>
      <c r="S210" s="323">
        <f t="shared" si="198"/>
        <v>0</v>
      </c>
      <c r="T210" s="323">
        <f t="shared" si="176"/>
        <v>0</v>
      </c>
      <c r="U210" s="323">
        <f t="shared" si="177"/>
        <v>0</v>
      </c>
      <c r="V210" s="323">
        <f t="shared" si="199"/>
        <v>0</v>
      </c>
      <c r="W210" s="323">
        <f t="shared" si="200"/>
        <v>0</v>
      </c>
      <c r="X210" s="323">
        <f t="shared" si="201"/>
        <v>0</v>
      </c>
      <c r="Y210" s="323">
        <f t="shared" si="202"/>
        <v>0</v>
      </c>
      <c r="Z210" s="323">
        <f t="shared" si="183"/>
        <v>0</v>
      </c>
      <c r="AA210" s="323">
        <f t="shared" si="184"/>
        <v>0</v>
      </c>
      <c r="AB210" s="323">
        <f t="shared" si="203"/>
        <v>0</v>
      </c>
      <c r="AC210" s="323">
        <f t="shared" si="204"/>
        <v>0</v>
      </c>
      <c r="AD210" s="323">
        <f t="shared" si="185"/>
        <v>0</v>
      </c>
      <c r="AE210" s="323">
        <f t="shared" si="186"/>
        <v>0</v>
      </c>
      <c r="AF210" s="323">
        <f t="shared" si="178"/>
        <v>0</v>
      </c>
      <c r="AG210" s="323">
        <f t="shared" si="179"/>
        <v>0</v>
      </c>
      <c r="AH210" s="323">
        <f t="shared" si="205"/>
        <v>0</v>
      </c>
      <c r="AI210" s="323">
        <f t="shared" si="206"/>
        <v>0</v>
      </c>
      <c r="AJ210" s="323">
        <f t="shared" si="207"/>
        <v>0</v>
      </c>
      <c r="AK210" s="323">
        <f t="shared" si="208"/>
        <v>0</v>
      </c>
      <c r="AL210" s="323">
        <f t="shared" si="209"/>
        <v>0</v>
      </c>
      <c r="AM210" s="323">
        <f t="shared" si="210"/>
        <v>0</v>
      </c>
      <c r="AN210" s="323">
        <f t="shared" si="211"/>
        <v>0</v>
      </c>
      <c r="AO210" s="323">
        <f t="shared" si="212"/>
        <v>0</v>
      </c>
      <c r="AP210" s="323">
        <f t="shared" si="213"/>
        <v>0</v>
      </c>
      <c r="AQ210" s="323">
        <f t="shared" si="214"/>
        <v>0</v>
      </c>
      <c r="AR210" s="323">
        <f t="shared" si="187"/>
        <v>0</v>
      </c>
      <c r="AS210" s="323">
        <f t="shared" si="188"/>
        <v>0</v>
      </c>
      <c r="AT210" s="323">
        <f t="shared" si="215"/>
        <v>0</v>
      </c>
      <c r="AU210" s="323">
        <f t="shared" si="216"/>
        <v>0</v>
      </c>
      <c r="AV210" s="323">
        <f t="shared" si="217"/>
        <v>0</v>
      </c>
      <c r="AW210" s="323">
        <f t="shared" si="218"/>
        <v>0</v>
      </c>
      <c r="AX210" s="323">
        <f t="shared" si="189"/>
        <v>0</v>
      </c>
      <c r="AY210" s="323">
        <f t="shared" si="190"/>
        <v>0</v>
      </c>
      <c r="AZ210" s="323">
        <f t="shared" si="191"/>
        <v>0</v>
      </c>
      <c r="BA210" s="323">
        <f t="shared" si="192"/>
        <v>0</v>
      </c>
    </row>
    <row r="211" spans="1:53" s="320" customFormat="1" ht="16.5" customHeight="1">
      <c r="A211" s="63" t="str">
        <f t="array" ref="A211">IF(C211&lt;&gt;0,SUM(($C$11:C211&lt;&gt;0)*1),"")</f>
        <v/>
      </c>
      <c r="B211" s="321"/>
      <c r="C211" s="321"/>
      <c r="D211" s="321"/>
      <c r="E211" s="443"/>
      <c r="F211" s="377"/>
      <c r="G211" s="379"/>
      <c r="H211" s="379"/>
      <c r="I211" s="63" t="str">
        <f t="shared" si="180"/>
        <v/>
      </c>
      <c r="J211" s="323">
        <f t="shared" si="181"/>
        <v>0</v>
      </c>
      <c r="K211" s="323">
        <f t="shared" si="182"/>
        <v>0</v>
      </c>
      <c r="L211" s="323">
        <f t="shared" si="193"/>
        <v>0</v>
      </c>
      <c r="M211" s="323">
        <f t="shared" si="194"/>
        <v>0</v>
      </c>
      <c r="N211" s="323">
        <f t="shared" si="174"/>
        <v>0</v>
      </c>
      <c r="O211" s="323">
        <f t="shared" si="175"/>
        <v>0</v>
      </c>
      <c r="P211" s="323">
        <f t="shared" si="195"/>
        <v>0</v>
      </c>
      <c r="Q211" s="323">
        <f t="shared" si="196"/>
        <v>0</v>
      </c>
      <c r="R211" s="323">
        <f t="shared" si="197"/>
        <v>0</v>
      </c>
      <c r="S211" s="323">
        <f t="shared" si="198"/>
        <v>0</v>
      </c>
      <c r="T211" s="323">
        <f t="shared" si="176"/>
        <v>0</v>
      </c>
      <c r="U211" s="323">
        <f t="shared" si="177"/>
        <v>0</v>
      </c>
      <c r="V211" s="323">
        <f t="shared" si="199"/>
        <v>0</v>
      </c>
      <c r="W211" s="323">
        <f t="shared" si="200"/>
        <v>0</v>
      </c>
      <c r="X211" s="323">
        <f t="shared" si="201"/>
        <v>0</v>
      </c>
      <c r="Y211" s="323">
        <f t="shared" si="202"/>
        <v>0</v>
      </c>
      <c r="Z211" s="323">
        <f t="shared" si="183"/>
        <v>0</v>
      </c>
      <c r="AA211" s="323">
        <f t="shared" si="184"/>
        <v>0</v>
      </c>
      <c r="AB211" s="323">
        <f t="shared" si="203"/>
        <v>0</v>
      </c>
      <c r="AC211" s="323">
        <f t="shared" si="204"/>
        <v>0</v>
      </c>
      <c r="AD211" s="323">
        <f t="shared" si="185"/>
        <v>0</v>
      </c>
      <c r="AE211" s="323">
        <f t="shared" si="186"/>
        <v>0</v>
      </c>
      <c r="AF211" s="323">
        <f t="shared" si="178"/>
        <v>0</v>
      </c>
      <c r="AG211" s="323">
        <f t="shared" si="179"/>
        <v>0</v>
      </c>
      <c r="AH211" s="323">
        <f t="shared" si="205"/>
        <v>0</v>
      </c>
      <c r="AI211" s="323">
        <f t="shared" si="206"/>
        <v>0</v>
      </c>
      <c r="AJ211" s="323">
        <f t="shared" si="207"/>
        <v>0</v>
      </c>
      <c r="AK211" s="323">
        <f t="shared" si="208"/>
        <v>0</v>
      </c>
      <c r="AL211" s="323">
        <f t="shared" si="209"/>
        <v>0</v>
      </c>
      <c r="AM211" s="323">
        <f t="shared" si="210"/>
        <v>0</v>
      </c>
      <c r="AN211" s="323">
        <f t="shared" si="211"/>
        <v>0</v>
      </c>
      <c r="AO211" s="323">
        <f t="shared" si="212"/>
        <v>0</v>
      </c>
      <c r="AP211" s="323">
        <f t="shared" si="213"/>
        <v>0</v>
      </c>
      <c r="AQ211" s="323">
        <f t="shared" si="214"/>
        <v>0</v>
      </c>
      <c r="AR211" s="323">
        <f t="shared" si="187"/>
        <v>0</v>
      </c>
      <c r="AS211" s="323">
        <f t="shared" si="188"/>
        <v>0</v>
      </c>
      <c r="AT211" s="323">
        <f t="shared" si="215"/>
        <v>0</v>
      </c>
      <c r="AU211" s="323">
        <f t="shared" si="216"/>
        <v>0</v>
      </c>
      <c r="AV211" s="323">
        <f t="shared" si="217"/>
        <v>0</v>
      </c>
      <c r="AW211" s="323">
        <f t="shared" si="218"/>
        <v>0</v>
      </c>
      <c r="AX211" s="323">
        <f t="shared" si="189"/>
        <v>0</v>
      </c>
      <c r="AY211" s="323">
        <f t="shared" si="190"/>
        <v>0</v>
      </c>
      <c r="AZ211" s="323">
        <f t="shared" si="191"/>
        <v>0</v>
      </c>
      <c r="BA211" s="323">
        <f t="shared" si="192"/>
        <v>0</v>
      </c>
    </row>
    <row r="212" spans="1:53" s="320" customFormat="1" ht="16.5" customHeight="1">
      <c r="A212" s="63" t="str">
        <f t="array" ref="A212">IF(C212&lt;&gt;0,SUM(($C$11:C212&lt;&gt;0)*1),"")</f>
        <v/>
      </c>
      <c r="B212" s="321"/>
      <c r="C212" s="321"/>
      <c r="D212" s="321"/>
      <c r="E212" s="443"/>
      <c r="F212" s="377"/>
      <c r="G212" s="379"/>
      <c r="H212" s="379"/>
      <c r="I212" s="63" t="str">
        <f t="shared" si="180"/>
        <v/>
      </c>
      <c r="J212" s="323">
        <f t="shared" si="181"/>
        <v>0</v>
      </c>
      <c r="K212" s="323">
        <f t="shared" si="182"/>
        <v>0</v>
      </c>
      <c r="L212" s="323">
        <f t="shared" si="193"/>
        <v>0</v>
      </c>
      <c r="M212" s="323">
        <f t="shared" si="194"/>
        <v>0</v>
      </c>
      <c r="N212" s="323">
        <f t="shared" si="174"/>
        <v>0</v>
      </c>
      <c r="O212" s="323">
        <f t="shared" si="175"/>
        <v>0</v>
      </c>
      <c r="P212" s="323">
        <f t="shared" si="195"/>
        <v>0</v>
      </c>
      <c r="Q212" s="323">
        <f t="shared" si="196"/>
        <v>0</v>
      </c>
      <c r="R212" s="323">
        <f t="shared" si="197"/>
        <v>0</v>
      </c>
      <c r="S212" s="323">
        <f t="shared" si="198"/>
        <v>0</v>
      </c>
      <c r="T212" s="323">
        <f t="shared" si="176"/>
        <v>0</v>
      </c>
      <c r="U212" s="323">
        <f t="shared" si="177"/>
        <v>0</v>
      </c>
      <c r="V212" s="323">
        <f t="shared" si="199"/>
        <v>0</v>
      </c>
      <c r="W212" s="323">
        <f t="shared" si="200"/>
        <v>0</v>
      </c>
      <c r="X212" s="323">
        <f t="shared" si="201"/>
        <v>0</v>
      </c>
      <c r="Y212" s="323">
        <f t="shared" si="202"/>
        <v>0</v>
      </c>
      <c r="Z212" s="323">
        <f t="shared" si="183"/>
        <v>0</v>
      </c>
      <c r="AA212" s="323">
        <f t="shared" si="184"/>
        <v>0</v>
      </c>
      <c r="AB212" s="323">
        <f t="shared" si="203"/>
        <v>0</v>
      </c>
      <c r="AC212" s="323">
        <f t="shared" si="204"/>
        <v>0</v>
      </c>
      <c r="AD212" s="323">
        <f t="shared" si="185"/>
        <v>0</v>
      </c>
      <c r="AE212" s="323">
        <f t="shared" si="186"/>
        <v>0</v>
      </c>
      <c r="AF212" s="323">
        <f t="shared" si="178"/>
        <v>0</v>
      </c>
      <c r="AG212" s="323">
        <f t="shared" si="179"/>
        <v>0</v>
      </c>
      <c r="AH212" s="323">
        <f t="shared" si="205"/>
        <v>0</v>
      </c>
      <c r="AI212" s="323">
        <f t="shared" si="206"/>
        <v>0</v>
      </c>
      <c r="AJ212" s="323">
        <f t="shared" si="207"/>
        <v>0</v>
      </c>
      <c r="AK212" s="323">
        <f t="shared" si="208"/>
        <v>0</v>
      </c>
      <c r="AL212" s="323">
        <f t="shared" si="209"/>
        <v>0</v>
      </c>
      <c r="AM212" s="323">
        <f t="shared" si="210"/>
        <v>0</v>
      </c>
      <c r="AN212" s="323">
        <f t="shared" si="211"/>
        <v>0</v>
      </c>
      <c r="AO212" s="323">
        <f t="shared" si="212"/>
        <v>0</v>
      </c>
      <c r="AP212" s="323">
        <f t="shared" si="213"/>
        <v>0</v>
      </c>
      <c r="AQ212" s="323">
        <f t="shared" si="214"/>
        <v>0</v>
      </c>
      <c r="AR212" s="323">
        <f t="shared" si="187"/>
        <v>0</v>
      </c>
      <c r="AS212" s="323">
        <f t="shared" si="188"/>
        <v>0</v>
      </c>
      <c r="AT212" s="323">
        <f t="shared" si="215"/>
        <v>0</v>
      </c>
      <c r="AU212" s="323">
        <f t="shared" si="216"/>
        <v>0</v>
      </c>
      <c r="AV212" s="323">
        <f t="shared" si="217"/>
        <v>0</v>
      </c>
      <c r="AW212" s="323">
        <f t="shared" si="218"/>
        <v>0</v>
      </c>
      <c r="AX212" s="323">
        <f t="shared" si="189"/>
        <v>0</v>
      </c>
      <c r="AY212" s="323">
        <f t="shared" si="190"/>
        <v>0</v>
      </c>
      <c r="AZ212" s="323">
        <f t="shared" si="191"/>
        <v>0</v>
      </c>
      <c r="BA212" s="323">
        <f t="shared" si="192"/>
        <v>0</v>
      </c>
    </row>
    <row r="213" spans="1:53" s="320" customFormat="1" ht="16.5" customHeight="1">
      <c r="A213" s="63" t="str">
        <f t="array" ref="A213">IF(C213&lt;&gt;0,SUM(($C$11:C213&lt;&gt;0)*1),"")</f>
        <v/>
      </c>
      <c r="B213" s="321"/>
      <c r="C213" s="321"/>
      <c r="D213" s="321"/>
      <c r="E213" s="443"/>
      <c r="F213" s="377"/>
      <c r="G213" s="379"/>
      <c r="H213" s="379"/>
      <c r="I213" s="63" t="str">
        <f t="shared" si="180"/>
        <v/>
      </c>
      <c r="J213" s="323">
        <f t="shared" si="181"/>
        <v>0</v>
      </c>
      <c r="K213" s="323">
        <f t="shared" si="182"/>
        <v>0</v>
      </c>
      <c r="L213" s="323">
        <f t="shared" si="193"/>
        <v>0</v>
      </c>
      <c r="M213" s="323">
        <f t="shared" si="194"/>
        <v>0</v>
      </c>
      <c r="N213" s="323">
        <f t="shared" si="174"/>
        <v>0</v>
      </c>
      <c r="O213" s="323">
        <f t="shared" si="175"/>
        <v>0</v>
      </c>
      <c r="P213" s="323">
        <f t="shared" si="195"/>
        <v>0</v>
      </c>
      <c r="Q213" s="323">
        <f t="shared" si="196"/>
        <v>0</v>
      </c>
      <c r="R213" s="323">
        <f t="shared" si="197"/>
        <v>0</v>
      </c>
      <c r="S213" s="323">
        <f t="shared" si="198"/>
        <v>0</v>
      </c>
      <c r="T213" s="323">
        <f t="shared" si="176"/>
        <v>0</v>
      </c>
      <c r="U213" s="323">
        <f t="shared" si="177"/>
        <v>0</v>
      </c>
      <c r="V213" s="323">
        <f t="shared" si="199"/>
        <v>0</v>
      </c>
      <c r="W213" s="323">
        <f t="shared" si="200"/>
        <v>0</v>
      </c>
      <c r="X213" s="323">
        <f t="shared" si="201"/>
        <v>0</v>
      </c>
      <c r="Y213" s="323">
        <f t="shared" si="202"/>
        <v>0</v>
      </c>
      <c r="Z213" s="323">
        <f t="shared" si="183"/>
        <v>0</v>
      </c>
      <c r="AA213" s="323">
        <f t="shared" si="184"/>
        <v>0</v>
      </c>
      <c r="AB213" s="323">
        <f t="shared" si="203"/>
        <v>0</v>
      </c>
      <c r="AC213" s="323">
        <f t="shared" si="204"/>
        <v>0</v>
      </c>
      <c r="AD213" s="323">
        <f t="shared" si="185"/>
        <v>0</v>
      </c>
      <c r="AE213" s="323">
        <f t="shared" si="186"/>
        <v>0</v>
      </c>
      <c r="AF213" s="323">
        <f t="shared" si="178"/>
        <v>0</v>
      </c>
      <c r="AG213" s="323">
        <f t="shared" si="179"/>
        <v>0</v>
      </c>
      <c r="AH213" s="323">
        <f t="shared" si="205"/>
        <v>0</v>
      </c>
      <c r="AI213" s="323">
        <f t="shared" si="206"/>
        <v>0</v>
      </c>
      <c r="AJ213" s="323">
        <f t="shared" si="207"/>
        <v>0</v>
      </c>
      <c r="AK213" s="323">
        <f t="shared" si="208"/>
        <v>0</v>
      </c>
      <c r="AL213" s="323">
        <f t="shared" si="209"/>
        <v>0</v>
      </c>
      <c r="AM213" s="323">
        <f t="shared" si="210"/>
        <v>0</v>
      </c>
      <c r="AN213" s="323">
        <f t="shared" si="211"/>
        <v>0</v>
      </c>
      <c r="AO213" s="323">
        <f t="shared" si="212"/>
        <v>0</v>
      </c>
      <c r="AP213" s="323">
        <f t="shared" si="213"/>
        <v>0</v>
      </c>
      <c r="AQ213" s="323">
        <f t="shared" si="214"/>
        <v>0</v>
      </c>
      <c r="AR213" s="323">
        <f t="shared" si="187"/>
        <v>0</v>
      </c>
      <c r="AS213" s="323">
        <f t="shared" si="188"/>
        <v>0</v>
      </c>
      <c r="AT213" s="323">
        <f t="shared" si="215"/>
        <v>0</v>
      </c>
      <c r="AU213" s="323">
        <f t="shared" si="216"/>
        <v>0</v>
      </c>
      <c r="AV213" s="323">
        <f t="shared" si="217"/>
        <v>0</v>
      </c>
      <c r="AW213" s="323">
        <f t="shared" si="218"/>
        <v>0</v>
      </c>
      <c r="AX213" s="323">
        <f t="shared" si="189"/>
        <v>0</v>
      </c>
      <c r="AY213" s="323">
        <f t="shared" si="190"/>
        <v>0</v>
      </c>
      <c r="AZ213" s="323">
        <f t="shared" si="191"/>
        <v>0</v>
      </c>
      <c r="BA213" s="323">
        <f t="shared" si="192"/>
        <v>0</v>
      </c>
    </row>
    <row r="214" spans="1:53" s="320" customFormat="1" ht="16.5" customHeight="1">
      <c r="A214" s="63" t="str">
        <f t="array" ref="A214">IF(C214&lt;&gt;0,SUM(($C$11:C214&lt;&gt;0)*1),"")</f>
        <v/>
      </c>
      <c r="B214" s="321"/>
      <c r="C214" s="321"/>
      <c r="D214" s="321"/>
      <c r="E214" s="443"/>
      <c r="F214" s="377"/>
      <c r="G214" s="379"/>
      <c r="H214" s="379"/>
      <c r="I214" s="63" t="str">
        <f t="shared" si="180"/>
        <v/>
      </c>
      <c r="J214" s="323">
        <f t="shared" si="181"/>
        <v>0</v>
      </c>
      <c r="K214" s="323">
        <f t="shared" si="182"/>
        <v>0</v>
      </c>
      <c r="L214" s="323">
        <f t="shared" si="193"/>
        <v>0</v>
      </c>
      <c r="M214" s="323">
        <f t="shared" si="194"/>
        <v>0</v>
      </c>
      <c r="N214" s="323">
        <f t="shared" si="174"/>
        <v>0</v>
      </c>
      <c r="O214" s="323">
        <f t="shared" si="175"/>
        <v>0</v>
      </c>
      <c r="P214" s="323">
        <f t="shared" si="195"/>
        <v>0</v>
      </c>
      <c r="Q214" s="323">
        <f t="shared" si="196"/>
        <v>0</v>
      </c>
      <c r="R214" s="323">
        <f t="shared" si="197"/>
        <v>0</v>
      </c>
      <c r="S214" s="323">
        <f t="shared" si="198"/>
        <v>0</v>
      </c>
      <c r="T214" s="323">
        <f t="shared" si="176"/>
        <v>0</v>
      </c>
      <c r="U214" s="323">
        <f t="shared" si="177"/>
        <v>0</v>
      </c>
      <c r="V214" s="323">
        <f t="shared" si="199"/>
        <v>0</v>
      </c>
      <c r="W214" s="323">
        <f t="shared" si="200"/>
        <v>0</v>
      </c>
      <c r="X214" s="323">
        <f t="shared" si="201"/>
        <v>0</v>
      </c>
      <c r="Y214" s="323">
        <f t="shared" si="202"/>
        <v>0</v>
      </c>
      <c r="Z214" s="323">
        <f t="shared" si="183"/>
        <v>0</v>
      </c>
      <c r="AA214" s="323">
        <f t="shared" si="184"/>
        <v>0</v>
      </c>
      <c r="AB214" s="323">
        <f t="shared" si="203"/>
        <v>0</v>
      </c>
      <c r="AC214" s="323">
        <f t="shared" si="204"/>
        <v>0</v>
      </c>
      <c r="AD214" s="323">
        <f t="shared" si="185"/>
        <v>0</v>
      </c>
      <c r="AE214" s="323">
        <f t="shared" si="186"/>
        <v>0</v>
      </c>
      <c r="AF214" s="323">
        <f t="shared" si="178"/>
        <v>0</v>
      </c>
      <c r="AG214" s="323">
        <f t="shared" si="179"/>
        <v>0</v>
      </c>
      <c r="AH214" s="323">
        <f t="shared" si="205"/>
        <v>0</v>
      </c>
      <c r="AI214" s="323">
        <f t="shared" si="206"/>
        <v>0</v>
      </c>
      <c r="AJ214" s="323">
        <f t="shared" si="207"/>
        <v>0</v>
      </c>
      <c r="AK214" s="323">
        <f t="shared" si="208"/>
        <v>0</v>
      </c>
      <c r="AL214" s="323">
        <f t="shared" si="209"/>
        <v>0</v>
      </c>
      <c r="AM214" s="323">
        <f t="shared" si="210"/>
        <v>0</v>
      </c>
      <c r="AN214" s="323">
        <f t="shared" si="211"/>
        <v>0</v>
      </c>
      <c r="AO214" s="323">
        <f t="shared" si="212"/>
        <v>0</v>
      </c>
      <c r="AP214" s="323">
        <f t="shared" si="213"/>
        <v>0</v>
      </c>
      <c r="AQ214" s="323">
        <f t="shared" si="214"/>
        <v>0</v>
      </c>
      <c r="AR214" s="323">
        <f t="shared" si="187"/>
        <v>0</v>
      </c>
      <c r="AS214" s="323">
        <f t="shared" si="188"/>
        <v>0</v>
      </c>
      <c r="AT214" s="323">
        <f t="shared" si="215"/>
        <v>0</v>
      </c>
      <c r="AU214" s="323">
        <f t="shared" si="216"/>
        <v>0</v>
      </c>
      <c r="AV214" s="323">
        <f t="shared" si="217"/>
        <v>0</v>
      </c>
      <c r="AW214" s="323">
        <f t="shared" si="218"/>
        <v>0</v>
      </c>
      <c r="AX214" s="323">
        <f t="shared" si="189"/>
        <v>0</v>
      </c>
      <c r="AY214" s="323">
        <f t="shared" si="190"/>
        <v>0</v>
      </c>
      <c r="AZ214" s="323">
        <f t="shared" si="191"/>
        <v>0</v>
      </c>
      <c r="BA214" s="323">
        <f t="shared" si="192"/>
        <v>0</v>
      </c>
    </row>
    <row r="215" spans="1:53" s="320" customFormat="1" ht="16.5" customHeight="1">
      <c r="A215" s="63" t="str">
        <f t="array" ref="A215">IF(C215&lt;&gt;0,SUM(($C$11:C215&lt;&gt;0)*1),"")</f>
        <v/>
      </c>
      <c r="B215" s="321"/>
      <c r="C215" s="321"/>
      <c r="D215" s="321"/>
      <c r="E215" s="443"/>
      <c r="F215" s="377"/>
      <c r="G215" s="379"/>
      <c r="H215" s="379"/>
      <c r="I215" s="63" t="str">
        <f t="shared" si="180"/>
        <v/>
      </c>
      <c r="J215" s="323">
        <f t="shared" si="181"/>
        <v>0</v>
      </c>
      <c r="K215" s="323">
        <f t="shared" si="182"/>
        <v>0</v>
      </c>
      <c r="L215" s="323">
        <f t="shared" si="193"/>
        <v>0</v>
      </c>
      <c r="M215" s="323">
        <f t="shared" si="194"/>
        <v>0</v>
      </c>
      <c r="N215" s="323">
        <f t="shared" si="174"/>
        <v>0</v>
      </c>
      <c r="O215" s="323">
        <f t="shared" si="175"/>
        <v>0</v>
      </c>
      <c r="P215" s="323">
        <f t="shared" si="195"/>
        <v>0</v>
      </c>
      <c r="Q215" s="323">
        <f t="shared" si="196"/>
        <v>0</v>
      </c>
      <c r="R215" s="323">
        <f t="shared" si="197"/>
        <v>0</v>
      </c>
      <c r="S215" s="323">
        <f t="shared" si="198"/>
        <v>0</v>
      </c>
      <c r="T215" s="323">
        <f t="shared" si="176"/>
        <v>0</v>
      </c>
      <c r="U215" s="323">
        <f t="shared" si="177"/>
        <v>0</v>
      </c>
      <c r="V215" s="323">
        <f t="shared" si="199"/>
        <v>0</v>
      </c>
      <c r="W215" s="323">
        <f t="shared" si="200"/>
        <v>0</v>
      </c>
      <c r="X215" s="323">
        <f t="shared" si="201"/>
        <v>0</v>
      </c>
      <c r="Y215" s="323">
        <f t="shared" si="202"/>
        <v>0</v>
      </c>
      <c r="Z215" s="323">
        <f t="shared" si="183"/>
        <v>0</v>
      </c>
      <c r="AA215" s="323">
        <f t="shared" si="184"/>
        <v>0</v>
      </c>
      <c r="AB215" s="323">
        <f t="shared" si="203"/>
        <v>0</v>
      </c>
      <c r="AC215" s="323">
        <f t="shared" si="204"/>
        <v>0</v>
      </c>
      <c r="AD215" s="323">
        <f t="shared" si="185"/>
        <v>0</v>
      </c>
      <c r="AE215" s="323">
        <f t="shared" si="186"/>
        <v>0</v>
      </c>
      <c r="AF215" s="323">
        <f t="shared" si="178"/>
        <v>0</v>
      </c>
      <c r="AG215" s="323">
        <f t="shared" si="179"/>
        <v>0</v>
      </c>
      <c r="AH215" s="323">
        <f t="shared" si="205"/>
        <v>0</v>
      </c>
      <c r="AI215" s="323">
        <f t="shared" si="206"/>
        <v>0</v>
      </c>
      <c r="AJ215" s="323">
        <f t="shared" si="207"/>
        <v>0</v>
      </c>
      <c r="AK215" s="323">
        <f t="shared" si="208"/>
        <v>0</v>
      </c>
      <c r="AL215" s="323">
        <f t="shared" si="209"/>
        <v>0</v>
      </c>
      <c r="AM215" s="323">
        <f t="shared" si="210"/>
        <v>0</v>
      </c>
      <c r="AN215" s="323">
        <f t="shared" si="211"/>
        <v>0</v>
      </c>
      <c r="AO215" s="323">
        <f t="shared" si="212"/>
        <v>0</v>
      </c>
      <c r="AP215" s="323">
        <f t="shared" si="213"/>
        <v>0</v>
      </c>
      <c r="AQ215" s="323">
        <f t="shared" si="214"/>
        <v>0</v>
      </c>
      <c r="AR215" s="323">
        <f t="shared" si="187"/>
        <v>0</v>
      </c>
      <c r="AS215" s="323">
        <f t="shared" si="188"/>
        <v>0</v>
      </c>
      <c r="AT215" s="323">
        <f t="shared" si="215"/>
        <v>0</v>
      </c>
      <c r="AU215" s="323">
        <f t="shared" si="216"/>
        <v>0</v>
      </c>
      <c r="AV215" s="323">
        <f t="shared" si="217"/>
        <v>0</v>
      </c>
      <c r="AW215" s="323">
        <f t="shared" si="218"/>
        <v>0</v>
      </c>
      <c r="AX215" s="323">
        <f t="shared" si="189"/>
        <v>0</v>
      </c>
      <c r="AY215" s="323">
        <f t="shared" si="190"/>
        <v>0</v>
      </c>
      <c r="AZ215" s="323">
        <f t="shared" si="191"/>
        <v>0</v>
      </c>
      <c r="BA215" s="323">
        <f t="shared" si="192"/>
        <v>0</v>
      </c>
    </row>
    <row r="216" spans="1:53" s="320" customFormat="1" ht="16.5" customHeight="1">
      <c r="A216" s="63" t="str">
        <f t="array" ref="A216">IF(C216&lt;&gt;0,SUM(($C$11:C216&lt;&gt;0)*1),"")</f>
        <v/>
      </c>
      <c r="B216" s="321"/>
      <c r="C216" s="321"/>
      <c r="D216" s="321"/>
      <c r="E216" s="443"/>
      <c r="F216" s="377"/>
      <c r="G216" s="379"/>
      <c r="H216" s="379"/>
      <c r="I216" s="63" t="str">
        <f t="shared" si="180"/>
        <v/>
      </c>
      <c r="J216" s="323">
        <f t="shared" si="181"/>
        <v>0</v>
      </c>
      <c r="K216" s="323">
        <f t="shared" si="182"/>
        <v>0</v>
      </c>
      <c r="L216" s="323">
        <f t="shared" si="193"/>
        <v>0</v>
      </c>
      <c r="M216" s="323">
        <f t="shared" si="194"/>
        <v>0</v>
      </c>
      <c r="N216" s="323">
        <f t="shared" si="174"/>
        <v>0</v>
      </c>
      <c r="O216" s="323">
        <f t="shared" si="175"/>
        <v>0</v>
      </c>
      <c r="P216" s="323">
        <f t="shared" si="195"/>
        <v>0</v>
      </c>
      <c r="Q216" s="323">
        <f t="shared" si="196"/>
        <v>0</v>
      </c>
      <c r="R216" s="323">
        <f t="shared" si="197"/>
        <v>0</v>
      </c>
      <c r="S216" s="323">
        <f t="shared" si="198"/>
        <v>0</v>
      </c>
      <c r="T216" s="323">
        <f t="shared" si="176"/>
        <v>0</v>
      </c>
      <c r="U216" s="323">
        <f t="shared" si="177"/>
        <v>0</v>
      </c>
      <c r="V216" s="323">
        <f t="shared" si="199"/>
        <v>0</v>
      </c>
      <c r="W216" s="323">
        <f t="shared" si="200"/>
        <v>0</v>
      </c>
      <c r="X216" s="323">
        <f t="shared" si="201"/>
        <v>0</v>
      </c>
      <c r="Y216" s="323">
        <f t="shared" si="202"/>
        <v>0</v>
      </c>
      <c r="Z216" s="323">
        <f t="shared" si="183"/>
        <v>0</v>
      </c>
      <c r="AA216" s="323">
        <f t="shared" si="184"/>
        <v>0</v>
      </c>
      <c r="AB216" s="323">
        <f t="shared" si="203"/>
        <v>0</v>
      </c>
      <c r="AC216" s="323">
        <f t="shared" si="204"/>
        <v>0</v>
      </c>
      <c r="AD216" s="323">
        <f t="shared" si="185"/>
        <v>0</v>
      </c>
      <c r="AE216" s="323">
        <f t="shared" si="186"/>
        <v>0</v>
      </c>
      <c r="AF216" s="323">
        <f t="shared" si="178"/>
        <v>0</v>
      </c>
      <c r="AG216" s="323">
        <f t="shared" si="179"/>
        <v>0</v>
      </c>
      <c r="AH216" s="323">
        <f t="shared" si="205"/>
        <v>0</v>
      </c>
      <c r="AI216" s="323">
        <f t="shared" si="206"/>
        <v>0</v>
      </c>
      <c r="AJ216" s="323">
        <f t="shared" si="207"/>
        <v>0</v>
      </c>
      <c r="AK216" s="323">
        <f t="shared" si="208"/>
        <v>0</v>
      </c>
      <c r="AL216" s="323">
        <f t="shared" si="209"/>
        <v>0</v>
      </c>
      <c r="AM216" s="323">
        <f t="shared" si="210"/>
        <v>0</v>
      </c>
      <c r="AN216" s="323">
        <f t="shared" si="211"/>
        <v>0</v>
      </c>
      <c r="AO216" s="323">
        <f t="shared" si="212"/>
        <v>0</v>
      </c>
      <c r="AP216" s="323">
        <f t="shared" si="213"/>
        <v>0</v>
      </c>
      <c r="AQ216" s="323">
        <f t="shared" si="214"/>
        <v>0</v>
      </c>
      <c r="AR216" s="323">
        <f t="shared" si="187"/>
        <v>0</v>
      </c>
      <c r="AS216" s="323">
        <f t="shared" si="188"/>
        <v>0</v>
      </c>
      <c r="AT216" s="323">
        <f t="shared" si="215"/>
        <v>0</v>
      </c>
      <c r="AU216" s="323">
        <f t="shared" si="216"/>
        <v>0</v>
      </c>
      <c r="AV216" s="323">
        <f t="shared" si="217"/>
        <v>0</v>
      </c>
      <c r="AW216" s="323">
        <f t="shared" si="218"/>
        <v>0</v>
      </c>
      <c r="AX216" s="323">
        <f t="shared" si="189"/>
        <v>0</v>
      </c>
      <c r="AY216" s="323">
        <f t="shared" si="190"/>
        <v>0</v>
      </c>
      <c r="AZ216" s="323">
        <f t="shared" si="191"/>
        <v>0</v>
      </c>
      <c r="BA216" s="323">
        <f t="shared" si="192"/>
        <v>0</v>
      </c>
    </row>
    <row r="217" spans="1:53" s="320" customFormat="1" ht="16.5" customHeight="1">
      <c r="A217" s="63" t="str">
        <f t="array" ref="A217">IF(C217&lt;&gt;0,SUM(($C$11:C217&lt;&gt;0)*1),"")</f>
        <v/>
      </c>
      <c r="B217" s="321"/>
      <c r="C217" s="321"/>
      <c r="D217" s="321"/>
      <c r="E217" s="443"/>
      <c r="F217" s="377"/>
      <c r="G217" s="379"/>
      <c r="H217" s="379"/>
      <c r="I217" s="63" t="str">
        <f t="shared" si="180"/>
        <v/>
      </c>
      <c r="J217" s="323">
        <f t="shared" si="181"/>
        <v>0</v>
      </c>
      <c r="K217" s="323">
        <f t="shared" si="182"/>
        <v>0</v>
      </c>
      <c r="L217" s="323">
        <f t="shared" si="193"/>
        <v>0</v>
      </c>
      <c r="M217" s="323">
        <f t="shared" si="194"/>
        <v>0</v>
      </c>
      <c r="N217" s="323">
        <f t="shared" si="174"/>
        <v>0</v>
      </c>
      <c r="O217" s="323">
        <f t="shared" si="175"/>
        <v>0</v>
      </c>
      <c r="P217" s="323">
        <f t="shared" si="195"/>
        <v>0</v>
      </c>
      <c r="Q217" s="323">
        <f t="shared" si="196"/>
        <v>0</v>
      </c>
      <c r="R217" s="323">
        <f t="shared" si="197"/>
        <v>0</v>
      </c>
      <c r="S217" s="323">
        <f t="shared" si="198"/>
        <v>0</v>
      </c>
      <c r="T217" s="323">
        <f t="shared" si="176"/>
        <v>0</v>
      </c>
      <c r="U217" s="323">
        <f t="shared" si="177"/>
        <v>0</v>
      </c>
      <c r="V217" s="323">
        <f t="shared" si="199"/>
        <v>0</v>
      </c>
      <c r="W217" s="323">
        <f t="shared" si="200"/>
        <v>0</v>
      </c>
      <c r="X217" s="323">
        <f t="shared" si="201"/>
        <v>0</v>
      </c>
      <c r="Y217" s="323">
        <f t="shared" si="202"/>
        <v>0</v>
      </c>
      <c r="Z217" s="323">
        <f t="shared" si="183"/>
        <v>0</v>
      </c>
      <c r="AA217" s="323">
        <f t="shared" si="184"/>
        <v>0</v>
      </c>
      <c r="AB217" s="323">
        <f t="shared" si="203"/>
        <v>0</v>
      </c>
      <c r="AC217" s="323">
        <f t="shared" si="204"/>
        <v>0</v>
      </c>
      <c r="AD217" s="323">
        <f t="shared" si="185"/>
        <v>0</v>
      </c>
      <c r="AE217" s="323">
        <f t="shared" si="186"/>
        <v>0</v>
      </c>
      <c r="AF217" s="323">
        <f t="shared" si="178"/>
        <v>0</v>
      </c>
      <c r="AG217" s="323">
        <f t="shared" si="179"/>
        <v>0</v>
      </c>
      <c r="AH217" s="323">
        <f t="shared" si="205"/>
        <v>0</v>
      </c>
      <c r="AI217" s="323">
        <f t="shared" si="206"/>
        <v>0</v>
      </c>
      <c r="AJ217" s="323">
        <f t="shared" si="207"/>
        <v>0</v>
      </c>
      <c r="AK217" s="323">
        <f t="shared" si="208"/>
        <v>0</v>
      </c>
      <c r="AL217" s="323">
        <f t="shared" si="209"/>
        <v>0</v>
      </c>
      <c r="AM217" s="323">
        <f t="shared" si="210"/>
        <v>0</v>
      </c>
      <c r="AN217" s="323">
        <f t="shared" si="211"/>
        <v>0</v>
      </c>
      <c r="AO217" s="323">
        <f t="shared" si="212"/>
        <v>0</v>
      </c>
      <c r="AP217" s="323">
        <f t="shared" si="213"/>
        <v>0</v>
      </c>
      <c r="AQ217" s="323">
        <f t="shared" si="214"/>
        <v>0</v>
      </c>
      <c r="AR217" s="323">
        <f t="shared" si="187"/>
        <v>0</v>
      </c>
      <c r="AS217" s="323">
        <f t="shared" si="188"/>
        <v>0</v>
      </c>
      <c r="AT217" s="323">
        <f t="shared" si="215"/>
        <v>0</v>
      </c>
      <c r="AU217" s="323">
        <f t="shared" si="216"/>
        <v>0</v>
      </c>
      <c r="AV217" s="323">
        <f t="shared" si="217"/>
        <v>0</v>
      </c>
      <c r="AW217" s="323">
        <f t="shared" si="218"/>
        <v>0</v>
      </c>
      <c r="AX217" s="323">
        <f t="shared" si="189"/>
        <v>0</v>
      </c>
      <c r="AY217" s="323">
        <f t="shared" si="190"/>
        <v>0</v>
      </c>
      <c r="AZ217" s="323">
        <f t="shared" si="191"/>
        <v>0</v>
      </c>
      <c r="BA217" s="323">
        <f t="shared" si="192"/>
        <v>0</v>
      </c>
    </row>
    <row r="218" spans="1:53" s="320" customFormat="1" ht="16.5" customHeight="1">
      <c r="A218" s="63" t="str">
        <f t="array" ref="A218">IF(C218&lt;&gt;0,SUM(($C$11:C218&lt;&gt;0)*1),"")</f>
        <v/>
      </c>
      <c r="B218" s="321"/>
      <c r="C218" s="321"/>
      <c r="D218" s="321"/>
      <c r="E218" s="443"/>
      <c r="F218" s="377"/>
      <c r="G218" s="379"/>
      <c r="H218" s="379"/>
      <c r="I218" s="63" t="str">
        <f t="shared" si="180"/>
        <v/>
      </c>
      <c r="J218" s="323">
        <f t="shared" si="181"/>
        <v>0</v>
      </c>
      <c r="K218" s="323">
        <f t="shared" si="182"/>
        <v>0</v>
      </c>
      <c r="L218" s="323">
        <f t="shared" si="193"/>
        <v>0</v>
      </c>
      <c r="M218" s="323">
        <f t="shared" si="194"/>
        <v>0</v>
      </c>
      <c r="N218" s="323">
        <f t="shared" si="174"/>
        <v>0</v>
      </c>
      <c r="O218" s="323">
        <f t="shared" si="175"/>
        <v>0</v>
      </c>
      <c r="P218" s="323">
        <f t="shared" si="195"/>
        <v>0</v>
      </c>
      <c r="Q218" s="323">
        <f t="shared" si="196"/>
        <v>0</v>
      </c>
      <c r="R218" s="323">
        <f t="shared" si="197"/>
        <v>0</v>
      </c>
      <c r="S218" s="323">
        <f t="shared" si="198"/>
        <v>0</v>
      </c>
      <c r="T218" s="323">
        <f t="shared" si="176"/>
        <v>0</v>
      </c>
      <c r="U218" s="323">
        <f t="shared" si="177"/>
        <v>0</v>
      </c>
      <c r="V218" s="323">
        <f t="shared" si="199"/>
        <v>0</v>
      </c>
      <c r="W218" s="323">
        <f t="shared" si="200"/>
        <v>0</v>
      </c>
      <c r="X218" s="323">
        <f t="shared" si="201"/>
        <v>0</v>
      </c>
      <c r="Y218" s="323">
        <f t="shared" si="202"/>
        <v>0</v>
      </c>
      <c r="Z218" s="323">
        <f t="shared" si="183"/>
        <v>0</v>
      </c>
      <c r="AA218" s="323">
        <f t="shared" si="184"/>
        <v>0</v>
      </c>
      <c r="AB218" s="323">
        <f t="shared" si="203"/>
        <v>0</v>
      </c>
      <c r="AC218" s="323">
        <f t="shared" si="204"/>
        <v>0</v>
      </c>
      <c r="AD218" s="323">
        <f t="shared" si="185"/>
        <v>0</v>
      </c>
      <c r="AE218" s="323">
        <f t="shared" si="186"/>
        <v>0</v>
      </c>
      <c r="AF218" s="323">
        <f t="shared" si="178"/>
        <v>0</v>
      </c>
      <c r="AG218" s="323">
        <f t="shared" si="179"/>
        <v>0</v>
      </c>
      <c r="AH218" s="323">
        <f t="shared" si="205"/>
        <v>0</v>
      </c>
      <c r="AI218" s="323">
        <f t="shared" si="206"/>
        <v>0</v>
      </c>
      <c r="AJ218" s="323">
        <f t="shared" si="207"/>
        <v>0</v>
      </c>
      <c r="AK218" s="323">
        <f t="shared" si="208"/>
        <v>0</v>
      </c>
      <c r="AL218" s="323">
        <f t="shared" si="209"/>
        <v>0</v>
      </c>
      <c r="AM218" s="323">
        <f t="shared" si="210"/>
        <v>0</v>
      </c>
      <c r="AN218" s="323">
        <f t="shared" si="211"/>
        <v>0</v>
      </c>
      <c r="AO218" s="323">
        <f t="shared" si="212"/>
        <v>0</v>
      </c>
      <c r="AP218" s="323">
        <f t="shared" si="213"/>
        <v>0</v>
      </c>
      <c r="AQ218" s="323">
        <f t="shared" si="214"/>
        <v>0</v>
      </c>
      <c r="AR218" s="323">
        <f t="shared" si="187"/>
        <v>0</v>
      </c>
      <c r="AS218" s="323">
        <f t="shared" si="188"/>
        <v>0</v>
      </c>
      <c r="AT218" s="323">
        <f t="shared" si="215"/>
        <v>0</v>
      </c>
      <c r="AU218" s="323">
        <f t="shared" si="216"/>
        <v>0</v>
      </c>
      <c r="AV218" s="323">
        <f t="shared" si="217"/>
        <v>0</v>
      </c>
      <c r="AW218" s="323">
        <f t="shared" si="218"/>
        <v>0</v>
      </c>
      <c r="AX218" s="323">
        <f t="shared" si="189"/>
        <v>0</v>
      </c>
      <c r="AY218" s="323">
        <f t="shared" si="190"/>
        <v>0</v>
      </c>
      <c r="AZ218" s="323">
        <f t="shared" si="191"/>
        <v>0</v>
      </c>
      <c r="BA218" s="323">
        <f t="shared" si="192"/>
        <v>0</v>
      </c>
    </row>
    <row r="219" spans="1:53" s="320" customFormat="1" ht="16.5" customHeight="1">
      <c r="A219" s="63" t="str">
        <f t="array" ref="A219">IF(C219&lt;&gt;0,SUM(($C$11:C219&lt;&gt;0)*1),"")</f>
        <v/>
      </c>
      <c r="B219" s="321"/>
      <c r="C219" s="321"/>
      <c r="D219" s="321"/>
      <c r="E219" s="443"/>
      <c r="F219" s="377"/>
      <c r="G219" s="379"/>
      <c r="H219" s="379"/>
      <c r="I219" s="63" t="str">
        <f t="shared" si="180"/>
        <v/>
      </c>
      <c r="J219" s="323">
        <f t="shared" si="181"/>
        <v>0</v>
      </c>
      <c r="K219" s="323">
        <f t="shared" si="182"/>
        <v>0</v>
      </c>
      <c r="L219" s="323">
        <f t="shared" si="193"/>
        <v>0</v>
      </c>
      <c r="M219" s="323">
        <f t="shared" si="194"/>
        <v>0</v>
      </c>
      <c r="N219" s="323">
        <f t="shared" si="174"/>
        <v>0</v>
      </c>
      <c r="O219" s="323">
        <f t="shared" si="175"/>
        <v>0</v>
      </c>
      <c r="P219" s="323">
        <f t="shared" si="195"/>
        <v>0</v>
      </c>
      <c r="Q219" s="323">
        <f t="shared" si="196"/>
        <v>0</v>
      </c>
      <c r="R219" s="323">
        <f t="shared" si="197"/>
        <v>0</v>
      </c>
      <c r="S219" s="323">
        <f t="shared" si="198"/>
        <v>0</v>
      </c>
      <c r="T219" s="323">
        <f t="shared" si="176"/>
        <v>0</v>
      </c>
      <c r="U219" s="323">
        <f t="shared" si="177"/>
        <v>0</v>
      </c>
      <c r="V219" s="323">
        <f t="shared" si="199"/>
        <v>0</v>
      </c>
      <c r="W219" s="323">
        <f t="shared" si="200"/>
        <v>0</v>
      </c>
      <c r="X219" s="323">
        <f t="shared" si="201"/>
        <v>0</v>
      </c>
      <c r="Y219" s="323">
        <f t="shared" si="202"/>
        <v>0</v>
      </c>
      <c r="Z219" s="323">
        <f t="shared" si="183"/>
        <v>0</v>
      </c>
      <c r="AA219" s="323">
        <f t="shared" si="184"/>
        <v>0</v>
      </c>
      <c r="AB219" s="323">
        <f t="shared" si="203"/>
        <v>0</v>
      </c>
      <c r="AC219" s="323">
        <f t="shared" si="204"/>
        <v>0</v>
      </c>
      <c r="AD219" s="323">
        <f t="shared" si="185"/>
        <v>0</v>
      </c>
      <c r="AE219" s="323">
        <f t="shared" si="186"/>
        <v>0</v>
      </c>
      <c r="AF219" s="323">
        <f t="shared" si="178"/>
        <v>0</v>
      </c>
      <c r="AG219" s="323">
        <f t="shared" si="179"/>
        <v>0</v>
      </c>
      <c r="AH219" s="323">
        <f t="shared" si="205"/>
        <v>0</v>
      </c>
      <c r="AI219" s="323">
        <f t="shared" si="206"/>
        <v>0</v>
      </c>
      <c r="AJ219" s="323">
        <f t="shared" si="207"/>
        <v>0</v>
      </c>
      <c r="AK219" s="323">
        <f t="shared" si="208"/>
        <v>0</v>
      </c>
      <c r="AL219" s="323">
        <f t="shared" si="209"/>
        <v>0</v>
      </c>
      <c r="AM219" s="323">
        <f t="shared" si="210"/>
        <v>0</v>
      </c>
      <c r="AN219" s="323">
        <f t="shared" si="211"/>
        <v>0</v>
      </c>
      <c r="AO219" s="323">
        <f t="shared" si="212"/>
        <v>0</v>
      </c>
      <c r="AP219" s="323">
        <f t="shared" si="213"/>
        <v>0</v>
      </c>
      <c r="AQ219" s="323">
        <f t="shared" si="214"/>
        <v>0</v>
      </c>
      <c r="AR219" s="323">
        <f t="shared" si="187"/>
        <v>0</v>
      </c>
      <c r="AS219" s="323">
        <f t="shared" si="188"/>
        <v>0</v>
      </c>
      <c r="AT219" s="323">
        <f t="shared" si="215"/>
        <v>0</v>
      </c>
      <c r="AU219" s="323">
        <f t="shared" si="216"/>
        <v>0</v>
      </c>
      <c r="AV219" s="323">
        <f t="shared" si="217"/>
        <v>0</v>
      </c>
      <c r="AW219" s="323">
        <f t="shared" si="218"/>
        <v>0</v>
      </c>
      <c r="AX219" s="323">
        <f t="shared" si="189"/>
        <v>0</v>
      </c>
      <c r="AY219" s="323">
        <f t="shared" si="190"/>
        <v>0</v>
      </c>
      <c r="AZ219" s="323">
        <f t="shared" si="191"/>
        <v>0</v>
      </c>
      <c r="BA219" s="323">
        <f t="shared" si="192"/>
        <v>0</v>
      </c>
    </row>
    <row r="220" spans="1:53" s="320" customFormat="1" ht="16.5" customHeight="1">
      <c r="A220" s="63" t="str">
        <f t="array" ref="A220">IF(C220&lt;&gt;0,SUM(($C$11:C220&lt;&gt;0)*1),"")</f>
        <v/>
      </c>
      <c r="B220" s="321"/>
      <c r="C220" s="321"/>
      <c r="D220" s="321"/>
      <c r="E220" s="443"/>
      <c r="F220" s="377"/>
      <c r="G220" s="379"/>
      <c r="H220" s="379"/>
      <c r="I220" s="63" t="str">
        <f t="shared" si="180"/>
        <v/>
      </c>
      <c r="J220" s="323">
        <f t="shared" si="181"/>
        <v>0</v>
      </c>
      <c r="K220" s="323">
        <f t="shared" si="182"/>
        <v>0</v>
      </c>
      <c r="L220" s="323">
        <f t="shared" si="193"/>
        <v>0</v>
      </c>
      <c r="M220" s="323">
        <f t="shared" si="194"/>
        <v>0</v>
      </c>
      <c r="N220" s="323">
        <f t="shared" si="174"/>
        <v>0</v>
      </c>
      <c r="O220" s="323">
        <f t="shared" si="175"/>
        <v>0</v>
      </c>
      <c r="P220" s="323">
        <f t="shared" si="195"/>
        <v>0</v>
      </c>
      <c r="Q220" s="323">
        <f t="shared" si="196"/>
        <v>0</v>
      </c>
      <c r="R220" s="323">
        <f t="shared" si="197"/>
        <v>0</v>
      </c>
      <c r="S220" s="323">
        <f t="shared" si="198"/>
        <v>0</v>
      </c>
      <c r="T220" s="323">
        <f t="shared" si="176"/>
        <v>0</v>
      </c>
      <c r="U220" s="323">
        <f t="shared" si="177"/>
        <v>0</v>
      </c>
      <c r="V220" s="323">
        <f t="shared" si="199"/>
        <v>0</v>
      </c>
      <c r="W220" s="323">
        <f t="shared" si="200"/>
        <v>0</v>
      </c>
      <c r="X220" s="323">
        <f t="shared" si="201"/>
        <v>0</v>
      </c>
      <c r="Y220" s="323">
        <f t="shared" si="202"/>
        <v>0</v>
      </c>
      <c r="Z220" s="323">
        <f t="shared" si="183"/>
        <v>0</v>
      </c>
      <c r="AA220" s="323">
        <f t="shared" si="184"/>
        <v>0</v>
      </c>
      <c r="AB220" s="323">
        <f t="shared" si="203"/>
        <v>0</v>
      </c>
      <c r="AC220" s="323">
        <f t="shared" si="204"/>
        <v>0</v>
      </c>
      <c r="AD220" s="323">
        <f t="shared" si="185"/>
        <v>0</v>
      </c>
      <c r="AE220" s="323">
        <f t="shared" si="186"/>
        <v>0</v>
      </c>
      <c r="AF220" s="323">
        <f t="shared" si="178"/>
        <v>0</v>
      </c>
      <c r="AG220" s="323">
        <f t="shared" si="179"/>
        <v>0</v>
      </c>
      <c r="AH220" s="323">
        <f t="shared" si="205"/>
        <v>0</v>
      </c>
      <c r="AI220" s="323">
        <f t="shared" si="206"/>
        <v>0</v>
      </c>
      <c r="AJ220" s="323">
        <f t="shared" si="207"/>
        <v>0</v>
      </c>
      <c r="AK220" s="323">
        <f t="shared" si="208"/>
        <v>0</v>
      </c>
      <c r="AL220" s="323">
        <f t="shared" si="209"/>
        <v>0</v>
      </c>
      <c r="AM220" s="323">
        <f t="shared" si="210"/>
        <v>0</v>
      </c>
      <c r="AN220" s="323">
        <f t="shared" si="211"/>
        <v>0</v>
      </c>
      <c r="AO220" s="323">
        <f t="shared" si="212"/>
        <v>0</v>
      </c>
      <c r="AP220" s="323">
        <f t="shared" si="213"/>
        <v>0</v>
      </c>
      <c r="AQ220" s="323">
        <f t="shared" si="214"/>
        <v>0</v>
      </c>
      <c r="AR220" s="323">
        <f t="shared" si="187"/>
        <v>0</v>
      </c>
      <c r="AS220" s="323">
        <f t="shared" si="188"/>
        <v>0</v>
      </c>
      <c r="AT220" s="323">
        <f t="shared" si="215"/>
        <v>0</v>
      </c>
      <c r="AU220" s="323">
        <f t="shared" si="216"/>
        <v>0</v>
      </c>
      <c r="AV220" s="323">
        <f t="shared" si="217"/>
        <v>0</v>
      </c>
      <c r="AW220" s="323">
        <f t="shared" si="218"/>
        <v>0</v>
      </c>
      <c r="AX220" s="323">
        <f t="shared" si="189"/>
        <v>0</v>
      </c>
      <c r="AY220" s="323">
        <f t="shared" si="190"/>
        <v>0</v>
      </c>
      <c r="AZ220" s="323">
        <f t="shared" si="191"/>
        <v>0</v>
      </c>
      <c r="BA220" s="323">
        <f t="shared" si="192"/>
        <v>0</v>
      </c>
    </row>
    <row r="221" spans="1:53" s="320" customFormat="1" ht="16.5" customHeight="1">
      <c r="A221" s="63" t="str">
        <f t="array" ref="A221">IF(C221&lt;&gt;0,SUM(($C$11:C221&lt;&gt;0)*1),"")</f>
        <v/>
      </c>
      <c r="B221" s="321"/>
      <c r="C221" s="321"/>
      <c r="D221" s="321"/>
      <c r="E221" s="443"/>
      <c r="F221" s="377"/>
      <c r="G221" s="379"/>
      <c r="H221" s="379"/>
      <c r="I221" s="63" t="str">
        <f t="shared" si="180"/>
        <v/>
      </c>
      <c r="J221" s="323">
        <f t="shared" si="181"/>
        <v>0</v>
      </c>
      <c r="K221" s="323">
        <f t="shared" si="182"/>
        <v>0</v>
      </c>
      <c r="L221" s="323">
        <f t="shared" si="193"/>
        <v>0</v>
      </c>
      <c r="M221" s="323">
        <f t="shared" si="194"/>
        <v>0</v>
      </c>
      <c r="N221" s="323">
        <f t="shared" si="174"/>
        <v>0</v>
      </c>
      <c r="O221" s="323">
        <f t="shared" si="175"/>
        <v>0</v>
      </c>
      <c r="P221" s="323">
        <f t="shared" si="195"/>
        <v>0</v>
      </c>
      <c r="Q221" s="323">
        <f t="shared" si="196"/>
        <v>0</v>
      </c>
      <c r="R221" s="323">
        <f t="shared" si="197"/>
        <v>0</v>
      </c>
      <c r="S221" s="323">
        <f t="shared" si="198"/>
        <v>0</v>
      </c>
      <c r="T221" s="323">
        <f t="shared" si="176"/>
        <v>0</v>
      </c>
      <c r="U221" s="323">
        <f t="shared" si="177"/>
        <v>0</v>
      </c>
      <c r="V221" s="323">
        <f t="shared" si="199"/>
        <v>0</v>
      </c>
      <c r="W221" s="323">
        <f t="shared" si="200"/>
        <v>0</v>
      </c>
      <c r="X221" s="323">
        <f t="shared" si="201"/>
        <v>0</v>
      </c>
      <c r="Y221" s="323">
        <f t="shared" si="202"/>
        <v>0</v>
      </c>
      <c r="Z221" s="323">
        <f t="shared" si="183"/>
        <v>0</v>
      </c>
      <c r="AA221" s="323">
        <f t="shared" si="184"/>
        <v>0</v>
      </c>
      <c r="AB221" s="323">
        <f t="shared" si="203"/>
        <v>0</v>
      </c>
      <c r="AC221" s="323">
        <f t="shared" si="204"/>
        <v>0</v>
      </c>
      <c r="AD221" s="323">
        <f t="shared" si="185"/>
        <v>0</v>
      </c>
      <c r="AE221" s="323">
        <f t="shared" si="186"/>
        <v>0</v>
      </c>
      <c r="AF221" s="323">
        <f t="shared" si="178"/>
        <v>0</v>
      </c>
      <c r="AG221" s="323">
        <f t="shared" si="179"/>
        <v>0</v>
      </c>
      <c r="AH221" s="323">
        <f t="shared" si="205"/>
        <v>0</v>
      </c>
      <c r="AI221" s="323">
        <f t="shared" si="206"/>
        <v>0</v>
      </c>
      <c r="AJ221" s="323">
        <f t="shared" si="207"/>
        <v>0</v>
      </c>
      <c r="AK221" s="323">
        <f t="shared" si="208"/>
        <v>0</v>
      </c>
      <c r="AL221" s="323">
        <f t="shared" si="209"/>
        <v>0</v>
      </c>
      <c r="AM221" s="323">
        <f t="shared" si="210"/>
        <v>0</v>
      </c>
      <c r="AN221" s="323">
        <f t="shared" si="211"/>
        <v>0</v>
      </c>
      <c r="AO221" s="323">
        <f t="shared" si="212"/>
        <v>0</v>
      </c>
      <c r="AP221" s="323">
        <f t="shared" si="213"/>
        <v>0</v>
      </c>
      <c r="AQ221" s="323">
        <f t="shared" si="214"/>
        <v>0</v>
      </c>
      <c r="AR221" s="323">
        <f t="shared" si="187"/>
        <v>0</v>
      </c>
      <c r="AS221" s="323">
        <f t="shared" si="188"/>
        <v>0</v>
      </c>
      <c r="AT221" s="323">
        <f t="shared" si="215"/>
        <v>0</v>
      </c>
      <c r="AU221" s="323">
        <f t="shared" si="216"/>
        <v>0</v>
      </c>
      <c r="AV221" s="323">
        <f t="shared" si="217"/>
        <v>0</v>
      </c>
      <c r="AW221" s="323">
        <f t="shared" si="218"/>
        <v>0</v>
      </c>
      <c r="AX221" s="323">
        <f t="shared" si="189"/>
        <v>0</v>
      </c>
      <c r="AY221" s="323">
        <f t="shared" si="190"/>
        <v>0</v>
      </c>
      <c r="AZ221" s="323">
        <f t="shared" si="191"/>
        <v>0</v>
      </c>
      <c r="BA221" s="323">
        <f t="shared" si="192"/>
        <v>0</v>
      </c>
    </row>
    <row r="222" spans="1:53" s="320" customFormat="1" ht="16.5" customHeight="1">
      <c r="A222" s="63" t="str">
        <f t="array" ref="A222">IF(C222&lt;&gt;0,SUM(($C$11:C222&lt;&gt;0)*1),"")</f>
        <v/>
      </c>
      <c r="B222" s="321"/>
      <c r="C222" s="321"/>
      <c r="D222" s="321"/>
      <c r="E222" s="443"/>
      <c r="F222" s="377"/>
      <c r="G222" s="379"/>
      <c r="H222" s="379"/>
      <c r="I222" s="63" t="str">
        <f t="shared" si="180"/>
        <v/>
      </c>
      <c r="J222" s="323">
        <f t="shared" si="181"/>
        <v>0</v>
      </c>
      <c r="K222" s="323">
        <f t="shared" si="182"/>
        <v>0</v>
      </c>
      <c r="L222" s="323">
        <f t="shared" si="193"/>
        <v>0</v>
      </c>
      <c r="M222" s="323">
        <f t="shared" si="194"/>
        <v>0</v>
      </c>
      <c r="N222" s="323">
        <f t="shared" si="174"/>
        <v>0</v>
      </c>
      <c r="O222" s="323">
        <f t="shared" si="175"/>
        <v>0</v>
      </c>
      <c r="P222" s="323">
        <f t="shared" si="195"/>
        <v>0</v>
      </c>
      <c r="Q222" s="323">
        <f t="shared" si="196"/>
        <v>0</v>
      </c>
      <c r="R222" s="323">
        <f t="shared" si="197"/>
        <v>0</v>
      </c>
      <c r="S222" s="323">
        <f t="shared" si="198"/>
        <v>0</v>
      </c>
      <c r="T222" s="323">
        <f t="shared" si="176"/>
        <v>0</v>
      </c>
      <c r="U222" s="323">
        <f t="shared" si="177"/>
        <v>0</v>
      </c>
      <c r="V222" s="323">
        <f t="shared" si="199"/>
        <v>0</v>
      </c>
      <c r="W222" s="323">
        <f t="shared" si="200"/>
        <v>0</v>
      </c>
      <c r="X222" s="323">
        <f t="shared" si="201"/>
        <v>0</v>
      </c>
      <c r="Y222" s="323">
        <f t="shared" si="202"/>
        <v>0</v>
      </c>
      <c r="Z222" s="323">
        <f t="shared" si="183"/>
        <v>0</v>
      </c>
      <c r="AA222" s="323">
        <f t="shared" si="184"/>
        <v>0</v>
      </c>
      <c r="AB222" s="323">
        <f t="shared" si="203"/>
        <v>0</v>
      </c>
      <c r="AC222" s="323">
        <f t="shared" si="204"/>
        <v>0</v>
      </c>
      <c r="AD222" s="323">
        <f t="shared" si="185"/>
        <v>0</v>
      </c>
      <c r="AE222" s="323">
        <f t="shared" si="186"/>
        <v>0</v>
      </c>
      <c r="AF222" s="323">
        <f t="shared" si="178"/>
        <v>0</v>
      </c>
      <c r="AG222" s="323">
        <f t="shared" si="179"/>
        <v>0</v>
      </c>
      <c r="AH222" s="323">
        <f t="shared" si="205"/>
        <v>0</v>
      </c>
      <c r="AI222" s="323">
        <f t="shared" si="206"/>
        <v>0</v>
      </c>
      <c r="AJ222" s="323">
        <f t="shared" si="207"/>
        <v>0</v>
      </c>
      <c r="AK222" s="323">
        <f t="shared" si="208"/>
        <v>0</v>
      </c>
      <c r="AL222" s="323">
        <f t="shared" si="209"/>
        <v>0</v>
      </c>
      <c r="AM222" s="323">
        <f t="shared" si="210"/>
        <v>0</v>
      </c>
      <c r="AN222" s="323">
        <f t="shared" si="211"/>
        <v>0</v>
      </c>
      <c r="AO222" s="323">
        <f t="shared" si="212"/>
        <v>0</v>
      </c>
      <c r="AP222" s="323">
        <f t="shared" si="213"/>
        <v>0</v>
      </c>
      <c r="AQ222" s="323">
        <f t="shared" si="214"/>
        <v>0</v>
      </c>
      <c r="AR222" s="323">
        <f t="shared" si="187"/>
        <v>0</v>
      </c>
      <c r="AS222" s="323">
        <f t="shared" si="188"/>
        <v>0</v>
      </c>
      <c r="AT222" s="323">
        <f t="shared" si="215"/>
        <v>0</v>
      </c>
      <c r="AU222" s="323">
        <f t="shared" si="216"/>
        <v>0</v>
      </c>
      <c r="AV222" s="323">
        <f t="shared" si="217"/>
        <v>0</v>
      </c>
      <c r="AW222" s="323">
        <f t="shared" si="218"/>
        <v>0</v>
      </c>
      <c r="AX222" s="323">
        <f t="shared" si="189"/>
        <v>0</v>
      </c>
      <c r="AY222" s="323">
        <f t="shared" si="190"/>
        <v>0</v>
      </c>
      <c r="AZ222" s="323">
        <f t="shared" si="191"/>
        <v>0</v>
      </c>
      <c r="BA222" s="323">
        <f t="shared" si="192"/>
        <v>0</v>
      </c>
    </row>
    <row r="223" spans="1:53" s="320" customFormat="1" ht="16.5" customHeight="1">
      <c r="A223" s="63" t="str">
        <f t="array" ref="A223">IF(C223&lt;&gt;0,SUM(($C$11:C223&lt;&gt;0)*1),"")</f>
        <v/>
      </c>
      <c r="B223" s="321"/>
      <c r="C223" s="321"/>
      <c r="D223" s="321"/>
      <c r="E223" s="443"/>
      <c r="F223" s="377"/>
      <c r="G223" s="379"/>
      <c r="H223" s="379"/>
      <c r="I223" s="63" t="str">
        <f t="shared" si="180"/>
        <v/>
      </c>
      <c r="J223" s="323">
        <f t="shared" si="181"/>
        <v>0</v>
      </c>
      <c r="K223" s="323">
        <f t="shared" si="182"/>
        <v>0</v>
      </c>
      <c r="L223" s="323">
        <f t="shared" si="193"/>
        <v>0</v>
      </c>
      <c r="M223" s="323">
        <f t="shared" si="194"/>
        <v>0</v>
      </c>
      <c r="N223" s="323">
        <f t="shared" si="174"/>
        <v>0</v>
      </c>
      <c r="O223" s="323">
        <f t="shared" si="175"/>
        <v>0</v>
      </c>
      <c r="P223" s="323">
        <f t="shared" si="195"/>
        <v>0</v>
      </c>
      <c r="Q223" s="323">
        <f t="shared" si="196"/>
        <v>0</v>
      </c>
      <c r="R223" s="323">
        <f t="shared" si="197"/>
        <v>0</v>
      </c>
      <c r="S223" s="323">
        <f t="shared" si="198"/>
        <v>0</v>
      </c>
      <c r="T223" s="323">
        <f t="shared" si="176"/>
        <v>0</v>
      </c>
      <c r="U223" s="323">
        <f t="shared" si="177"/>
        <v>0</v>
      </c>
      <c r="V223" s="323">
        <f t="shared" si="199"/>
        <v>0</v>
      </c>
      <c r="W223" s="323">
        <f t="shared" si="200"/>
        <v>0</v>
      </c>
      <c r="X223" s="323">
        <f t="shared" si="201"/>
        <v>0</v>
      </c>
      <c r="Y223" s="323">
        <f t="shared" si="202"/>
        <v>0</v>
      </c>
      <c r="Z223" s="323">
        <f t="shared" si="183"/>
        <v>0</v>
      </c>
      <c r="AA223" s="323">
        <f t="shared" si="184"/>
        <v>0</v>
      </c>
      <c r="AB223" s="323">
        <f t="shared" si="203"/>
        <v>0</v>
      </c>
      <c r="AC223" s="323">
        <f t="shared" si="204"/>
        <v>0</v>
      </c>
      <c r="AD223" s="323">
        <f t="shared" si="185"/>
        <v>0</v>
      </c>
      <c r="AE223" s="323">
        <f t="shared" si="186"/>
        <v>0</v>
      </c>
      <c r="AF223" s="323">
        <f t="shared" si="178"/>
        <v>0</v>
      </c>
      <c r="AG223" s="323">
        <f t="shared" si="179"/>
        <v>0</v>
      </c>
      <c r="AH223" s="323">
        <f t="shared" si="205"/>
        <v>0</v>
      </c>
      <c r="AI223" s="323">
        <f t="shared" si="206"/>
        <v>0</v>
      </c>
      <c r="AJ223" s="323">
        <f t="shared" si="207"/>
        <v>0</v>
      </c>
      <c r="AK223" s="323">
        <f t="shared" si="208"/>
        <v>0</v>
      </c>
      <c r="AL223" s="323">
        <f t="shared" si="209"/>
        <v>0</v>
      </c>
      <c r="AM223" s="323">
        <f t="shared" si="210"/>
        <v>0</v>
      </c>
      <c r="AN223" s="323">
        <f t="shared" si="211"/>
        <v>0</v>
      </c>
      <c r="AO223" s="323">
        <f t="shared" si="212"/>
        <v>0</v>
      </c>
      <c r="AP223" s="323">
        <f t="shared" si="213"/>
        <v>0</v>
      </c>
      <c r="AQ223" s="323">
        <f t="shared" si="214"/>
        <v>0</v>
      </c>
      <c r="AR223" s="323">
        <f t="shared" si="187"/>
        <v>0</v>
      </c>
      <c r="AS223" s="323">
        <f t="shared" si="188"/>
        <v>0</v>
      </c>
      <c r="AT223" s="323">
        <f t="shared" si="215"/>
        <v>0</v>
      </c>
      <c r="AU223" s="323">
        <f t="shared" si="216"/>
        <v>0</v>
      </c>
      <c r="AV223" s="323">
        <f t="shared" si="217"/>
        <v>0</v>
      </c>
      <c r="AW223" s="323">
        <f t="shared" si="218"/>
        <v>0</v>
      </c>
      <c r="AX223" s="323">
        <f t="shared" si="189"/>
        <v>0</v>
      </c>
      <c r="AY223" s="323">
        <f t="shared" si="190"/>
        <v>0</v>
      </c>
      <c r="AZ223" s="323">
        <f t="shared" si="191"/>
        <v>0</v>
      </c>
      <c r="BA223" s="323">
        <f t="shared" si="192"/>
        <v>0</v>
      </c>
    </row>
    <row r="224" spans="1:53" s="320" customFormat="1" ht="16.5" customHeight="1">
      <c r="A224" s="63" t="str">
        <f t="array" ref="A224">IF(C224&lt;&gt;0,SUM(($C$11:C224&lt;&gt;0)*1),"")</f>
        <v/>
      </c>
      <c r="B224" s="321"/>
      <c r="C224" s="321"/>
      <c r="D224" s="321"/>
      <c r="E224" s="443"/>
      <c r="F224" s="377"/>
      <c r="G224" s="379"/>
      <c r="H224" s="379"/>
      <c r="I224" s="63" t="str">
        <f t="shared" si="180"/>
        <v/>
      </c>
      <c r="J224" s="323">
        <f t="shared" si="181"/>
        <v>0</v>
      </c>
      <c r="K224" s="323">
        <f t="shared" si="182"/>
        <v>0</v>
      </c>
      <c r="L224" s="323">
        <f t="shared" si="193"/>
        <v>0</v>
      </c>
      <c r="M224" s="323">
        <f t="shared" si="194"/>
        <v>0</v>
      </c>
      <c r="N224" s="323">
        <f t="shared" si="174"/>
        <v>0</v>
      </c>
      <c r="O224" s="323">
        <f t="shared" si="175"/>
        <v>0</v>
      </c>
      <c r="P224" s="323">
        <f t="shared" si="195"/>
        <v>0</v>
      </c>
      <c r="Q224" s="323">
        <f t="shared" si="196"/>
        <v>0</v>
      </c>
      <c r="R224" s="323">
        <f t="shared" si="197"/>
        <v>0</v>
      </c>
      <c r="S224" s="323">
        <f t="shared" si="198"/>
        <v>0</v>
      </c>
      <c r="T224" s="323">
        <f t="shared" si="176"/>
        <v>0</v>
      </c>
      <c r="U224" s="323">
        <f t="shared" si="177"/>
        <v>0</v>
      </c>
      <c r="V224" s="323">
        <f t="shared" si="199"/>
        <v>0</v>
      </c>
      <c r="W224" s="323">
        <f t="shared" si="200"/>
        <v>0</v>
      </c>
      <c r="X224" s="323">
        <f t="shared" si="201"/>
        <v>0</v>
      </c>
      <c r="Y224" s="323">
        <f t="shared" si="202"/>
        <v>0</v>
      </c>
      <c r="Z224" s="323">
        <f t="shared" si="183"/>
        <v>0</v>
      </c>
      <c r="AA224" s="323">
        <f t="shared" si="184"/>
        <v>0</v>
      </c>
      <c r="AB224" s="323">
        <f t="shared" si="203"/>
        <v>0</v>
      </c>
      <c r="AC224" s="323">
        <f t="shared" si="204"/>
        <v>0</v>
      </c>
      <c r="AD224" s="323">
        <f t="shared" si="185"/>
        <v>0</v>
      </c>
      <c r="AE224" s="323">
        <f t="shared" si="186"/>
        <v>0</v>
      </c>
      <c r="AF224" s="323">
        <f t="shared" si="178"/>
        <v>0</v>
      </c>
      <c r="AG224" s="323">
        <f t="shared" si="179"/>
        <v>0</v>
      </c>
      <c r="AH224" s="323">
        <f t="shared" si="205"/>
        <v>0</v>
      </c>
      <c r="AI224" s="323">
        <f t="shared" si="206"/>
        <v>0</v>
      </c>
      <c r="AJ224" s="323">
        <f t="shared" si="207"/>
        <v>0</v>
      </c>
      <c r="AK224" s="323">
        <f t="shared" si="208"/>
        <v>0</v>
      </c>
      <c r="AL224" s="323">
        <f t="shared" si="209"/>
        <v>0</v>
      </c>
      <c r="AM224" s="323">
        <f t="shared" si="210"/>
        <v>0</v>
      </c>
      <c r="AN224" s="323">
        <f t="shared" si="211"/>
        <v>0</v>
      </c>
      <c r="AO224" s="323">
        <f t="shared" si="212"/>
        <v>0</v>
      </c>
      <c r="AP224" s="323">
        <f t="shared" si="213"/>
        <v>0</v>
      </c>
      <c r="AQ224" s="323">
        <f t="shared" si="214"/>
        <v>0</v>
      </c>
      <c r="AR224" s="323">
        <f t="shared" si="187"/>
        <v>0</v>
      </c>
      <c r="AS224" s="323">
        <f t="shared" si="188"/>
        <v>0</v>
      </c>
      <c r="AT224" s="323">
        <f t="shared" si="215"/>
        <v>0</v>
      </c>
      <c r="AU224" s="323">
        <f t="shared" si="216"/>
        <v>0</v>
      </c>
      <c r="AV224" s="323">
        <f t="shared" si="217"/>
        <v>0</v>
      </c>
      <c r="AW224" s="323">
        <f t="shared" si="218"/>
        <v>0</v>
      </c>
      <c r="AX224" s="323">
        <f t="shared" si="189"/>
        <v>0</v>
      </c>
      <c r="AY224" s="323">
        <f t="shared" si="190"/>
        <v>0</v>
      </c>
      <c r="AZ224" s="323">
        <f t="shared" si="191"/>
        <v>0</v>
      </c>
      <c r="BA224" s="323">
        <f t="shared" si="192"/>
        <v>0</v>
      </c>
    </row>
    <row r="225" spans="1:53" s="320" customFormat="1" ht="16.5" customHeight="1">
      <c r="A225" s="63" t="str">
        <f t="array" ref="A225">IF(C225&lt;&gt;0,SUM(($C$11:C225&lt;&gt;0)*1),"")</f>
        <v/>
      </c>
      <c r="B225" s="321"/>
      <c r="C225" s="321"/>
      <c r="D225" s="321"/>
      <c r="E225" s="443"/>
      <c r="F225" s="377"/>
      <c r="G225" s="379"/>
      <c r="H225" s="379"/>
      <c r="I225" s="63" t="str">
        <f t="shared" si="180"/>
        <v/>
      </c>
      <c r="J225" s="323">
        <f t="shared" si="181"/>
        <v>0</v>
      </c>
      <c r="K225" s="323">
        <f t="shared" si="182"/>
        <v>0</v>
      </c>
      <c r="L225" s="323">
        <f t="shared" si="193"/>
        <v>0</v>
      </c>
      <c r="M225" s="323">
        <f t="shared" si="194"/>
        <v>0</v>
      </c>
      <c r="N225" s="323">
        <f t="shared" si="174"/>
        <v>0</v>
      </c>
      <c r="O225" s="323">
        <f t="shared" si="175"/>
        <v>0</v>
      </c>
      <c r="P225" s="323">
        <f t="shared" si="195"/>
        <v>0</v>
      </c>
      <c r="Q225" s="323">
        <f t="shared" si="196"/>
        <v>0</v>
      </c>
      <c r="R225" s="323">
        <f t="shared" si="197"/>
        <v>0</v>
      </c>
      <c r="S225" s="323">
        <f t="shared" si="198"/>
        <v>0</v>
      </c>
      <c r="T225" s="323">
        <f t="shared" si="176"/>
        <v>0</v>
      </c>
      <c r="U225" s="323">
        <f t="shared" si="177"/>
        <v>0</v>
      </c>
      <c r="V225" s="323">
        <f t="shared" si="199"/>
        <v>0</v>
      </c>
      <c r="W225" s="323">
        <f t="shared" si="200"/>
        <v>0</v>
      </c>
      <c r="X225" s="323">
        <f t="shared" si="201"/>
        <v>0</v>
      </c>
      <c r="Y225" s="323">
        <f t="shared" si="202"/>
        <v>0</v>
      </c>
      <c r="Z225" s="323">
        <f t="shared" si="183"/>
        <v>0</v>
      </c>
      <c r="AA225" s="323">
        <f t="shared" si="184"/>
        <v>0</v>
      </c>
      <c r="AB225" s="323">
        <f t="shared" si="203"/>
        <v>0</v>
      </c>
      <c r="AC225" s="323">
        <f t="shared" si="204"/>
        <v>0</v>
      </c>
      <c r="AD225" s="323">
        <f t="shared" si="185"/>
        <v>0</v>
      </c>
      <c r="AE225" s="323">
        <f t="shared" si="186"/>
        <v>0</v>
      </c>
      <c r="AF225" s="323">
        <f t="shared" si="178"/>
        <v>0</v>
      </c>
      <c r="AG225" s="323">
        <f t="shared" si="179"/>
        <v>0</v>
      </c>
      <c r="AH225" s="323">
        <f t="shared" si="205"/>
        <v>0</v>
      </c>
      <c r="AI225" s="323">
        <f t="shared" si="206"/>
        <v>0</v>
      </c>
      <c r="AJ225" s="323">
        <f t="shared" si="207"/>
        <v>0</v>
      </c>
      <c r="AK225" s="323">
        <f t="shared" si="208"/>
        <v>0</v>
      </c>
      <c r="AL225" s="323">
        <f t="shared" si="209"/>
        <v>0</v>
      </c>
      <c r="AM225" s="323">
        <f t="shared" si="210"/>
        <v>0</v>
      </c>
      <c r="AN225" s="323">
        <f t="shared" si="211"/>
        <v>0</v>
      </c>
      <c r="AO225" s="323">
        <f t="shared" si="212"/>
        <v>0</v>
      </c>
      <c r="AP225" s="323">
        <f t="shared" si="213"/>
        <v>0</v>
      </c>
      <c r="AQ225" s="323">
        <f t="shared" si="214"/>
        <v>0</v>
      </c>
      <c r="AR225" s="323">
        <f t="shared" si="187"/>
        <v>0</v>
      </c>
      <c r="AS225" s="323">
        <f t="shared" si="188"/>
        <v>0</v>
      </c>
      <c r="AT225" s="323">
        <f t="shared" si="215"/>
        <v>0</v>
      </c>
      <c r="AU225" s="323">
        <f t="shared" si="216"/>
        <v>0</v>
      </c>
      <c r="AV225" s="323">
        <f t="shared" si="217"/>
        <v>0</v>
      </c>
      <c r="AW225" s="323">
        <f t="shared" si="218"/>
        <v>0</v>
      </c>
      <c r="AX225" s="323">
        <f t="shared" si="189"/>
        <v>0</v>
      </c>
      <c r="AY225" s="323">
        <f t="shared" si="190"/>
        <v>0</v>
      </c>
      <c r="AZ225" s="323">
        <f t="shared" si="191"/>
        <v>0</v>
      </c>
      <c r="BA225" s="323">
        <f t="shared" si="192"/>
        <v>0</v>
      </c>
    </row>
    <row r="226" spans="1:53" s="320" customFormat="1" ht="16.5" customHeight="1">
      <c r="A226" s="63" t="str">
        <f t="array" ref="A226">IF(C226&lt;&gt;0,SUM(($C$11:C226&lt;&gt;0)*1),"")</f>
        <v/>
      </c>
      <c r="B226" s="321"/>
      <c r="C226" s="321"/>
      <c r="D226" s="321"/>
      <c r="E226" s="443"/>
      <c r="F226" s="377"/>
      <c r="G226" s="379"/>
      <c r="H226" s="379"/>
      <c r="I226" s="63" t="str">
        <f t="shared" si="180"/>
        <v/>
      </c>
      <c r="J226" s="323">
        <f t="shared" si="181"/>
        <v>0</v>
      </c>
      <c r="K226" s="323">
        <f t="shared" si="182"/>
        <v>0</v>
      </c>
      <c r="L226" s="323">
        <f t="shared" si="193"/>
        <v>0</v>
      </c>
      <c r="M226" s="323">
        <f t="shared" si="194"/>
        <v>0</v>
      </c>
      <c r="N226" s="323">
        <f t="shared" si="174"/>
        <v>0</v>
      </c>
      <c r="O226" s="323">
        <f t="shared" si="175"/>
        <v>0</v>
      </c>
      <c r="P226" s="323">
        <f t="shared" si="195"/>
        <v>0</v>
      </c>
      <c r="Q226" s="323">
        <f t="shared" si="196"/>
        <v>0</v>
      </c>
      <c r="R226" s="323">
        <f t="shared" si="197"/>
        <v>0</v>
      </c>
      <c r="S226" s="323">
        <f t="shared" si="198"/>
        <v>0</v>
      </c>
      <c r="T226" s="323">
        <f t="shared" si="176"/>
        <v>0</v>
      </c>
      <c r="U226" s="323">
        <f t="shared" si="177"/>
        <v>0</v>
      </c>
      <c r="V226" s="323">
        <f t="shared" si="199"/>
        <v>0</v>
      </c>
      <c r="W226" s="323">
        <f t="shared" si="200"/>
        <v>0</v>
      </c>
      <c r="X226" s="323">
        <f t="shared" si="201"/>
        <v>0</v>
      </c>
      <c r="Y226" s="323">
        <f t="shared" si="202"/>
        <v>0</v>
      </c>
      <c r="Z226" s="323">
        <f t="shared" si="183"/>
        <v>0</v>
      </c>
      <c r="AA226" s="323">
        <f t="shared" si="184"/>
        <v>0</v>
      </c>
      <c r="AB226" s="323">
        <f t="shared" si="203"/>
        <v>0</v>
      </c>
      <c r="AC226" s="323">
        <f t="shared" si="204"/>
        <v>0</v>
      </c>
      <c r="AD226" s="323">
        <f t="shared" si="185"/>
        <v>0</v>
      </c>
      <c r="AE226" s="323">
        <f t="shared" si="186"/>
        <v>0</v>
      </c>
      <c r="AF226" s="323">
        <f t="shared" si="178"/>
        <v>0</v>
      </c>
      <c r="AG226" s="323">
        <f t="shared" si="179"/>
        <v>0</v>
      </c>
      <c r="AH226" s="323">
        <f t="shared" si="205"/>
        <v>0</v>
      </c>
      <c r="AI226" s="323">
        <f t="shared" si="206"/>
        <v>0</v>
      </c>
      <c r="AJ226" s="323">
        <f t="shared" si="207"/>
        <v>0</v>
      </c>
      <c r="AK226" s="323">
        <f t="shared" si="208"/>
        <v>0</v>
      </c>
      <c r="AL226" s="323">
        <f t="shared" si="209"/>
        <v>0</v>
      </c>
      <c r="AM226" s="323">
        <f t="shared" si="210"/>
        <v>0</v>
      </c>
      <c r="AN226" s="323">
        <f t="shared" si="211"/>
        <v>0</v>
      </c>
      <c r="AO226" s="323">
        <f t="shared" si="212"/>
        <v>0</v>
      </c>
      <c r="AP226" s="323">
        <f t="shared" si="213"/>
        <v>0</v>
      </c>
      <c r="AQ226" s="323">
        <f t="shared" si="214"/>
        <v>0</v>
      </c>
      <c r="AR226" s="323">
        <f t="shared" si="187"/>
        <v>0</v>
      </c>
      <c r="AS226" s="323">
        <f t="shared" si="188"/>
        <v>0</v>
      </c>
      <c r="AT226" s="323">
        <f t="shared" si="215"/>
        <v>0</v>
      </c>
      <c r="AU226" s="323">
        <f t="shared" si="216"/>
        <v>0</v>
      </c>
      <c r="AV226" s="323">
        <f t="shared" si="217"/>
        <v>0</v>
      </c>
      <c r="AW226" s="323">
        <f t="shared" si="218"/>
        <v>0</v>
      </c>
      <c r="AX226" s="323">
        <f t="shared" si="189"/>
        <v>0</v>
      </c>
      <c r="AY226" s="323">
        <f t="shared" si="190"/>
        <v>0</v>
      </c>
      <c r="AZ226" s="323">
        <f t="shared" si="191"/>
        <v>0</v>
      </c>
      <c r="BA226" s="323">
        <f t="shared" si="192"/>
        <v>0</v>
      </c>
    </row>
    <row r="227" spans="1:53" s="320" customFormat="1" ht="16.5" customHeight="1">
      <c r="A227" s="63" t="str">
        <f t="array" ref="A227">IF(C227&lt;&gt;0,SUM(($C$11:C227&lt;&gt;0)*1),"")</f>
        <v/>
      </c>
      <c r="B227" s="321"/>
      <c r="C227" s="321"/>
      <c r="D227" s="321"/>
      <c r="E227" s="443"/>
      <c r="F227" s="377"/>
      <c r="G227" s="379"/>
      <c r="H227" s="379"/>
      <c r="I227" s="63" t="str">
        <f t="shared" si="180"/>
        <v/>
      </c>
      <c r="J227" s="323">
        <f t="shared" si="181"/>
        <v>0</v>
      </c>
      <c r="K227" s="323">
        <f t="shared" si="182"/>
        <v>0</v>
      </c>
      <c r="L227" s="323">
        <f t="shared" si="193"/>
        <v>0</v>
      </c>
      <c r="M227" s="323">
        <f t="shared" si="194"/>
        <v>0</v>
      </c>
      <c r="N227" s="323">
        <f t="shared" si="174"/>
        <v>0</v>
      </c>
      <c r="O227" s="323">
        <f t="shared" si="175"/>
        <v>0</v>
      </c>
      <c r="P227" s="323">
        <f t="shared" si="195"/>
        <v>0</v>
      </c>
      <c r="Q227" s="323">
        <f t="shared" si="196"/>
        <v>0</v>
      </c>
      <c r="R227" s="323">
        <f t="shared" si="197"/>
        <v>0</v>
      </c>
      <c r="S227" s="323">
        <f t="shared" si="198"/>
        <v>0</v>
      </c>
      <c r="T227" s="323">
        <f t="shared" si="176"/>
        <v>0</v>
      </c>
      <c r="U227" s="323">
        <f t="shared" si="177"/>
        <v>0</v>
      </c>
      <c r="V227" s="323">
        <f t="shared" si="199"/>
        <v>0</v>
      </c>
      <c r="W227" s="323">
        <f t="shared" si="200"/>
        <v>0</v>
      </c>
      <c r="X227" s="323">
        <f t="shared" si="201"/>
        <v>0</v>
      </c>
      <c r="Y227" s="323">
        <f t="shared" si="202"/>
        <v>0</v>
      </c>
      <c r="Z227" s="323">
        <f t="shared" si="183"/>
        <v>0</v>
      </c>
      <c r="AA227" s="323">
        <f t="shared" si="184"/>
        <v>0</v>
      </c>
      <c r="AB227" s="323">
        <f t="shared" si="203"/>
        <v>0</v>
      </c>
      <c r="AC227" s="323">
        <f t="shared" si="204"/>
        <v>0</v>
      </c>
      <c r="AD227" s="323">
        <f t="shared" si="185"/>
        <v>0</v>
      </c>
      <c r="AE227" s="323">
        <f t="shared" si="186"/>
        <v>0</v>
      </c>
      <c r="AF227" s="323">
        <f t="shared" si="178"/>
        <v>0</v>
      </c>
      <c r="AG227" s="323">
        <f t="shared" si="179"/>
        <v>0</v>
      </c>
      <c r="AH227" s="323">
        <f t="shared" si="205"/>
        <v>0</v>
      </c>
      <c r="AI227" s="323">
        <f t="shared" si="206"/>
        <v>0</v>
      </c>
      <c r="AJ227" s="323">
        <f t="shared" si="207"/>
        <v>0</v>
      </c>
      <c r="AK227" s="323">
        <f t="shared" si="208"/>
        <v>0</v>
      </c>
      <c r="AL227" s="323">
        <f t="shared" si="209"/>
        <v>0</v>
      </c>
      <c r="AM227" s="323">
        <f t="shared" si="210"/>
        <v>0</v>
      </c>
      <c r="AN227" s="323">
        <f t="shared" si="211"/>
        <v>0</v>
      </c>
      <c r="AO227" s="323">
        <f t="shared" si="212"/>
        <v>0</v>
      </c>
      <c r="AP227" s="323">
        <f t="shared" si="213"/>
        <v>0</v>
      </c>
      <c r="AQ227" s="323">
        <f t="shared" si="214"/>
        <v>0</v>
      </c>
      <c r="AR227" s="323">
        <f t="shared" si="187"/>
        <v>0</v>
      </c>
      <c r="AS227" s="323">
        <f t="shared" si="188"/>
        <v>0</v>
      </c>
      <c r="AT227" s="323">
        <f t="shared" si="215"/>
        <v>0</v>
      </c>
      <c r="AU227" s="323">
        <f t="shared" si="216"/>
        <v>0</v>
      </c>
      <c r="AV227" s="323">
        <f t="shared" si="217"/>
        <v>0</v>
      </c>
      <c r="AW227" s="323">
        <f t="shared" si="218"/>
        <v>0</v>
      </c>
      <c r="AX227" s="323">
        <f t="shared" si="189"/>
        <v>0</v>
      </c>
      <c r="AY227" s="323">
        <f t="shared" si="190"/>
        <v>0</v>
      </c>
      <c r="AZ227" s="323">
        <f t="shared" si="191"/>
        <v>0</v>
      </c>
      <c r="BA227" s="323">
        <f t="shared" si="192"/>
        <v>0</v>
      </c>
    </row>
    <row r="228" spans="1:53" s="320" customFormat="1" ht="16.5" customHeight="1">
      <c r="A228" s="63" t="str">
        <f t="array" ref="A228">IF(C228&lt;&gt;0,SUM(($C$11:C228&lt;&gt;0)*1),"")</f>
        <v/>
      </c>
      <c r="B228" s="321"/>
      <c r="C228" s="321"/>
      <c r="D228" s="321"/>
      <c r="E228" s="443"/>
      <c r="F228" s="377"/>
      <c r="G228" s="379"/>
      <c r="H228" s="379"/>
      <c r="I228" s="63" t="str">
        <f t="shared" si="180"/>
        <v/>
      </c>
      <c r="J228" s="323">
        <f t="shared" si="181"/>
        <v>0</v>
      </c>
      <c r="K228" s="323">
        <f t="shared" si="182"/>
        <v>0</v>
      </c>
      <c r="L228" s="323">
        <f t="shared" si="193"/>
        <v>0</v>
      </c>
      <c r="M228" s="323">
        <f t="shared" si="194"/>
        <v>0</v>
      </c>
      <c r="N228" s="323">
        <f t="shared" si="174"/>
        <v>0</v>
      </c>
      <c r="O228" s="323">
        <f t="shared" si="175"/>
        <v>0</v>
      </c>
      <c r="P228" s="323">
        <f t="shared" si="195"/>
        <v>0</v>
      </c>
      <c r="Q228" s="323">
        <f t="shared" si="196"/>
        <v>0</v>
      </c>
      <c r="R228" s="323">
        <f t="shared" si="197"/>
        <v>0</v>
      </c>
      <c r="S228" s="323">
        <f t="shared" si="198"/>
        <v>0</v>
      </c>
      <c r="T228" s="323">
        <f t="shared" si="176"/>
        <v>0</v>
      </c>
      <c r="U228" s="323">
        <f t="shared" si="177"/>
        <v>0</v>
      </c>
      <c r="V228" s="323">
        <f t="shared" si="199"/>
        <v>0</v>
      </c>
      <c r="W228" s="323">
        <f t="shared" si="200"/>
        <v>0</v>
      </c>
      <c r="X228" s="323">
        <f t="shared" si="201"/>
        <v>0</v>
      </c>
      <c r="Y228" s="323">
        <f t="shared" si="202"/>
        <v>0</v>
      </c>
      <c r="Z228" s="323">
        <f t="shared" si="183"/>
        <v>0</v>
      </c>
      <c r="AA228" s="323">
        <f t="shared" si="184"/>
        <v>0</v>
      </c>
      <c r="AB228" s="323">
        <f t="shared" si="203"/>
        <v>0</v>
      </c>
      <c r="AC228" s="323">
        <f t="shared" si="204"/>
        <v>0</v>
      </c>
      <c r="AD228" s="323">
        <f t="shared" si="185"/>
        <v>0</v>
      </c>
      <c r="AE228" s="323">
        <f t="shared" si="186"/>
        <v>0</v>
      </c>
      <c r="AF228" s="323">
        <f t="shared" si="178"/>
        <v>0</v>
      </c>
      <c r="AG228" s="323">
        <f t="shared" si="179"/>
        <v>0</v>
      </c>
      <c r="AH228" s="323">
        <f t="shared" si="205"/>
        <v>0</v>
      </c>
      <c r="AI228" s="323">
        <f t="shared" si="206"/>
        <v>0</v>
      </c>
      <c r="AJ228" s="323">
        <f t="shared" si="207"/>
        <v>0</v>
      </c>
      <c r="AK228" s="323">
        <f t="shared" si="208"/>
        <v>0</v>
      </c>
      <c r="AL228" s="323">
        <f t="shared" si="209"/>
        <v>0</v>
      </c>
      <c r="AM228" s="323">
        <f t="shared" si="210"/>
        <v>0</v>
      </c>
      <c r="AN228" s="323">
        <f t="shared" si="211"/>
        <v>0</v>
      </c>
      <c r="AO228" s="323">
        <f t="shared" si="212"/>
        <v>0</v>
      </c>
      <c r="AP228" s="323">
        <f t="shared" si="213"/>
        <v>0</v>
      </c>
      <c r="AQ228" s="323">
        <f t="shared" si="214"/>
        <v>0</v>
      </c>
      <c r="AR228" s="323">
        <f t="shared" si="187"/>
        <v>0</v>
      </c>
      <c r="AS228" s="323">
        <f t="shared" si="188"/>
        <v>0</v>
      </c>
      <c r="AT228" s="323">
        <f t="shared" si="215"/>
        <v>0</v>
      </c>
      <c r="AU228" s="323">
        <f t="shared" si="216"/>
        <v>0</v>
      </c>
      <c r="AV228" s="323">
        <f t="shared" si="217"/>
        <v>0</v>
      </c>
      <c r="AW228" s="323">
        <f t="shared" si="218"/>
        <v>0</v>
      </c>
      <c r="AX228" s="323">
        <f t="shared" si="189"/>
        <v>0</v>
      </c>
      <c r="AY228" s="323">
        <f t="shared" si="190"/>
        <v>0</v>
      </c>
      <c r="AZ228" s="323">
        <f t="shared" si="191"/>
        <v>0</v>
      </c>
      <c r="BA228" s="323">
        <f t="shared" si="192"/>
        <v>0</v>
      </c>
    </row>
    <row r="229" spans="1:53" s="320" customFormat="1" ht="16.5" customHeight="1">
      <c r="A229" s="63" t="str">
        <f t="array" ref="A229">IF(C229&lt;&gt;0,SUM(($C$11:C229&lt;&gt;0)*1),"")</f>
        <v/>
      </c>
      <c r="B229" s="321"/>
      <c r="C229" s="321"/>
      <c r="D229" s="321"/>
      <c r="E229" s="443"/>
      <c r="F229" s="377"/>
      <c r="G229" s="379"/>
      <c r="H229" s="379"/>
      <c r="I229" s="63" t="str">
        <f t="shared" si="180"/>
        <v/>
      </c>
      <c r="J229" s="323">
        <f t="shared" si="181"/>
        <v>0</v>
      </c>
      <c r="K229" s="323">
        <f t="shared" si="182"/>
        <v>0</v>
      </c>
      <c r="L229" s="323">
        <f t="shared" si="193"/>
        <v>0</v>
      </c>
      <c r="M229" s="323">
        <f t="shared" si="194"/>
        <v>0</v>
      </c>
      <c r="N229" s="323">
        <f t="shared" si="174"/>
        <v>0</v>
      </c>
      <c r="O229" s="323">
        <f t="shared" si="175"/>
        <v>0</v>
      </c>
      <c r="P229" s="323">
        <f t="shared" si="195"/>
        <v>0</v>
      </c>
      <c r="Q229" s="323">
        <f t="shared" si="196"/>
        <v>0</v>
      </c>
      <c r="R229" s="323">
        <f t="shared" si="197"/>
        <v>0</v>
      </c>
      <c r="S229" s="323">
        <f t="shared" si="198"/>
        <v>0</v>
      </c>
      <c r="T229" s="323">
        <f t="shared" si="176"/>
        <v>0</v>
      </c>
      <c r="U229" s="323">
        <f t="shared" si="177"/>
        <v>0</v>
      </c>
      <c r="V229" s="323">
        <f t="shared" si="199"/>
        <v>0</v>
      </c>
      <c r="W229" s="323">
        <f t="shared" si="200"/>
        <v>0</v>
      </c>
      <c r="X229" s="323">
        <f t="shared" si="201"/>
        <v>0</v>
      </c>
      <c r="Y229" s="323">
        <f t="shared" si="202"/>
        <v>0</v>
      </c>
      <c r="Z229" s="323">
        <f t="shared" si="183"/>
        <v>0</v>
      </c>
      <c r="AA229" s="323">
        <f t="shared" si="184"/>
        <v>0</v>
      </c>
      <c r="AB229" s="323">
        <f t="shared" si="203"/>
        <v>0</v>
      </c>
      <c r="AC229" s="323">
        <f t="shared" si="204"/>
        <v>0</v>
      </c>
      <c r="AD229" s="323">
        <f t="shared" si="185"/>
        <v>0</v>
      </c>
      <c r="AE229" s="323">
        <f t="shared" si="186"/>
        <v>0</v>
      </c>
      <c r="AF229" s="323">
        <f t="shared" si="178"/>
        <v>0</v>
      </c>
      <c r="AG229" s="323">
        <f t="shared" si="179"/>
        <v>0</v>
      </c>
      <c r="AH229" s="323">
        <f t="shared" si="205"/>
        <v>0</v>
      </c>
      <c r="AI229" s="323">
        <f t="shared" si="206"/>
        <v>0</v>
      </c>
      <c r="AJ229" s="323">
        <f t="shared" si="207"/>
        <v>0</v>
      </c>
      <c r="AK229" s="323">
        <f t="shared" si="208"/>
        <v>0</v>
      </c>
      <c r="AL229" s="323">
        <f t="shared" si="209"/>
        <v>0</v>
      </c>
      <c r="AM229" s="323">
        <f t="shared" si="210"/>
        <v>0</v>
      </c>
      <c r="AN229" s="323">
        <f t="shared" si="211"/>
        <v>0</v>
      </c>
      <c r="AO229" s="323">
        <f t="shared" si="212"/>
        <v>0</v>
      </c>
      <c r="AP229" s="323">
        <f t="shared" si="213"/>
        <v>0</v>
      </c>
      <c r="AQ229" s="323">
        <f t="shared" si="214"/>
        <v>0</v>
      </c>
      <c r="AR229" s="323">
        <f t="shared" si="187"/>
        <v>0</v>
      </c>
      <c r="AS229" s="323">
        <f t="shared" si="188"/>
        <v>0</v>
      </c>
      <c r="AT229" s="323">
        <f t="shared" si="215"/>
        <v>0</v>
      </c>
      <c r="AU229" s="323">
        <f t="shared" si="216"/>
        <v>0</v>
      </c>
      <c r="AV229" s="323">
        <f t="shared" si="217"/>
        <v>0</v>
      </c>
      <c r="AW229" s="323">
        <f t="shared" si="218"/>
        <v>0</v>
      </c>
      <c r="AX229" s="323">
        <f t="shared" si="189"/>
        <v>0</v>
      </c>
      <c r="AY229" s="323">
        <f t="shared" si="190"/>
        <v>0</v>
      </c>
      <c r="AZ229" s="323">
        <f t="shared" si="191"/>
        <v>0</v>
      </c>
      <c r="BA229" s="323">
        <f t="shared" si="192"/>
        <v>0</v>
      </c>
    </row>
    <row r="230" spans="1:53" s="320" customFormat="1" ht="16.5" customHeight="1">
      <c r="A230" s="63" t="str">
        <f t="array" ref="A230">IF(C230&lt;&gt;0,SUM(($C$11:C230&lt;&gt;0)*1),"")</f>
        <v/>
      </c>
      <c r="B230" s="321"/>
      <c r="C230" s="321"/>
      <c r="D230" s="321"/>
      <c r="E230" s="443"/>
      <c r="F230" s="377"/>
      <c r="G230" s="379"/>
      <c r="H230" s="379"/>
      <c r="I230" s="63" t="str">
        <f t="shared" si="180"/>
        <v/>
      </c>
      <c r="J230" s="323">
        <f t="shared" si="181"/>
        <v>0</v>
      </c>
      <c r="K230" s="323">
        <f t="shared" si="182"/>
        <v>0</v>
      </c>
      <c r="L230" s="323">
        <f t="shared" si="193"/>
        <v>0</v>
      </c>
      <c r="M230" s="323">
        <f t="shared" si="194"/>
        <v>0</v>
      </c>
      <c r="N230" s="323">
        <f t="shared" si="174"/>
        <v>0</v>
      </c>
      <c r="O230" s="323">
        <f t="shared" si="175"/>
        <v>0</v>
      </c>
      <c r="P230" s="323">
        <f t="shared" si="195"/>
        <v>0</v>
      </c>
      <c r="Q230" s="323">
        <f t="shared" si="196"/>
        <v>0</v>
      </c>
      <c r="R230" s="323">
        <f t="shared" si="197"/>
        <v>0</v>
      </c>
      <c r="S230" s="323">
        <f t="shared" si="198"/>
        <v>0</v>
      </c>
      <c r="T230" s="323">
        <f t="shared" si="176"/>
        <v>0</v>
      </c>
      <c r="U230" s="323">
        <f t="shared" si="177"/>
        <v>0</v>
      </c>
      <c r="V230" s="323">
        <f t="shared" si="199"/>
        <v>0</v>
      </c>
      <c r="W230" s="323">
        <f t="shared" si="200"/>
        <v>0</v>
      </c>
      <c r="X230" s="323">
        <f t="shared" si="201"/>
        <v>0</v>
      </c>
      <c r="Y230" s="323">
        <f t="shared" si="202"/>
        <v>0</v>
      </c>
      <c r="Z230" s="323">
        <f t="shared" si="183"/>
        <v>0</v>
      </c>
      <c r="AA230" s="323">
        <f t="shared" si="184"/>
        <v>0</v>
      </c>
      <c r="AB230" s="323">
        <f t="shared" si="203"/>
        <v>0</v>
      </c>
      <c r="AC230" s="323">
        <f t="shared" si="204"/>
        <v>0</v>
      </c>
      <c r="AD230" s="323">
        <f t="shared" si="185"/>
        <v>0</v>
      </c>
      <c r="AE230" s="323">
        <f t="shared" si="186"/>
        <v>0</v>
      </c>
      <c r="AF230" s="323">
        <f t="shared" si="178"/>
        <v>0</v>
      </c>
      <c r="AG230" s="323">
        <f t="shared" si="179"/>
        <v>0</v>
      </c>
      <c r="AH230" s="323">
        <f t="shared" si="205"/>
        <v>0</v>
      </c>
      <c r="AI230" s="323">
        <f t="shared" si="206"/>
        <v>0</v>
      </c>
      <c r="AJ230" s="323">
        <f t="shared" si="207"/>
        <v>0</v>
      </c>
      <c r="AK230" s="323">
        <f t="shared" si="208"/>
        <v>0</v>
      </c>
      <c r="AL230" s="323">
        <f t="shared" si="209"/>
        <v>0</v>
      </c>
      <c r="AM230" s="323">
        <f t="shared" si="210"/>
        <v>0</v>
      </c>
      <c r="AN230" s="323">
        <f t="shared" si="211"/>
        <v>0</v>
      </c>
      <c r="AO230" s="323">
        <f t="shared" si="212"/>
        <v>0</v>
      </c>
      <c r="AP230" s="323">
        <f t="shared" si="213"/>
        <v>0</v>
      </c>
      <c r="AQ230" s="323">
        <f t="shared" si="214"/>
        <v>0</v>
      </c>
      <c r="AR230" s="323">
        <f t="shared" si="187"/>
        <v>0</v>
      </c>
      <c r="AS230" s="323">
        <f t="shared" si="188"/>
        <v>0</v>
      </c>
      <c r="AT230" s="323">
        <f t="shared" si="215"/>
        <v>0</v>
      </c>
      <c r="AU230" s="323">
        <f t="shared" si="216"/>
        <v>0</v>
      </c>
      <c r="AV230" s="323">
        <f t="shared" si="217"/>
        <v>0</v>
      </c>
      <c r="AW230" s="323">
        <f t="shared" si="218"/>
        <v>0</v>
      </c>
      <c r="AX230" s="323">
        <f t="shared" si="189"/>
        <v>0</v>
      </c>
      <c r="AY230" s="323">
        <f t="shared" si="190"/>
        <v>0</v>
      </c>
      <c r="AZ230" s="323">
        <f t="shared" si="191"/>
        <v>0</v>
      </c>
      <c r="BA230" s="323">
        <f t="shared" si="192"/>
        <v>0</v>
      </c>
    </row>
    <row r="231" spans="1:53" s="320" customFormat="1" ht="16.5" customHeight="1">
      <c r="A231" s="63" t="str">
        <f t="array" ref="A231">IF(C231&lt;&gt;0,SUM(($C$11:C231&lt;&gt;0)*1),"")</f>
        <v/>
      </c>
      <c r="B231" s="321"/>
      <c r="C231" s="321"/>
      <c r="D231" s="321"/>
      <c r="E231" s="443"/>
      <c r="F231" s="377"/>
      <c r="G231" s="379"/>
      <c r="H231" s="379"/>
      <c r="I231" s="63" t="str">
        <f t="shared" si="180"/>
        <v/>
      </c>
      <c r="J231" s="323">
        <f t="shared" si="181"/>
        <v>0</v>
      </c>
      <c r="K231" s="323">
        <f t="shared" si="182"/>
        <v>0</v>
      </c>
      <c r="L231" s="323">
        <f t="shared" si="193"/>
        <v>0</v>
      </c>
      <c r="M231" s="323">
        <f t="shared" si="194"/>
        <v>0</v>
      </c>
      <c r="N231" s="323">
        <f t="shared" si="174"/>
        <v>0</v>
      </c>
      <c r="O231" s="323">
        <f t="shared" si="175"/>
        <v>0</v>
      </c>
      <c r="P231" s="323">
        <f t="shared" si="195"/>
        <v>0</v>
      </c>
      <c r="Q231" s="323">
        <f t="shared" si="196"/>
        <v>0</v>
      </c>
      <c r="R231" s="323">
        <f t="shared" si="197"/>
        <v>0</v>
      </c>
      <c r="S231" s="323">
        <f t="shared" si="198"/>
        <v>0</v>
      </c>
      <c r="T231" s="323">
        <f t="shared" si="176"/>
        <v>0</v>
      </c>
      <c r="U231" s="323">
        <f t="shared" si="177"/>
        <v>0</v>
      </c>
      <c r="V231" s="323">
        <f t="shared" si="199"/>
        <v>0</v>
      </c>
      <c r="W231" s="323">
        <f t="shared" si="200"/>
        <v>0</v>
      </c>
      <c r="X231" s="323">
        <f t="shared" si="201"/>
        <v>0</v>
      </c>
      <c r="Y231" s="323">
        <f t="shared" si="202"/>
        <v>0</v>
      </c>
      <c r="Z231" s="323">
        <f t="shared" si="183"/>
        <v>0</v>
      </c>
      <c r="AA231" s="323">
        <f t="shared" si="184"/>
        <v>0</v>
      </c>
      <c r="AB231" s="323">
        <f t="shared" si="203"/>
        <v>0</v>
      </c>
      <c r="AC231" s="323">
        <f t="shared" si="204"/>
        <v>0</v>
      </c>
      <c r="AD231" s="323">
        <f t="shared" si="185"/>
        <v>0</v>
      </c>
      <c r="AE231" s="323">
        <f t="shared" si="186"/>
        <v>0</v>
      </c>
      <c r="AF231" s="323">
        <f t="shared" si="178"/>
        <v>0</v>
      </c>
      <c r="AG231" s="323">
        <f t="shared" si="179"/>
        <v>0</v>
      </c>
      <c r="AH231" s="323">
        <f t="shared" si="205"/>
        <v>0</v>
      </c>
      <c r="AI231" s="323">
        <f t="shared" si="206"/>
        <v>0</v>
      </c>
      <c r="AJ231" s="323">
        <f t="shared" si="207"/>
        <v>0</v>
      </c>
      <c r="AK231" s="323">
        <f t="shared" si="208"/>
        <v>0</v>
      </c>
      <c r="AL231" s="323">
        <f t="shared" si="209"/>
        <v>0</v>
      </c>
      <c r="AM231" s="323">
        <f t="shared" si="210"/>
        <v>0</v>
      </c>
      <c r="AN231" s="323">
        <f t="shared" si="211"/>
        <v>0</v>
      </c>
      <c r="AO231" s="323">
        <f t="shared" si="212"/>
        <v>0</v>
      </c>
      <c r="AP231" s="323">
        <f t="shared" si="213"/>
        <v>0</v>
      </c>
      <c r="AQ231" s="323">
        <f t="shared" si="214"/>
        <v>0</v>
      </c>
      <c r="AR231" s="323">
        <f t="shared" si="187"/>
        <v>0</v>
      </c>
      <c r="AS231" s="323">
        <f t="shared" si="188"/>
        <v>0</v>
      </c>
      <c r="AT231" s="323">
        <f t="shared" si="215"/>
        <v>0</v>
      </c>
      <c r="AU231" s="323">
        <f t="shared" si="216"/>
        <v>0</v>
      </c>
      <c r="AV231" s="323">
        <f t="shared" si="217"/>
        <v>0</v>
      </c>
      <c r="AW231" s="323">
        <f t="shared" si="218"/>
        <v>0</v>
      </c>
      <c r="AX231" s="323">
        <f t="shared" si="189"/>
        <v>0</v>
      </c>
      <c r="AY231" s="323">
        <f t="shared" si="190"/>
        <v>0</v>
      </c>
      <c r="AZ231" s="323">
        <f t="shared" si="191"/>
        <v>0</v>
      </c>
      <c r="BA231" s="323">
        <f t="shared" si="192"/>
        <v>0</v>
      </c>
    </row>
    <row r="232" spans="1:53" s="320" customFormat="1" ht="16.5" customHeight="1">
      <c r="A232" s="63" t="str">
        <f t="array" ref="A232">IF(C232&lt;&gt;0,SUM(($C$11:C232&lt;&gt;0)*1),"")</f>
        <v/>
      </c>
      <c r="B232" s="321"/>
      <c r="C232" s="321"/>
      <c r="D232" s="321"/>
      <c r="E232" s="443"/>
      <c r="F232" s="377"/>
      <c r="G232" s="379"/>
      <c r="H232" s="379"/>
      <c r="I232" s="63" t="str">
        <f t="shared" si="180"/>
        <v/>
      </c>
      <c r="J232" s="323">
        <f t="shared" si="181"/>
        <v>0</v>
      </c>
      <c r="K232" s="323">
        <f t="shared" si="182"/>
        <v>0</v>
      </c>
      <c r="L232" s="323">
        <f t="shared" si="193"/>
        <v>0</v>
      </c>
      <c r="M232" s="323">
        <f t="shared" si="194"/>
        <v>0</v>
      </c>
      <c r="N232" s="323">
        <f t="shared" si="174"/>
        <v>0</v>
      </c>
      <c r="O232" s="323">
        <f t="shared" si="175"/>
        <v>0</v>
      </c>
      <c r="P232" s="323">
        <f t="shared" si="195"/>
        <v>0</v>
      </c>
      <c r="Q232" s="323">
        <f t="shared" si="196"/>
        <v>0</v>
      </c>
      <c r="R232" s="323">
        <f t="shared" si="197"/>
        <v>0</v>
      </c>
      <c r="S232" s="323">
        <f t="shared" si="198"/>
        <v>0</v>
      </c>
      <c r="T232" s="323">
        <f t="shared" si="176"/>
        <v>0</v>
      </c>
      <c r="U232" s="323">
        <f t="shared" si="177"/>
        <v>0</v>
      </c>
      <c r="V232" s="323">
        <f t="shared" si="199"/>
        <v>0</v>
      </c>
      <c r="W232" s="323">
        <f t="shared" si="200"/>
        <v>0</v>
      </c>
      <c r="X232" s="323">
        <f t="shared" si="201"/>
        <v>0</v>
      </c>
      <c r="Y232" s="323">
        <f t="shared" si="202"/>
        <v>0</v>
      </c>
      <c r="Z232" s="323">
        <f t="shared" si="183"/>
        <v>0</v>
      </c>
      <c r="AA232" s="323">
        <f t="shared" si="184"/>
        <v>0</v>
      </c>
      <c r="AB232" s="323">
        <f t="shared" si="203"/>
        <v>0</v>
      </c>
      <c r="AC232" s="323">
        <f t="shared" si="204"/>
        <v>0</v>
      </c>
      <c r="AD232" s="323">
        <f t="shared" si="185"/>
        <v>0</v>
      </c>
      <c r="AE232" s="323">
        <f t="shared" si="186"/>
        <v>0</v>
      </c>
      <c r="AF232" s="323">
        <f t="shared" si="178"/>
        <v>0</v>
      </c>
      <c r="AG232" s="323">
        <f t="shared" si="179"/>
        <v>0</v>
      </c>
      <c r="AH232" s="323">
        <f t="shared" si="205"/>
        <v>0</v>
      </c>
      <c r="AI232" s="323">
        <f t="shared" si="206"/>
        <v>0</v>
      </c>
      <c r="AJ232" s="323">
        <f t="shared" si="207"/>
        <v>0</v>
      </c>
      <c r="AK232" s="323">
        <f t="shared" si="208"/>
        <v>0</v>
      </c>
      <c r="AL232" s="323">
        <f t="shared" si="209"/>
        <v>0</v>
      </c>
      <c r="AM232" s="323">
        <f t="shared" si="210"/>
        <v>0</v>
      </c>
      <c r="AN232" s="323">
        <f t="shared" si="211"/>
        <v>0</v>
      </c>
      <c r="AO232" s="323">
        <f t="shared" si="212"/>
        <v>0</v>
      </c>
      <c r="AP232" s="323">
        <f t="shared" si="213"/>
        <v>0</v>
      </c>
      <c r="AQ232" s="323">
        <f t="shared" si="214"/>
        <v>0</v>
      </c>
      <c r="AR232" s="323">
        <f t="shared" si="187"/>
        <v>0</v>
      </c>
      <c r="AS232" s="323">
        <f t="shared" si="188"/>
        <v>0</v>
      </c>
      <c r="AT232" s="323">
        <f t="shared" si="215"/>
        <v>0</v>
      </c>
      <c r="AU232" s="323">
        <f t="shared" si="216"/>
        <v>0</v>
      </c>
      <c r="AV232" s="323">
        <f t="shared" si="217"/>
        <v>0</v>
      </c>
      <c r="AW232" s="323">
        <f t="shared" si="218"/>
        <v>0</v>
      </c>
      <c r="AX232" s="323">
        <f t="shared" si="189"/>
        <v>0</v>
      </c>
      <c r="AY232" s="323">
        <f t="shared" si="190"/>
        <v>0</v>
      </c>
      <c r="AZ232" s="323">
        <f t="shared" si="191"/>
        <v>0</v>
      </c>
      <c r="BA232" s="323">
        <f t="shared" si="192"/>
        <v>0</v>
      </c>
    </row>
    <row r="233" spans="1:53" s="320" customFormat="1" ht="16.5" customHeight="1">
      <c r="A233" s="63" t="str">
        <f t="array" ref="A233">IF(C233&lt;&gt;0,SUM(($C$11:C233&lt;&gt;0)*1),"")</f>
        <v/>
      </c>
      <c r="B233" s="321"/>
      <c r="C233" s="321"/>
      <c r="D233" s="321"/>
      <c r="E233" s="443"/>
      <c r="F233" s="377"/>
      <c r="G233" s="379"/>
      <c r="H233" s="379"/>
      <c r="I233" s="63" t="str">
        <f t="shared" si="180"/>
        <v/>
      </c>
      <c r="J233" s="323">
        <f t="shared" si="181"/>
        <v>0</v>
      </c>
      <c r="K233" s="323">
        <f t="shared" si="182"/>
        <v>0</v>
      </c>
      <c r="L233" s="323">
        <f t="shared" si="193"/>
        <v>0</v>
      </c>
      <c r="M233" s="323">
        <f t="shared" si="194"/>
        <v>0</v>
      </c>
      <c r="N233" s="323">
        <f t="shared" si="174"/>
        <v>0</v>
      </c>
      <c r="O233" s="323">
        <f t="shared" si="175"/>
        <v>0</v>
      </c>
      <c r="P233" s="323">
        <f t="shared" si="195"/>
        <v>0</v>
      </c>
      <c r="Q233" s="323">
        <f t="shared" si="196"/>
        <v>0</v>
      </c>
      <c r="R233" s="323">
        <f t="shared" si="197"/>
        <v>0</v>
      </c>
      <c r="S233" s="323">
        <f t="shared" si="198"/>
        <v>0</v>
      </c>
      <c r="T233" s="323">
        <f t="shared" si="176"/>
        <v>0</v>
      </c>
      <c r="U233" s="323">
        <f t="shared" si="177"/>
        <v>0</v>
      </c>
      <c r="V233" s="323">
        <f t="shared" si="199"/>
        <v>0</v>
      </c>
      <c r="W233" s="323">
        <f t="shared" si="200"/>
        <v>0</v>
      </c>
      <c r="X233" s="323">
        <f t="shared" si="201"/>
        <v>0</v>
      </c>
      <c r="Y233" s="323">
        <f t="shared" si="202"/>
        <v>0</v>
      </c>
      <c r="Z233" s="323">
        <f t="shared" si="183"/>
        <v>0</v>
      </c>
      <c r="AA233" s="323">
        <f t="shared" si="184"/>
        <v>0</v>
      </c>
      <c r="AB233" s="323">
        <f t="shared" si="203"/>
        <v>0</v>
      </c>
      <c r="AC233" s="323">
        <f t="shared" si="204"/>
        <v>0</v>
      </c>
      <c r="AD233" s="323">
        <f t="shared" si="185"/>
        <v>0</v>
      </c>
      <c r="AE233" s="323">
        <f t="shared" si="186"/>
        <v>0</v>
      </c>
      <c r="AF233" s="323">
        <f t="shared" si="178"/>
        <v>0</v>
      </c>
      <c r="AG233" s="323">
        <f t="shared" si="179"/>
        <v>0</v>
      </c>
      <c r="AH233" s="323">
        <f t="shared" si="205"/>
        <v>0</v>
      </c>
      <c r="AI233" s="323">
        <f t="shared" si="206"/>
        <v>0</v>
      </c>
      <c r="AJ233" s="323">
        <f t="shared" si="207"/>
        <v>0</v>
      </c>
      <c r="AK233" s="323">
        <f t="shared" si="208"/>
        <v>0</v>
      </c>
      <c r="AL233" s="323">
        <f t="shared" si="209"/>
        <v>0</v>
      </c>
      <c r="AM233" s="323">
        <f t="shared" si="210"/>
        <v>0</v>
      </c>
      <c r="AN233" s="323">
        <f t="shared" si="211"/>
        <v>0</v>
      </c>
      <c r="AO233" s="323">
        <f t="shared" si="212"/>
        <v>0</v>
      </c>
      <c r="AP233" s="323">
        <f t="shared" si="213"/>
        <v>0</v>
      </c>
      <c r="AQ233" s="323">
        <f t="shared" si="214"/>
        <v>0</v>
      </c>
      <c r="AR233" s="323">
        <f t="shared" si="187"/>
        <v>0</v>
      </c>
      <c r="AS233" s="323">
        <f t="shared" si="188"/>
        <v>0</v>
      </c>
      <c r="AT233" s="323">
        <f t="shared" si="215"/>
        <v>0</v>
      </c>
      <c r="AU233" s="323">
        <f t="shared" si="216"/>
        <v>0</v>
      </c>
      <c r="AV233" s="323">
        <f t="shared" si="217"/>
        <v>0</v>
      </c>
      <c r="AW233" s="323">
        <f t="shared" si="218"/>
        <v>0</v>
      </c>
      <c r="AX233" s="323">
        <f t="shared" si="189"/>
        <v>0</v>
      </c>
      <c r="AY233" s="323">
        <f t="shared" si="190"/>
        <v>0</v>
      </c>
      <c r="AZ233" s="323">
        <f t="shared" si="191"/>
        <v>0</v>
      </c>
      <c r="BA233" s="323">
        <f t="shared" si="192"/>
        <v>0</v>
      </c>
    </row>
    <row r="234" spans="1:53" s="320" customFormat="1" ht="16.5" customHeight="1">
      <c r="A234" s="63" t="str">
        <f t="array" ref="A234">IF(C234&lt;&gt;0,SUM(($C$11:C234&lt;&gt;0)*1),"")</f>
        <v/>
      </c>
      <c r="B234" s="321"/>
      <c r="C234" s="321"/>
      <c r="D234" s="321"/>
      <c r="E234" s="443"/>
      <c r="F234" s="377"/>
      <c r="G234" s="379"/>
      <c r="H234" s="379"/>
      <c r="I234" s="63" t="str">
        <f t="shared" si="180"/>
        <v/>
      </c>
      <c r="J234" s="323">
        <f t="shared" si="181"/>
        <v>0</v>
      </c>
      <c r="K234" s="323">
        <f t="shared" si="182"/>
        <v>0</v>
      </c>
      <c r="L234" s="323">
        <f t="shared" si="193"/>
        <v>0</v>
      </c>
      <c r="M234" s="323">
        <f t="shared" si="194"/>
        <v>0</v>
      </c>
      <c r="N234" s="323">
        <f t="shared" si="174"/>
        <v>0</v>
      </c>
      <c r="O234" s="323">
        <f t="shared" si="175"/>
        <v>0</v>
      </c>
      <c r="P234" s="323">
        <f t="shared" si="195"/>
        <v>0</v>
      </c>
      <c r="Q234" s="323">
        <f t="shared" si="196"/>
        <v>0</v>
      </c>
      <c r="R234" s="323">
        <f t="shared" si="197"/>
        <v>0</v>
      </c>
      <c r="S234" s="323">
        <f t="shared" si="198"/>
        <v>0</v>
      </c>
      <c r="T234" s="323">
        <f t="shared" si="176"/>
        <v>0</v>
      </c>
      <c r="U234" s="323">
        <f t="shared" si="177"/>
        <v>0</v>
      </c>
      <c r="V234" s="323">
        <f t="shared" si="199"/>
        <v>0</v>
      </c>
      <c r="W234" s="323">
        <f t="shared" si="200"/>
        <v>0</v>
      </c>
      <c r="X234" s="323">
        <f t="shared" si="201"/>
        <v>0</v>
      </c>
      <c r="Y234" s="323">
        <f t="shared" si="202"/>
        <v>0</v>
      </c>
      <c r="Z234" s="323">
        <f t="shared" si="183"/>
        <v>0</v>
      </c>
      <c r="AA234" s="323">
        <f t="shared" si="184"/>
        <v>0</v>
      </c>
      <c r="AB234" s="323">
        <f t="shared" si="203"/>
        <v>0</v>
      </c>
      <c r="AC234" s="323">
        <f t="shared" si="204"/>
        <v>0</v>
      </c>
      <c r="AD234" s="323">
        <f t="shared" si="185"/>
        <v>0</v>
      </c>
      <c r="AE234" s="323">
        <f t="shared" si="186"/>
        <v>0</v>
      </c>
      <c r="AF234" s="323">
        <f t="shared" si="178"/>
        <v>0</v>
      </c>
      <c r="AG234" s="323">
        <f t="shared" si="179"/>
        <v>0</v>
      </c>
      <c r="AH234" s="323">
        <f t="shared" si="205"/>
        <v>0</v>
      </c>
      <c r="AI234" s="323">
        <f t="shared" si="206"/>
        <v>0</v>
      </c>
      <c r="AJ234" s="323">
        <f t="shared" si="207"/>
        <v>0</v>
      </c>
      <c r="AK234" s="323">
        <f t="shared" si="208"/>
        <v>0</v>
      </c>
      <c r="AL234" s="323">
        <f t="shared" si="209"/>
        <v>0</v>
      </c>
      <c r="AM234" s="323">
        <f t="shared" si="210"/>
        <v>0</v>
      </c>
      <c r="AN234" s="323">
        <f t="shared" si="211"/>
        <v>0</v>
      </c>
      <c r="AO234" s="323">
        <f t="shared" si="212"/>
        <v>0</v>
      </c>
      <c r="AP234" s="323">
        <f t="shared" si="213"/>
        <v>0</v>
      </c>
      <c r="AQ234" s="323">
        <f t="shared" si="214"/>
        <v>0</v>
      </c>
      <c r="AR234" s="323">
        <f t="shared" si="187"/>
        <v>0</v>
      </c>
      <c r="AS234" s="323">
        <f t="shared" si="188"/>
        <v>0</v>
      </c>
      <c r="AT234" s="323">
        <f t="shared" si="215"/>
        <v>0</v>
      </c>
      <c r="AU234" s="323">
        <f t="shared" si="216"/>
        <v>0</v>
      </c>
      <c r="AV234" s="323">
        <f t="shared" si="217"/>
        <v>0</v>
      </c>
      <c r="AW234" s="323">
        <f t="shared" si="218"/>
        <v>0</v>
      </c>
      <c r="AX234" s="323">
        <f t="shared" si="189"/>
        <v>0</v>
      </c>
      <c r="AY234" s="323">
        <f t="shared" si="190"/>
        <v>0</v>
      </c>
      <c r="AZ234" s="323">
        <f t="shared" si="191"/>
        <v>0</v>
      </c>
      <c r="BA234" s="323">
        <f t="shared" si="192"/>
        <v>0</v>
      </c>
    </row>
    <row r="235" spans="1:53" s="320" customFormat="1" ht="16.5" customHeight="1">
      <c r="A235" s="63" t="str">
        <f t="array" ref="A235">IF(C235&lt;&gt;0,SUM(($C$11:C235&lt;&gt;0)*1),"")</f>
        <v/>
      </c>
      <c r="B235" s="321"/>
      <c r="C235" s="321"/>
      <c r="D235" s="321"/>
      <c r="E235" s="443"/>
      <c r="F235" s="377"/>
      <c r="G235" s="379"/>
      <c r="H235" s="379"/>
      <c r="I235" s="63" t="str">
        <f t="shared" si="180"/>
        <v/>
      </c>
      <c r="J235" s="323">
        <f t="shared" si="181"/>
        <v>0</v>
      </c>
      <c r="K235" s="323">
        <f t="shared" si="182"/>
        <v>0</v>
      </c>
      <c r="L235" s="323">
        <f t="shared" si="193"/>
        <v>0</v>
      </c>
      <c r="M235" s="323">
        <f t="shared" si="194"/>
        <v>0</v>
      </c>
      <c r="N235" s="323">
        <f t="shared" si="174"/>
        <v>0</v>
      </c>
      <c r="O235" s="323">
        <f t="shared" si="175"/>
        <v>0</v>
      </c>
      <c r="P235" s="323">
        <f t="shared" si="195"/>
        <v>0</v>
      </c>
      <c r="Q235" s="323">
        <f t="shared" si="196"/>
        <v>0</v>
      </c>
      <c r="R235" s="323">
        <f t="shared" si="197"/>
        <v>0</v>
      </c>
      <c r="S235" s="323">
        <f t="shared" si="198"/>
        <v>0</v>
      </c>
      <c r="T235" s="323">
        <f t="shared" si="176"/>
        <v>0</v>
      </c>
      <c r="U235" s="323">
        <f t="shared" si="177"/>
        <v>0</v>
      </c>
      <c r="V235" s="323">
        <f t="shared" si="199"/>
        <v>0</v>
      </c>
      <c r="W235" s="323">
        <f t="shared" si="200"/>
        <v>0</v>
      </c>
      <c r="X235" s="323">
        <f t="shared" si="201"/>
        <v>0</v>
      </c>
      <c r="Y235" s="323">
        <f t="shared" si="202"/>
        <v>0</v>
      </c>
      <c r="Z235" s="323">
        <f t="shared" si="183"/>
        <v>0</v>
      </c>
      <c r="AA235" s="323">
        <f t="shared" si="184"/>
        <v>0</v>
      </c>
      <c r="AB235" s="323">
        <f t="shared" si="203"/>
        <v>0</v>
      </c>
      <c r="AC235" s="323">
        <f t="shared" si="204"/>
        <v>0</v>
      </c>
      <c r="AD235" s="323">
        <f t="shared" si="185"/>
        <v>0</v>
      </c>
      <c r="AE235" s="323">
        <f t="shared" si="186"/>
        <v>0</v>
      </c>
      <c r="AF235" s="323">
        <f t="shared" si="178"/>
        <v>0</v>
      </c>
      <c r="AG235" s="323">
        <f t="shared" si="179"/>
        <v>0</v>
      </c>
      <c r="AH235" s="323">
        <f t="shared" si="205"/>
        <v>0</v>
      </c>
      <c r="AI235" s="323">
        <f t="shared" si="206"/>
        <v>0</v>
      </c>
      <c r="AJ235" s="323">
        <f t="shared" si="207"/>
        <v>0</v>
      </c>
      <c r="AK235" s="323">
        <f t="shared" si="208"/>
        <v>0</v>
      </c>
      <c r="AL235" s="323">
        <f t="shared" si="209"/>
        <v>0</v>
      </c>
      <c r="AM235" s="323">
        <f t="shared" si="210"/>
        <v>0</v>
      </c>
      <c r="AN235" s="323">
        <f t="shared" si="211"/>
        <v>0</v>
      </c>
      <c r="AO235" s="323">
        <f t="shared" si="212"/>
        <v>0</v>
      </c>
      <c r="AP235" s="323">
        <f t="shared" si="213"/>
        <v>0</v>
      </c>
      <c r="AQ235" s="323">
        <f t="shared" si="214"/>
        <v>0</v>
      </c>
      <c r="AR235" s="323">
        <f t="shared" si="187"/>
        <v>0</v>
      </c>
      <c r="AS235" s="323">
        <f t="shared" si="188"/>
        <v>0</v>
      </c>
      <c r="AT235" s="323">
        <f t="shared" si="215"/>
        <v>0</v>
      </c>
      <c r="AU235" s="323">
        <f t="shared" si="216"/>
        <v>0</v>
      </c>
      <c r="AV235" s="323">
        <f t="shared" si="217"/>
        <v>0</v>
      </c>
      <c r="AW235" s="323">
        <f t="shared" si="218"/>
        <v>0</v>
      </c>
      <c r="AX235" s="323">
        <f t="shared" si="189"/>
        <v>0</v>
      </c>
      <c r="AY235" s="323">
        <f t="shared" si="190"/>
        <v>0</v>
      </c>
      <c r="AZ235" s="323">
        <f t="shared" si="191"/>
        <v>0</v>
      </c>
      <c r="BA235" s="323">
        <f t="shared" si="192"/>
        <v>0</v>
      </c>
    </row>
    <row r="236" spans="1:53" s="320" customFormat="1" ht="16.5" customHeight="1">
      <c r="A236" s="63" t="str">
        <f t="array" ref="A236">IF(C236&lt;&gt;0,SUM(($C$11:C236&lt;&gt;0)*1),"")</f>
        <v/>
      </c>
      <c r="B236" s="321"/>
      <c r="C236" s="321"/>
      <c r="D236" s="321"/>
      <c r="E236" s="443"/>
      <c r="F236" s="377"/>
      <c r="G236" s="379"/>
      <c r="H236" s="379"/>
      <c r="I236" s="63" t="str">
        <f t="shared" si="180"/>
        <v/>
      </c>
      <c r="J236" s="323">
        <f t="shared" si="181"/>
        <v>0</v>
      </c>
      <c r="K236" s="323">
        <f t="shared" si="182"/>
        <v>0</v>
      </c>
      <c r="L236" s="323">
        <f t="shared" si="193"/>
        <v>0</v>
      </c>
      <c r="M236" s="323">
        <f t="shared" si="194"/>
        <v>0</v>
      </c>
      <c r="N236" s="323">
        <f t="shared" si="174"/>
        <v>0</v>
      </c>
      <c r="O236" s="323">
        <f t="shared" si="175"/>
        <v>0</v>
      </c>
      <c r="P236" s="323">
        <f t="shared" si="195"/>
        <v>0</v>
      </c>
      <c r="Q236" s="323">
        <f t="shared" si="196"/>
        <v>0</v>
      </c>
      <c r="R236" s="323">
        <f t="shared" si="197"/>
        <v>0</v>
      </c>
      <c r="S236" s="323">
        <f t="shared" si="198"/>
        <v>0</v>
      </c>
      <c r="T236" s="323">
        <f t="shared" si="176"/>
        <v>0</v>
      </c>
      <c r="U236" s="323">
        <f t="shared" si="177"/>
        <v>0</v>
      </c>
      <c r="V236" s="323">
        <f t="shared" si="199"/>
        <v>0</v>
      </c>
      <c r="W236" s="323">
        <f t="shared" si="200"/>
        <v>0</v>
      </c>
      <c r="X236" s="323">
        <f t="shared" si="201"/>
        <v>0</v>
      </c>
      <c r="Y236" s="323">
        <f t="shared" si="202"/>
        <v>0</v>
      </c>
      <c r="Z236" s="323">
        <f t="shared" si="183"/>
        <v>0</v>
      </c>
      <c r="AA236" s="323">
        <f t="shared" si="184"/>
        <v>0</v>
      </c>
      <c r="AB236" s="323">
        <f t="shared" si="203"/>
        <v>0</v>
      </c>
      <c r="AC236" s="323">
        <f t="shared" si="204"/>
        <v>0</v>
      </c>
      <c r="AD236" s="323">
        <f t="shared" si="185"/>
        <v>0</v>
      </c>
      <c r="AE236" s="323">
        <f t="shared" si="186"/>
        <v>0</v>
      </c>
      <c r="AF236" s="323">
        <f t="shared" si="178"/>
        <v>0</v>
      </c>
      <c r="AG236" s="323">
        <f t="shared" si="179"/>
        <v>0</v>
      </c>
      <c r="AH236" s="323">
        <f t="shared" si="205"/>
        <v>0</v>
      </c>
      <c r="AI236" s="323">
        <f t="shared" si="206"/>
        <v>0</v>
      </c>
      <c r="AJ236" s="323">
        <f t="shared" si="207"/>
        <v>0</v>
      </c>
      <c r="AK236" s="323">
        <f t="shared" si="208"/>
        <v>0</v>
      </c>
      <c r="AL236" s="323">
        <f t="shared" si="209"/>
        <v>0</v>
      </c>
      <c r="AM236" s="323">
        <f t="shared" si="210"/>
        <v>0</v>
      </c>
      <c r="AN236" s="323">
        <f t="shared" si="211"/>
        <v>0</v>
      </c>
      <c r="AO236" s="323">
        <f t="shared" si="212"/>
        <v>0</v>
      </c>
      <c r="AP236" s="323">
        <f t="shared" si="213"/>
        <v>0</v>
      </c>
      <c r="AQ236" s="323">
        <f t="shared" si="214"/>
        <v>0</v>
      </c>
      <c r="AR236" s="323">
        <f t="shared" si="187"/>
        <v>0</v>
      </c>
      <c r="AS236" s="323">
        <f t="shared" si="188"/>
        <v>0</v>
      </c>
      <c r="AT236" s="323">
        <f t="shared" si="215"/>
        <v>0</v>
      </c>
      <c r="AU236" s="323">
        <f t="shared" si="216"/>
        <v>0</v>
      </c>
      <c r="AV236" s="323">
        <f t="shared" si="217"/>
        <v>0</v>
      </c>
      <c r="AW236" s="323">
        <f t="shared" si="218"/>
        <v>0</v>
      </c>
      <c r="AX236" s="323">
        <f t="shared" si="189"/>
        <v>0</v>
      </c>
      <c r="AY236" s="323">
        <f t="shared" si="190"/>
        <v>0</v>
      </c>
      <c r="AZ236" s="323">
        <f t="shared" si="191"/>
        <v>0</v>
      </c>
      <c r="BA236" s="323">
        <f t="shared" si="192"/>
        <v>0</v>
      </c>
    </row>
    <row r="237" spans="1:53" s="320" customFormat="1" ht="16.5" customHeight="1">
      <c r="A237" s="63" t="str">
        <f t="array" ref="A237">IF(C237&lt;&gt;0,SUM(($C$11:C237&lt;&gt;0)*1),"")</f>
        <v/>
      </c>
      <c r="B237" s="321"/>
      <c r="C237" s="321"/>
      <c r="D237" s="321"/>
      <c r="E237" s="443"/>
      <c r="F237" s="377"/>
      <c r="G237" s="379"/>
      <c r="H237" s="379"/>
      <c r="I237" s="63" t="str">
        <f t="shared" si="180"/>
        <v/>
      </c>
      <c r="J237" s="323">
        <f t="shared" si="181"/>
        <v>0</v>
      </c>
      <c r="K237" s="323">
        <f t="shared" si="182"/>
        <v>0</v>
      </c>
      <c r="L237" s="323">
        <f t="shared" si="193"/>
        <v>0</v>
      </c>
      <c r="M237" s="323">
        <f t="shared" si="194"/>
        <v>0</v>
      </c>
      <c r="N237" s="323">
        <f t="shared" si="174"/>
        <v>0</v>
      </c>
      <c r="O237" s="323">
        <f t="shared" si="175"/>
        <v>0</v>
      </c>
      <c r="P237" s="323">
        <f t="shared" si="195"/>
        <v>0</v>
      </c>
      <c r="Q237" s="323">
        <f t="shared" si="196"/>
        <v>0</v>
      </c>
      <c r="R237" s="323">
        <f t="shared" si="197"/>
        <v>0</v>
      </c>
      <c r="S237" s="323">
        <f t="shared" si="198"/>
        <v>0</v>
      </c>
      <c r="T237" s="323">
        <f t="shared" si="176"/>
        <v>0</v>
      </c>
      <c r="U237" s="323">
        <f t="shared" si="177"/>
        <v>0</v>
      </c>
      <c r="V237" s="323">
        <f t="shared" si="199"/>
        <v>0</v>
      </c>
      <c r="W237" s="323">
        <f t="shared" si="200"/>
        <v>0</v>
      </c>
      <c r="X237" s="323">
        <f t="shared" si="201"/>
        <v>0</v>
      </c>
      <c r="Y237" s="323">
        <f t="shared" si="202"/>
        <v>0</v>
      </c>
      <c r="Z237" s="323">
        <f t="shared" si="183"/>
        <v>0</v>
      </c>
      <c r="AA237" s="323">
        <f t="shared" si="184"/>
        <v>0</v>
      </c>
      <c r="AB237" s="323">
        <f t="shared" si="203"/>
        <v>0</v>
      </c>
      <c r="AC237" s="323">
        <f t="shared" si="204"/>
        <v>0</v>
      </c>
      <c r="AD237" s="323">
        <f t="shared" si="185"/>
        <v>0</v>
      </c>
      <c r="AE237" s="323">
        <f t="shared" si="186"/>
        <v>0</v>
      </c>
      <c r="AF237" s="323">
        <f t="shared" si="178"/>
        <v>0</v>
      </c>
      <c r="AG237" s="323">
        <f t="shared" si="179"/>
        <v>0</v>
      </c>
      <c r="AH237" s="323">
        <f t="shared" si="205"/>
        <v>0</v>
      </c>
      <c r="AI237" s="323">
        <f t="shared" si="206"/>
        <v>0</v>
      </c>
      <c r="AJ237" s="323">
        <f t="shared" si="207"/>
        <v>0</v>
      </c>
      <c r="AK237" s="323">
        <f t="shared" si="208"/>
        <v>0</v>
      </c>
      <c r="AL237" s="323">
        <f t="shared" si="209"/>
        <v>0</v>
      </c>
      <c r="AM237" s="323">
        <f t="shared" si="210"/>
        <v>0</v>
      </c>
      <c r="AN237" s="323">
        <f t="shared" si="211"/>
        <v>0</v>
      </c>
      <c r="AO237" s="323">
        <f t="shared" si="212"/>
        <v>0</v>
      </c>
      <c r="AP237" s="323">
        <f t="shared" si="213"/>
        <v>0</v>
      </c>
      <c r="AQ237" s="323">
        <f t="shared" si="214"/>
        <v>0</v>
      </c>
      <c r="AR237" s="323">
        <f t="shared" si="187"/>
        <v>0</v>
      </c>
      <c r="AS237" s="323">
        <f t="shared" si="188"/>
        <v>0</v>
      </c>
      <c r="AT237" s="323">
        <f t="shared" si="215"/>
        <v>0</v>
      </c>
      <c r="AU237" s="323">
        <f t="shared" si="216"/>
        <v>0</v>
      </c>
      <c r="AV237" s="323">
        <f t="shared" si="217"/>
        <v>0</v>
      </c>
      <c r="AW237" s="323">
        <f t="shared" si="218"/>
        <v>0</v>
      </c>
      <c r="AX237" s="323">
        <f t="shared" si="189"/>
        <v>0</v>
      </c>
      <c r="AY237" s="323">
        <f t="shared" si="190"/>
        <v>0</v>
      </c>
      <c r="AZ237" s="323">
        <f t="shared" si="191"/>
        <v>0</v>
      </c>
      <c r="BA237" s="323">
        <f t="shared" si="192"/>
        <v>0</v>
      </c>
    </row>
    <row r="238" spans="1:53" s="320" customFormat="1" ht="16.5" customHeight="1">
      <c r="A238" s="63" t="str">
        <f t="array" ref="A238">IF(C238&lt;&gt;0,SUM(($C$11:C238&lt;&gt;0)*1),"")</f>
        <v/>
      </c>
      <c r="B238" s="321"/>
      <c r="C238" s="321"/>
      <c r="D238" s="321"/>
      <c r="E238" s="443"/>
      <c r="F238" s="377"/>
      <c r="G238" s="379"/>
      <c r="H238" s="379"/>
      <c r="I238" s="63" t="str">
        <f t="shared" si="180"/>
        <v/>
      </c>
      <c r="J238" s="323">
        <f t="shared" si="181"/>
        <v>0</v>
      </c>
      <c r="K238" s="323">
        <f t="shared" si="182"/>
        <v>0</v>
      </c>
      <c r="L238" s="323">
        <f t="shared" si="193"/>
        <v>0</v>
      </c>
      <c r="M238" s="323">
        <f t="shared" si="194"/>
        <v>0</v>
      </c>
      <c r="N238" s="323">
        <f t="shared" si="174"/>
        <v>0</v>
      </c>
      <c r="O238" s="323">
        <f t="shared" si="175"/>
        <v>0</v>
      </c>
      <c r="P238" s="323">
        <f t="shared" si="195"/>
        <v>0</v>
      </c>
      <c r="Q238" s="323">
        <f t="shared" si="196"/>
        <v>0</v>
      </c>
      <c r="R238" s="323">
        <f t="shared" si="197"/>
        <v>0</v>
      </c>
      <c r="S238" s="323">
        <f t="shared" si="198"/>
        <v>0</v>
      </c>
      <c r="T238" s="323">
        <f t="shared" si="176"/>
        <v>0</v>
      </c>
      <c r="U238" s="323">
        <f t="shared" si="177"/>
        <v>0</v>
      </c>
      <c r="V238" s="323">
        <f t="shared" si="199"/>
        <v>0</v>
      </c>
      <c r="W238" s="323">
        <f t="shared" si="200"/>
        <v>0</v>
      </c>
      <c r="X238" s="323">
        <f t="shared" si="201"/>
        <v>0</v>
      </c>
      <c r="Y238" s="323">
        <f t="shared" si="202"/>
        <v>0</v>
      </c>
      <c r="Z238" s="323">
        <f t="shared" si="183"/>
        <v>0</v>
      </c>
      <c r="AA238" s="323">
        <f t="shared" si="184"/>
        <v>0</v>
      </c>
      <c r="AB238" s="323">
        <f t="shared" si="203"/>
        <v>0</v>
      </c>
      <c r="AC238" s="323">
        <f t="shared" si="204"/>
        <v>0</v>
      </c>
      <c r="AD238" s="323">
        <f t="shared" si="185"/>
        <v>0</v>
      </c>
      <c r="AE238" s="323">
        <f t="shared" si="186"/>
        <v>0</v>
      </c>
      <c r="AF238" s="323">
        <f t="shared" si="178"/>
        <v>0</v>
      </c>
      <c r="AG238" s="323">
        <f t="shared" si="179"/>
        <v>0</v>
      </c>
      <c r="AH238" s="323">
        <f t="shared" si="205"/>
        <v>0</v>
      </c>
      <c r="AI238" s="323">
        <f t="shared" si="206"/>
        <v>0</v>
      </c>
      <c r="AJ238" s="323">
        <f t="shared" si="207"/>
        <v>0</v>
      </c>
      <c r="AK238" s="323">
        <f t="shared" si="208"/>
        <v>0</v>
      </c>
      <c r="AL238" s="323">
        <f t="shared" si="209"/>
        <v>0</v>
      </c>
      <c r="AM238" s="323">
        <f t="shared" si="210"/>
        <v>0</v>
      </c>
      <c r="AN238" s="323">
        <f t="shared" si="211"/>
        <v>0</v>
      </c>
      <c r="AO238" s="323">
        <f t="shared" si="212"/>
        <v>0</v>
      </c>
      <c r="AP238" s="323">
        <f t="shared" si="213"/>
        <v>0</v>
      </c>
      <c r="AQ238" s="323">
        <f t="shared" si="214"/>
        <v>0</v>
      </c>
      <c r="AR238" s="323">
        <f t="shared" si="187"/>
        <v>0</v>
      </c>
      <c r="AS238" s="323">
        <f t="shared" si="188"/>
        <v>0</v>
      </c>
      <c r="AT238" s="323">
        <f t="shared" si="215"/>
        <v>0</v>
      </c>
      <c r="AU238" s="323">
        <f t="shared" si="216"/>
        <v>0</v>
      </c>
      <c r="AV238" s="323">
        <f t="shared" si="217"/>
        <v>0</v>
      </c>
      <c r="AW238" s="323">
        <f t="shared" si="218"/>
        <v>0</v>
      </c>
      <c r="AX238" s="323">
        <f t="shared" si="189"/>
        <v>0</v>
      </c>
      <c r="AY238" s="323">
        <f t="shared" si="190"/>
        <v>0</v>
      </c>
      <c r="AZ238" s="323">
        <f t="shared" si="191"/>
        <v>0</v>
      </c>
      <c r="BA238" s="323">
        <f t="shared" si="192"/>
        <v>0</v>
      </c>
    </row>
    <row r="239" spans="1:53" s="320" customFormat="1" ht="16.5" customHeight="1">
      <c r="A239" s="63" t="str">
        <f t="array" ref="A239">IF(C239&lt;&gt;0,SUM(($C$11:C239&lt;&gt;0)*1),"")</f>
        <v/>
      </c>
      <c r="B239" s="321"/>
      <c r="C239" s="321"/>
      <c r="D239" s="321"/>
      <c r="E239" s="443"/>
      <c r="F239" s="377"/>
      <c r="G239" s="379"/>
      <c r="H239" s="379"/>
      <c r="I239" s="63" t="str">
        <f t="shared" si="180"/>
        <v/>
      </c>
      <c r="J239" s="323">
        <f t="shared" si="181"/>
        <v>0</v>
      </c>
      <c r="K239" s="323">
        <f t="shared" si="182"/>
        <v>0</v>
      </c>
      <c r="L239" s="323">
        <f t="shared" si="193"/>
        <v>0</v>
      </c>
      <c r="M239" s="323">
        <f t="shared" si="194"/>
        <v>0</v>
      </c>
      <c r="N239" s="323">
        <f t="shared" si="174"/>
        <v>0</v>
      </c>
      <c r="O239" s="323">
        <f t="shared" si="175"/>
        <v>0</v>
      </c>
      <c r="P239" s="323">
        <f t="shared" si="195"/>
        <v>0</v>
      </c>
      <c r="Q239" s="323">
        <f t="shared" si="196"/>
        <v>0</v>
      </c>
      <c r="R239" s="323">
        <f t="shared" si="197"/>
        <v>0</v>
      </c>
      <c r="S239" s="323">
        <f t="shared" si="198"/>
        <v>0</v>
      </c>
      <c r="T239" s="323">
        <f t="shared" si="176"/>
        <v>0</v>
      </c>
      <c r="U239" s="323">
        <f t="shared" si="177"/>
        <v>0</v>
      </c>
      <c r="V239" s="323">
        <f t="shared" si="199"/>
        <v>0</v>
      </c>
      <c r="W239" s="323">
        <f t="shared" si="200"/>
        <v>0</v>
      </c>
      <c r="X239" s="323">
        <f t="shared" si="201"/>
        <v>0</v>
      </c>
      <c r="Y239" s="323">
        <f t="shared" si="202"/>
        <v>0</v>
      </c>
      <c r="Z239" s="323">
        <f t="shared" si="183"/>
        <v>0</v>
      </c>
      <c r="AA239" s="323">
        <f t="shared" si="184"/>
        <v>0</v>
      </c>
      <c r="AB239" s="323">
        <f t="shared" si="203"/>
        <v>0</v>
      </c>
      <c r="AC239" s="323">
        <f t="shared" si="204"/>
        <v>0</v>
      </c>
      <c r="AD239" s="323">
        <f t="shared" si="185"/>
        <v>0</v>
      </c>
      <c r="AE239" s="323">
        <f t="shared" si="186"/>
        <v>0</v>
      </c>
      <c r="AF239" s="323">
        <f t="shared" si="178"/>
        <v>0</v>
      </c>
      <c r="AG239" s="323">
        <f t="shared" si="179"/>
        <v>0</v>
      </c>
      <c r="AH239" s="323">
        <f t="shared" si="205"/>
        <v>0</v>
      </c>
      <c r="AI239" s="323">
        <f t="shared" si="206"/>
        <v>0</v>
      </c>
      <c r="AJ239" s="323">
        <f t="shared" si="207"/>
        <v>0</v>
      </c>
      <c r="AK239" s="323">
        <f t="shared" si="208"/>
        <v>0</v>
      </c>
      <c r="AL239" s="323">
        <f t="shared" si="209"/>
        <v>0</v>
      </c>
      <c r="AM239" s="323">
        <f t="shared" si="210"/>
        <v>0</v>
      </c>
      <c r="AN239" s="323">
        <f t="shared" si="211"/>
        <v>0</v>
      </c>
      <c r="AO239" s="323">
        <f t="shared" si="212"/>
        <v>0</v>
      </c>
      <c r="AP239" s="323">
        <f t="shared" si="213"/>
        <v>0</v>
      </c>
      <c r="AQ239" s="323">
        <f t="shared" si="214"/>
        <v>0</v>
      </c>
      <c r="AR239" s="323">
        <f t="shared" si="187"/>
        <v>0</v>
      </c>
      <c r="AS239" s="323">
        <f t="shared" si="188"/>
        <v>0</v>
      </c>
      <c r="AT239" s="323">
        <f t="shared" si="215"/>
        <v>0</v>
      </c>
      <c r="AU239" s="323">
        <f t="shared" si="216"/>
        <v>0</v>
      </c>
      <c r="AV239" s="323">
        <f t="shared" si="217"/>
        <v>0</v>
      </c>
      <c r="AW239" s="323">
        <f t="shared" si="218"/>
        <v>0</v>
      </c>
      <c r="AX239" s="323">
        <f t="shared" si="189"/>
        <v>0</v>
      </c>
      <c r="AY239" s="323">
        <f t="shared" si="190"/>
        <v>0</v>
      </c>
      <c r="AZ239" s="323">
        <f t="shared" si="191"/>
        <v>0</v>
      </c>
      <c r="BA239" s="323">
        <f t="shared" si="192"/>
        <v>0</v>
      </c>
    </row>
    <row r="240" spans="1:53" s="320" customFormat="1" ht="16.5" customHeight="1">
      <c r="A240" s="63" t="str">
        <f t="array" ref="A240">IF(C240&lt;&gt;0,SUM(($C$11:C240&lt;&gt;0)*1),"")</f>
        <v/>
      </c>
      <c r="B240" s="321"/>
      <c r="C240" s="321"/>
      <c r="D240" s="321"/>
      <c r="E240" s="443"/>
      <c r="F240" s="377"/>
      <c r="G240" s="379"/>
      <c r="H240" s="379"/>
      <c r="I240" s="63" t="str">
        <f t="shared" si="180"/>
        <v/>
      </c>
      <c r="J240" s="323">
        <f t="shared" si="181"/>
        <v>0</v>
      </c>
      <c r="K240" s="323">
        <f t="shared" si="182"/>
        <v>0</v>
      </c>
      <c r="L240" s="323">
        <f t="shared" si="193"/>
        <v>0</v>
      </c>
      <c r="M240" s="323">
        <f t="shared" si="194"/>
        <v>0</v>
      </c>
      <c r="N240" s="323">
        <f t="shared" si="174"/>
        <v>0</v>
      </c>
      <c r="O240" s="323">
        <f t="shared" si="175"/>
        <v>0</v>
      </c>
      <c r="P240" s="323">
        <f t="shared" si="195"/>
        <v>0</v>
      </c>
      <c r="Q240" s="323">
        <f t="shared" si="196"/>
        <v>0</v>
      </c>
      <c r="R240" s="323">
        <f t="shared" si="197"/>
        <v>0</v>
      </c>
      <c r="S240" s="323">
        <f t="shared" si="198"/>
        <v>0</v>
      </c>
      <c r="T240" s="323">
        <f t="shared" si="176"/>
        <v>0</v>
      </c>
      <c r="U240" s="323">
        <f t="shared" si="177"/>
        <v>0</v>
      </c>
      <c r="V240" s="323">
        <f t="shared" si="199"/>
        <v>0</v>
      </c>
      <c r="W240" s="323">
        <f t="shared" si="200"/>
        <v>0</v>
      </c>
      <c r="X240" s="323">
        <f t="shared" si="201"/>
        <v>0</v>
      </c>
      <c r="Y240" s="323">
        <f t="shared" si="202"/>
        <v>0</v>
      </c>
      <c r="Z240" s="323">
        <f t="shared" si="183"/>
        <v>0</v>
      </c>
      <c r="AA240" s="323">
        <f t="shared" si="184"/>
        <v>0</v>
      </c>
      <c r="AB240" s="323">
        <f t="shared" si="203"/>
        <v>0</v>
      </c>
      <c r="AC240" s="323">
        <f t="shared" si="204"/>
        <v>0</v>
      </c>
      <c r="AD240" s="323">
        <f t="shared" si="185"/>
        <v>0</v>
      </c>
      <c r="AE240" s="323">
        <f t="shared" si="186"/>
        <v>0</v>
      </c>
      <c r="AF240" s="323">
        <f t="shared" si="178"/>
        <v>0</v>
      </c>
      <c r="AG240" s="323">
        <f t="shared" si="179"/>
        <v>0</v>
      </c>
      <c r="AH240" s="323">
        <f t="shared" si="205"/>
        <v>0</v>
      </c>
      <c r="AI240" s="323">
        <f t="shared" si="206"/>
        <v>0</v>
      </c>
      <c r="AJ240" s="323">
        <f t="shared" si="207"/>
        <v>0</v>
      </c>
      <c r="AK240" s="323">
        <f t="shared" si="208"/>
        <v>0</v>
      </c>
      <c r="AL240" s="323">
        <f t="shared" si="209"/>
        <v>0</v>
      </c>
      <c r="AM240" s="323">
        <f t="shared" si="210"/>
        <v>0</v>
      </c>
      <c r="AN240" s="323">
        <f t="shared" si="211"/>
        <v>0</v>
      </c>
      <c r="AO240" s="323">
        <f t="shared" si="212"/>
        <v>0</v>
      </c>
      <c r="AP240" s="323">
        <f t="shared" si="213"/>
        <v>0</v>
      </c>
      <c r="AQ240" s="323">
        <f t="shared" si="214"/>
        <v>0</v>
      </c>
      <c r="AR240" s="323">
        <f t="shared" si="187"/>
        <v>0</v>
      </c>
      <c r="AS240" s="323">
        <f t="shared" si="188"/>
        <v>0</v>
      </c>
      <c r="AT240" s="323">
        <f t="shared" si="215"/>
        <v>0</v>
      </c>
      <c r="AU240" s="323">
        <f t="shared" si="216"/>
        <v>0</v>
      </c>
      <c r="AV240" s="323">
        <f t="shared" si="217"/>
        <v>0</v>
      </c>
      <c r="AW240" s="323">
        <f t="shared" si="218"/>
        <v>0</v>
      </c>
      <c r="AX240" s="323">
        <f t="shared" si="189"/>
        <v>0</v>
      </c>
      <c r="AY240" s="323">
        <f t="shared" si="190"/>
        <v>0</v>
      </c>
      <c r="AZ240" s="323">
        <f t="shared" si="191"/>
        <v>0</v>
      </c>
      <c r="BA240" s="323">
        <f t="shared" si="192"/>
        <v>0</v>
      </c>
    </row>
    <row r="241" spans="1:53" s="320" customFormat="1" ht="16.5" customHeight="1">
      <c r="A241" s="63" t="str">
        <f t="array" ref="A241">IF(C241&lt;&gt;0,SUM(($C$11:C241&lt;&gt;0)*1),"")</f>
        <v/>
      </c>
      <c r="B241" s="321"/>
      <c r="C241" s="321"/>
      <c r="D241" s="321"/>
      <c r="E241" s="443"/>
      <c r="F241" s="377"/>
      <c r="G241" s="379"/>
      <c r="H241" s="379"/>
      <c r="I241" s="63" t="str">
        <f t="shared" ref="I241:I304" si="219">A241</f>
        <v/>
      </c>
      <c r="J241" s="323">
        <f t="shared" si="181"/>
        <v>0</v>
      </c>
      <c r="K241" s="323">
        <f t="shared" si="182"/>
        <v>0</v>
      </c>
      <c r="L241" s="323">
        <f t="shared" si="193"/>
        <v>0</v>
      </c>
      <c r="M241" s="323">
        <f t="shared" si="194"/>
        <v>0</v>
      </c>
      <c r="N241" s="323">
        <f t="shared" si="174"/>
        <v>0</v>
      </c>
      <c r="O241" s="323">
        <f t="shared" si="175"/>
        <v>0</v>
      </c>
      <c r="P241" s="323">
        <f t="shared" si="195"/>
        <v>0</v>
      </c>
      <c r="Q241" s="323">
        <f t="shared" si="196"/>
        <v>0</v>
      </c>
      <c r="R241" s="323">
        <f t="shared" si="197"/>
        <v>0</v>
      </c>
      <c r="S241" s="323">
        <f t="shared" si="198"/>
        <v>0</v>
      </c>
      <c r="T241" s="323">
        <f t="shared" si="176"/>
        <v>0</v>
      </c>
      <c r="U241" s="323">
        <f t="shared" si="177"/>
        <v>0</v>
      </c>
      <c r="V241" s="323">
        <f t="shared" si="199"/>
        <v>0</v>
      </c>
      <c r="W241" s="323">
        <f t="shared" si="200"/>
        <v>0</v>
      </c>
      <c r="X241" s="323">
        <f t="shared" si="201"/>
        <v>0</v>
      </c>
      <c r="Y241" s="323">
        <f t="shared" si="202"/>
        <v>0</v>
      </c>
      <c r="Z241" s="323">
        <f t="shared" si="183"/>
        <v>0</v>
      </c>
      <c r="AA241" s="323">
        <f t="shared" si="184"/>
        <v>0</v>
      </c>
      <c r="AB241" s="323">
        <f t="shared" si="203"/>
        <v>0</v>
      </c>
      <c r="AC241" s="323">
        <f t="shared" si="204"/>
        <v>0</v>
      </c>
      <c r="AD241" s="323">
        <f t="shared" si="185"/>
        <v>0</v>
      </c>
      <c r="AE241" s="323">
        <f t="shared" si="186"/>
        <v>0</v>
      </c>
      <c r="AF241" s="323">
        <f t="shared" si="178"/>
        <v>0</v>
      </c>
      <c r="AG241" s="323">
        <f t="shared" si="179"/>
        <v>0</v>
      </c>
      <c r="AH241" s="323">
        <f t="shared" si="205"/>
        <v>0</v>
      </c>
      <c r="AI241" s="323">
        <f t="shared" si="206"/>
        <v>0</v>
      </c>
      <c r="AJ241" s="323">
        <f t="shared" si="207"/>
        <v>0</v>
      </c>
      <c r="AK241" s="323">
        <f t="shared" si="208"/>
        <v>0</v>
      </c>
      <c r="AL241" s="323">
        <f t="shared" si="209"/>
        <v>0</v>
      </c>
      <c r="AM241" s="323">
        <f t="shared" si="210"/>
        <v>0</v>
      </c>
      <c r="AN241" s="323">
        <f t="shared" si="211"/>
        <v>0</v>
      </c>
      <c r="AO241" s="323">
        <f t="shared" si="212"/>
        <v>0</v>
      </c>
      <c r="AP241" s="323">
        <f t="shared" si="213"/>
        <v>0</v>
      </c>
      <c r="AQ241" s="323">
        <f t="shared" si="214"/>
        <v>0</v>
      </c>
      <c r="AR241" s="323">
        <f t="shared" si="187"/>
        <v>0</v>
      </c>
      <c r="AS241" s="323">
        <f t="shared" si="188"/>
        <v>0</v>
      </c>
      <c r="AT241" s="323">
        <f t="shared" si="215"/>
        <v>0</v>
      </c>
      <c r="AU241" s="323">
        <f t="shared" si="216"/>
        <v>0</v>
      </c>
      <c r="AV241" s="323">
        <f t="shared" si="217"/>
        <v>0</v>
      </c>
      <c r="AW241" s="323">
        <f t="shared" si="218"/>
        <v>0</v>
      </c>
      <c r="AX241" s="323">
        <f t="shared" si="189"/>
        <v>0</v>
      </c>
      <c r="AY241" s="323">
        <f t="shared" si="190"/>
        <v>0</v>
      </c>
      <c r="AZ241" s="323">
        <f t="shared" si="191"/>
        <v>0</v>
      </c>
      <c r="BA241" s="323">
        <f t="shared" si="192"/>
        <v>0</v>
      </c>
    </row>
    <row r="242" spans="1:53" s="320" customFormat="1" ht="16.5" customHeight="1">
      <c r="A242" s="63" t="str">
        <f t="array" ref="A242">IF(C242&lt;&gt;0,SUM(($C$11:C242&lt;&gt;0)*1),"")</f>
        <v/>
      </c>
      <c r="B242" s="321"/>
      <c r="C242" s="321"/>
      <c r="D242" s="321"/>
      <c r="E242" s="443"/>
      <c r="F242" s="377"/>
      <c r="G242" s="379"/>
      <c r="H242" s="379"/>
      <c r="I242" s="63" t="str">
        <f t="shared" si="219"/>
        <v/>
      </c>
      <c r="J242" s="323">
        <f t="shared" si="181"/>
        <v>0</v>
      </c>
      <c r="K242" s="323">
        <f t="shared" si="182"/>
        <v>0</v>
      </c>
      <c r="L242" s="323">
        <f t="shared" si="193"/>
        <v>0</v>
      </c>
      <c r="M242" s="323">
        <f t="shared" si="194"/>
        <v>0</v>
      </c>
      <c r="N242" s="323">
        <f t="shared" si="174"/>
        <v>0</v>
      </c>
      <c r="O242" s="323">
        <f t="shared" si="175"/>
        <v>0</v>
      </c>
      <c r="P242" s="323">
        <f t="shared" si="195"/>
        <v>0</v>
      </c>
      <c r="Q242" s="323">
        <f t="shared" si="196"/>
        <v>0</v>
      </c>
      <c r="R242" s="323">
        <f t="shared" si="197"/>
        <v>0</v>
      </c>
      <c r="S242" s="323">
        <f t="shared" si="198"/>
        <v>0</v>
      </c>
      <c r="T242" s="323">
        <f t="shared" si="176"/>
        <v>0</v>
      </c>
      <c r="U242" s="323">
        <f t="shared" si="177"/>
        <v>0</v>
      </c>
      <c r="V242" s="323">
        <f t="shared" si="199"/>
        <v>0</v>
      </c>
      <c r="W242" s="323">
        <f t="shared" si="200"/>
        <v>0</v>
      </c>
      <c r="X242" s="323">
        <f t="shared" si="201"/>
        <v>0</v>
      </c>
      <c r="Y242" s="323">
        <f t="shared" si="202"/>
        <v>0</v>
      </c>
      <c r="Z242" s="323">
        <f t="shared" si="183"/>
        <v>0</v>
      </c>
      <c r="AA242" s="323">
        <f t="shared" si="184"/>
        <v>0</v>
      </c>
      <c r="AB242" s="323">
        <f t="shared" si="203"/>
        <v>0</v>
      </c>
      <c r="AC242" s="323">
        <f t="shared" si="204"/>
        <v>0</v>
      </c>
      <c r="AD242" s="323">
        <f t="shared" si="185"/>
        <v>0</v>
      </c>
      <c r="AE242" s="323">
        <f t="shared" si="186"/>
        <v>0</v>
      </c>
      <c r="AF242" s="323">
        <f t="shared" si="178"/>
        <v>0</v>
      </c>
      <c r="AG242" s="323">
        <f t="shared" si="179"/>
        <v>0</v>
      </c>
      <c r="AH242" s="323">
        <f t="shared" si="205"/>
        <v>0</v>
      </c>
      <c r="AI242" s="323">
        <f t="shared" si="206"/>
        <v>0</v>
      </c>
      <c r="AJ242" s="323">
        <f t="shared" si="207"/>
        <v>0</v>
      </c>
      <c r="AK242" s="323">
        <f t="shared" si="208"/>
        <v>0</v>
      </c>
      <c r="AL242" s="323">
        <f t="shared" si="209"/>
        <v>0</v>
      </c>
      <c r="AM242" s="323">
        <f t="shared" si="210"/>
        <v>0</v>
      </c>
      <c r="AN242" s="323">
        <f t="shared" si="211"/>
        <v>0</v>
      </c>
      <c r="AO242" s="323">
        <f t="shared" si="212"/>
        <v>0</v>
      </c>
      <c r="AP242" s="323">
        <f t="shared" si="213"/>
        <v>0</v>
      </c>
      <c r="AQ242" s="323">
        <f t="shared" si="214"/>
        <v>0</v>
      </c>
      <c r="AR242" s="323">
        <f t="shared" si="187"/>
        <v>0</v>
      </c>
      <c r="AS242" s="323">
        <f t="shared" si="188"/>
        <v>0</v>
      </c>
      <c r="AT242" s="323">
        <f t="shared" si="215"/>
        <v>0</v>
      </c>
      <c r="AU242" s="323">
        <f t="shared" si="216"/>
        <v>0</v>
      </c>
      <c r="AV242" s="323">
        <f t="shared" si="217"/>
        <v>0</v>
      </c>
      <c r="AW242" s="323">
        <f t="shared" si="218"/>
        <v>0</v>
      </c>
      <c r="AX242" s="323">
        <f t="shared" si="189"/>
        <v>0</v>
      </c>
      <c r="AY242" s="323">
        <f t="shared" si="190"/>
        <v>0</v>
      </c>
      <c r="AZ242" s="323">
        <f t="shared" si="191"/>
        <v>0</v>
      </c>
      <c r="BA242" s="323">
        <f t="shared" si="192"/>
        <v>0</v>
      </c>
    </row>
    <row r="243" spans="1:53" s="320" customFormat="1" ht="16.5" customHeight="1">
      <c r="A243" s="63" t="str">
        <f t="array" ref="A243">IF(C243&lt;&gt;0,SUM(($C$11:C243&lt;&gt;0)*1),"")</f>
        <v/>
      </c>
      <c r="B243" s="321"/>
      <c r="C243" s="321"/>
      <c r="D243" s="321"/>
      <c r="E243" s="443"/>
      <c r="F243" s="377"/>
      <c r="G243" s="379"/>
      <c r="H243" s="379"/>
      <c r="I243" s="63" t="str">
        <f t="shared" si="219"/>
        <v/>
      </c>
      <c r="J243" s="323">
        <f t="shared" si="181"/>
        <v>0</v>
      </c>
      <c r="K243" s="323">
        <f t="shared" si="182"/>
        <v>0</v>
      </c>
      <c r="L243" s="323">
        <f t="shared" si="193"/>
        <v>0</v>
      </c>
      <c r="M243" s="323">
        <f t="shared" si="194"/>
        <v>0</v>
      </c>
      <c r="N243" s="323">
        <f t="shared" si="174"/>
        <v>0</v>
      </c>
      <c r="O243" s="323">
        <f t="shared" si="175"/>
        <v>0</v>
      </c>
      <c r="P243" s="323">
        <f t="shared" si="195"/>
        <v>0</v>
      </c>
      <c r="Q243" s="323">
        <f t="shared" si="196"/>
        <v>0</v>
      </c>
      <c r="R243" s="323">
        <f t="shared" si="197"/>
        <v>0</v>
      </c>
      <c r="S243" s="323">
        <f t="shared" si="198"/>
        <v>0</v>
      </c>
      <c r="T243" s="323">
        <f t="shared" si="176"/>
        <v>0</v>
      </c>
      <c r="U243" s="323">
        <f t="shared" si="177"/>
        <v>0</v>
      </c>
      <c r="V243" s="323">
        <f t="shared" si="199"/>
        <v>0</v>
      </c>
      <c r="W243" s="323">
        <f t="shared" si="200"/>
        <v>0</v>
      </c>
      <c r="X243" s="323">
        <f t="shared" si="201"/>
        <v>0</v>
      </c>
      <c r="Y243" s="323">
        <f t="shared" si="202"/>
        <v>0</v>
      </c>
      <c r="Z243" s="323">
        <f t="shared" si="183"/>
        <v>0</v>
      </c>
      <c r="AA243" s="323">
        <f t="shared" si="184"/>
        <v>0</v>
      </c>
      <c r="AB243" s="323">
        <f t="shared" si="203"/>
        <v>0</v>
      </c>
      <c r="AC243" s="323">
        <f t="shared" si="204"/>
        <v>0</v>
      </c>
      <c r="AD243" s="323">
        <f t="shared" si="185"/>
        <v>0</v>
      </c>
      <c r="AE243" s="323">
        <f t="shared" si="186"/>
        <v>0</v>
      </c>
      <c r="AF243" s="323">
        <f t="shared" si="178"/>
        <v>0</v>
      </c>
      <c r="AG243" s="323">
        <f t="shared" si="179"/>
        <v>0</v>
      </c>
      <c r="AH243" s="323">
        <f t="shared" si="205"/>
        <v>0</v>
      </c>
      <c r="AI243" s="323">
        <f t="shared" si="206"/>
        <v>0</v>
      </c>
      <c r="AJ243" s="323">
        <f t="shared" si="207"/>
        <v>0</v>
      </c>
      <c r="AK243" s="323">
        <f t="shared" si="208"/>
        <v>0</v>
      </c>
      <c r="AL243" s="323">
        <f t="shared" si="209"/>
        <v>0</v>
      </c>
      <c r="AM243" s="323">
        <f t="shared" si="210"/>
        <v>0</v>
      </c>
      <c r="AN243" s="323">
        <f t="shared" si="211"/>
        <v>0</v>
      </c>
      <c r="AO243" s="323">
        <f t="shared" si="212"/>
        <v>0</v>
      </c>
      <c r="AP243" s="323">
        <f t="shared" si="213"/>
        <v>0</v>
      </c>
      <c r="AQ243" s="323">
        <f t="shared" si="214"/>
        <v>0</v>
      </c>
      <c r="AR243" s="323">
        <f t="shared" si="187"/>
        <v>0</v>
      </c>
      <c r="AS243" s="323">
        <f t="shared" si="188"/>
        <v>0</v>
      </c>
      <c r="AT243" s="323">
        <f t="shared" si="215"/>
        <v>0</v>
      </c>
      <c r="AU243" s="323">
        <f t="shared" si="216"/>
        <v>0</v>
      </c>
      <c r="AV243" s="323">
        <f t="shared" si="217"/>
        <v>0</v>
      </c>
      <c r="AW243" s="323">
        <f t="shared" si="218"/>
        <v>0</v>
      </c>
      <c r="AX243" s="323">
        <f t="shared" si="189"/>
        <v>0</v>
      </c>
      <c r="AY243" s="323">
        <f t="shared" si="190"/>
        <v>0</v>
      </c>
      <c r="AZ243" s="323">
        <f t="shared" si="191"/>
        <v>0</v>
      </c>
      <c r="BA243" s="323">
        <f t="shared" si="192"/>
        <v>0</v>
      </c>
    </row>
    <row r="244" spans="1:53" s="320" customFormat="1" ht="16.5" customHeight="1">
      <c r="A244" s="63" t="str">
        <f t="array" ref="A244">IF(C244&lt;&gt;0,SUM(($C$11:C244&lt;&gt;0)*1),"")</f>
        <v/>
      </c>
      <c r="B244" s="321"/>
      <c r="C244" s="321"/>
      <c r="D244" s="321"/>
      <c r="E244" s="443"/>
      <c r="F244" s="377"/>
      <c r="G244" s="379"/>
      <c r="H244" s="379"/>
      <c r="I244" s="63" t="str">
        <f t="shared" si="219"/>
        <v/>
      </c>
      <c r="J244" s="323">
        <f t="shared" si="181"/>
        <v>0</v>
      </c>
      <c r="K244" s="323">
        <f t="shared" si="182"/>
        <v>0</v>
      </c>
      <c r="L244" s="323">
        <f t="shared" si="193"/>
        <v>0</v>
      </c>
      <c r="M244" s="323">
        <f t="shared" si="194"/>
        <v>0</v>
      </c>
      <c r="N244" s="323">
        <f t="shared" si="174"/>
        <v>0</v>
      </c>
      <c r="O244" s="323">
        <f t="shared" si="175"/>
        <v>0</v>
      </c>
      <c r="P244" s="323">
        <f t="shared" si="195"/>
        <v>0</v>
      </c>
      <c r="Q244" s="323">
        <f t="shared" si="196"/>
        <v>0</v>
      </c>
      <c r="R244" s="323">
        <f t="shared" si="197"/>
        <v>0</v>
      </c>
      <c r="S244" s="323">
        <f t="shared" si="198"/>
        <v>0</v>
      </c>
      <c r="T244" s="323">
        <f t="shared" si="176"/>
        <v>0</v>
      </c>
      <c r="U244" s="323">
        <f t="shared" si="177"/>
        <v>0</v>
      </c>
      <c r="V244" s="323">
        <f t="shared" si="199"/>
        <v>0</v>
      </c>
      <c r="W244" s="323">
        <f t="shared" si="200"/>
        <v>0</v>
      </c>
      <c r="X244" s="323">
        <f t="shared" si="201"/>
        <v>0</v>
      </c>
      <c r="Y244" s="323">
        <f t="shared" si="202"/>
        <v>0</v>
      </c>
      <c r="Z244" s="323">
        <f t="shared" si="183"/>
        <v>0</v>
      </c>
      <c r="AA244" s="323">
        <f t="shared" si="184"/>
        <v>0</v>
      </c>
      <c r="AB244" s="323">
        <f t="shared" si="203"/>
        <v>0</v>
      </c>
      <c r="AC244" s="323">
        <f t="shared" si="204"/>
        <v>0</v>
      </c>
      <c r="AD244" s="323">
        <f t="shared" si="185"/>
        <v>0</v>
      </c>
      <c r="AE244" s="323">
        <f t="shared" si="186"/>
        <v>0</v>
      </c>
      <c r="AF244" s="323">
        <f t="shared" si="178"/>
        <v>0</v>
      </c>
      <c r="AG244" s="323">
        <f t="shared" si="179"/>
        <v>0</v>
      </c>
      <c r="AH244" s="323">
        <f t="shared" si="205"/>
        <v>0</v>
      </c>
      <c r="AI244" s="323">
        <f t="shared" si="206"/>
        <v>0</v>
      </c>
      <c r="AJ244" s="323">
        <f t="shared" si="207"/>
        <v>0</v>
      </c>
      <c r="AK244" s="323">
        <f t="shared" si="208"/>
        <v>0</v>
      </c>
      <c r="AL244" s="323">
        <f t="shared" si="209"/>
        <v>0</v>
      </c>
      <c r="AM244" s="323">
        <f t="shared" si="210"/>
        <v>0</v>
      </c>
      <c r="AN244" s="323">
        <f t="shared" si="211"/>
        <v>0</v>
      </c>
      <c r="AO244" s="323">
        <f t="shared" si="212"/>
        <v>0</v>
      </c>
      <c r="AP244" s="323">
        <f t="shared" si="213"/>
        <v>0</v>
      </c>
      <c r="AQ244" s="323">
        <f t="shared" si="214"/>
        <v>0</v>
      </c>
      <c r="AR244" s="323">
        <f t="shared" si="187"/>
        <v>0</v>
      </c>
      <c r="AS244" s="323">
        <f t="shared" si="188"/>
        <v>0</v>
      </c>
      <c r="AT244" s="323">
        <f t="shared" si="215"/>
        <v>0</v>
      </c>
      <c r="AU244" s="323">
        <f t="shared" si="216"/>
        <v>0</v>
      </c>
      <c r="AV244" s="323">
        <f t="shared" si="217"/>
        <v>0</v>
      </c>
      <c r="AW244" s="323">
        <f t="shared" si="218"/>
        <v>0</v>
      </c>
      <c r="AX244" s="323">
        <f t="shared" si="189"/>
        <v>0</v>
      </c>
      <c r="AY244" s="323">
        <f t="shared" si="190"/>
        <v>0</v>
      </c>
      <c r="AZ244" s="323">
        <f t="shared" si="191"/>
        <v>0</v>
      </c>
      <c r="BA244" s="323">
        <f t="shared" si="192"/>
        <v>0</v>
      </c>
    </row>
    <row r="245" spans="1:53" s="320" customFormat="1" ht="16.5" customHeight="1">
      <c r="A245" s="63" t="str">
        <f t="array" ref="A245">IF(C245&lt;&gt;0,SUM(($C$11:C245&lt;&gt;0)*1),"")</f>
        <v/>
      </c>
      <c r="B245" s="321"/>
      <c r="C245" s="321"/>
      <c r="D245" s="321"/>
      <c r="E245" s="443"/>
      <c r="F245" s="377"/>
      <c r="G245" s="379"/>
      <c r="H245" s="379"/>
      <c r="I245" s="63" t="str">
        <f t="shared" si="219"/>
        <v/>
      </c>
      <c r="J245" s="323">
        <f t="shared" si="181"/>
        <v>0</v>
      </c>
      <c r="K245" s="323">
        <f t="shared" si="182"/>
        <v>0</v>
      </c>
      <c r="L245" s="323">
        <f t="shared" si="193"/>
        <v>0</v>
      </c>
      <c r="M245" s="323">
        <f t="shared" si="194"/>
        <v>0</v>
      </c>
      <c r="N245" s="323">
        <f t="shared" si="174"/>
        <v>0</v>
      </c>
      <c r="O245" s="323">
        <f t="shared" si="175"/>
        <v>0</v>
      </c>
      <c r="P245" s="323">
        <f t="shared" si="195"/>
        <v>0</v>
      </c>
      <c r="Q245" s="323">
        <f t="shared" si="196"/>
        <v>0</v>
      </c>
      <c r="R245" s="323">
        <f t="shared" si="197"/>
        <v>0</v>
      </c>
      <c r="S245" s="323">
        <f t="shared" si="198"/>
        <v>0</v>
      </c>
      <c r="T245" s="323">
        <f t="shared" si="176"/>
        <v>0</v>
      </c>
      <c r="U245" s="323">
        <f t="shared" si="177"/>
        <v>0</v>
      </c>
      <c r="V245" s="323">
        <f t="shared" si="199"/>
        <v>0</v>
      </c>
      <c r="W245" s="323">
        <f t="shared" si="200"/>
        <v>0</v>
      </c>
      <c r="X245" s="323">
        <f t="shared" si="201"/>
        <v>0</v>
      </c>
      <c r="Y245" s="323">
        <f t="shared" si="202"/>
        <v>0</v>
      </c>
      <c r="Z245" s="323">
        <f t="shared" si="183"/>
        <v>0</v>
      </c>
      <c r="AA245" s="323">
        <f t="shared" si="184"/>
        <v>0</v>
      </c>
      <c r="AB245" s="323">
        <f t="shared" si="203"/>
        <v>0</v>
      </c>
      <c r="AC245" s="323">
        <f t="shared" si="204"/>
        <v>0</v>
      </c>
      <c r="AD245" s="323">
        <f t="shared" si="185"/>
        <v>0</v>
      </c>
      <c r="AE245" s="323">
        <f t="shared" si="186"/>
        <v>0</v>
      </c>
      <c r="AF245" s="323">
        <f t="shared" si="178"/>
        <v>0</v>
      </c>
      <c r="AG245" s="323">
        <f t="shared" si="179"/>
        <v>0</v>
      </c>
      <c r="AH245" s="323">
        <f t="shared" si="205"/>
        <v>0</v>
      </c>
      <c r="AI245" s="323">
        <f t="shared" si="206"/>
        <v>0</v>
      </c>
      <c r="AJ245" s="323">
        <f t="shared" si="207"/>
        <v>0</v>
      </c>
      <c r="AK245" s="323">
        <f t="shared" si="208"/>
        <v>0</v>
      </c>
      <c r="AL245" s="323">
        <f t="shared" si="209"/>
        <v>0</v>
      </c>
      <c r="AM245" s="323">
        <f t="shared" si="210"/>
        <v>0</v>
      </c>
      <c r="AN245" s="323">
        <f t="shared" si="211"/>
        <v>0</v>
      </c>
      <c r="AO245" s="323">
        <f t="shared" si="212"/>
        <v>0</v>
      </c>
      <c r="AP245" s="323">
        <f t="shared" si="213"/>
        <v>0</v>
      </c>
      <c r="AQ245" s="323">
        <f t="shared" si="214"/>
        <v>0</v>
      </c>
      <c r="AR245" s="323">
        <f t="shared" si="187"/>
        <v>0</v>
      </c>
      <c r="AS245" s="323">
        <f t="shared" si="188"/>
        <v>0</v>
      </c>
      <c r="AT245" s="323">
        <f t="shared" si="215"/>
        <v>0</v>
      </c>
      <c r="AU245" s="323">
        <f t="shared" si="216"/>
        <v>0</v>
      </c>
      <c r="AV245" s="323">
        <f t="shared" si="217"/>
        <v>0</v>
      </c>
      <c r="AW245" s="323">
        <f t="shared" si="218"/>
        <v>0</v>
      </c>
      <c r="AX245" s="323">
        <f t="shared" si="189"/>
        <v>0</v>
      </c>
      <c r="AY245" s="323">
        <f t="shared" si="190"/>
        <v>0</v>
      </c>
      <c r="AZ245" s="323">
        <f t="shared" si="191"/>
        <v>0</v>
      </c>
      <c r="BA245" s="323">
        <f t="shared" si="192"/>
        <v>0</v>
      </c>
    </row>
    <row r="246" spans="1:53" s="320" customFormat="1" ht="16.5" customHeight="1">
      <c r="A246" s="63" t="str">
        <f t="array" ref="A246">IF(C246&lt;&gt;0,SUM(($C$11:C246&lt;&gt;0)*1),"")</f>
        <v/>
      </c>
      <c r="B246" s="321"/>
      <c r="C246" s="321"/>
      <c r="D246" s="321"/>
      <c r="E246" s="443"/>
      <c r="F246" s="377"/>
      <c r="G246" s="379"/>
      <c r="H246" s="379"/>
      <c r="I246" s="63" t="str">
        <f t="shared" si="219"/>
        <v/>
      </c>
      <c r="J246" s="323">
        <f t="shared" si="181"/>
        <v>0</v>
      </c>
      <c r="K246" s="323">
        <f t="shared" si="182"/>
        <v>0</v>
      </c>
      <c r="L246" s="323">
        <f t="shared" si="193"/>
        <v>0</v>
      </c>
      <c r="M246" s="323">
        <f t="shared" si="194"/>
        <v>0</v>
      </c>
      <c r="N246" s="323">
        <f t="shared" si="174"/>
        <v>0</v>
      </c>
      <c r="O246" s="323">
        <f t="shared" si="175"/>
        <v>0</v>
      </c>
      <c r="P246" s="323">
        <f t="shared" si="195"/>
        <v>0</v>
      </c>
      <c r="Q246" s="323">
        <f t="shared" si="196"/>
        <v>0</v>
      </c>
      <c r="R246" s="323">
        <f t="shared" si="197"/>
        <v>0</v>
      </c>
      <c r="S246" s="323">
        <f t="shared" si="198"/>
        <v>0</v>
      </c>
      <c r="T246" s="323">
        <f t="shared" si="176"/>
        <v>0</v>
      </c>
      <c r="U246" s="323">
        <f t="shared" si="177"/>
        <v>0</v>
      </c>
      <c r="V246" s="323">
        <f t="shared" si="199"/>
        <v>0</v>
      </c>
      <c r="W246" s="323">
        <f t="shared" si="200"/>
        <v>0</v>
      </c>
      <c r="X246" s="323">
        <f t="shared" si="201"/>
        <v>0</v>
      </c>
      <c r="Y246" s="323">
        <f t="shared" si="202"/>
        <v>0</v>
      </c>
      <c r="Z246" s="323">
        <f t="shared" si="183"/>
        <v>0</v>
      </c>
      <c r="AA246" s="323">
        <f t="shared" si="184"/>
        <v>0</v>
      </c>
      <c r="AB246" s="323">
        <f t="shared" si="203"/>
        <v>0</v>
      </c>
      <c r="AC246" s="323">
        <f t="shared" si="204"/>
        <v>0</v>
      </c>
      <c r="AD246" s="323">
        <f t="shared" si="185"/>
        <v>0</v>
      </c>
      <c r="AE246" s="323">
        <f t="shared" si="186"/>
        <v>0</v>
      </c>
      <c r="AF246" s="323">
        <f t="shared" si="178"/>
        <v>0</v>
      </c>
      <c r="AG246" s="323">
        <f t="shared" si="179"/>
        <v>0</v>
      </c>
      <c r="AH246" s="323">
        <f t="shared" si="205"/>
        <v>0</v>
      </c>
      <c r="AI246" s="323">
        <f t="shared" si="206"/>
        <v>0</v>
      </c>
      <c r="AJ246" s="323">
        <f t="shared" si="207"/>
        <v>0</v>
      </c>
      <c r="AK246" s="323">
        <f t="shared" si="208"/>
        <v>0</v>
      </c>
      <c r="AL246" s="323">
        <f t="shared" si="209"/>
        <v>0</v>
      </c>
      <c r="AM246" s="323">
        <f t="shared" si="210"/>
        <v>0</v>
      </c>
      <c r="AN246" s="323">
        <f t="shared" si="211"/>
        <v>0</v>
      </c>
      <c r="AO246" s="323">
        <f t="shared" si="212"/>
        <v>0</v>
      </c>
      <c r="AP246" s="323">
        <f t="shared" si="213"/>
        <v>0</v>
      </c>
      <c r="AQ246" s="323">
        <f t="shared" si="214"/>
        <v>0</v>
      </c>
      <c r="AR246" s="323">
        <f t="shared" si="187"/>
        <v>0</v>
      </c>
      <c r="AS246" s="323">
        <f t="shared" si="188"/>
        <v>0</v>
      </c>
      <c r="AT246" s="323">
        <f t="shared" si="215"/>
        <v>0</v>
      </c>
      <c r="AU246" s="323">
        <f t="shared" si="216"/>
        <v>0</v>
      </c>
      <c r="AV246" s="323">
        <f t="shared" si="217"/>
        <v>0</v>
      </c>
      <c r="AW246" s="323">
        <f t="shared" si="218"/>
        <v>0</v>
      </c>
      <c r="AX246" s="323">
        <f t="shared" si="189"/>
        <v>0</v>
      </c>
      <c r="AY246" s="323">
        <f t="shared" si="190"/>
        <v>0</v>
      </c>
      <c r="AZ246" s="323">
        <f t="shared" si="191"/>
        <v>0</v>
      </c>
      <c r="BA246" s="323">
        <f t="shared" si="192"/>
        <v>0</v>
      </c>
    </row>
    <row r="247" spans="1:53" s="320" customFormat="1" ht="16.5" customHeight="1">
      <c r="A247" s="63" t="str">
        <f t="array" ref="A247">IF(C247&lt;&gt;0,SUM(($C$11:C247&lt;&gt;0)*1),"")</f>
        <v/>
      </c>
      <c r="B247" s="321"/>
      <c r="C247" s="321"/>
      <c r="D247" s="321"/>
      <c r="E247" s="443"/>
      <c r="F247" s="377"/>
      <c r="G247" s="379"/>
      <c r="H247" s="379"/>
      <c r="I247" s="63" t="str">
        <f t="shared" si="219"/>
        <v/>
      </c>
      <c r="J247" s="323">
        <f t="shared" si="181"/>
        <v>0</v>
      </c>
      <c r="K247" s="323">
        <f t="shared" si="182"/>
        <v>0</v>
      </c>
      <c r="L247" s="323">
        <f t="shared" si="193"/>
        <v>0</v>
      </c>
      <c r="M247" s="323">
        <f t="shared" si="194"/>
        <v>0</v>
      </c>
      <c r="N247" s="323">
        <f t="shared" si="174"/>
        <v>0</v>
      </c>
      <c r="O247" s="323">
        <f t="shared" si="175"/>
        <v>0</v>
      </c>
      <c r="P247" s="323">
        <f t="shared" si="195"/>
        <v>0</v>
      </c>
      <c r="Q247" s="323">
        <f t="shared" si="196"/>
        <v>0</v>
      </c>
      <c r="R247" s="323">
        <f t="shared" si="197"/>
        <v>0</v>
      </c>
      <c r="S247" s="323">
        <f t="shared" si="198"/>
        <v>0</v>
      </c>
      <c r="T247" s="323">
        <f t="shared" si="176"/>
        <v>0</v>
      </c>
      <c r="U247" s="323">
        <f t="shared" si="177"/>
        <v>0</v>
      </c>
      <c r="V247" s="323">
        <f t="shared" si="199"/>
        <v>0</v>
      </c>
      <c r="W247" s="323">
        <f t="shared" si="200"/>
        <v>0</v>
      </c>
      <c r="X247" s="323">
        <f t="shared" si="201"/>
        <v>0</v>
      </c>
      <c r="Y247" s="323">
        <f t="shared" si="202"/>
        <v>0</v>
      </c>
      <c r="Z247" s="323">
        <f t="shared" si="183"/>
        <v>0</v>
      </c>
      <c r="AA247" s="323">
        <f t="shared" si="184"/>
        <v>0</v>
      </c>
      <c r="AB247" s="323">
        <f t="shared" si="203"/>
        <v>0</v>
      </c>
      <c r="AC247" s="323">
        <f t="shared" si="204"/>
        <v>0</v>
      </c>
      <c r="AD247" s="323">
        <f t="shared" si="185"/>
        <v>0</v>
      </c>
      <c r="AE247" s="323">
        <f t="shared" si="186"/>
        <v>0</v>
      </c>
      <c r="AF247" s="323">
        <f t="shared" si="178"/>
        <v>0</v>
      </c>
      <c r="AG247" s="323">
        <f t="shared" si="179"/>
        <v>0</v>
      </c>
      <c r="AH247" s="323">
        <f t="shared" si="205"/>
        <v>0</v>
      </c>
      <c r="AI247" s="323">
        <f t="shared" si="206"/>
        <v>0</v>
      </c>
      <c r="AJ247" s="323">
        <f t="shared" si="207"/>
        <v>0</v>
      </c>
      <c r="AK247" s="323">
        <f t="shared" si="208"/>
        <v>0</v>
      </c>
      <c r="AL247" s="323">
        <f t="shared" si="209"/>
        <v>0</v>
      </c>
      <c r="AM247" s="323">
        <f t="shared" si="210"/>
        <v>0</v>
      </c>
      <c r="AN247" s="323">
        <f t="shared" si="211"/>
        <v>0</v>
      </c>
      <c r="AO247" s="323">
        <f t="shared" si="212"/>
        <v>0</v>
      </c>
      <c r="AP247" s="323">
        <f t="shared" si="213"/>
        <v>0</v>
      </c>
      <c r="AQ247" s="323">
        <f t="shared" si="214"/>
        <v>0</v>
      </c>
      <c r="AR247" s="323">
        <f t="shared" si="187"/>
        <v>0</v>
      </c>
      <c r="AS247" s="323">
        <f t="shared" si="188"/>
        <v>0</v>
      </c>
      <c r="AT247" s="323">
        <f t="shared" si="215"/>
        <v>0</v>
      </c>
      <c r="AU247" s="323">
        <f t="shared" si="216"/>
        <v>0</v>
      </c>
      <c r="AV247" s="323">
        <f t="shared" si="217"/>
        <v>0</v>
      </c>
      <c r="AW247" s="323">
        <f t="shared" si="218"/>
        <v>0</v>
      </c>
      <c r="AX247" s="323">
        <f t="shared" si="189"/>
        <v>0</v>
      </c>
      <c r="AY247" s="323">
        <f t="shared" si="190"/>
        <v>0</v>
      </c>
      <c r="AZ247" s="323">
        <f t="shared" si="191"/>
        <v>0</v>
      </c>
      <c r="BA247" s="323">
        <f t="shared" si="192"/>
        <v>0</v>
      </c>
    </row>
    <row r="248" spans="1:53" s="320" customFormat="1" ht="16.5" customHeight="1">
      <c r="A248" s="63" t="str">
        <f t="array" ref="A248">IF(C248&lt;&gt;0,SUM(($C$11:C248&lt;&gt;0)*1),"")</f>
        <v/>
      </c>
      <c r="B248" s="321"/>
      <c r="C248" s="321"/>
      <c r="D248" s="321"/>
      <c r="E248" s="443"/>
      <c r="F248" s="377"/>
      <c r="G248" s="379"/>
      <c r="H248" s="379"/>
      <c r="I248" s="63" t="str">
        <f t="shared" si="219"/>
        <v/>
      </c>
      <c r="J248" s="323">
        <f t="shared" si="181"/>
        <v>0</v>
      </c>
      <c r="K248" s="323">
        <f t="shared" si="182"/>
        <v>0</v>
      </c>
      <c r="L248" s="323">
        <f t="shared" si="193"/>
        <v>0</v>
      </c>
      <c r="M248" s="323">
        <f t="shared" si="194"/>
        <v>0</v>
      </c>
      <c r="N248" s="323">
        <f t="shared" si="174"/>
        <v>0</v>
      </c>
      <c r="O248" s="323">
        <f t="shared" si="175"/>
        <v>0</v>
      </c>
      <c r="P248" s="323">
        <f t="shared" si="195"/>
        <v>0</v>
      </c>
      <c r="Q248" s="323">
        <f t="shared" si="196"/>
        <v>0</v>
      </c>
      <c r="R248" s="323">
        <f t="shared" si="197"/>
        <v>0</v>
      </c>
      <c r="S248" s="323">
        <f t="shared" si="198"/>
        <v>0</v>
      </c>
      <c r="T248" s="323">
        <f t="shared" si="176"/>
        <v>0</v>
      </c>
      <c r="U248" s="323">
        <f t="shared" si="177"/>
        <v>0</v>
      </c>
      <c r="V248" s="323">
        <f t="shared" si="199"/>
        <v>0</v>
      </c>
      <c r="W248" s="323">
        <f t="shared" si="200"/>
        <v>0</v>
      </c>
      <c r="X248" s="323">
        <f t="shared" si="201"/>
        <v>0</v>
      </c>
      <c r="Y248" s="323">
        <f t="shared" si="202"/>
        <v>0</v>
      </c>
      <c r="Z248" s="323">
        <f t="shared" si="183"/>
        <v>0</v>
      </c>
      <c r="AA248" s="323">
        <f t="shared" si="184"/>
        <v>0</v>
      </c>
      <c r="AB248" s="323">
        <f t="shared" si="203"/>
        <v>0</v>
      </c>
      <c r="AC248" s="323">
        <f t="shared" si="204"/>
        <v>0</v>
      </c>
      <c r="AD248" s="323">
        <f t="shared" si="185"/>
        <v>0</v>
      </c>
      <c r="AE248" s="323">
        <f t="shared" si="186"/>
        <v>0</v>
      </c>
      <c r="AF248" s="323">
        <f t="shared" si="178"/>
        <v>0</v>
      </c>
      <c r="AG248" s="323">
        <f t="shared" si="179"/>
        <v>0</v>
      </c>
      <c r="AH248" s="323">
        <f t="shared" si="205"/>
        <v>0</v>
      </c>
      <c r="AI248" s="323">
        <f t="shared" si="206"/>
        <v>0</v>
      </c>
      <c r="AJ248" s="323">
        <f t="shared" si="207"/>
        <v>0</v>
      </c>
      <c r="AK248" s="323">
        <f t="shared" si="208"/>
        <v>0</v>
      </c>
      <c r="AL248" s="323">
        <f t="shared" si="209"/>
        <v>0</v>
      </c>
      <c r="AM248" s="323">
        <f t="shared" si="210"/>
        <v>0</v>
      </c>
      <c r="AN248" s="323">
        <f t="shared" si="211"/>
        <v>0</v>
      </c>
      <c r="AO248" s="323">
        <f t="shared" si="212"/>
        <v>0</v>
      </c>
      <c r="AP248" s="323">
        <f t="shared" si="213"/>
        <v>0</v>
      </c>
      <c r="AQ248" s="323">
        <f t="shared" si="214"/>
        <v>0</v>
      </c>
      <c r="AR248" s="323">
        <f t="shared" si="187"/>
        <v>0</v>
      </c>
      <c r="AS248" s="323">
        <f t="shared" si="188"/>
        <v>0</v>
      </c>
      <c r="AT248" s="323">
        <f t="shared" si="215"/>
        <v>0</v>
      </c>
      <c r="AU248" s="323">
        <f t="shared" si="216"/>
        <v>0</v>
      </c>
      <c r="AV248" s="323">
        <f t="shared" si="217"/>
        <v>0</v>
      </c>
      <c r="AW248" s="323">
        <f t="shared" si="218"/>
        <v>0</v>
      </c>
      <c r="AX248" s="323">
        <f t="shared" si="189"/>
        <v>0</v>
      </c>
      <c r="AY248" s="323">
        <f t="shared" si="190"/>
        <v>0</v>
      </c>
      <c r="AZ248" s="323">
        <f t="shared" si="191"/>
        <v>0</v>
      </c>
      <c r="BA248" s="323">
        <f t="shared" si="192"/>
        <v>0</v>
      </c>
    </row>
    <row r="249" spans="1:53" s="320" customFormat="1" ht="16.5" customHeight="1">
      <c r="A249" s="63" t="str">
        <f t="array" ref="A249">IF(C249&lt;&gt;0,SUM(($C$11:C249&lt;&gt;0)*1),"")</f>
        <v/>
      </c>
      <c r="B249" s="321"/>
      <c r="C249" s="321"/>
      <c r="D249" s="321"/>
      <c r="E249" s="443"/>
      <c r="F249" s="377"/>
      <c r="G249" s="379"/>
      <c r="H249" s="379"/>
      <c r="I249" s="63" t="str">
        <f t="shared" si="219"/>
        <v/>
      </c>
      <c r="J249" s="323">
        <f t="shared" si="181"/>
        <v>0</v>
      </c>
      <c r="K249" s="323">
        <f t="shared" si="182"/>
        <v>0</v>
      </c>
      <c r="L249" s="323">
        <f t="shared" si="193"/>
        <v>0</v>
      </c>
      <c r="M249" s="323">
        <f t="shared" si="194"/>
        <v>0</v>
      </c>
      <c r="N249" s="323">
        <f t="shared" si="174"/>
        <v>0</v>
      </c>
      <c r="O249" s="323">
        <f t="shared" si="175"/>
        <v>0</v>
      </c>
      <c r="P249" s="323">
        <f t="shared" si="195"/>
        <v>0</v>
      </c>
      <c r="Q249" s="323">
        <f t="shared" si="196"/>
        <v>0</v>
      </c>
      <c r="R249" s="323">
        <f t="shared" si="197"/>
        <v>0</v>
      </c>
      <c r="S249" s="323">
        <f t="shared" si="198"/>
        <v>0</v>
      </c>
      <c r="T249" s="323">
        <f t="shared" si="176"/>
        <v>0</v>
      </c>
      <c r="U249" s="323">
        <f t="shared" si="177"/>
        <v>0</v>
      </c>
      <c r="V249" s="323">
        <f t="shared" si="199"/>
        <v>0</v>
      </c>
      <c r="W249" s="323">
        <f t="shared" si="200"/>
        <v>0</v>
      </c>
      <c r="X249" s="323">
        <f t="shared" si="201"/>
        <v>0</v>
      </c>
      <c r="Y249" s="323">
        <f t="shared" si="202"/>
        <v>0</v>
      </c>
      <c r="Z249" s="323">
        <f t="shared" si="183"/>
        <v>0</v>
      </c>
      <c r="AA249" s="323">
        <f t="shared" si="184"/>
        <v>0</v>
      </c>
      <c r="AB249" s="323">
        <f t="shared" si="203"/>
        <v>0</v>
      </c>
      <c r="AC249" s="323">
        <f t="shared" si="204"/>
        <v>0</v>
      </c>
      <c r="AD249" s="323">
        <f t="shared" si="185"/>
        <v>0</v>
      </c>
      <c r="AE249" s="323">
        <f t="shared" si="186"/>
        <v>0</v>
      </c>
      <c r="AF249" s="323">
        <f t="shared" si="178"/>
        <v>0</v>
      </c>
      <c r="AG249" s="323">
        <f t="shared" si="179"/>
        <v>0</v>
      </c>
      <c r="AH249" s="323">
        <f t="shared" si="205"/>
        <v>0</v>
      </c>
      <c r="AI249" s="323">
        <f t="shared" si="206"/>
        <v>0</v>
      </c>
      <c r="AJ249" s="323">
        <f t="shared" si="207"/>
        <v>0</v>
      </c>
      <c r="AK249" s="323">
        <f t="shared" si="208"/>
        <v>0</v>
      </c>
      <c r="AL249" s="323">
        <f t="shared" si="209"/>
        <v>0</v>
      </c>
      <c r="AM249" s="323">
        <f t="shared" si="210"/>
        <v>0</v>
      </c>
      <c r="AN249" s="323">
        <f t="shared" si="211"/>
        <v>0</v>
      </c>
      <c r="AO249" s="323">
        <f t="shared" si="212"/>
        <v>0</v>
      </c>
      <c r="AP249" s="323">
        <f t="shared" si="213"/>
        <v>0</v>
      </c>
      <c r="AQ249" s="323">
        <f t="shared" si="214"/>
        <v>0</v>
      </c>
      <c r="AR249" s="323">
        <f t="shared" si="187"/>
        <v>0</v>
      </c>
      <c r="AS249" s="323">
        <f t="shared" si="188"/>
        <v>0</v>
      </c>
      <c r="AT249" s="323">
        <f t="shared" si="215"/>
        <v>0</v>
      </c>
      <c r="AU249" s="323">
        <f t="shared" si="216"/>
        <v>0</v>
      </c>
      <c r="AV249" s="323">
        <f t="shared" si="217"/>
        <v>0</v>
      </c>
      <c r="AW249" s="323">
        <f t="shared" si="218"/>
        <v>0</v>
      </c>
      <c r="AX249" s="323">
        <f t="shared" si="189"/>
        <v>0</v>
      </c>
      <c r="AY249" s="323">
        <f t="shared" si="190"/>
        <v>0</v>
      </c>
      <c r="AZ249" s="323">
        <f t="shared" si="191"/>
        <v>0</v>
      </c>
      <c r="BA249" s="323">
        <f t="shared" si="192"/>
        <v>0</v>
      </c>
    </row>
    <row r="250" spans="1:53" s="320" customFormat="1" ht="16.5" customHeight="1">
      <c r="A250" s="63" t="str">
        <f t="array" ref="A250">IF(C250&lt;&gt;0,SUM(($C$11:C250&lt;&gt;0)*1),"")</f>
        <v/>
      </c>
      <c r="B250" s="321"/>
      <c r="C250" s="321"/>
      <c r="D250" s="321"/>
      <c r="E250" s="443"/>
      <c r="F250" s="377"/>
      <c r="G250" s="379"/>
      <c r="H250" s="379"/>
      <c r="I250" s="63" t="str">
        <f t="shared" si="219"/>
        <v/>
      </c>
      <c r="J250" s="323">
        <f t="shared" si="181"/>
        <v>0</v>
      </c>
      <c r="K250" s="323">
        <f t="shared" si="182"/>
        <v>0</v>
      </c>
      <c r="L250" s="323">
        <f t="shared" si="193"/>
        <v>0</v>
      </c>
      <c r="M250" s="323">
        <f t="shared" si="194"/>
        <v>0</v>
      </c>
      <c r="N250" s="323">
        <f t="shared" si="174"/>
        <v>0</v>
      </c>
      <c r="O250" s="323">
        <f t="shared" si="175"/>
        <v>0</v>
      </c>
      <c r="P250" s="323">
        <f t="shared" si="195"/>
        <v>0</v>
      </c>
      <c r="Q250" s="323">
        <f t="shared" si="196"/>
        <v>0</v>
      </c>
      <c r="R250" s="323">
        <f t="shared" si="197"/>
        <v>0</v>
      </c>
      <c r="S250" s="323">
        <f t="shared" si="198"/>
        <v>0</v>
      </c>
      <c r="T250" s="323">
        <f t="shared" si="176"/>
        <v>0</v>
      </c>
      <c r="U250" s="323">
        <f t="shared" si="177"/>
        <v>0</v>
      </c>
      <c r="V250" s="323">
        <f t="shared" si="199"/>
        <v>0</v>
      </c>
      <c r="W250" s="323">
        <f t="shared" si="200"/>
        <v>0</v>
      </c>
      <c r="X250" s="323">
        <f t="shared" si="201"/>
        <v>0</v>
      </c>
      <c r="Y250" s="323">
        <f t="shared" si="202"/>
        <v>0</v>
      </c>
      <c r="Z250" s="323">
        <f t="shared" si="183"/>
        <v>0</v>
      </c>
      <c r="AA250" s="323">
        <f t="shared" si="184"/>
        <v>0</v>
      </c>
      <c r="AB250" s="323">
        <f t="shared" si="203"/>
        <v>0</v>
      </c>
      <c r="AC250" s="323">
        <f t="shared" si="204"/>
        <v>0</v>
      </c>
      <c r="AD250" s="323">
        <f t="shared" si="185"/>
        <v>0</v>
      </c>
      <c r="AE250" s="323">
        <f t="shared" si="186"/>
        <v>0</v>
      </c>
      <c r="AF250" s="323">
        <f t="shared" si="178"/>
        <v>0</v>
      </c>
      <c r="AG250" s="323">
        <f t="shared" si="179"/>
        <v>0</v>
      </c>
      <c r="AH250" s="323">
        <f t="shared" si="205"/>
        <v>0</v>
      </c>
      <c r="AI250" s="323">
        <f t="shared" si="206"/>
        <v>0</v>
      </c>
      <c r="AJ250" s="323">
        <f t="shared" si="207"/>
        <v>0</v>
      </c>
      <c r="AK250" s="323">
        <f t="shared" si="208"/>
        <v>0</v>
      </c>
      <c r="AL250" s="323">
        <f t="shared" si="209"/>
        <v>0</v>
      </c>
      <c r="AM250" s="323">
        <f t="shared" si="210"/>
        <v>0</v>
      </c>
      <c r="AN250" s="323">
        <f t="shared" si="211"/>
        <v>0</v>
      </c>
      <c r="AO250" s="323">
        <f t="shared" si="212"/>
        <v>0</v>
      </c>
      <c r="AP250" s="323">
        <f t="shared" si="213"/>
        <v>0</v>
      </c>
      <c r="AQ250" s="323">
        <f t="shared" si="214"/>
        <v>0</v>
      </c>
      <c r="AR250" s="323">
        <f t="shared" si="187"/>
        <v>0</v>
      </c>
      <c r="AS250" s="323">
        <f t="shared" si="188"/>
        <v>0</v>
      </c>
      <c r="AT250" s="323">
        <f t="shared" si="215"/>
        <v>0</v>
      </c>
      <c r="AU250" s="323">
        <f t="shared" si="216"/>
        <v>0</v>
      </c>
      <c r="AV250" s="323">
        <f t="shared" si="217"/>
        <v>0</v>
      </c>
      <c r="AW250" s="323">
        <f t="shared" si="218"/>
        <v>0</v>
      </c>
      <c r="AX250" s="323">
        <f t="shared" si="189"/>
        <v>0</v>
      </c>
      <c r="AY250" s="323">
        <f t="shared" si="190"/>
        <v>0</v>
      </c>
      <c r="AZ250" s="323">
        <f t="shared" si="191"/>
        <v>0</v>
      </c>
      <c r="BA250" s="323">
        <f t="shared" si="192"/>
        <v>0</v>
      </c>
    </row>
    <row r="251" spans="1:53" s="320" customFormat="1" ht="16.5" customHeight="1">
      <c r="A251" s="63" t="str">
        <f t="array" ref="A251">IF(C251&lt;&gt;0,SUM(($C$11:C251&lt;&gt;0)*1),"")</f>
        <v/>
      </c>
      <c r="B251" s="321"/>
      <c r="C251" s="321"/>
      <c r="D251" s="321"/>
      <c r="E251" s="443"/>
      <c r="F251" s="377"/>
      <c r="G251" s="379"/>
      <c r="H251" s="379"/>
      <c r="I251" s="63" t="str">
        <f t="shared" si="219"/>
        <v/>
      </c>
      <c r="J251" s="323">
        <f t="shared" si="181"/>
        <v>0</v>
      </c>
      <c r="K251" s="323">
        <f t="shared" si="182"/>
        <v>0</v>
      </c>
      <c r="L251" s="323">
        <f t="shared" si="193"/>
        <v>0</v>
      </c>
      <c r="M251" s="323">
        <f t="shared" si="194"/>
        <v>0</v>
      </c>
      <c r="N251" s="323">
        <f t="shared" si="174"/>
        <v>0</v>
      </c>
      <c r="O251" s="323">
        <f t="shared" si="175"/>
        <v>0</v>
      </c>
      <c r="P251" s="323">
        <f t="shared" si="195"/>
        <v>0</v>
      </c>
      <c r="Q251" s="323">
        <f t="shared" si="196"/>
        <v>0</v>
      </c>
      <c r="R251" s="323">
        <f t="shared" si="197"/>
        <v>0</v>
      </c>
      <c r="S251" s="323">
        <f t="shared" si="198"/>
        <v>0</v>
      </c>
      <c r="T251" s="323">
        <f t="shared" si="176"/>
        <v>0</v>
      </c>
      <c r="U251" s="323">
        <f t="shared" si="177"/>
        <v>0</v>
      </c>
      <c r="V251" s="323">
        <f t="shared" si="199"/>
        <v>0</v>
      </c>
      <c r="W251" s="323">
        <f t="shared" si="200"/>
        <v>0</v>
      </c>
      <c r="X251" s="323">
        <f t="shared" si="201"/>
        <v>0</v>
      </c>
      <c r="Y251" s="323">
        <f t="shared" si="202"/>
        <v>0</v>
      </c>
      <c r="Z251" s="323">
        <f t="shared" si="183"/>
        <v>0</v>
      </c>
      <c r="AA251" s="323">
        <f t="shared" si="184"/>
        <v>0</v>
      </c>
      <c r="AB251" s="323">
        <f t="shared" si="203"/>
        <v>0</v>
      </c>
      <c r="AC251" s="323">
        <f t="shared" si="204"/>
        <v>0</v>
      </c>
      <c r="AD251" s="323">
        <f t="shared" si="185"/>
        <v>0</v>
      </c>
      <c r="AE251" s="323">
        <f t="shared" si="186"/>
        <v>0</v>
      </c>
      <c r="AF251" s="323">
        <f t="shared" si="178"/>
        <v>0</v>
      </c>
      <c r="AG251" s="323">
        <f t="shared" si="179"/>
        <v>0</v>
      </c>
      <c r="AH251" s="323">
        <f t="shared" si="205"/>
        <v>0</v>
      </c>
      <c r="AI251" s="323">
        <f t="shared" si="206"/>
        <v>0</v>
      </c>
      <c r="AJ251" s="323">
        <f t="shared" si="207"/>
        <v>0</v>
      </c>
      <c r="AK251" s="323">
        <f t="shared" si="208"/>
        <v>0</v>
      </c>
      <c r="AL251" s="323">
        <f t="shared" si="209"/>
        <v>0</v>
      </c>
      <c r="AM251" s="323">
        <f t="shared" si="210"/>
        <v>0</v>
      </c>
      <c r="AN251" s="323">
        <f t="shared" si="211"/>
        <v>0</v>
      </c>
      <c r="AO251" s="323">
        <f t="shared" si="212"/>
        <v>0</v>
      </c>
      <c r="AP251" s="323">
        <f t="shared" si="213"/>
        <v>0</v>
      </c>
      <c r="AQ251" s="323">
        <f t="shared" si="214"/>
        <v>0</v>
      </c>
      <c r="AR251" s="323">
        <f t="shared" si="187"/>
        <v>0</v>
      </c>
      <c r="AS251" s="323">
        <f t="shared" si="188"/>
        <v>0</v>
      </c>
      <c r="AT251" s="323">
        <f t="shared" si="215"/>
        <v>0</v>
      </c>
      <c r="AU251" s="323">
        <f t="shared" si="216"/>
        <v>0</v>
      </c>
      <c r="AV251" s="323">
        <f t="shared" si="217"/>
        <v>0</v>
      </c>
      <c r="AW251" s="323">
        <f t="shared" si="218"/>
        <v>0</v>
      </c>
      <c r="AX251" s="323">
        <f t="shared" si="189"/>
        <v>0</v>
      </c>
      <c r="AY251" s="323">
        <f t="shared" si="190"/>
        <v>0</v>
      </c>
      <c r="AZ251" s="323">
        <f t="shared" si="191"/>
        <v>0</v>
      </c>
      <c r="BA251" s="323">
        <f t="shared" si="192"/>
        <v>0</v>
      </c>
    </row>
    <row r="252" spans="1:53" s="320" customFormat="1" ht="16.5" customHeight="1">
      <c r="A252" s="63" t="str">
        <f t="array" ref="A252">IF(C252&lt;&gt;0,SUM(($C$11:C252&lt;&gt;0)*1),"")</f>
        <v/>
      </c>
      <c r="B252" s="321"/>
      <c r="C252" s="321"/>
      <c r="D252" s="321"/>
      <c r="E252" s="443"/>
      <c r="F252" s="377"/>
      <c r="G252" s="379"/>
      <c r="H252" s="379"/>
      <c r="I252" s="63" t="str">
        <f t="shared" si="219"/>
        <v/>
      </c>
      <c r="J252" s="323">
        <f t="shared" si="181"/>
        <v>0</v>
      </c>
      <c r="K252" s="323">
        <f t="shared" si="182"/>
        <v>0</v>
      </c>
      <c r="L252" s="323">
        <f t="shared" si="193"/>
        <v>0</v>
      </c>
      <c r="M252" s="323">
        <f t="shared" si="194"/>
        <v>0</v>
      </c>
      <c r="N252" s="323">
        <f t="shared" si="174"/>
        <v>0</v>
      </c>
      <c r="O252" s="323">
        <f t="shared" si="175"/>
        <v>0</v>
      </c>
      <c r="P252" s="323">
        <f t="shared" si="195"/>
        <v>0</v>
      </c>
      <c r="Q252" s="323">
        <f t="shared" si="196"/>
        <v>0</v>
      </c>
      <c r="R252" s="323">
        <f t="shared" si="197"/>
        <v>0</v>
      </c>
      <c r="S252" s="323">
        <f t="shared" si="198"/>
        <v>0</v>
      </c>
      <c r="T252" s="323">
        <f t="shared" si="176"/>
        <v>0</v>
      </c>
      <c r="U252" s="323">
        <f t="shared" si="177"/>
        <v>0</v>
      </c>
      <c r="V252" s="323">
        <f t="shared" si="199"/>
        <v>0</v>
      </c>
      <c r="W252" s="323">
        <f t="shared" si="200"/>
        <v>0</v>
      </c>
      <c r="X252" s="323">
        <f t="shared" si="201"/>
        <v>0</v>
      </c>
      <c r="Y252" s="323">
        <f t="shared" si="202"/>
        <v>0</v>
      </c>
      <c r="Z252" s="323">
        <f t="shared" si="183"/>
        <v>0</v>
      </c>
      <c r="AA252" s="323">
        <f t="shared" si="184"/>
        <v>0</v>
      </c>
      <c r="AB252" s="323">
        <f t="shared" si="203"/>
        <v>0</v>
      </c>
      <c r="AC252" s="323">
        <f t="shared" si="204"/>
        <v>0</v>
      </c>
      <c r="AD252" s="323">
        <f t="shared" si="185"/>
        <v>0</v>
      </c>
      <c r="AE252" s="323">
        <f t="shared" si="186"/>
        <v>0</v>
      </c>
      <c r="AF252" s="323">
        <f t="shared" si="178"/>
        <v>0</v>
      </c>
      <c r="AG252" s="323">
        <f t="shared" si="179"/>
        <v>0</v>
      </c>
      <c r="AH252" s="323">
        <f t="shared" si="205"/>
        <v>0</v>
      </c>
      <c r="AI252" s="323">
        <f t="shared" si="206"/>
        <v>0</v>
      </c>
      <c r="AJ252" s="323">
        <f t="shared" si="207"/>
        <v>0</v>
      </c>
      <c r="AK252" s="323">
        <f t="shared" si="208"/>
        <v>0</v>
      </c>
      <c r="AL252" s="323">
        <f t="shared" si="209"/>
        <v>0</v>
      </c>
      <c r="AM252" s="323">
        <f t="shared" si="210"/>
        <v>0</v>
      </c>
      <c r="AN252" s="323">
        <f t="shared" si="211"/>
        <v>0</v>
      </c>
      <c r="AO252" s="323">
        <f t="shared" si="212"/>
        <v>0</v>
      </c>
      <c r="AP252" s="323">
        <f t="shared" si="213"/>
        <v>0</v>
      </c>
      <c r="AQ252" s="323">
        <f t="shared" si="214"/>
        <v>0</v>
      </c>
      <c r="AR252" s="323">
        <f t="shared" si="187"/>
        <v>0</v>
      </c>
      <c r="AS252" s="323">
        <f t="shared" si="188"/>
        <v>0</v>
      </c>
      <c r="AT252" s="323">
        <f t="shared" si="215"/>
        <v>0</v>
      </c>
      <c r="AU252" s="323">
        <f t="shared" si="216"/>
        <v>0</v>
      </c>
      <c r="AV252" s="323">
        <f t="shared" si="217"/>
        <v>0</v>
      </c>
      <c r="AW252" s="323">
        <f t="shared" si="218"/>
        <v>0</v>
      </c>
      <c r="AX252" s="323">
        <f t="shared" si="189"/>
        <v>0</v>
      </c>
      <c r="AY252" s="323">
        <f t="shared" si="190"/>
        <v>0</v>
      </c>
      <c r="AZ252" s="323">
        <f t="shared" si="191"/>
        <v>0</v>
      </c>
      <c r="BA252" s="323">
        <f t="shared" si="192"/>
        <v>0</v>
      </c>
    </row>
    <row r="253" spans="1:53" s="320" customFormat="1" ht="16.5" customHeight="1">
      <c r="A253" s="63" t="str">
        <f t="array" ref="A253">IF(C253&lt;&gt;0,SUM(($C$11:C253&lt;&gt;0)*1),"")</f>
        <v/>
      </c>
      <c r="B253" s="321"/>
      <c r="C253" s="321"/>
      <c r="D253" s="321"/>
      <c r="E253" s="443"/>
      <c r="F253" s="377"/>
      <c r="G253" s="379"/>
      <c r="H253" s="379"/>
      <c r="I253" s="63" t="str">
        <f t="shared" si="219"/>
        <v/>
      </c>
      <c r="J253" s="323">
        <f t="shared" si="181"/>
        <v>0</v>
      </c>
      <c r="K253" s="323">
        <f t="shared" si="182"/>
        <v>0</v>
      </c>
      <c r="L253" s="323">
        <f t="shared" si="193"/>
        <v>0</v>
      </c>
      <c r="M253" s="323">
        <f t="shared" si="194"/>
        <v>0</v>
      </c>
      <c r="N253" s="323">
        <f t="shared" si="174"/>
        <v>0</v>
      </c>
      <c r="O253" s="323">
        <f t="shared" si="175"/>
        <v>0</v>
      </c>
      <c r="P253" s="323">
        <f t="shared" si="195"/>
        <v>0</v>
      </c>
      <c r="Q253" s="323">
        <f t="shared" si="196"/>
        <v>0</v>
      </c>
      <c r="R253" s="323">
        <f t="shared" si="197"/>
        <v>0</v>
      </c>
      <c r="S253" s="323">
        <f t="shared" si="198"/>
        <v>0</v>
      </c>
      <c r="T253" s="323">
        <f t="shared" si="176"/>
        <v>0</v>
      </c>
      <c r="U253" s="323">
        <f t="shared" si="177"/>
        <v>0</v>
      </c>
      <c r="V253" s="323">
        <f t="shared" si="199"/>
        <v>0</v>
      </c>
      <c r="W253" s="323">
        <f t="shared" si="200"/>
        <v>0</v>
      </c>
      <c r="X253" s="323">
        <f t="shared" si="201"/>
        <v>0</v>
      </c>
      <c r="Y253" s="323">
        <f t="shared" si="202"/>
        <v>0</v>
      </c>
      <c r="Z253" s="323">
        <f t="shared" si="183"/>
        <v>0</v>
      </c>
      <c r="AA253" s="323">
        <f t="shared" si="184"/>
        <v>0</v>
      </c>
      <c r="AB253" s="323">
        <f t="shared" si="203"/>
        <v>0</v>
      </c>
      <c r="AC253" s="323">
        <f t="shared" si="204"/>
        <v>0</v>
      </c>
      <c r="AD253" s="323">
        <f t="shared" si="185"/>
        <v>0</v>
      </c>
      <c r="AE253" s="323">
        <f t="shared" si="186"/>
        <v>0</v>
      </c>
      <c r="AF253" s="323">
        <f t="shared" si="178"/>
        <v>0</v>
      </c>
      <c r="AG253" s="323">
        <f t="shared" si="179"/>
        <v>0</v>
      </c>
      <c r="AH253" s="323">
        <f t="shared" si="205"/>
        <v>0</v>
      </c>
      <c r="AI253" s="323">
        <f t="shared" si="206"/>
        <v>0</v>
      </c>
      <c r="AJ253" s="323">
        <f t="shared" si="207"/>
        <v>0</v>
      </c>
      <c r="AK253" s="323">
        <f t="shared" si="208"/>
        <v>0</v>
      </c>
      <c r="AL253" s="323">
        <f t="shared" si="209"/>
        <v>0</v>
      </c>
      <c r="AM253" s="323">
        <f t="shared" si="210"/>
        <v>0</v>
      </c>
      <c r="AN253" s="323">
        <f t="shared" si="211"/>
        <v>0</v>
      </c>
      <c r="AO253" s="323">
        <f t="shared" si="212"/>
        <v>0</v>
      </c>
      <c r="AP253" s="323">
        <f t="shared" si="213"/>
        <v>0</v>
      </c>
      <c r="AQ253" s="323">
        <f t="shared" si="214"/>
        <v>0</v>
      </c>
      <c r="AR253" s="323">
        <f t="shared" si="187"/>
        <v>0</v>
      </c>
      <c r="AS253" s="323">
        <f t="shared" si="188"/>
        <v>0</v>
      </c>
      <c r="AT253" s="323">
        <f t="shared" si="215"/>
        <v>0</v>
      </c>
      <c r="AU253" s="323">
        <f t="shared" si="216"/>
        <v>0</v>
      </c>
      <c r="AV253" s="323">
        <f t="shared" si="217"/>
        <v>0</v>
      </c>
      <c r="AW253" s="323">
        <f t="shared" si="218"/>
        <v>0</v>
      </c>
      <c r="AX253" s="323">
        <f t="shared" si="189"/>
        <v>0</v>
      </c>
      <c r="AY253" s="323">
        <f t="shared" si="190"/>
        <v>0</v>
      </c>
      <c r="AZ253" s="323">
        <f t="shared" si="191"/>
        <v>0</v>
      </c>
      <c r="BA253" s="323">
        <f t="shared" si="192"/>
        <v>0</v>
      </c>
    </row>
    <row r="254" spans="1:53" s="320" customFormat="1" ht="16.5" customHeight="1">
      <c r="A254" s="63" t="str">
        <f t="array" ref="A254">IF(C254&lt;&gt;0,SUM(($C$11:C254&lt;&gt;0)*1),"")</f>
        <v/>
      </c>
      <c r="B254" s="321"/>
      <c r="C254" s="321"/>
      <c r="D254" s="321"/>
      <c r="E254" s="443"/>
      <c r="F254" s="377"/>
      <c r="G254" s="379"/>
      <c r="H254" s="379"/>
      <c r="I254" s="63" t="str">
        <f t="shared" si="219"/>
        <v/>
      </c>
      <c r="J254" s="323">
        <f t="shared" si="181"/>
        <v>0</v>
      </c>
      <c r="K254" s="323">
        <f t="shared" si="182"/>
        <v>0</v>
      </c>
      <c r="L254" s="323">
        <f t="shared" si="193"/>
        <v>0</v>
      </c>
      <c r="M254" s="323">
        <f t="shared" si="194"/>
        <v>0</v>
      </c>
      <c r="N254" s="323">
        <f t="shared" si="174"/>
        <v>0</v>
      </c>
      <c r="O254" s="323">
        <f t="shared" si="175"/>
        <v>0</v>
      </c>
      <c r="P254" s="323">
        <f t="shared" si="195"/>
        <v>0</v>
      </c>
      <c r="Q254" s="323">
        <f t="shared" si="196"/>
        <v>0</v>
      </c>
      <c r="R254" s="323">
        <f t="shared" si="197"/>
        <v>0</v>
      </c>
      <c r="S254" s="323">
        <f t="shared" si="198"/>
        <v>0</v>
      </c>
      <c r="T254" s="323">
        <f t="shared" si="176"/>
        <v>0</v>
      </c>
      <c r="U254" s="323">
        <f t="shared" si="177"/>
        <v>0</v>
      </c>
      <c r="V254" s="323">
        <f t="shared" si="199"/>
        <v>0</v>
      </c>
      <c r="W254" s="323">
        <f t="shared" si="200"/>
        <v>0</v>
      </c>
      <c r="X254" s="323">
        <f t="shared" si="201"/>
        <v>0</v>
      </c>
      <c r="Y254" s="323">
        <f t="shared" si="202"/>
        <v>0</v>
      </c>
      <c r="Z254" s="323">
        <f t="shared" si="183"/>
        <v>0</v>
      </c>
      <c r="AA254" s="323">
        <f t="shared" si="184"/>
        <v>0</v>
      </c>
      <c r="AB254" s="323">
        <f t="shared" si="203"/>
        <v>0</v>
      </c>
      <c r="AC254" s="323">
        <f t="shared" si="204"/>
        <v>0</v>
      </c>
      <c r="AD254" s="323">
        <f t="shared" si="185"/>
        <v>0</v>
      </c>
      <c r="AE254" s="323">
        <f t="shared" si="186"/>
        <v>0</v>
      </c>
      <c r="AF254" s="323">
        <f t="shared" si="178"/>
        <v>0</v>
      </c>
      <c r="AG254" s="323">
        <f t="shared" si="179"/>
        <v>0</v>
      </c>
      <c r="AH254" s="323">
        <f t="shared" si="205"/>
        <v>0</v>
      </c>
      <c r="AI254" s="323">
        <f t="shared" si="206"/>
        <v>0</v>
      </c>
      <c r="AJ254" s="323">
        <f t="shared" si="207"/>
        <v>0</v>
      </c>
      <c r="AK254" s="323">
        <f t="shared" si="208"/>
        <v>0</v>
      </c>
      <c r="AL254" s="323">
        <f t="shared" si="209"/>
        <v>0</v>
      </c>
      <c r="AM254" s="323">
        <f t="shared" si="210"/>
        <v>0</v>
      </c>
      <c r="AN254" s="323">
        <f t="shared" si="211"/>
        <v>0</v>
      </c>
      <c r="AO254" s="323">
        <f t="shared" si="212"/>
        <v>0</v>
      </c>
      <c r="AP254" s="323">
        <f t="shared" si="213"/>
        <v>0</v>
      </c>
      <c r="AQ254" s="323">
        <f t="shared" si="214"/>
        <v>0</v>
      </c>
      <c r="AR254" s="323">
        <f t="shared" si="187"/>
        <v>0</v>
      </c>
      <c r="AS254" s="323">
        <f t="shared" si="188"/>
        <v>0</v>
      </c>
      <c r="AT254" s="323">
        <f t="shared" si="215"/>
        <v>0</v>
      </c>
      <c r="AU254" s="323">
        <f t="shared" si="216"/>
        <v>0</v>
      </c>
      <c r="AV254" s="323">
        <f t="shared" si="217"/>
        <v>0</v>
      </c>
      <c r="AW254" s="323">
        <f t="shared" si="218"/>
        <v>0</v>
      </c>
      <c r="AX254" s="323">
        <f t="shared" si="189"/>
        <v>0</v>
      </c>
      <c r="AY254" s="323">
        <f t="shared" si="190"/>
        <v>0</v>
      </c>
      <c r="AZ254" s="323">
        <f t="shared" si="191"/>
        <v>0</v>
      </c>
      <c r="BA254" s="323">
        <f t="shared" si="192"/>
        <v>0</v>
      </c>
    </row>
    <row r="255" spans="1:53" s="320" customFormat="1" ht="16.5" customHeight="1">
      <c r="A255" s="63" t="str">
        <f t="array" ref="A255">IF(C255&lt;&gt;0,SUM(($C$11:C255&lt;&gt;0)*1),"")</f>
        <v/>
      </c>
      <c r="B255" s="321"/>
      <c r="C255" s="321"/>
      <c r="D255" s="321"/>
      <c r="E255" s="443"/>
      <c r="F255" s="377"/>
      <c r="G255" s="379"/>
      <c r="H255" s="379"/>
      <c r="I255" s="63" t="str">
        <f t="shared" si="219"/>
        <v/>
      </c>
      <c r="J255" s="323">
        <f t="shared" si="181"/>
        <v>0</v>
      </c>
      <c r="K255" s="323">
        <f t="shared" si="182"/>
        <v>0</v>
      </c>
      <c r="L255" s="323">
        <f t="shared" si="193"/>
        <v>0</v>
      </c>
      <c r="M255" s="323">
        <f t="shared" si="194"/>
        <v>0</v>
      </c>
      <c r="N255" s="323">
        <f t="shared" si="174"/>
        <v>0</v>
      </c>
      <c r="O255" s="323">
        <f t="shared" si="175"/>
        <v>0</v>
      </c>
      <c r="P255" s="323">
        <f t="shared" si="195"/>
        <v>0</v>
      </c>
      <c r="Q255" s="323">
        <f t="shared" si="196"/>
        <v>0</v>
      </c>
      <c r="R255" s="323">
        <f t="shared" si="197"/>
        <v>0</v>
      </c>
      <c r="S255" s="323">
        <f t="shared" si="198"/>
        <v>0</v>
      </c>
      <c r="T255" s="323">
        <f t="shared" si="176"/>
        <v>0</v>
      </c>
      <c r="U255" s="323">
        <f t="shared" si="177"/>
        <v>0</v>
      </c>
      <c r="V255" s="323">
        <f t="shared" si="199"/>
        <v>0</v>
      </c>
      <c r="W255" s="323">
        <f t="shared" si="200"/>
        <v>0</v>
      </c>
      <c r="X255" s="323">
        <f t="shared" si="201"/>
        <v>0</v>
      </c>
      <c r="Y255" s="323">
        <f t="shared" si="202"/>
        <v>0</v>
      </c>
      <c r="Z255" s="323">
        <f t="shared" si="183"/>
        <v>0</v>
      </c>
      <c r="AA255" s="323">
        <f t="shared" si="184"/>
        <v>0</v>
      </c>
      <c r="AB255" s="323">
        <f t="shared" si="203"/>
        <v>0</v>
      </c>
      <c r="AC255" s="323">
        <f t="shared" si="204"/>
        <v>0</v>
      </c>
      <c r="AD255" s="323">
        <f t="shared" si="185"/>
        <v>0</v>
      </c>
      <c r="AE255" s="323">
        <f t="shared" si="186"/>
        <v>0</v>
      </c>
      <c r="AF255" s="323">
        <f t="shared" si="178"/>
        <v>0</v>
      </c>
      <c r="AG255" s="323">
        <f t="shared" si="179"/>
        <v>0</v>
      </c>
      <c r="AH255" s="323">
        <f t="shared" si="205"/>
        <v>0</v>
      </c>
      <c r="AI255" s="323">
        <f t="shared" si="206"/>
        <v>0</v>
      </c>
      <c r="AJ255" s="323">
        <f t="shared" si="207"/>
        <v>0</v>
      </c>
      <c r="AK255" s="323">
        <f t="shared" si="208"/>
        <v>0</v>
      </c>
      <c r="AL255" s="323">
        <f t="shared" si="209"/>
        <v>0</v>
      </c>
      <c r="AM255" s="323">
        <f t="shared" si="210"/>
        <v>0</v>
      </c>
      <c r="AN255" s="323">
        <f t="shared" si="211"/>
        <v>0</v>
      </c>
      <c r="AO255" s="323">
        <f t="shared" si="212"/>
        <v>0</v>
      </c>
      <c r="AP255" s="323">
        <f t="shared" si="213"/>
        <v>0</v>
      </c>
      <c r="AQ255" s="323">
        <f t="shared" si="214"/>
        <v>0</v>
      </c>
      <c r="AR255" s="323">
        <f t="shared" si="187"/>
        <v>0</v>
      </c>
      <c r="AS255" s="323">
        <f t="shared" si="188"/>
        <v>0</v>
      </c>
      <c r="AT255" s="323">
        <f t="shared" si="215"/>
        <v>0</v>
      </c>
      <c r="AU255" s="323">
        <f t="shared" si="216"/>
        <v>0</v>
      </c>
      <c r="AV255" s="323">
        <f t="shared" si="217"/>
        <v>0</v>
      </c>
      <c r="AW255" s="323">
        <f t="shared" si="218"/>
        <v>0</v>
      </c>
      <c r="AX255" s="323">
        <f t="shared" si="189"/>
        <v>0</v>
      </c>
      <c r="AY255" s="323">
        <f t="shared" si="190"/>
        <v>0</v>
      </c>
      <c r="AZ255" s="323">
        <f t="shared" si="191"/>
        <v>0</v>
      </c>
      <c r="BA255" s="323">
        <f t="shared" si="192"/>
        <v>0</v>
      </c>
    </row>
    <row r="256" spans="1:53" s="320" customFormat="1" ht="16.5" customHeight="1">
      <c r="A256" s="63" t="str">
        <f t="array" ref="A256">IF(C256&lt;&gt;0,SUM(($C$11:C256&lt;&gt;0)*1),"")</f>
        <v/>
      </c>
      <c r="B256" s="321"/>
      <c r="C256" s="321"/>
      <c r="D256" s="321"/>
      <c r="E256" s="443"/>
      <c r="F256" s="377"/>
      <c r="G256" s="379"/>
      <c r="H256" s="379"/>
      <c r="I256" s="63" t="str">
        <f t="shared" si="219"/>
        <v/>
      </c>
      <c r="J256" s="323">
        <f t="shared" si="181"/>
        <v>0</v>
      </c>
      <c r="K256" s="323">
        <f t="shared" si="182"/>
        <v>0</v>
      </c>
      <c r="L256" s="323">
        <f t="shared" si="193"/>
        <v>0</v>
      </c>
      <c r="M256" s="323">
        <f t="shared" si="194"/>
        <v>0</v>
      </c>
      <c r="N256" s="323">
        <f t="shared" si="174"/>
        <v>0</v>
      </c>
      <c r="O256" s="323">
        <f t="shared" si="175"/>
        <v>0</v>
      </c>
      <c r="P256" s="323">
        <f t="shared" si="195"/>
        <v>0</v>
      </c>
      <c r="Q256" s="323">
        <f t="shared" si="196"/>
        <v>0</v>
      </c>
      <c r="R256" s="323">
        <f t="shared" si="197"/>
        <v>0</v>
      </c>
      <c r="S256" s="323">
        <f t="shared" si="198"/>
        <v>0</v>
      </c>
      <c r="T256" s="323">
        <f t="shared" si="176"/>
        <v>0</v>
      </c>
      <c r="U256" s="323">
        <f t="shared" si="177"/>
        <v>0</v>
      </c>
      <c r="V256" s="323">
        <f t="shared" si="199"/>
        <v>0</v>
      </c>
      <c r="W256" s="323">
        <f t="shared" si="200"/>
        <v>0</v>
      </c>
      <c r="X256" s="323">
        <f t="shared" si="201"/>
        <v>0</v>
      </c>
      <c r="Y256" s="323">
        <f t="shared" si="202"/>
        <v>0</v>
      </c>
      <c r="Z256" s="323">
        <f t="shared" si="183"/>
        <v>0</v>
      </c>
      <c r="AA256" s="323">
        <f t="shared" si="184"/>
        <v>0</v>
      </c>
      <c r="AB256" s="323">
        <f t="shared" si="203"/>
        <v>0</v>
      </c>
      <c r="AC256" s="323">
        <f t="shared" si="204"/>
        <v>0</v>
      </c>
      <c r="AD256" s="323">
        <f t="shared" si="185"/>
        <v>0</v>
      </c>
      <c r="AE256" s="323">
        <f t="shared" si="186"/>
        <v>0</v>
      </c>
      <c r="AF256" s="323">
        <f t="shared" si="178"/>
        <v>0</v>
      </c>
      <c r="AG256" s="323">
        <f t="shared" si="179"/>
        <v>0</v>
      </c>
      <c r="AH256" s="323">
        <f t="shared" si="205"/>
        <v>0</v>
      </c>
      <c r="AI256" s="323">
        <f t="shared" si="206"/>
        <v>0</v>
      </c>
      <c r="AJ256" s="323">
        <f t="shared" si="207"/>
        <v>0</v>
      </c>
      <c r="AK256" s="323">
        <f t="shared" si="208"/>
        <v>0</v>
      </c>
      <c r="AL256" s="323">
        <f t="shared" si="209"/>
        <v>0</v>
      </c>
      <c r="AM256" s="323">
        <f t="shared" si="210"/>
        <v>0</v>
      </c>
      <c r="AN256" s="323">
        <f t="shared" si="211"/>
        <v>0</v>
      </c>
      <c r="AO256" s="323">
        <f t="shared" si="212"/>
        <v>0</v>
      </c>
      <c r="AP256" s="323">
        <f t="shared" si="213"/>
        <v>0</v>
      </c>
      <c r="AQ256" s="323">
        <f t="shared" si="214"/>
        <v>0</v>
      </c>
      <c r="AR256" s="323">
        <f t="shared" si="187"/>
        <v>0</v>
      </c>
      <c r="AS256" s="323">
        <f t="shared" si="188"/>
        <v>0</v>
      </c>
      <c r="AT256" s="323">
        <f t="shared" si="215"/>
        <v>0</v>
      </c>
      <c r="AU256" s="323">
        <f t="shared" si="216"/>
        <v>0</v>
      </c>
      <c r="AV256" s="323">
        <f t="shared" si="217"/>
        <v>0</v>
      </c>
      <c r="AW256" s="323">
        <f t="shared" si="218"/>
        <v>0</v>
      </c>
      <c r="AX256" s="323">
        <f t="shared" si="189"/>
        <v>0</v>
      </c>
      <c r="AY256" s="323">
        <f t="shared" si="190"/>
        <v>0</v>
      </c>
      <c r="AZ256" s="323">
        <f t="shared" si="191"/>
        <v>0</v>
      </c>
      <c r="BA256" s="323">
        <f t="shared" si="192"/>
        <v>0</v>
      </c>
    </row>
    <row r="257" spans="1:53" s="320" customFormat="1" ht="16.5" customHeight="1">
      <c r="A257" s="63" t="str">
        <f t="array" ref="A257">IF(C257&lt;&gt;0,SUM(($C$11:C257&lt;&gt;0)*1),"")</f>
        <v/>
      </c>
      <c r="B257" s="321"/>
      <c r="C257" s="321"/>
      <c r="D257" s="321"/>
      <c r="E257" s="443"/>
      <c r="F257" s="377"/>
      <c r="G257" s="379"/>
      <c r="H257" s="379"/>
      <c r="I257" s="63" t="str">
        <f t="shared" si="219"/>
        <v/>
      </c>
      <c r="J257" s="323">
        <f t="shared" si="181"/>
        <v>0</v>
      </c>
      <c r="K257" s="323">
        <f t="shared" si="182"/>
        <v>0</v>
      </c>
      <c r="L257" s="323">
        <f t="shared" si="193"/>
        <v>0</v>
      </c>
      <c r="M257" s="323">
        <f t="shared" si="194"/>
        <v>0</v>
      </c>
      <c r="N257" s="323">
        <f t="shared" si="174"/>
        <v>0</v>
      </c>
      <c r="O257" s="323">
        <f t="shared" si="175"/>
        <v>0</v>
      </c>
      <c r="P257" s="323">
        <f t="shared" si="195"/>
        <v>0</v>
      </c>
      <c r="Q257" s="323">
        <f t="shared" si="196"/>
        <v>0</v>
      </c>
      <c r="R257" s="323">
        <f t="shared" si="197"/>
        <v>0</v>
      </c>
      <c r="S257" s="323">
        <f t="shared" si="198"/>
        <v>0</v>
      </c>
      <c r="T257" s="323">
        <f t="shared" si="176"/>
        <v>0</v>
      </c>
      <c r="U257" s="323">
        <f t="shared" si="177"/>
        <v>0</v>
      </c>
      <c r="V257" s="323">
        <f t="shared" si="199"/>
        <v>0</v>
      </c>
      <c r="W257" s="323">
        <f t="shared" si="200"/>
        <v>0</v>
      </c>
      <c r="X257" s="323">
        <f t="shared" si="201"/>
        <v>0</v>
      </c>
      <c r="Y257" s="323">
        <f t="shared" si="202"/>
        <v>0</v>
      </c>
      <c r="Z257" s="323">
        <f t="shared" si="183"/>
        <v>0</v>
      </c>
      <c r="AA257" s="323">
        <f t="shared" si="184"/>
        <v>0</v>
      </c>
      <c r="AB257" s="323">
        <f t="shared" si="203"/>
        <v>0</v>
      </c>
      <c r="AC257" s="323">
        <f t="shared" si="204"/>
        <v>0</v>
      </c>
      <c r="AD257" s="323">
        <f t="shared" si="185"/>
        <v>0</v>
      </c>
      <c r="AE257" s="323">
        <f t="shared" si="186"/>
        <v>0</v>
      </c>
      <c r="AF257" s="323">
        <f t="shared" si="178"/>
        <v>0</v>
      </c>
      <c r="AG257" s="323">
        <f t="shared" si="179"/>
        <v>0</v>
      </c>
      <c r="AH257" s="323">
        <f t="shared" si="205"/>
        <v>0</v>
      </c>
      <c r="AI257" s="323">
        <f t="shared" si="206"/>
        <v>0</v>
      </c>
      <c r="AJ257" s="323">
        <f t="shared" si="207"/>
        <v>0</v>
      </c>
      <c r="AK257" s="323">
        <f t="shared" si="208"/>
        <v>0</v>
      </c>
      <c r="AL257" s="323">
        <f t="shared" si="209"/>
        <v>0</v>
      </c>
      <c r="AM257" s="323">
        <f t="shared" si="210"/>
        <v>0</v>
      </c>
      <c r="AN257" s="323">
        <f t="shared" si="211"/>
        <v>0</v>
      </c>
      <c r="AO257" s="323">
        <f t="shared" si="212"/>
        <v>0</v>
      </c>
      <c r="AP257" s="323">
        <f t="shared" si="213"/>
        <v>0</v>
      </c>
      <c r="AQ257" s="323">
        <f t="shared" si="214"/>
        <v>0</v>
      </c>
      <c r="AR257" s="323">
        <f t="shared" si="187"/>
        <v>0</v>
      </c>
      <c r="AS257" s="323">
        <f t="shared" si="188"/>
        <v>0</v>
      </c>
      <c r="AT257" s="323">
        <f t="shared" si="215"/>
        <v>0</v>
      </c>
      <c r="AU257" s="323">
        <f t="shared" si="216"/>
        <v>0</v>
      </c>
      <c r="AV257" s="323">
        <f t="shared" si="217"/>
        <v>0</v>
      </c>
      <c r="AW257" s="323">
        <f t="shared" si="218"/>
        <v>0</v>
      </c>
      <c r="AX257" s="323">
        <f t="shared" si="189"/>
        <v>0</v>
      </c>
      <c r="AY257" s="323">
        <f t="shared" si="190"/>
        <v>0</v>
      </c>
      <c r="AZ257" s="323">
        <f t="shared" si="191"/>
        <v>0</v>
      </c>
      <c r="BA257" s="323">
        <f t="shared" si="192"/>
        <v>0</v>
      </c>
    </row>
    <row r="258" spans="1:53" s="320" customFormat="1" ht="16.5" customHeight="1">
      <c r="A258" s="63" t="str">
        <f t="array" ref="A258">IF(C258&lt;&gt;0,SUM(($C$11:C258&lt;&gt;0)*1),"")</f>
        <v/>
      </c>
      <c r="B258" s="321"/>
      <c r="C258" s="321"/>
      <c r="D258" s="321"/>
      <c r="E258" s="443"/>
      <c r="F258" s="377"/>
      <c r="G258" s="379"/>
      <c r="H258" s="379"/>
      <c r="I258" s="63" t="str">
        <f t="shared" si="219"/>
        <v/>
      </c>
      <c r="J258" s="323">
        <f t="shared" si="181"/>
        <v>0</v>
      </c>
      <c r="K258" s="323">
        <f t="shared" si="182"/>
        <v>0</v>
      </c>
      <c r="L258" s="323">
        <f t="shared" si="193"/>
        <v>0</v>
      </c>
      <c r="M258" s="323">
        <f t="shared" si="194"/>
        <v>0</v>
      </c>
      <c r="N258" s="323">
        <f t="shared" si="174"/>
        <v>0</v>
      </c>
      <c r="O258" s="323">
        <f t="shared" si="175"/>
        <v>0</v>
      </c>
      <c r="P258" s="323">
        <f t="shared" si="195"/>
        <v>0</v>
      </c>
      <c r="Q258" s="323">
        <f t="shared" si="196"/>
        <v>0</v>
      </c>
      <c r="R258" s="323">
        <f t="shared" si="197"/>
        <v>0</v>
      </c>
      <c r="S258" s="323">
        <f t="shared" si="198"/>
        <v>0</v>
      </c>
      <c r="T258" s="323">
        <f t="shared" si="176"/>
        <v>0</v>
      </c>
      <c r="U258" s="323">
        <f t="shared" si="177"/>
        <v>0</v>
      </c>
      <c r="V258" s="323">
        <f t="shared" si="199"/>
        <v>0</v>
      </c>
      <c r="W258" s="323">
        <f t="shared" si="200"/>
        <v>0</v>
      </c>
      <c r="X258" s="323">
        <f t="shared" si="201"/>
        <v>0</v>
      </c>
      <c r="Y258" s="323">
        <f t="shared" si="202"/>
        <v>0</v>
      </c>
      <c r="Z258" s="323">
        <f t="shared" si="183"/>
        <v>0</v>
      </c>
      <c r="AA258" s="323">
        <f t="shared" si="184"/>
        <v>0</v>
      </c>
      <c r="AB258" s="323">
        <f t="shared" si="203"/>
        <v>0</v>
      </c>
      <c r="AC258" s="323">
        <f t="shared" si="204"/>
        <v>0</v>
      </c>
      <c r="AD258" s="323">
        <f t="shared" si="185"/>
        <v>0</v>
      </c>
      <c r="AE258" s="323">
        <f t="shared" si="186"/>
        <v>0</v>
      </c>
      <c r="AF258" s="323">
        <f t="shared" si="178"/>
        <v>0</v>
      </c>
      <c r="AG258" s="323">
        <f t="shared" si="179"/>
        <v>0</v>
      </c>
      <c r="AH258" s="323">
        <f t="shared" si="205"/>
        <v>0</v>
      </c>
      <c r="AI258" s="323">
        <f t="shared" si="206"/>
        <v>0</v>
      </c>
      <c r="AJ258" s="323">
        <f t="shared" si="207"/>
        <v>0</v>
      </c>
      <c r="AK258" s="323">
        <f t="shared" si="208"/>
        <v>0</v>
      </c>
      <c r="AL258" s="323">
        <f t="shared" si="209"/>
        <v>0</v>
      </c>
      <c r="AM258" s="323">
        <f t="shared" si="210"/>
        <v>0</v>
      </c>
      <c r="AN258" s="323">
        <f t="shared" si="211"/>
        <v>0</v>
      </c>
      <c r="AO258" s="323">
        <f t="shared" si="212"/>
        <v>0</v>
      </c>
      <c r="AP258" s="323">
        <f t="shared" si="213"/>
        <v>0</v>
      </c>
      <c r="AQ258" s="323">
        <f t="shared" si="214"/>
        <v>0</v>
      </c>
      <c r="AR258" s="323">
        <f t="shared" si="187"/>
        <v>0</v>
      </c>
      <c r="AS258" s="323">
        <f t="shared" si="188"/>
        <v>0</v>
      </c>
      <c r="AT258" s="323">
        <f t="shared" si="215"/>
        <v>0</v>
      </c>
      <c r="AU258" s="323">
        <f t="shared" si="216"/>
        <v>0</v>
      </c>
      <c r="AV258" s="323">
        <f t="shared" si="217"/>
        <v>0</v>
      </c>
      <c r="AW258" s="323">
        <f t="shared" si="218"/>
        <v>0</v>
      </c>
      <c r="AX258" s="323">
        <f t="shared" si="189"/>
        <v>0</v>
      </c>
      <c r="AY258" s="323">
        <f t="shared" si="190"/>
        <v>0</v>
      </c>
      <c r="AZ258" s="323">
        <f t="shared" si="191"/>
        <v>0</v>
      </c>
      <c r="BA258" s="323">
        <f t="shared" si="192"/>
        <v>0</v>
      </c>
    </row>
    <row r="259" spans="1:53" s="320" customFormat="1" ht="16.5" customHeight="1">
      <c r="A259" s="63" t="str">
        <f t="array" ref="A259">IF(C259&lt;&gt;0,SUM(($C$11:C259&lt;&gt;0)*1),"")</f>
        <v/>
      </c>
      <c r="B259" s="321"/>
      <c r="C259" s="321"/>
      <c r="D259" s="321"/>
      <c r="E259" s="443"/>
      <c r="F259" s="377"/>
      <c r="G259" s="379"/>
      <c r="H259" s="379"/>
      <c r="I259" s="63" t="str">
        <f t="shared" si="219"/>
        <v/>
      </c>
      <c r="J259" s="323">
        <f t="shared" si="181"/>
        <v>0</v>
      </c>
      <c r="K259" s="323">
        <f t="shared" si="182"/>
        <v>0</v>
      </c>
      <c r="L259" s="323">
        <f t="shared" si="193"/>
        <v>0</v>
      </c>
      <c r="M259" s="323">
        <f t="shared" si="194"/>
        <v>0</v>
      </c>
      <c r="N259" s="323">
        <f t="shared" si="174"/>
        <v>0</v>
      </c>
      <c r="O259" s="323">
        <f t="shared" si="175"/>
        <v>0</v>
      </c>
      <c r="P259" s="323">
        <f t="shared" si="195"/>
        <v>0</v>
      </c>
      <c r="Q259" s="323">
        <f t="shared" si="196"/>
        <v>0</v>
      </c>
      <c r="R259" s="323">
        <f t="shared" si="197"/>
        <v>0</v>
      </c>
      <c r="S259" s="323">
        <f t="shared" si="198"/>
        <v>0</v>
      </c>
      <c r="T259" s="323">
        <f t="shared" si="176"/>
        <v>0</v>
      </c>
      <c r="U259" s="323">
        <f t="shared" si="177"/>
        <v>0</v>
      </c>
      <c r="V259" s="323">
        <f t="shared" si="199"/>
        <v>0</v>
      </c>
      <c r="W259" s="323">
        <f t="shared" si="200"/>
        <v>0</v>
      </c>
      <c r="X259" s="323">
        <f t="shared" si="201"/>
        <v>0</v>
      </c>
      <c r="Y259" s="323">
        <f t="shared" si="202"/>
        <v>0</v>
      </c>
      <c r="Z259" s="323">
        <f t="shared" si="183"/>
        <v>0</v>
      </c>
      <c r="AA259" s="323">
        <f t="shared" si="184"/>
        <v>0</v>
      </c>
      <c r="AB259" s="323">
        <f t="shared" si="203"/>
        <v>0</v>
      </c>
      <c r="AC259" s="323">
        <f t="shared" si="204"/>
        <v>0</v>
      </c>
      <c r="AD259" s="323">
        <f t="shared" si="185"/>
        <v>0</v>
      </c>
      <c r="AE259" s="323">
        <f t="shared" si="186"/>
        <v>0</v>
      </c>
      <c r="AF259" s="323">
        <f t="shared" si="178"/>
        <v>0</v>
      </c>
      <c r="AG259" s="323">
        <f t="shared" si="179"/>
        <v>0</v>
      </c>
      <c r="AH259" s="323">
        <f t="shared" si="205"/>
        <v>0</v>
      </c>
      <c r="AI259" s="323">
        <f t="shared" si="206"/>
        <v>0</v>
      </c>
      <c r="AJ259" s="323">
        <f t="shared" si="207"/>
        <v>0</v>
      </c>
      <c r="AK259" s="323">
        <f t="shared" si="208"/>
        <v>0</v>
      </c>
      <c r="AL259" s="323">
        <f t="shared" si="209"/>
        <v>0</v>
      </c>
      <c r="AM259" s="323">
        <f t="shared" si="210"/>
        <v>0</v>
      </c>
      <c r="AN259" s="323">
        <f t="shared" si="211"/>
        <v>0</v>
      </c>
      <c r="AO259" s="323">
        <f t="shared" si="212"/>
        <v>0</v>
      </c>
      <c r="AP259" s="323">
        <f t="shared" si="213"/>
        <v>0</v>
      </c>
      <c r="AQ259" s="323">
        <f t="shared" si="214"/>
        <v>0</v>
      </c>
      <c r="AR259" s="323">
        <f t="shared" si="187"/>
        <v>0</v>
      </c>
      <c r="AS259" s="323">
        <f t="shared" si="188"/>
        <v>0</v>
      </c>
      <c r="AT259" s="323">
        <f t="shared" si="215"/>
        <v>0</v>
      </c>
      <c r="AU259" s="323">
        <f t="shared" si="216"/>
        <v>0</v>
      </c>
      <c r="AV259" s="323">
        <f t="shared" si="217"/>
        <v>0</v>
      </c>
      <c r="AW259" s="323">
        <f t="shared" si="218"/>
        <v>0</v>
      </c>
      <c r="AX259" s="323">
        <f t="shared" si="189"/>
        <v>0</v>
      </c>
      <c r="AY259" s="323">
        <f t="shared" si="190"/>
        <v>0</v>
      </c>
      <c r="AZ259" s="323">
        <f t="shared" si="191"/>
        <v>0</v>
      </c>
      <c r="BA259" s="323">
        <f t="shared" si="192"/>
        <v>0</v>
      </c>
    </row>
    <row r="260" spans="1:53" s="320" customFormat="1" ht="16.5" customHeight="1">
      <c r="A260" s="63" t="str">
        <f t="array" ref="A260">IF(C260&lt;&gt;0,SUM(($C$11:C260&lt;&gt;0)*1),"")</f>
        <v/>
      </c>
      <c r="B260" s="321"/>
      <c r="C260" s="321"/>
      <c r="D260" s="321"/>
      <c r="E260" s="443"/>
      <c r="F260" s="377"/>
      <c r="G260" s="379"/>
      <c r="H260" s="379"/>
      <c r="I260" s="63" t="str">
        <f t="shared" si="219"/>
        <v/>
      </c>
      <c r="J260" s="323">
        <f t="shared" si="181"/>
        <v>0</v>
      </c>
      <c r="K260" s="323">
        <f t="shared" si="182"/>
        <v>0</v>
      </c>
      <c r="L260" s="323">
        <f t="shared" si="193"/>
        <v>0</v>
      </c>
      <c r="M260" s="323">
        <f t="shared" si="194"/>
        <v>0</v>
      </c>
      <c r="N260" s="323">
        <f t="shared" si="174"/>
        <v>0</v>
      </c>
      <c r="O260" s="323">
        <f t="shared" si="175"/>
        <v>0</v>
      </c>
      <c r="P260" s="323">
        <f t="shared" si="195"/>
        <v>0</v>
      </c>
      <c r="Q260" s="323">
        <f t="shared" si="196"/>
        <v>0</v>
      </c>
      <c r="R260" s="323">
        <f t="shared" si="197"/>
        <v>0</v>
      </c>
      <c r="S260" s="323">
        <f t="shared" si="198"/>
        <v>0</v>
      </c>
      <c r="T260" s="323">
        <f t="shared" si="176"/>
        <v>0</v>
      </c>
      <c r="U260" s="323">
        <f t="shared" si="177"/>
        <v>0</v>
      </c>
      <c r="V260" s="323">
        <f t="shared" si="199"/>
        <v>0</v>
      </c>
      <c r="W260" s="323">
        <f t="shared" si="200"/>
        <v>0</v>
      </c>
      <c r="X260" s="323">
        <f t="shared" si="201"/>
        <v>0</v>
      </c>
      <c r="Y260" s="323">
        <f t="shared" si="202"/>
        <v>0</v>
      </c>
      <c r="Z260" s="323">
        <f t="shared" si="183"/>
        <v>0</v>
      </c>
      <c r="AA260" s="323">
        <f t="shared" si="184"/>
        <v>0</v>
      </c>
      <c r="AB260" s="323">
        <f t="shared" si="203"/>
        <v>0</v>
      </c>
      <c r="AC260" s="323">
        <f t="shared" si="204"/>
        <v>0</v>
      </c>
      <c r="AD260" s="323">
        <f t="shared" si="185"/>
        <v>0</v>
      </c>
      <c r="AE260" s="323">
        <f t="shared" si="186"/>
        <v>0</v>
      </c>
      <c r="AF260" s="323">
        <f t="shared" si="178"/>
        <v>0</v>
      </c>
      <c r="AG260" s="323">
        <f t="shared" si="179"/>
        <v>0</v>
      </c>
      <c r="AH260" s="323">
        <f t="shared" si="205"/>
        <v>0</v>
      </c>
      <c r="AI260" s="323">
        <f t="shared" si="206"/>
        <v>0</v>
      </c>
      <c r="AJ260" s="323">
        <f t="shared" si="207"/>
        <v>0</v>
      </c>
      <c r="AK260" s="323">
        <f t="shared" si="208"/>
        <v>0</v>
      </c>
      <c r="AL260" s="323">
        <f t="shared" si="209"/>
        <v>0</v>
      </c>
      <c r="AM260" s="323">
        <f t="shared" si="210"/>
        <v>0</v>
      </c>
      <c r="AN260" s="323">
        <f t="shared" si="211"/>
        <v>0</v>
      </c>
      <c r="AO260" s="323">
        <f t="shared" si="212"/>
        <v>0</v>
      </c>
      <c r="AP260" s="323">
        <f t="shared" si="213"/>
        <v>0</v>
      </c>
      <c r="AQ260" s="323">
        <f t="shared" si="214"/>
        <v>0</v>
      </c>
      <c r="AR260" s="323">
        <f t="shared" si="187"/>
        <v>0</v>
      </c>
      <c r="AS260" s="323">
        <f t="shared" si="188"/>
        <v>0</v>
      </c>
      <c r="AT260" s="323">
        <f t="shared" si="215"/>
        <v>0</v>
      </c>
      <c r="AU260" s="323">
        <f t="shared" si="216"/>
        <v>0</v>
      </c>
      <c r="AV260" s="323">
        <f t="shared" si="217"/>
        <v>0</v>
      </c>
      <c r="AW260" s="323">
        <f t="shared" si="218"/>
        <v>0</v>
      </c>
      <c r="AX260" s="323">
        <f t="shared" si="189"/>
        <v>0</v>
      </c>
      <c r="AY260" s="323">
        <f t="shared" si="190"/>
        <v>0</v>
      </c>
      <c r="AZ260" s="323">
        <f t="shared" si="191"/>
        <v>0</v>
      </c>
      <c r="BA260" s="323">
        <f t="shared" si="192"/>
        <v>0</v>
      </c>
    </row>
    <row r="261" spans="1:53" s="320" customFormat="1" ht="16.5" customHeight="1">
      <c r="A261" s="63" t="str">
        <f t="array" ref="A261">IF(C261&lt;&gt;0,SUM(($C$11:C261&lt;&gt;0)*1),"")</f>
        <v/>
      </c>
      <c r="B261" s="321"/>
      <c r="C261" s="321"/>
      <c r="D261" s="321"/>
      <c r="E261" s="443"/>
      <c r="F261" s="377"/>
      <c r="G261" s="379"/>
      <c r="H261" s="379"/>
      <c r="I261" s="63" t="str">
        <f t="shared" si="219"/>
        <v/>
      </c>
      <c r="J261" s="323">
        <f t="shared" si="181"/>
        <v>0</v>
      </c>
      <c r="K261" s="323">
        <f t="shared" si="182"/>
        <v>0</v>
      </c>
      <c r="L261" s="323">
        <f t="shared" si="193"/>
        <v>0</v>
      </c>
      <c r="M261" s="323">
        <f t="shared" si="194"/>
        <v>0</v>
      </c>
      <c r="N261" s="323">
        <f t="shared" si="174"/>
        <v>0</v>
      </c>
      <c r="O261" s="323">
        <f t="shared" si="175"/>
        <v>0</v>
      </c>
      <c r="P261" s="323">
        <f t="shared" si="195"/>
        <v>0</v>
      </c>
      <c r="Q261" s="323">
        <f t="shared" si="196"/>
        <v>0</v>
      </c>
      <c r="R261" s="323">
        <f t="shared" si="197"/>
        <v>0</v>
      </c>
      <c r="S261" s="323">
        <f t="shared" si="198"/>
        <v>0</v>
      </c>
      <c r="T261" s="323">
        <f t="shared" si="176"/>
        <v>0</v>
      </c>
      <c r="U261" s="323">
        <f t="shared" si="177"/>
        <v>0</v>
      </c>
      <c r="V261" s="323">
        <f t="shared" si="199"/>
        <v>0</v>
      </c>
      <c r="W261" s="323">
        <f t="shared" si="200"/>
        <v>0</v>
      </c>
      <c r="X261" s="323">
        <f t="shared" si="201"/>
        <v>0</v>
      </c>
      <c r="Y261" s="323">
        <f t="shared" si="202"/>
        <v>0</v>
      </c>
      <c r="Z261" s="323">
        <f t="shared" si="183"/>
        <v>0</v>
      </c>
      <c r="AA261" s="323">
        <f t="shared" si="184"/>
        <v>0</v>
      </c>
      <c r="AB261" s="323">
        <f t="shared" si="203"/>
        <v>0</v>
      </c>
      <c r="AC261" s="323">
        <f t="shared" si="204"/>
        <v>0</v>
      </c>
      <c r="AD261" s="323">
        <f t="shared" si="185"/>
        <v>0</v>
      </c>
      <c r="AE261" s="323">
        <f t="shared" si="186"/>
        <v>0</v>
      </c>
      <c r="AF261" s="323">
        <f t="shared" si="178"/>
        <v>0</v>
      </c>
      <c r="AG261" s="323">
        <f t="shared" si="179"/>
        <v>0</v>
      </c>
      <c r="AH261" s="323">
        <f t="shared" si="205"/>
        <v>0</v>
      </c>
      <c r="AI261" s="323">
        <f t="shared" si="206"/>
        <v>0</v>
      </c>
      <c r="AJ261" s="323">
        <f t="shared" si="207"/>
        <v>0</v>
      </c>
      <c r="AK261" s="323">
        <f t="shared" si="208"/>
        <v>0</v>
      </c>
      <c r="AL261" s="323">
        <f t="shared" si="209"/>
        <v>0</v>
      </c>
      <c r="AM261" s="323">
        <f t="shared" si="210"/>
        <v>0</v>
      </c>
      <c r="AN261" s="323">
        <f t="shared" si="211"/>
        <v>0</v>
      </c>
      <c r="AO261" s="323">
        <f t="shared" si="212"/>
        <v>0</v>
      </c>
      <c r="AP261" s="323">
        <f t="shared" si="213"/>
        <v>0</v>
      </c>
      <c r="AQ261" s="323">
        <f t="shared" si="214"/>
        <v>0</v>
      </c>
      <c r="AR261" s="323">
        <f t="shared" si="187"/>
        <v>0</v>
      </c>
      <c r="AS261" s="323">
        <f t="shared" si="188"/>
        <v>0</v>
      </c>
      <c r="AT261" s="323">
        <f t="shared" si="215"/>
        <v>0</v>
      </c>
      <c r="AU261" s="323">
        <f t="shared" si="216"/>
        <v>0</v>
      </c>
      <c r="AV261" s="323">
        <f t="shared" si="217"/>
        <v>0</v>
      </c>
      <c r="AW261" s="323">
        <f t="shared" si="218"/>
        <v>0</v>
      </c>
      <c r="AX261" s="323">
        <f t="shared" si="189"/>
        <v>0</v>
      </c>
      <c r="AY261" s="323">
        <f t="shared" si="190"/>
        <v>0</v>
      </c>
      <c r="AZ261" s="323">
        <f t="shared" si="191"/>
        <v>0</v>
      </c>
      <c r="BA261" s="323">
        <f t="shared" si="192"/>
        <v>0</v>
      </c>
    </row>
    <row r="262" spans="1:53" s="320" customFormat="1" ht="16.5" customHeight="1">
      <c r="A262" s="63" t="str">
        <f t="array" ref="A262">IF(C262&lt;&gt;0,SUM(($C$11:C262&lt;&gt;0)*1),"")</f>
        <v/>
      </c>
      <c r="B262" s="321"/>
      <c r="C262" s="321"/>
      <c r="D262" s="321"/>
      <c r="E262" s="443"/>
      <c r="F262" s="377"/>
      <c r="G262" s="379"/>
      <c r="H262" s="379"/>
      <c r="I262" s="63" t="str">
        <f t="shared" si="219"/>
        <v/>
      </c>
      <c r="J262" s="323">
        <f t="shared" si="181"/>
        <v>0</v>
      </c>
      <c r="K262" s="323">
        <f t="shared" si="182"/>
        <v>0</v>
      </c>
      <c r="L262" s="323">
        <f t="shared" si="193"/>
        <v>0</v>
      </c>
      <c r="M262" s="323">
        <f t="shared" si="194"/>
        <v>0</v>
      </c>
      <c r="N262" s="323">
        <f t="shared" si="174"/>
        <v>0</v>
      </c>
      <c r="O262" s="323">
        <f t="shared" si="175"/>
        <v>0</v>
      </c>
      <c r="P262" s="323">
        <f t="shared" si="195"/>
        <v>0</v>
      </c>
      <c r="Q262" s="323">
        <f t="shared" si="196"/>
        <v>0</v>
      </c>
      <c r="R262" s="323">
        <f t="shared" si="197"/>
        <v>0</v>
      </c>
      <c r="S262" s="323">
        <f t="shared" si="198"/>
        <v>0</v>
      </c>
      <c r="T262" s="323">
        <f t="shared" si="176"/>
        <v>0</v>
      </c>
      <c r="U262" s="323">
        <f t="shared" si="177"/>
        <v>0</v>
      </c>
      <c r="V262" s="323">
        <f t="shared" si="199"/>
        <v>0</v>
      </c>
      <c r="W262" s="323">
        <f t="shared" si="200"/>
        <v>0</v>
      </c>
      <c r="X262" s="323">
        <f t="shared" si="201"/>
        <v>0</v>
      </c>
      <c r="Y262" s="323">
        <f t="shared" si="202"/>
        <v>0</v>
      </c>
      <c r="Z262" s="323">
        <f t="shared" si="183"/>
        <v>0</v>
      </c>
      <c r="AA262" s="323">
        <f t="shared" si="184"/>
        <v>0</v>
      </c>
      <c r="AB262" s="323">
        <f t="shared" si="203"/>
        <v>0</v>
      </c>
      <c r="AC262" s="323">
        <f t="shared" si="204"/>
        <v>0</v>
      </c>
      <c r="AD262" s="323">
        <f t="shared" si="185"/>
        <v>0</v>
      </c>
      <c r="AE262" s="323">
        <f t="shared" si="186"/>
        <v>0</v>
      </c>
      <c r="AF262" s="323">
        <f t="shared" si="178"/>
        <v>0</v>
      </c>
      <c r="AG262" s="323">
        <f t="shared" si="179"/>
        <v>0</v>
      </c>
      <c r="AH262" s="323">
        <f t="shared" si="205"/>
        <v>0</v>
      </c>
      <c r="AI262" s="323">
        <f t="shared" si="206"/>
        <v>0</v>
      </c>
      <c r="AJ262" s="323">
        <f t="shared" si="207"/>
        <v>0</v>
      </c>
      <c r="AK262" s="323">
        <f t="shared" si="208"/>
        <v>0</v>
      </c>
      <c r="AL262" s="323">
        <f t="shared" si="209"/>
        <v>0</v>
      </c>
      <c r="AM262" s="323">
        <f t="shared" si="210"/>
        <v>0</v>
      </c>
      <c r="AN262" s="323">
        <f t="shared" si="211"/>
        <v>0</v>
      </c>
      <c r="AO262" s="323">
        <f t="shared" si="212"/>
        <v>0</v>
      </c>
      <c r="AP262" s="323">
        <f t="shared" si="213"/>
        <v>0</v>
      </c>
      <c r="AQ262" s="323">
        <f t="shared" si="214"/>
        <v>0</v>
      </c>
      <c r="AR262" s="323">
        <f t="shared" si="187"/>
        <v>0</v>
      </c>
      <c r="AS262" s="323">
        <f t="shared" si="188"/>
        <v>0</v>
      </c>
      <c r="AT262" s="323">
        <f t="shared" si="215"/>
        <v>0</v>
      </c>
      <c r="AU262" s="323">
        <f t="shared" si="216"/>
        <v>0</v>
      </c>
      <c r="AV262" s="323">
        <f t="shared" si="217"/>
        <v>0</v>
      </c>
      <c r="AW262" s="323">
        <f t="shared" si="218"/>
        <v>0</v>
      </c>
      <c r="AX262" s="323">
        <f t="shared" si="189"/>
        <v>0</v>
      </c>
      <c r="AY262" s="323">
        <f t="shared" si="190"/>
        <v>0</v>
      </c>
      <c r="AZ262" s="323">
        <f t="shared" si="191"/>
        <v>0</v>
      </c>
      <c r="BA262" s="323">
        <f t="shared" si="192"/>
        <v>0</v>
      </c>
    </row>
    <row r="263" spans="1:53" s="320" customFormat="1" ht="16.5" customHeight="1">
      <c r="A263" s="63" t="str">
        <f t="array" ref="A263">IF(C263&lt;&gt;0,SUM(($C$11:C263&lt;&gt;0)*1),"")</f>
        <v/>
      </c>
      <c r="B263" s="321"/>
      <c r="C263" s="321"/>
      <c r="D263" s="321"/>
      <c r="E263" s="443"/>
      <c r="F263" s="377"/>
      <c r="G263" s="379"/>
      <c r="H263" s="379"/>
      <c r="I263" s="63" t="str">
        <f t="shared" si="219"/>
        <v/>
      </c>
      <c r="J263" s="323">
        <f t="shared" si="181"/>
        <v>0</v>
      </c>
      <c r="K263" s="323">
        <f t="shared" si="182"/>
        <v>0</v>
      </c>
      <c r="L263" s="323">
        <f t="shared" si="193"/>
        <v>0</v>
      </c>
      <c r="M263" s="323">
        <f t="shared" si="194"/>
        <v>0</v>
      </c>
      <c r="N263" s="323">
        <f t="shared" si="174"/>
        <v>0</v>
      </c>
      <c r="O263" s="323">
        <f t="shared" si="175"/>
        <v>0</v>
      </c>
      <c r="P263" s="323">
        <f t="shared" si="195"/>
        <v>0</v>
      </c>
      <c r="Q263" s="323">
        <f t="shared" si="196"/>
        <v>0</v>
      </c>
      <c r="R263" s="323">
        <f t="shared" si="197"/>
        <v>0</v>
      </c>
      <c r="S263" s="323">
        <f t="shared" si="198"/>
        <v>0</v>
      </c>
      <c r="T263" s="323">
        <f t="shared" si="176"/>
        <v>0</v>
      </c>
      <c r="U263" s="323">
        <f t="shared" si="177"/>
        <v>0</v>
      </c>
      <c r="V263" s="323">
        <f t="shared" si="199"/>
        <v>0</v>
      </c>
      <c r="W263" s="323">
        <f t="shared" si="200"/>
        <v>0</v>
      </c>
      <c r="X263" s="323">
        <f t="shared" si="201"/>
        <v>0</v>
      </c>
      <c r="Y263" s="323">
        <f t="shared" si="202"/>
        <v>0</v>
      </c>
      <c r="Z263" s="323">
        <f t="shared" si="183"/>
        <v>0</v>
      </c>
      <c r="AA263" s="323">
        <f t="shared" si="184"/>
        <v>0</v>
      </c>
      <c r="AB263" s="323">
        <f t="shared" si="203"/>
        <v>0</v>
      </c>
      <c r="AC263" s="323">
        <f t="shared" si="204"/>
        <v>0</v>
      </c>
      <c r="AD263" s="323">
        <f t="shared" si="185"/>
        <v>0</v>
      </c>
      <c r="AE263" s="323">
        <f t="shared" si="186"/>
        <v>0</v>
      </c>
      <c r="AF263" s="323">
        <f t="shared" si="178"/>
        <v>0</v>
      </c>
      <c r="AG263" s="323">
        <f t="shared" si="179"/>
        <v>0</v>
      </c>
      <c r="AH263" s="323">
        <f t="shared" si="205"/>
        <v>0</v>
      </c>
      <c r="AI263" s="323">
        <f t="shared" si="206"/>
        <v>0</v>
      </c>
      <c r="AJ263" s="323">
        <f t="shared" si="207"/>
        <v>0</v>
      </c>
      <c r="AK263" s="323">
        <f t="shared" si="208"/>
        <v>0</v>
      </c>
      <c r="AL263" s="323">
        <f t="shared" si="209"/>
        <v>0</v>
      </c>
      <c r="AM263" s="323">
        <f t="shared" si="210"/>
        <v>0</v>
      </c>
      <c r="AN263" s="323">
        <f t="shared" si="211"/>
        <v>0</v>
      </c>
      <c r="AO263" s="323">
        <f t="shared" si="212"/>
        <v>0</v>
      </c>
      <c r="AP263" s="323">
        <f t="shared" si="213"/>
        <v>0</v>
      </c>
      <c r="AQ263" s="323">
        <f t="shared" si="214"/>
        <v>0</v>
      </c>
      <c r="AR263" s="323">
        <f t="shared" si="187"/>
        <v>0</v>
      </c>
      <c r="AS263" s="323">
        <f t="shared" si="188"/>
        <v>0</v>
      </c>
      <c r="AT263" s="323">
        <f t="shared" si="215"/>
        <v>0</v>
      </c>
      <c r="AU263" s="323">
        <f t="shared" si="216"/>
        <v>0</v>
      </c>
      <c r="AV263" s="323">
        <f t="shared" si="217"/>
        <v>0</v>
      </c>
      <c r="AW263" s="323">
        <f t="shared" si="218"/>
        <v>0</v>
      </c>
      <c r="AX263" s="323">
        <f t="shared" si="189"/>
        <v>0</v>
      </c>
      <c r="AY263" s="323">
        <f t="shared" si="190"/>
        <v>0</v>
      </c>
      <c r="AZ263" s="323">
        <f t="shared" si="191"/>
        <v>0</v>
      </c>
      <c r="BA263" s="323">
        <f t="shared" si="192"/>
        <v>0</v>
      </c>
    </row>
    <row r="264" spans="1:53" s="320" customFormat="1" ht="16.5" customHeight="1">
      <c r="A264" s="63" t="str">
        <f t="array" ref="A264">IF(C264&lt;&gt;0,SUM(($C$11:C264&lt;&gt;0)*1),"")</f>
        <v/>
      </c>
      <c r="B264" s="321"/>
      <c r="C264" s="321"/>
      <c r="D264" s="321"/>
      <c r="E264" s="443"/>
      <c r="F264" s="377"/>
      <c r="G264" s="379"/>
      <c r="H264" s="379"/>
      <c r="I264" s="63" t="str">
        <f t="shared" si="219"/>
        <v/>
      </c>
      <c r="J264" s="323">
        <f t="shared" si="181"/>
        <v>0</v>
      </c>
      <c r="K264" s="323">
        <f t="shared" si="182"/>
        <v>0</v>
      </c>
      <c r="L264" s="323">
        <f t="shared" si="193"/>
        <v>0</v>
      </c>
      <c r="M264" s="323">
        <f t="shared" si="194"/>
        <v>0</v>
      </c>
      <c r="N264" s="323">
        <f t="shared" si="174"/>
        <v>0</v>
      </c>
      <c r="O264" s="323">
        <f t="shared" si="175"/>
        <v>0</v>
      </c>
      <c r="P264" s="323">
        <f t="shared" si="195"/>
        <v>0</v>
      </c>
      <c r="Q264" s="323">
        <f t="shared" si="196"/>
        <v>0</v>
      </c>
      <c r="R264" s="323">
        <f t="shared" si="197"/>
        <v>0</v>
      </c>
      <c r="S264" s="323">
        <f t="shared" si="198"/>
        <v>0</v>
      </c>
      <c r="T264" s="323">
        <f t="shared" si="176"/>
        <v>0</v>
      </c>
      <c r="U264" s="323">
        <f t="shared" si="177"/>
        <v>0</v>
      </c>
      <c r="V264" s="323">
        <f t="shared" si="199"/>
        <v>0</v>
      </c>
      <c r="W264" s="323">
        <f t="shared" si="200"/>
        <v>0</v>
      </c>
      <c r="X264" s="323">
        <f t="shared" si="201"/>
        <v>0</v>
      </c>
      <c r="Y264" s="323">
        <f t="shared" si="202"/>
        <v>0</v>
      </c>
      <c r="Z264" s="323">
        <f t="shared" si="183"/>
        <v>0</v>
      </c>
      <c r="AA264" s="323">
        <f t="shared" si="184"/>
        <v>0</v>
      </c>
      <c r="AB264" s="323">
        <f t="shared" si="203"/>
        <v>0</v>
      </c>
      <c r="AC264" s="323">
        <f t="shared" si="204"/>
        <v>0</v>
      </c>
      <c r="AD264" s="323">
        <f t="shared" si="185"/>
        <v>0</v>
      </c>
      <c r="AE264" s="323">
        <f t="shared" si="186"/>
        <v>0</v>
      </c>
      <c r="AF264" s="323">
        <f t="shared" si="178"/>
        <v>0</v>
      </c>
      <c r="AG264" s="323">
        <f t="shared" si="179"/>
        <v>0</v>
      </c>
      <c r="AH264" s="323">
        <f t="shared" si="205"/>
        <v>0</v>
      </c>
      <c r="AI264" s="323">
        <f t="shared" si="206"/>
        <v>0</v>
      </c>
      <c r="AJ264" s="323">
        <f t="shared" si="207"/>
        <v>0</v>
      </c>
      <c r="AK264" s="323">
        <f t="shared" si="208"/>
        <v>0</v>
      </c>
      <c r="AL264" s="323">
        <f t="shared" si="209"/>
        <v>0</v>
      </c>
      <c r="AM264" s="323">
        <f t="shared" si="210"/>
        <v>0</v>
      </c>
      <c r="AN264" s="323">
        <f t="shared" si="211"/>
        <v>0</v>
      </c>
      <c r="AO264" s="323">
        <f t="shared" si="212"/>
        <v>0</v>
      </c>
      <c r="AP264" s="323">
        <f t="shared" si="213"/>
        <v>0</v>
      </c>
      <c r="AQ264" s="323">
        <f t="shared" si="214"/>
        <v>0</v>
      </c>
      <c r="AR264" s="323">
        <f t="shared" si="187"/>
        <v>0</v>
      </c>
      <c r="AS264" s="323">
        <f t="shared" si="188"/>
        <v>0</v>
      </c>
      <c r="AT264" s="323">
        <f t="shared" si="215"/>
        <v>0</v>
      </c>
      <c r="AU264" s="323">
        <f t="shared" si="216"/>
        <v>0</v>
      </c>
      <c r="AV264" s="323">
        <f t="shared" si="217"/>
        <v>0</v>
      </c>
      <c r="AW264" s="323">
        <f t="shared" si="218"/>
        <v>0</v>
      </c>
      <c r="AX264" s="323">
        <f t="shared" si="189"/>
        <v>0</v>
      </c>
      <c r="AY264" s="323">
        <f t="shared" si="190"/>
        <v>0</v>
      </c>
      <c r="AZ264" s="323">
        <f t="shared" si="191"/>
        <v>0</v>
      </c>
      <c r="BA264" s="323">
        <f t="shared" si="192"/>
        <v>0</v>
      </c>
    </row>
    <row r="265" spans="1:53" s="320" customFormat="1" ht="16.5" customHeight="1">
      <c r="A265" s="63" t="str">
        <f t="array" ref="A265">IF(C265&lt;&gt;0,SUM(($C$11:C265&lt;&gt;0)*1),"")</f>
        <v/>
      </c>
      <c r="B265" s="321"/>
      <c r="C265" s="321"/>
      <c r="D265" s="321"/>
      <c r="E265" s="443"/>
      <c r="F265" s="377"/>
      <c r="G265" s="379"/>
      <c r="H265" s="379"/>
      <c r="I265" s="63" t="str">
        <f t="shared" si="219"/>
        <v/>
      </c>
      <c r="J265" s="323">
        <f t="shared" si="181"/>
        <v>0</v>
      </c>
      <c r="K265" s="323">
        <f t="shared" si="182"/>
        <v>0</v>
      </c>
      <c r="L265" s="323">
        <f t="shared" si="193"/>
        <v>0</v>
      </c>
      <c r="M265" s="323">
        <f t="shared" si="194"/>
        <v>0</v>
      </c>
      <c r="N265" s="323">
        <f t="shared" si="174"/>
        <v>0</v>
      </c>
      <c r="O265" s="323">
        <f t="shared" si="175"/>
        <v>0</v>
      </c>
      <c r="P265" s="323">
        <f t="shared" si="195"/>
        <v>0</v>
      </c>
      <c r="Q265" s="323">
        <f t="shared" si="196"/>
        <v>0</v>
      </c>
      <c r="R265" s="323">
        <f t="shared" si="197"/>
        <v>0</v>
      </c>
      <c r="S265" s="323">
        <f t="shared" si="198"/>
        <v>0</v>
      </c>
      <c r="T265" s="323">
        <f t="shared" si="176"/>
        <v>0</v>
      </c>
      <c r="U265" s="323">
        <f t="shared" si="177"/>
        <v>0</v>
      </c>
      <c r="V265" s="323">
        <f t="shared" si="199"/>
        <v>0</v>
      </c>
      <c r="W265" s="323">
        <f t="shared" si="200"/>
        <v>0</v>
      </c>
      <c r="X265" s="323">
        <f t="shared" si="201"/>
        <v>0</v>
      </c>
      <c r="Y265" s="323">
        <f t="shared" si="202"/>
        <v>0</v>
      </c>
      <c r="Z265" s="323">
        <f t="shared" si="183"/>
        <v>0</v>
      </c>
      <c r="AA265" s="323">
        <f t="shared" si="184"/>
        <v>0</v>
      </c>
      <c r="AB265" s="323">
        <f t="shared" si="203"/>
        <v>0</v>
      </c>
      <c r="AC265" s="323">
        <f t="shared" si="204"/>
        <v>0</v>
      </c>
      <c r="AD265" s="323">
        <f t="shared" si="185"/>
        <v>0</v>
      </c>
      <c r="AE265" s="323">
        <f t="shared" si="186"/>
        <v>0</v>
      </c>
      <c r="AF265" s="323">
        <f t="shared" si="178"/>
        <v>0</v>
      </c>
      <c r="AG265" s="323">
        <f t="shared" si="179"/>
        <v>0</v>
      </c>
      <c r="AH265" s="323">
        <f t="shared" si="205"/>
        <v>0</v>
      </c>
      <c r="AI265" s="323">
        <f t="shared" si="206"/>
        <v>0</v>
      </c>
      <c r="AJ265" s="323">
        <f t="shared" si="207"/>
        <v>0</v>
      </c>
      <c r="AK265" s="323">
        <f t="shared" si="208"/>
        <v>0</v>
      </c>
      <c r="AL265" s="323">
        <f t="shared" si="209"/>
        <v>0</v>
      </c>
      <c r="AM265" s="323">
        <f t="shared" si="210"/>
        <v>0</v>
      </c>
      <c r="AN265" s="323">
        <f t="shared" si="211"/>
        <v>0</v>
      </c>
      <c r="AO265" s="323">
        <f t="shared" si="212"/>
        <v>0</v>
      </c>
      <c r="AP265" s="323">
        <f t="shared" si="213"/>
        <v>0</v>
      </c>
      <c r="AQ265" s="323">
        <f t="shared" si="214"/>
        <v>0</v>
      </c>
      <c r="AR265" s="323">
        <f t="shared" si="187"/>
        <v>0</v>
      </c>
      <c r="AS265" s="323">
        <f t="shared" si="188"/>
        <v>0</v>
      </c>
      <c r="AT265" s="323">
        <f t="shared" si="215"/>
        <v>0</v>
      </c>
      <c r="AU265" s="323">
        <f t="shared" si="216"/>
        <v>0</v>
      </c>
      <c r="AV265" s="323">
        <f t="shared" si="217"/>
        <v>0</v>
      </c>
      <c r="AW265" s="323">
        <f t="shared" si="218"/>
        <v>0</v>
      </c>
      <c r="AX265" s="323">
        <f t="shared" si="189"/>
        <v>0</v>
      </c>
      <c r="AY265" s="323">
        <f t="shared" si="190"/>
        <v>0</v>
      </c>
      <c r="AZ265" s="323">
        <f t="shared" si="191"/>
        <v>0</v>
      </c>
      <c r="BA265" s="323">
        <f t="shared" si="192"/>
        <v>0</v>
      </c>
    </row>
    <row r="266" spans="1:53" s="320" customFormat="1" ht="16.5" customHeight="1">
      <c r="A266" s="63" t="str">
        <f t="array" ref="A266">IF(C266&lt;&gt;0,SUM(($C$11:C266&lt;&gt;0)*1),"")</f>
        <v/>
      </c>
      <c r="B266" s="321"/>
      <c r="C266" s="321"/>
      <c r="D266" s="321"/>
      <c r="E266" s="443"/>
      <c r="F266" s="377"/>
      <c r="G266" s="379"/>
      <c r="H266" s="379"/>
      <c r="I266" s="63" t="str">
        <f t="shared" si="219"/>
        <v/>
      </c>
      <c r="J266" s="323">
        <f t="shared" si="181"/>
        <v>0</v>
      </c>
      <c r="K266" s="323">
        <f t="shared" si="182"/>
        <v>0</v>
      </c>
      <c r="L266" s="323">
        <f t="shared" si="193"/>
        <v>0</v>
      </c>
      <c r="M266" s="323">
        <f t="shared" si="194"/>
        <v>0</v>
      </c>
      <c r="N266" s="323">
        <f t="shared" si="174"/>
        <v>0</v>
      </c>
      <c r="O266" s="323">
        <f t="shared" si="175"/>
        <v>0</v>
      </c>
      <c r="P266" s="323">
        <f t="shared" si="195"/>
        <v>0</v>
      </c>
      <c r="Q266" s="323">
        <f t="shared" si="196"/>
        <v>0</v>
      </c>
      <c r="R266" s="323">
        <f t="shared" si="197"/>
        <v>0</v>
      </c>
      <c r="S266" s="323">
        <f t="shared" si="198"/>
        <v>0</v>
      </c>
      <c r="T266" s="323">
        <f t="shared" si="176"/>
        <v>0</v>
      </c>
      <c r="U266" s="323">
        <f t="shared" si="177"/>
        <v>0</v>
      </c>
      <c r="V266" s="323">
        <f t="shared" si="199"/>
        <v>0</v>
      </c>
      <c r="W266" s="323">
        <f t="shared" si="200"/>
        <v>0</v>
      </c>
      <c r="X266" s="323">
        <f t="shared" si="201"/>
        <v>0</v>
      </c>
      <c r="Y266" s="323">
        <f t="shared" si="202"/>
        <v>0</v>
      </c>
      <c r="Z266" s="323">
        <f t="shared" si="183"/>
        <v>0</v>
      </c>
      <c r="AA266" s="323">
        <f t="shared" si="184"/>
        <v>0</v>
      </c>
      <c r="AB266" s="323">
        <f t="shared" si="203"/>
        <v>0</v>
      </c>
      <c r="AC266" s="323">
        <f t="shared" si="204"/>
        <v>0</v>
      </c>
      <c r="AD266" s="323">
        <f t="shared" si="185"/>
        <v>0</v>
      </c>
      <c r="AE266" s="323">
        <f t="shared" si="186"/>
        <v>0</v>
      </c>
      <c r="AF266" s="323">
        <f t="shared" si="178"/>
        <v>0</v>
      </c>
      <c r="AG266" s="323">
        <f t="shared" si="179"/>
        <v>0</v>
      </c>
      <c r="AH266" s="323">
        <f t="shared" si="205"/>
        <v>0</v>
      </c>
      <c r="AI266" s="323">
        <f t="shared" si="206"/>
        <v>0</v>
      </c>
      <c r="AJ266" s="323">
        <f t="shared" si="207"/>
        <v>0</v>
      </c>
      <c r="AK266" s="323">
        <f t="shared" si="208"/>
        <v>0</v>
      </c>
      <c r="AL266" s="323">
        <f t="shared" si="209"/>
        <v>0</v>
      </c>
      <c r="AM266" s="323">
        <f t="shared" si="210"/>
        <v>0</v>
      </c>
      <c r="AN266" s="323">
        <f t="shared" si="211"/>
        <v>0</v>
      </c>
      <c r="AO266" s="323">
        <f t="shared" si="212"/>
        <v>0</v>
      </c>
      <c r="AP266" s="323">
        <f t="shared" si="213"/>
        <v>0</v>
      </c>
      <c r="AQ266" s="323">
        <f t="shared" si="214"/>
        <v>0</v>
      </c>
      <c r="AR266" s="323">
        <f t="shared" si="187"/>
        <v>0</v>
      </c>
      <c r="AS266" s="323">
        <f t="shared" si="188"/>
        <v>0</v>
      </c>
      <c r="AT266" s="323">
        <f t="shared" si="215"/>
        <v>0</v>
      </c>
      <c r="AU266" s="323">
        <f t="shared" si="216"/>
        <v>0</v>
      </c>
      <c r="AV266" s="323">
        <f t="shared" si="217"/>
        <v>0</v>
      </c>
      <c r="AW266" s="323">
        <f t="shared" si="218"/>
        <v>0</v>
      </c>
      <c r="AX266" s="323">
        <f t="shared" si="189"/>
        <v>0</v>
      </c>
      <c r="AY266" s="323">
        <f t="shared" si="190"/>
        <v>0</v>
      </c>
      <c r="AZ266" s="323">
        <f t="shared" si="191"/>
        <v>0</v>
      </c>
      <c r="BA266" s="323">
        <f t="shared" si="192"/>
        <v>0</v>
      </c>
    </row>
    <row r="267" spans="1:53" s="320" customFormat="1" ht="16.5" customHeight="1">
      <c r="A267" s="63" t="str">
        <f t="array" ref="A267">IF(C267&lt;&gt;0,SUM(($C$11:C267&lt;&gt;0)*1),"")</f>
        <v/>
      </c>
      <c r="B267" s="321"/>
      <c r="C267" s="321"/>
      <c r="D267" s="321"/>
      <c r="E267" s="443"/>
      <c r="F267" s="377"/>
      <c r="G267" s="379"/>
      <c r="H267" s="379"/>
      <c r="I267" s="63" t="str">
        <f t="shared" si="219"/>
        <v/>
      </c>
      <c r="J267" s="323">
        <f t="shared" si="181"/>
        <v>0</v>
      </c>
      <c r="K267" s="323">
        <f t="shared" si="182"/>
        <v>0</v>
      </c>
      <c r="L267" s="323">
        <f t="shared" si="193"/>
        <v>0</v>
      </c>
      <c r="M267" s="323">
        <f t="shared" si="194"/>
        <v>0</v>
      </c>
      <c r="N267" s="323">
        <f t="shared" si="174"/>
        <v>0</v>
      </c>
      <c r="O267" s="323">
        <f t="shared" si="175"/>
        <v>0</v>
      </c>
      <c r="P267" s="323">
        <f t="shared" si="195"/>
        <v>0</v>
      </c>
      <c r="Q267" s="323">
        <f t="shared" si="196"/>
        <v>0</v>
      </c>
      <c r="R267" s="323">
        <f t="shared" si="197"/>
        <v>0</v>
      </c>
      <c r="S267" s="323">
        <f t="shared" si="198"/>
        <v>0</v>
      </c>
      <c r="T267" s="323">
        <f t="shared" si="176"/>
        <v>0</v>
      </c>
      <c r="U267" s="323">
        <f t="shared" si="177"/>
        <v>0</v>
      </c>
      <c r="V267" s="323">
        <f t="shared" si="199"/>
        <v>0</v>
      </c>
      <c r="W267" s="323">
        <f t="shared" si="200"/>
        <v>0</v>
      </c>
      <c r="X267" s="323">
        <f t="shared" si="201"/>
        <v>0</v>
      </c>
      <c r="Y267" s="323">
        <f t="shared" si="202"/>
        <v>0</v>
      </c>
      <c r="Z267" s="323">
        <f t="shared" si="183"/>
        <v>0</v>
      </c>
      <c r="AA267" s="323">
        <f t="shared" si="184"/>
        <v>0</v>
      </c>
      <c r="AB267" s="323">
        <f t="shared" si="203"/>
        <v>0</v>
      </c>
      <c r="AC267" s="323">
        <f t="shared" si="204"/>
        <v>0</v>
      </c>
      <c r="AD267" s="323">
        <f t="shared" si="185"/>
        <v>0</v>
      </c>
      <c r="AE267" s="323">
        <f t="shared" si="186"/>
        <v>0</v>
      </c>
      <c r="AF267" s="323">
        <f t="shared" si="178"/>
        <v>0</v>
      </c>
      <c r="AG267" s="323">
        <f t="shared" si="179"/>
        <v>0</v>
      </c>
      <c r="AH267" s="323">
        <f t="shared" si="205"/>
        <v>0</v>
      </c>
      <c r="AI267" s="323">
        <f t="shared" si="206"/>
        <v>0</v>
      </c>
      <c r="AJ267" s="323">
        <f t="shared" si="207"/>
        <v>0</v>
      </c>
      <c r="AK267" s="323">
        <f t="shared" si="208"/>
        <v>0</v>
      </c>
      <c r="AL267" s="323">
        <f t="shared" si="209"/>
        <v>0</v>
      </c>
      <c r="AM267" s="323">
        <f t="shared" si="210"/>
        <v>0</v>
      </c>
      <c r="AN267" s="323">
        <f t="shared" si="211"/>
        <v>0</v>
      </c>
      <c r="AO267" s="323">
        <f t="shared" si="212"/>
        <v>0</v>
      </c>
      <c r="AP267" s="323">
        <f t="shared" si="213"/>
        <v>0</v>
      </c>
      <c r="AQ267" s="323">
        <f t="shared" si="214"/>
        <v>0</v>
      </c>
      <c r="AR267" s="323">
        <f t="shared" si="187"/>
        <v>0</v>
      </c>
      <c r="AS267" s="323">
        <f t="shared" si="188"/>
        <v>0</v>
      </c>
      <c r="AT267" s="323">
        <f t="shared" si="215"/>
        <v>0</v>
      </c>
      <c r="AU267" s="323">
        <f t="shared" si="216"/>
        <v>0</v>
      </c>
      <c r="AV267" s="323">
        <f t="shared" si="217"/>
        <v>0</v>
      </c>
      <c r="AW267" s="323">
        <f t="shared" si="218"/>
        <v>0</v>
      </c>
      <c r="AX267" s="323">
        <f t="shared" si="189"/>
        <v>0</v>
      </c>
      <c r="AY267" s="323">
        <f t="shared" si="190"/>
        <v>0</v>
      </c>
      <c r="AZ267" s="323">
        <f t="shared" si="191"/>
        <v>0</v>
      </c>
      <c r="BA267" s="323">
        <f t="shared" si="192"/>
        <v>0</v>
      </c>
    </row>
    <row r="268" spans="1:53" s="320" customFormat="1" ht="16.5" customHeight="1">
      <c r="A268" s="63" t="str">
        <f t="array" ref="A268">IF(C268&lt;&gt;0,SUM(($C$11:C268&lt;&gt;0)*1),"")</f>
        <v/>
      </c>
      <c r="B268" s="321"/>
      <c r="C268" s="321"/>
      <c r="D268" s="321"/>
      <c r="E268" s="443"/>
      <c r="F268" s="377"/>
      <c r="G268" s="379"/>
      <c r="H268" s="379"/>
      <c r="I268" s="63" t="str">
        <f t="shared" si="219"/>
        <v/>
      </c>
      <c r="J268" s="323">
        <f t="shared" si="181"/>
        <v>0</v>
      </c>
      <c r="K268" s="323">
        <f t="shared" si="182"/>
        <v>0</v>
      </c>
      <c r="L268" s="323">
        <f t="shared" si="193"/>
        <v>0</v>
      </c>
      <c r="M268" s="323">
        <f t="shared" si="194"/>
        <v>0</v>
      </c>
      <c r="N268" s="323">
        <f t="shared" ref="N268:N331" si="220">IF($G268="1122",$F268,0)</f>
        <v>0</v>
      </c>
      <c r="O268" s="323">
        <f t="shared" ref="O268:O331" si="221">IF($H268="1122",$F268,0)</f>
        <v>0</v>
      </c>
      <c r="P268" s="323">
        <f t="shared" si="195"/>
        <v>0</v>
      </c>
      <c r="Q268" s="323">
        <f t="shared" si="196"/>
        <v>0</v>
      </c>
      <c r="R268" s="323">
        <f t="shared" si="197"/>
        <v>0</v>
      </c>
      <c r="S268" s="323">
        <f t="shared" si="198"/>
        <v>0</v>
      </c>
      <c r="T268" s="323">
        <f t="shared" ref="T268:T348" si="222">IF($G268="2412",$F268,0)</f>
        <v>0</v>
      </c>
      <c r="U268" s="323">
        <f t="shared" ref="U268:U348" si="223">IF($H268="2412",$F268,0)</f>
        <v>0</v>
      </c>
      <c r="V268" s="323">
        <f t="shared" si="199"/>
        <v>0</v>
      </c>
      <c r="W268" s="323">
        <f t="shared" si="200"/>
        <v>0</v>
      </c>
      <c r="X268" s="323">
        <f t="shared" si="201"/>
        <v>0</v>
      </c>
      <c r="Y268" s="323">
        <f t="shared" si="202"/>
        <v>0</v>
      </c>
      <c r="Z268" s="323">
        <f t="shared" si="183"/>
        <v>0</v>
      </c>
      <c r="AA268" s="323">
        <f t="shared" si="184"/>
        <v>0</v>
      </c>
      <c r="AB268" s="323">
        <f t="shared" si="203"/>
        <v>0</v>
      </c>
      <c r="AC268" s="323">
        <f t="shared" si="204"/>
        <v>0</v>
      </c>
      <c r="AD268" s="323">
        <f t="shared" si="185"/>
        <v>0</v>
      </c>
      <c r="AE268" s="323">
        <f t="shared" si="186"/>
        <v>0</v>
      </c>
      <c r="AF268" s="323">
        <f t="shared" ref="AF268:AF331" si="224">IF($G268="3412",$F268,0)</f>
        <v>0</v>
      </c>
      <c r="AG268" s="323">
        <f t="shared" ref="AG268:AG331" si="225">IF($H268="3412",$F268,0)</f>
        <v>0</v>
      </c>
      <c r="AH268" s="323">
        <f t="shared" si="205"/>
        <v>0</v>
      </c>
      <c r="AI268" s="323">
        <f t="shared" si="206"/>
        <v>0</v>
      </c>
      <c r="AJ268" s="323">
        <f t="shared" si="207"/>
        <v>0</v>
      </c>
      <c r="AK268" s="323">
        <f t="shared" si="208"/>
        <v>0</v>
      </c>
      <c r="AL268" s="323">
        <f t="shared" si="209"/>
        <v>0</v>
      </c>
      <c r="AM268" s="323">
        <f t="shared" si="210"/>
        <v>0</v>
      </c>
      <c r="AN268" s="323">
        <f t="shared" si="211"/>
        <v>0</v>
      </c>
      <c r="AO268" s="323">
        <f t="shared" si="212"/>
        <v>0</v>
      </c>
      <c r="AP268" s="323">
        <f t="shared" si="213"/>
        <v>0</v>
      </c>
      <c r="AQ268" s="323">
        <f t="shared" si="214"/>
        <v>0</v>
      </c>
      <c r="AR268" s="323">
        <f t="shared" si="187"/>
        <v>0</v>
      </c>
      <c r="AS268" s="323">
        <f t="shared" si="188"/>
        <v>0</v>
      </c>
      <c r="AT268" s="323">
        <f t="shared" si="215"/>
        <v>0</v>
      </c>
      <c r="AU268" s="323">
        <f t="shared" si="216"/>
        <v>0</v>
      </c>
      <c r="AV268" s="323">
        <f t="shared" si="217"/>
        <v>0</v>
      </c>
      <c r="AW268" s="323">
        <f t="shared" si="218"/>
        <v>0</v>
      </c>
      <c r="AX268" s="323">
        <f t="shared" si="189"/>
        <v>0</v>
      </c>
      <c r="AY268" s="323">
        <f t="shared" si="190"/>
        <v>0</v>
      </c>
      <c r="AZ268" s="323">
        <f t="shared" si="191"/>
        <v>0</v>
      </c>
      <c r="BA268" s="323">
        <f t="shared" si="192"/>
        <v>0</v>
      </c>
    </row>
    <row r="269" spans="1:53" s="320" customFormat="1" ht="16.5" customHeight="1">
      <c r="A269" s="63" t="str">
        <f t="array" ref="A269">IF(C269&lt;&gt;0,SUM(($C$11:C269&lt;&gt;0)*1),"")</f>
        <v/>
      </c>
      <c r="B269" s="321"/>
      <c r="C269" s="321"/>
      <c r="D269" s="321"/>
      <c r="E269" s="443"/>
      <c r="F269" s="377"/>
      <c r="G269" s="379"/>
      <c r="H269" s="379"/>
      <c r="I269" s="63" t="str">
        <f t="shared" si="219"/>
        <v/>
      </c>
      <c r="J269" s="323">
        <f t="shared" si="181"/>
        <v>0</v>
      </c>
      <c r="K269" s="323">
        <f t="shared" si="182"/>
        <v>0</v>
      </c>
      <c r="L269" s="323">
        <f t="shared" si="193"/>
        <v>0</v>
      </c>
      <c r="M269" s="323">
        <f t="shared" si="194"/>
        <v>0</v>
      </c>
      <c r="N269" s="323">
        <f t="shared" si="220"/>
        <v>0</v>
      </c>
      <c r="O269" s="323">
        <f t="shared" si="221"/>
        <v>0</v>
      </c>
      <c r="P269" s="323">
        <f t="shared" si="195"/>
        <v>0</v>
      </c>
      <c r="Q269" s="323">
        <f t="shared" si="196"/>
        <v>0</v>
      </c>
      <c r="R269" s="323">
        <f t="shared" si="197"/>
        <v>0</v>
      </c>
      <c r="S269" s="323">
        <f t="shared" si="198"/>
        <v>0</v>
      </c>
      <c r="T269" s="323">
        <f t="shared" si="222"/>
        <v>0</v>
      </c>
      <c r="U269" s="323">
        <f t="shared" si="223"/>
        <v>0</v>
      </c>
      <c r="V269" s="323">
        <f t="shared" si="199"/>
        <v>0</v>
      </c>
      <c r="W269" s="323">
        <f t="shared" si="200"/>
        <v>0</v>
      </c>
      <c r="X269" s="323">
        <f t="shared" si="201"/>
        <v>0</v>
      </c>
      <c r="Y269" s="323">
        <f t="shared" si="202"/>
        <v>0</v>
      </c>
      <c r="Z269" s="323">
        <f t="shared" si="183"/>
        <v>0</v>
      </c>
      <c r="AA269" s="323">
        <f t="shared" si="184"/>
        <v>0</v>
      </c>
      <c r="AB269" s="323">
        <f t="shared" si="203"/>
        <v>0</v>
      </c>
      <c r="AC269" s="323">
        <f t="shared" si="204"/>
        <v>0</v>
      </c>
      <c r="AD269" s="323">
        <f t="shared" si="185"/>
        <v>0</v>
      </c>
      <c r="AE269" s="323">
        <f t="shared" si="186"/>
        <v>0</v>
      </c>
      <c r="AF269" s="323">
        <f t="shared" si="224"/>
        <v>0</v>
      </c>
      <c r="AG269" s="323">
        <f t="shared" si="225"/>
        <v>0</v>
      </c>
      <c r="AH269" s="323">
        <f t="shared" si="205"/>
        <v>0</v>
      </c>
      <c r="AI269" s="323">
        <f t="shared" si="206"/>
        <v>0</v>
      </c>
      <c r="AJ269" s="323">
        <f t="shared" si="207"/>
        <v>0</v>
      </c>
      <c r="AK269" s="323">
        <f t="shared" si="208"/>
        <v>0</v>
      </c>
      <c r="AL269" s="323">
        <f t="shared" si="209"/>
        <v>0</v>
      </c>
      <c r="AM269" s="323">
        <f t="shared" si="210"/>
        <v>0</v>
      </c>
      <c r="AN269" s="323">
        <f t="shared" si="211"/>
        <v>0</v>
      </c>
      <c r="AO269" s="323">
        <f t="shared" si="212"/>
        <v>0</v>
      </c>
      <c r="AP269" s="323">
        <f t="shared" si="213"/>
        <v>0</v>
      </c>
      <c r="AQ269" s="323">
        <f t="shared" si="214"/>
        <v>0</v>
      </c>
      <c r="AR269" s="323">
        <f t="shared" si="187"/>
        <v>0</v>
      </c>
      <c r="AS269" s="323">
        <f t="shared" si="188"/>
        <v>0</v>
      </c>
      <c r="AT269" s="323">
        <f t="shared" si="215"/>
        <v>0</v>
      </c>
      <c r="AU269" s="323">
        <f t="shared" si="216"/>
        <v>0</v>
      </c>
      <c r="AV269" s="323">
        <f t="shared" si="217"/>
        <v>0</v>
      </c>
      <c r="AW269" s="323">
        <f t="shared" si="218"/>
        <v>0</v>
      </c>
      <c r="AX269" s="323">
        <f t="shared" si="189"/>
        <v>0</v>
      </c>
      <c r="AY269" s="323">
        <f t="shared" si="190"/>
        <v>0</v>
      </c>
      <c r="AZ269" s="323">
        <f t="shared" si="191"/>
        <v>0</v>
      </c>
      <c r="BA269" s="323">
        <f t="shared" si="192"/>
        <v>0</v>
      </c>
    </row>
    <row r="270" spans="1:53" s="320" customFormat="1" ht="16.5" customHeight="1">
      <c r="A270" s="63" t="str">
        <f t="array" ref="A270">IF(C270&lt;&gt;0,SUM(($C$11:C270&lt;&gt;0)*1),"")</f>
        <v/>
      </c>
      <c r="B270" s="321"/>
      <c r="C270" s="321"/>
      <c r="D270" s="321"/>
      <c r="E270" s="443"/>
      <c r="F270" s="377"/>
      <c r="G270" s="379"/>
      <c r="H270" s="379"/>
      <c r="I270" s="63" t="str">
        <f t="shared" si="219"/>
        <v/>
      </c>
      <c r="J270" s="323">
        <f t="shared" si="181"/>
        <v>0</v>
      </c>
      <c r="K270" s="323">
        <f t="shared" si="182"/>
        <v>0</v>
      </c>
      <c r="L270" s="323">
        <f t="shared" si="193"/>
        <v>0</v>
      </c>
      <c r="M270" s="323">
        <f t="shared" si="194"/>
        <v>0</v>
      </c>
      <c r="N270" s="323">
        <f t="shared" si="220"/>
        <v>0</v>
      </c>
      <c r="O270" s="323">
        <f t="shared" si="221"/>
        <v>0</v>
      </c>
      <c r="P270" s="323">
        <f t="shared" si="195"/>
        <v>0</v>
      </c>
      <c r="Q270" s="323">
        <f t="shared" si="196"/>
        <v>0</v>
      </c>
      <c r="R270" s="323">
        <f t="shared" si="197"/>
        <v>0</v>
      </c>
      <c r="S270" s="323">
        <f t="shared" si="198"/>
        <v>0</v>
      </c>
      <c r="T270" s="323">
        <f t="shared" si="222"/>
        <v>0</v>
      </c>
      <c r="U270" s="323">
        <f t="shared" si="223"/>
        <v>0</v>
      </c>
      <c r="V270" s="323">
        <f t="shared" si="199"/>
        <v>0</v>
      </c>
      <c r="W270" s="323">
        <f t="shared" si="200"/>
        <v>0</v>
      </c>
      <c r="X270" s="323">
        <f t="shared" si="201"/>
        <v>0</v>
      </c>
      <c r="Y270" s="323">
        <f t="shared" si="202"/>
        <v>0</v>
      </c>
      <c r="Z270" s="323">
        <f t="shared" si="183"/>
        <v>0</v>
      </c>
      <c r="AA270" s="323">
        <f t="shared" si="184"/>
        <v>0</v>
      </c>
      <c r="AB270" s="323">
        <f t="shared" si="203"/>
        <v>0</v>
      </c>
      <c r="AC270" s="323">
        <f t="shared" si="204"/>
        <v>0</v>
      </c>
      <c r="AD270" s="323">
        <f t="shared" si="185"/>
        <v>0</v>
      </c>
      <c r="AE270" s="323">
        <f t="shared" si="186"/>
        <v>0</v>
      </c>
      <c r="AF270" s="323">
        <f t="shared" si="224"/>
        <v>0</v>
      </c>
      <c r="AG270" s="323">
        <f t="shared" si="225"/>
        <v>0</v>
      </c>
      <c r="AH270" s="323">
        <f t="shared" si="205"/>
        <v>0</v>
      </c>
      <c r="AI270" s="323">
        <f t="shared" si="206"/>
        <v>0</v>
      </c>
      <c r="AJ270" s="323">
        <f t="shared" si="207"/>
        <v>0</v>
      </c>
      <c r="AK270" s="323">
        <f t="shared" si="208"/>
        <v>0</v>
      </c>
      <c r="AL270" s="323">
        <f t="shared" si="209"/>
        <v>0</v>
      </c>
      <c r="AM270" s="323">
        <f t="shared" si="210"/>
        <v>0</v>
      </c>
      <c r="AN270" s="323">
        <f t="shared" si="211"/>
        <v>0</v>
      </c>
      <c r="AO270" s="323">
        <f t="shared" si="212"/>
        <v>0</v>
      </c>
      <c r="AP270" s="323">
        <f t="shared" si="213"/>
        <v>0</v>
      </c>
      <c r="AQ270" s="323">
        <f t="shared" si="214"/>
        <v>0</v>
      </c>
      <c r="AR270" s="323">
        <f t="shared" si="187"/>
        <v>0</v>
      </c>
      <c r="AS270" s="323">
        <f t="shared" si="188"/>
        <v>0</v>
      </c>
      <c r="AT270" s="323">
        <f t="shared" si="215"/>
        <v>0</v>
      </c>
      <c r="AU270" s="323">
        <f t="shared" si="216"/>
        <v>0</v>
      </c>
      <c r="AV270" s="323">
        <f t="shared" si="217"/>
        <v>0</v>
      </c>
      <c r="AW270" s="323">
        <f t="shared" si="218"/>
        <v>0</v>
      </c>
      <c r="AX270" s="323">
        <f t="shared" si="189"/>
        <v>0</v>
      </c>
      <c r="AY270" s="323">
        <f t="shared" si="190"/>
        <v>0</v>
      </c>
      <c r="AZ270" s="323">
        <f t="shared" si="191"/>
        <v>0</v>
      </c>
      <c r="BA270" s="323">
        <f t="shared" si="192"/>
        <v>0</v>
      </c>
    </row>
    <row r="271" spans="1:53" s="320" customFormat="1" ht="16.5" customHeight="1">
      <c r="A271" s="63" t="str">
        <f t="array" ref="A271">IF(C271&lt;&gt;0,SUM(($C$11:C271&lt;&gt;0)*1),"")</f>
        <v/>
      </c>
      <c r="B271" s="321"/>
      <c r="C271" s="321"/>
      <c r="D271" s="321"/>
      <c r="E271" s="443"/>
      <c r="F271" s="377"/>
      <c r="G271" s="379"/>
      <c r="H271" s="379"/>
      <c r="I271" s="63" t="str">
        <f t="shared" si="219"/>
        <v/>
      </c>
      <c r="J271" s="323">
        <f t="shared" ref="J271:J348" si="226">IF($G271="1111",$F271,0)</f>
        <v>0</v>
      </c>
      <c r="K271" s="323">
        <f t="shared" ref="K271:K348" si="227">IF($H271="1111",$F271,0)</f>
        <v>0</v>
      </c>
      <c r="L271" s="323">
        <f t="shared" si="193"/>
        <v>0</v>
      </c>
      <c r="M271" s="323">
        <f t="shared" si="194"/>
        <v>0</v>
      </c>
      <c r="N271" s="323">
        <f t="shared" si="220"/>
        <v>0</v>
      </c>
      <c r="O271" s="323">
        <f t="shared" si="221"/>
        <v>0</v>
      </c>
      <c r="P271" s="323">
        <f t="shared" si="195"/>
        <v>0</v>
      </c>
      <c r="Q271" s="323">
        <f t="shared" si="196"/>
        <v>0</v>
      </c>
      <c r="R271" s="323">
        <f t="shared" si="197"/>
        <v>0</v>
      </c>
      <c r="S271" s="323">
        <f t="shared" si="198"/>
        <v>0</v>
      </c>
      <c r="T271" s="323">
        <f t="shared" si="222"/>
        <v>0</v>
      </c>
      <c r="U271" s="323">
        <f t="shared" si="223"/>
        <v>0</v>
      </c>
      <c r="V271" s="323">
        <f t="shared" si="199"/>
        <v>0</v>
      </c>
      <c r="W271" s="323">
        <f t="shared" si="200"/>
        <v>0</v>
      </c>
      <c r="X271" s="323">
        <f t="shared" si="201"/>
        <v>0</v>
      </c>
      <c r="Y271" s="323">
        <f t="shared" si="202"/>
        <v>0</v>
      </c>
      <c r="Z271" s="323">
        <f t="shared" ref="Z271:Z348" si="228">IF($G271="33382",$F271,0)</f>
        <v>0</v>
      </c>
      <c r="AA271" s="323">
        <f t="shared" ref="AA271:AA348" si="229">IF($H271="33382",$F271,0)</f>
        <v>0</v>
      </c>
      <c r="AB271" s="323">
        <f t="shared" si="203"/>
        <v>0</v>
      </c>
      <c r="AC271" s="323">
        <f t="shared" si="204"/>
        <v>0</v>
      </c>
      <c r="AD271" s="323">
        <f t="shared" ref="AD271:AD348" si="230">IF($G271="3411",$F271,0)</f>
        <v>0</v>
      </c>
      <c r="AE271" s="323">
        <f t="shared" ref="AE271:AE348" si="231">IF($H271="3411",$F271,0)</f>
        <v>0</v>
      </c>
      <c r="AF271" s="323">
        <f t="shared" si="224"/>
        <v>0</v>
      </c>
      <c r="AG271" s="323">
        <f t="shared" si="225"/>
        <v>0</v>
      </c>
      <c r="AH271" s="323">
        <f t="shared" si="205"/>
        <v>0</v>
      </c>
      <c r="AI271" s="323">
        <f t="shared" si="206"/>
        <v>0</v>
      </c>
      <c r="AJ271" s="323">
        <f t="shared" si="207"/>
        <v>0</v>
      </c>
      <c r="AK271" s="323">
        <f t="shared" si="208"/>
        <v>0</v>
      </c>
      <c r="AL271" s="323">
        <f t="shared" si="209"/>
        <v>0</v>
      </c>
      <c r="AM271" s="323">
        <f t="shared" si="210"/>
        <v>0</v>
      </c>
      <c r="AN271" s="323">
        <f t="shared" si="211"/>
        <v>0</v>
      </c>
      <c r="AO271" s="323">
        <f t="shared" si="212"/>
        <v>0</v>
      </c>
      <c r="AP271" s="323">
        <f t="shared" si="213"/>
        <v>0</v>
      </c>
      <c r="AQ271" s="323">
        <f t="shared" si="214"/>
        <v>0</v>
      </c>
      <c r="AR271" s="323">
        <f t="shared" ref="AR271:AR348" si="232">IF($G271="642",$F271,0)</f>
        <v>0</v>
      </c>
      <c r="AS271" s="323">
        <f t="shared" ref="AS271:AS348" si="233">IF($H271="642",$F271,0)</f>
        <v>0</v>
      </c>
      <c r="AT271" s="323">
        <f t="shared" si="215"/>
        <v>0</v>
      </c>
      <c r="AU271" s="323">
        <f t="shared" si="216"/>
        <v>0</v>
      </c>
      <c r="AV271" s="323">
        <f t="shared" si="217"/>
        <v>0</v>
      </c>
      <c r="AW271" s="323">
        <f t="shared" si="218"/>
        <v>0</v>
      </c>
      <c r="AX271" s="323">
        <f t="shared" ref="AX271:AX348" si="234">IF($G271="821",$F271,0)</f>
        <v>0</v>
      </c>
      <c r="AY271" s="323">
        <f t="shared" ref="AY271:AY348" si="235">IF($H271="821",$F271,0)</f>
        <v>0</v>
      </c>
      <c r="AZ271" s="323">
        <f t="shared" ref="AZ271:AZ348" si="236">IF($G271="911",$F271,0)</f>
        <v>0</v>
      </c>
      <c r="BA271" s="323">
        <f t="shared" ref="BA271:BA348" si="237">IF($H271="911",$F271,0)</f>
        <v>0</v>
      </c>
    </row>
    <row r="272" spans="1:53" s="320" customFormat="1" ht="16.5" customHeight="1">
      <c r="A272" s="63" t="str">
        <f t="array" ref="A272">IF(C272&lt;&gt;0,SUM(($C$11:C272&lt;&gt;0)*1),"")</f>
        <v/>
      </c>
      <c r="B272" s="321"/>
      <c r="C272" s="321"/>
      <c r="D272" s="321"/>
      <c r="E272" s="443"/>
      <c r="F272" s="377"/>
      <c r="G272" s="379"/>
      <c r="H272" s="379"/>
      <c r="I272" s="63" t="str">
        <f t="shared" si="219"/>
        <v/>
      </c>
      <c r="J272" s="323">
        <f t="shared" si="226"/>
        <v>0</v>
      </c>
      <c r="K272" s="323">
        <f t="shared" si="227"/>
        <v>0</v>
      </c>
      <c r="L272" s="323">
        <f t="shared" ref="L272:N348" si="238">IF($G272="1121",$F272,0)</f>
        <v>0</v>
      </c>
      <c r="M272" s="323">
        <f t="shared" ref="M272:O348" si="239">IF($H272="1121",$F272,0)</f>
        <v>0</v>
      </c>
      <c r="N272" s="323">
        <f t="shared" si="220"/>
        <v>0</v>
      </c>
      <c r="O272" s="323">
        <f t="shared" si="221"/>
        <v>0</v>
      </c>
      <c r="P272" s="323">
        <f t="shared" ref="P272:P348" si="240">IF($G272="1331",$F272,0)</f>
        <v>0</v>
      </c>
      <c r="Q272" s="323">
        <f t="shared" ref="Q272:Q348" si="241">IF($H272="1331",$F272,0)</f>
        <v>0</v>
      </c>
      <c r="R272" s="323">
        <f t="shared" ref="R272:R348" si="242">IF($G272="1388",$F272,0)</f>
        <v>0</v>
      </c>
      <c r="S272" s="323">
        <f t="shared" ref="S272:S348" si="243">IF($H272="1388",$F272,0)</f>
        <v>0</v>
      </c>
      <c r="T272" s="323">
        <f t="shared" si="222"/>
        <v>0</v>
      </c>
      <c r="U272" s="323">
        <f t="shared" si="223"/>
        <v>0</v>
      </c>
      <c r="V272" s="323">
        <f t="shared" ref="V272:V348" si="244">IF($G272="331",$F272,0)</f>
        <v>0</v>
      </c>
      <c r="W272" s="323">
        <f t="shared" ref="W272:W348" si="245">IF($H272="331",$F272,0)</f>
        <v>0</v>
      </c>
      <c r="X272" s="323">
        <f t="shared" ref="X272:X348" si="246">IF($G272="3334",$F272,0)</f>
        <v>0</v>
      </c>
      <c r="Y272" s="323">
        <f t="shared" ref="Y272:Y348" si="247">IF($H272="3334",$F272,0)</f>
        <v>0</v>
      </c>
      <c r="Z272" s="323">
        <f t="shared" si="228"/>
        <v>0</v>
      </c>
      <c r="AA272" s="323">
        <f t="shared" si="229"/>
        <v>0</v>
      </c>
      <c r="AB272" s="323">
        <f t="shared" ref="AB272:AB348" si="248">IF($G272="3388",$F272,0)</f>
        <v>0</v>
      </c>
      <c r="AC272" s="323">
        <f t="shared" ref="AC272:AC348" si="249">IF($H272="3388",$F272,0)</f>
        <v>0</v>
      </c>
      <c r="AD272" s="323">
        <f t="shared" si="230"/>
        <v>0</v>
      </c>
      <c r="AE272" s="323">
        <f t="shared" si="231"/>
        <v>0</v>
      </c>
      <c r="AF272" s="323">
        <f t="shared" si="224"/>
        <v>0</v>
      </c>
      <c r="AG272" s="323">
        <f t="shared" si="225"/>
        <v>0</v>
      </c>
      <c r="AH272" s="323">
        <f t="shared" ref="AH272:AH348" si="250">IF($G272="4111",$F272,0)</f>
        <v>0</v>
      </c>
      <c r="AI272" s="323">
        <f t="shared" ref="AI272:AI348" si="251">IF($H272="4111",$F272,0)</f>
        <v>0</v>
      </c>
      <c r="AJ272" s="323">
        <f t="shared" ref="AJ272:AJ348" si="252">IF($G272="4211",$F272,0)</f>
        <v>0</v>
      </c>
      <c r="AK272" s="323">
        <f t="shared" ref="AK272:AK348" si="253">IF($H272="4211",$F272,0)</f>
        <v>0</v>
      </c>
      <c r="AL272" s="323">
        <f t="shared" ref="AL272:AL348" si="254">IF($G272="4212",$F272,0)</f>
        <v>0</v>
      </c>
      <c r="AM272" s="323">
        <f t="shared" ref="AM272:AM348" si="255">IF($H272="4212",$F272,0)</f>
        <v>0</v>
      </c>
      <c r="AN272" s="323">
        <f t="shared" ref="AN272:AN348" si="256">IF($G272="515",$F272,0)</f>
        <v>0</v>
      </c>
      <c r="AO272" s="323">
        <f t="shared" ref="AO272:AO348" si="257">IF($H272="515",$F272,0)</f>
        <v>0</v>
      </c>
      <c r="AP272" s="323">
        <f t="shared" ref="AP272:AP348" si="258">IF($G272="635",$F272,0)</f>
        <v>0</v>
      </c>
      <c r="AQ272" s="323">
        <f t="shared" ref="AQ272:AQ348" si="259">IF($H272="635",$F272,0)</f>
        <v>0</v>
      </c>
      <c r="AR272" s="323">
        <f t="shared" si="232"/>
        <v>0</v>
      </c>
      <c r="AS272" s="323">
        <f t="shared" si="233"/>
        <v>0</v>
      </c>
      <c r="AT272" s="323">
        <f t="shared" ref="AT272:AT348" si="260">IF($G272="711",$F272,0)</f>
        <v>0</v>
      </c>
      <c r="AU272" s="323">
        <f t="shared" ref="AU272:AU348" si="261">IF($H272="711",$F272,0)</f>
        <v>0</v>
      </c>
      <c r="AV272" s="323">
        <f t="shared" ref="AV272:AV348" si="262">IF($G272="811",$F272,0)</f>
        <v>0</v>
      </c>
      <c r="AW272" s="323">
        <f t="shared" ref="AW272:AW348" si="263">IF($H272="811",$F272,0)</f>
        <v>0</v>
      </c>
      <c r="AX272" s="323">
        <f t="shared" si="234"/>
        <v>0</v>
      </c>
      <c r="AY272" s="323">
        <f t="shared" si="235"/>
        <v>0</v>
      </c>
      <c r="AZ272" s="323">
        <f t="shared" si="236"/>
        <v>0</v>
      </c>
      <c r="BA272" s="323">
        <f t="shared" si="237"/>
        <v>0</v>
      </c>
    </row>
    <row r="273" spans="1:53" s="320" customFormat="1" ht="16.5" customHeight="1">
      <c r="A273" s="63" t="str">
        <f t="array" ref="A273">IF(C273&lt;&gt;0,SUM(($C$11:C273&lt;&gt;0)*1),"")</f>
        <v/>
      </c>
      <c r="B273" s="321"/>
      <c r="C273" s="321"/>
      <c r="D273" s="321"/>
      <c r="E273" s="443"/>
      <c r="F273" s="377"/>
      <c r="G273" s="379"/>
      <c r="H273" s="379"/>
      <c r="I273" s="63" t="str">
        <f t="shared" si="219"/>
        <v/>
      </c>
      <c r="J273" s="323">
        <f t="shared" si="226"/>
        <v>0</v>
      </c>
      <c r="K273" s="323">
        <f t="shared" si="227"/>
        <v>0</v>
      </c>
      <c r="L273" s="323">
        <f t="shared" si="238"/>
        <v>0</v>
      </c>
      <c r="M273" s="323">
        <f t="shared" si="239"/>
        <v>0</v>
      </c>
      <c r="N273" s="323">
        <f t="shared" si="220"/>
        <v>0</v>
      </c>
      <c r="O273" s="323">
        <f t="shared" si="221"/>
        <v>0</v>
      </c>
      <c r="P273" s="323">
        <f t="shared" si="240"/>
        <v>0</v>
      </c>
      <c r="Q273" s="323">
        <f t="shared" si="241"/>
        <v>0</v>
      </c>
      <c r="R273" s="323">
        <f t="shared" si="242"/>
        <v>0</v>
      </c>
      <c r="S273" s="323">
        <f t="shared" si="243"/>
        <v>0</v>
      </c>
      <c r="T273" s="323">
        <f t="shared" si="222"/>
        <v>0</v>
      </c>
      <c r="U273" s="323">
        <f t="shared" si="223"/>
        <v>0</v>
      </c>
      <c r="V273" s="323">
        <f t="shared" si="244"/>
        <v>0</v>
      </c>
      <c r="W273" s="323">
        <f t="shared" si="245"/>
        <v>0</v>
      </c>
      <c r="X273" s="323">
        <f t="shared" si="246"/>
        <v>0</v>
      </c>
      <c r="Y273" s="323">
        <f t="shared" si="247"/>
        <v>0</v>
      </c>
      <c r="Z273" s="323">
        <f t="shared" si="228"/>
        <v>0</v>
      </c>
      <c r="AA273" s="323">
        <f t="shared" si="229"/>
        <v>0</v>
      </c>
      <c r="AB273" s="323">
        <f t="shared" si="248"/>
        <v>0</v>
      </c>
      <c r="AC273" s="323">
        <f t="shared" si="249"/>
        <v>0</v>
      </c>
      <c r="AD273" s="323">
        <f t="shared" si="230"/>
        <v>0</v>
      </c>
      <c r="AE273" s="323">
        <f t="shared" si="231"/>
        <v>0</v>
      </c>
      <c r="AF273" s="323">
        <f t="shared" si="224"/>
        <v>0</v>
      </c>
      <c r="AG273" s="323">
        <f t="shared" si="225"/>
        <v>0</v>
      </c>
      <c r="AH273" s="323">
        <f t="shared" si="250"/>
        <v>0</v>
      </c>
      <c r="AI273" s="323">
        <f t="shared" si="251"/>
        <v>0</v>
      </c>
      <c r="AJ273" s="323">
        <f t="shared" si="252"/>
        <v>0</v>
      </c>
      <c r="AK273" s="323">
        <f t="shared" si="253"/>
        <v>0</v>
      </c>
      <c r="AL273" s="323">
        <f t="shared" si="254"/>
        <v>0</v>
      </c>
      <c r="AM273" s="323">
        <f t="shared" si="255"/>
        <v>0</v>
      </c>
      <c r="AN273" s="323">
        <f t="shared" si="256"/>
        <v>0</v>
      </c>
      <c r="AO273" s="323">
        <f t="shared" si="257"/>
        <v>0</v>
      </c>
      <c r="AP273" s="323">
        <f t="shared" si="258"/>
        <v>0</v>
      </c>
      <c r="AQ273" s="323">
        <f t="shared" si="259"/>
        <v>0</v>
      </c>
      <c r="AR273" s="323">
        <f t="shared" si="232"/>
        <v>0</v>
      </c>
      <c r="AS273" s="323">
        <f t="shared" si="233"/>
        <v>0</v>
      </c>
      <c r="AT273" s="323">
        <f t="shared" si="260"/>
        <v>0</v>
      </c>
      <c r="AU273" s="323">
        <f t="shared" si="261"/>
        <v>0</v>
      </c>
      <c r="AV273" s="323">
        <f t="shared" si="262"/>
        <v>0</v>
      </c>
      <c r="AW273" s="323">
        <f t="shared" si="263"/>
        <v>0</v>
      </c>
      <c r="AX273" s="323">
        <f t="shared" si="234"/>
        <v>0</v>
      </c>
      <c r="AY273" s="323">
        <f t="shared" si="235"/>
        <v>0</v>
      </c>
      <c r="AZ273" s="323">
        <f t="shared" si="236"/>
        <v>0</v>
      </c>
      <c r="BA273" s="323">
        <f t="shared" si="237"/>
        <v>0</v>
      </c>
    </row>
    <row r="274" spans="1:53" s="320" customFormat="1" ht="16.5" customHeight="1">
      <c r="A274" s="63" t="str">
        <f t="array" ref="A274">IF(C274&lt;&gt;0,SUM(($C$11:C274&lt;&gt;0)*1),"")</f>
        <v/>
      </c>
      <c r="B274" s="321"/>
      <c r="C274" s="321"/>
      <c r="D274" s="321"/>
      <c r="E274" s="443"/>
      <c r="F274" s="377"/>
      <c r="G274" s="379"/>
      <c r="H274" s="379"/>
      <c r="I274" s="63" t="str">
        <f t="shared" si="219"/>
        <v/>
      </c>
      <c r="J274" s="323">
        <f t="shared" si="226"/>
        <v>0</v>
      </c>
      <c r="K274" s="323">
        <f t="shared" si="227"/>
        <v>0</v>
      </c>
      <c r="L274" s="323">
        <f t="shared" si="238"/>
        <v>0</v>
      </c>
      <c r="M274" s="323">
        <f t="shared" si="239"/>
        <v>0</v>
      </c>
      <c r="N274" s="323">
        <f t="shared" si="220"/>
        <v>0</v>
      </c>
      <c r="O274" s="323">
        <f t="shared" si="221"/>
        <v>0</v>
      </c>
      <c r="P274" s="323">
        <f t="shared" si="240"/>
        <v>0</v>
      </c>
      <c r="Q274" s="323">
        <f t="shared" si="241"/>
        <v>0</v>
      </c>
      <c r="R274" s="323">
        <f t="shared" si="242"/>
        <v>0</v>
      </c>
      <c r="S274" s="323">
        <f t="shared" si="243"/>
        <v>0</v>
      </c>
      <c r="T274" s="323">
        <f t="shared" si="222"/>
        <v>0</v>
      </c>
      <c r="U274" s="323">
        <f t="shared" si="223"/>
        <v>0</v>
      </c>
      <c r="V274" s="323">
        <f t="shared" si="244"/>
        <v>0</v>
      </c>
      <c r="W274" s="323">
        <f t="shared" si="245"/>
        <v>0</v>
      </c>
      <c r="X274" s="323">
        <f t="shared" si="246"/>
        <v>0</v>
      </c>
      <c r="Y274" s="323">
        <f t="shared" si="247"/>
        <v>0</v>
      </c>
      <c r="Z274" s="323">
        <f t="shared" si="228"/>
        <v>0</v>
      </c>
      <c r="AA274" s="323">
        <f t="shared" si="229"/>
        <v>0</v>
      </c>
      <c r="AB274" s="323">
        <f t="shared" si="248"/>
        <v>0</v>
      </c>
      <c r="AC274" s="323">
        <f t="shared" si="249"/>
        <v>0</v>
      </c>
      <c r="AD274" s="323">
        <f t="shared" si="230"/>
        <v>0</v>
      </c>
      <c r="AE274" s="323">
        <f t="shared" si="231"/>
        <v>0</v>
      </c>
      <c r="AF274" s="323">
        <f t="shared" si="224"/>
        <v>0</v>
      </c>
      <c r="AG274" s="323">
        <f t="shared" si="225"/>
        <v>0</v>
      </c>
      <c r="AH274" s="323">
        <f t="shared" si="250"/>
        <v>0</v>
      </c>
      <c r="AI274" s="323">
        <f t="shared" si="251"/>
        <v>0</v>
      </c>
      <c r="AJ274" s="323">
        <f t="shared" si="252"/>
        <v>0</v>
      </c>
      <c r="AK274" s="323">
        <f t="shared" si="253"/>
        <v>0</v>
      </c>
      <c r="AL274" s="323">
        <f t="shared" si="254"/>
        <v>0</v>
      </c>
      <c r="AM274" s="323">
        <f t="shared" si="255"/>
        <v>0</v>
      </c>
      <c r="AN274" s="323">
        <f t="shared" si="256"/>
        <v>0</v>
      </c>
      <c r="AO274" s="323">
        <f t="shared" si="257"/>
        <v>0</v>
      </c>
      <c r="AP274" s="323">
        <f t="shared" si="258"/>
        <v>0</v>
      </c>
      <c r="AQ274" s="323">
        <f t="shared" si="259"/>
        <v>0</v>
      </c>
      <c r="AR274" s="323">
        <f t="shared" si="232"/>
        <v>0</v>
      </c>
      <c r="AS274" s="323">
        <f t="shared" si="233"/>
        <v>0</v>
      </c>
      <c r="AT274" s="323">
        <f t="shared" si="260"/>
        <v>0</v>
      </c>
      <c r="AU274" s="323">
        <f t="shared" si="261"/>
        <v>0</v>
      </c>
      <c r="AV274" s="323">
        <f t="shared" si="262"/>
        <v>0</v>
      </c>
      <c r="AW274" s="323">
        <f t="shared" si="263"/>
        <v>0</v>
      </c>
      <c r="AX274" s="323">
        <f t="shared" si="234"/>
        <v>0</v>
      </c>
      <c r="AY274" s="323">
        <f t="shared" si="235"/>
        <v>0</v>
      </c>
      <c r="AZ274" s="323">
        <f t="shared" si="236"/>
        <v>0</v>
      </c>
      <c r="BA274" s="323">
        <f t="shared" si="237"/>
        <v>0</v>
      </c>
    </row>
    <row r="275" spans="1:53" s="320" customFormat="1" ht="16.5" customHeight="1">
      <c r="A275" s="63" t="str">
        <f t="array" ref="A275">IF(C275&lt;&gt;0,SUM(($C$11:C275&lt;&gt;0)*1),"")</f>
        <v/>
      </c>
      <c r="B275" s="321"/>
      <c r="C275" s="321"/>
      <c r="D275" s="321"/>
      <c r="E275" s="443"/>
      <c r="F275" s="377"/>
      <c r="G275" s="379"/>
      <c r="H275" s="379"/>
      <c r="I275" s="63" t="str">
        <f t="shared" si="219"/>
        <v/>
      </c>
      <c r="J275" s="323">
        <f t="shared" si="226"/>
        <v>0</v>
      </c>
      <c r="K275" s="323">
        <f t="shared" si="227"/>
        <v>0</v>
      </c>
      <c r="L275" s="323">
        <f t="shared" si="238"/>
        <v>0</v>
      </c>
      <c r="M275" s="323">
        <f t="shared" si="239"/>
        <v>0</v>
      </c>
      <c r="N275" s="323">
        <f t="shared" si="220"/>
        <v>0</v>
      </c>
      <c r="O275" s="323">
        <f t="shared" si="221"/>
        <v>0</v>
      </c>
      <c r="P275" s="323">
        <f t="shared" si="240"/>
        <v>0</v>
      </c>
      <c r="Q275" s="323">
        <f t="shared" si="241"/>
        <v>0</v>
      </c>
      <c r="R275" s="323">
        <f t="shared" si="242"/>
        <v>0</v>
      </c>
      <c r="S275" s="323">
        <f t="shared" si="243"/>
        <v>0</v>
      </c>
      <c r="T275" s="323">
        <f t="shared" si="222"/>
        <v>0</v>
      </c>
      <c r="U275" s="323">
        <f t="shared" si="223"/>
        <v>0</v>
      </c>
      <c r="V275" s="323">
        <f t="shared" si="244"/>
        <v>0</v>
      </c>
      <c r="W275" s="323">
        <f t="shared" si="245"/>
        <v>0</v>
      </c>
      <c r="X275" s="323">
        <f t="shared" si="246"/>
        <v>0</v>
      </c>
      <c r="Y275" s="323">
        <f t="shared" si="247"/>
        <v>0</v>
      </c>
      <c r="Z275" s="323">
        <f t="shared" si="228"/>
        <v>0</v>
      </c>
      <c r="AA275" s="323">
        <f t="shared" si="229"/>
        <v>0</v>
      </c>
      <c r="AB275" s="323">
        <f t="shared" si="248"/>
        <v>0</v>
      </c>
      <c r="AC275" s="323">
        <f t="shared" si="249"/>
        <v>0</v>
      </c>
      <c r="AD275" s="323">
        <f t="shared" si="230"/>
        <v>0</v>
      </c>
      <c r="AE275" s="323">
        <f t="shared" si="231"/>
        <v>0</v>
      </c>
      <c r="AF275" s="323">
        <f t="shared" si="224"/>
        <v>0</v>
      </c>
      <c r="AG275" s="323">
        <f t="shared" si="225"/>
        <v>0</v>
      </c>
      <c r="AH275" s="323">
        <f t="shared" si="250"/>
        <v>0</v>
      </c>
      <c r="AI275" s="323">
        <f t="shared" si="251"/>
        <v>0</v>
      </c>
      <c r="AJ275" s="323">
        <f t="shared" si="252"/>
        <v>0</v>
      </c>
      <c r="AK275" s="323">
        <f t="shared" si="253"/>
        <v>0</v>
      </c>
      <c r="AL275" s="323">
        <f t="shared" si="254"/>
        <v>0</v>
      </c>
      <c r="AM275" s="323">
        <f t="shared" si="255"/>
        <v>0</v>
      </c>
      <c r="AN275" s="323">
        <f t="shared" si="256"/>
        <v>0</v>
      </c>
      <c r="AO275" s="323">
        <f t="shared" si="257"/>
        <v>0</v>
      </c>
      <c r="AP275" s="323">
        <f t="shared" si="258"/>
        <v>0</v>
      </c>
      <c r="AQ275" s="323">
        <f t="shared" si="259"/>
        <v>0</v>
      </c>
      <c r="AR275" s="323">
        <f t="shared" si="232"/>
        <v>0</v>
      </c>
      <c r="AS275" s="323">
        <f t="shared" si="233"/>
        <v>0</v>
      </c>
      <c r="AT275" s="323">
        <f t="shared" si="260"/>
        <v>0</v>
      </c>
      <c r="AU275" s="323">
        <f t="shared" si="261"/>
        <v>0</v>
      </c>
      <c r="AV275" s="323">
        <f t="shared" si="262"/>
        <v>0</v>
      </c>
      <c r="AW275" s="323">
        <f t="shared" si="263"/>
        <v>0</v>
      </c>
      <c r="AX275" s="323">
        <f t="shared" si="234"/>
        <v>0</v>
      </c>
      <c r="AY275" s="323">
        <f t="shared" si="235"/>
        <v>0</v>
      </c>
      <c r="AZ275" s="323">
        <f t="shared" si="236"/>
        <v>0</v>
      </c>
      <c r="BA275" s="323">
        <f t="shared" si="237"/>
        <v>0</v>
      </c>
    </row>
    <row r="276" spans="1:53" s="320" customFormat="1" ht="16.5" customHeight="1">
      <c r="A276" s="63" t="str">
        <f t="array" ref="A276">IF(C276&lt;&gt;0,SUM(($C$11:C276&lt;&gt;0)*1),"")</f>
        <v/>
      </c>
      <c r="B276" s="321"/>
      <c r="C276" s="321"/>
      <c r="D276" s="321"/>
      <c r="E276" s="443"/>
      <c r="F276" s="377"/>
      <c r="G276" s="379"/>
      <c r="H276" s="379"/>
      <c r="I276" s="63" t="str">
        <f t="shared" si="219"/>
        <v/>
      </c>
      <c r="J276" s="323">
        <f t="shared" si="226"/>
        <v>0</v>
      </c>
      <c r="K276" s="323">
        <f t="shared" si="227"/>
        <v>0</v>
      </c>
      <c r="L276" s="323">
        <f t="shared" si="238"/>
        <v>0</v>
      </c>
      <c r="M276" s="323">
        <f t="shared" si="239"/>
        <v>0</v>
      </c>
      <c r="N276" s="323">
        <f t="shared" si="220"/>
        <v>0</v>
      </c>
      <c r="O276" s="323">
        <f t="shared" si="221"/>
        <v>0</v>
      </c>
      <c r="P276" s="323">
        <f t="shared" si="240"/>
        <v>0</v>
      </c>
      <c r="Q276" s="323">
        <f t="shared" si="241"/>
        <v>0</v>
      </c>
      <c r="R276" s="323">
        <f t="shared" si="242"/>
        <v>0</v>
      </c>
      <c r="S276" s="323">
        <f t="shared" si="243"/>
        <v>0</v>
      </c>
      <c r="T276" s="323">
        <f t="shared" si="222"/>
        <v>0</v>
      </c>
      <c r="U276" s="323">
        <f t="shared" si="223"/>
        <v>0</v>
      </c>
      <c r="V276" s="323">
        <f t="shared" si="244"/>
        <v>0</v>
      </c>
      <c r="W276" s="323">
        <f t="shared" si="245"/>
        <v>0</v>
      </c>
      <c r="X276" s="323">
        <f t="shared" si="246"/>
        <v>0</v>
      </c>
      <c r="Y276" s="323">
        <f t="shared" si="247"/>
        <v>0</v>
      </c>
      <c r="Z276" s="323">
        <f t="shared" si="228"/>
        <v>0</v>
      </c>
      <c r="AA276" s="323">
        <f t="shared" si="229"/>
        <v>0</v>
      </c>
      <c r="AB276" s="323">
        <f t="shared" si="248"/>
        <v>0</v>
      </c>
      <c r="AC276" s="323">
        <f t="shared" si="249"/>
        <v>0</v>
      </c>
      <c r="AD276" s="323">
        <f t="shared" si="230"/>
        <v>0</v>
      </c>
      <c r="AE276" s="323">
        <f t="shared" si="231"/>
        <v>0</v>
      </c>
      <c r="AF276" s="323">
        <f t="shared" si="224"/>
        <v>0</v>
      </c>
      <c r="AG276" s="323">
        <f t="shared" si="225"/>
        <v>0</v>
      </c>
      <c r="AH276" s="323">
        <f t="shared" si="250"/>
        <v>0</v>
      </c>
      <c r="AI276" s="323">
        <f t="shared" si="251"/>
        <v>0</v>
      </c>
      <c r="AJ276" s="323">
        <f t="shared" si="252"/>
        <v>0</v>
      </c>
      <c r="AK276" s="323">
        <f t="shared" si="253"/>
        <v>0</v>
      </c>
      <c r="AL276" s="323">
        <f t="shared" si="254"/>
        <v>0</v>
      </c>
      <c r="AM276" s="323">
        <f t="shared" si="255"/>
        <v>0</v>
      </c>
      <c r="AN276" s="323">
        <f t="shared" si="256"/>
        <v>0</v>
      </c>
      <c r="AO276" s="323">
        <f t="shared" si="257"/>
        <v>0</v>
      </c>
      <c r="AP276" s="323">
        <f t="shared" si="258"/>
        <v>0</v>
      </c>
      <c r="AQ276" s="323">
        <f t="shared" si="259"/>
        <v>0</v>
      </c>
      <c r="AR276" s="323">
        <f t="shared" si="232"/>
        <v>0</v>
      </c>
      <c r="AS276" s="323">
        <f t="shared" si="233"/>
        <v>0</v>
      </c>
      <c r="AT276" s="323">
        <f t="shared" si="260"/>
        <v>0</v>
      </c>
      <c r="AU276" s="323">
        <f t="shared" si="261"/>
        <v>0</v>
      </c>
      <c r="AV276" s="323">
        <f t="shared" si="262"/>
        <v>0</v>
      </c>
      <c r="AW276" s="323">
        <f t="shared" si="263"/>
        <v>0</v>
      </c>
      <c r="AX276" s="323">
        <f t="shared" si="234"/>
        <v>0</v>
      </c>
      <c r="AY276" s="323">
        <f t="shared" si="235"/>
        <v>0</v>
      </c>
      <c r="AZ276" s="323">
        <f t="shared" si="236"/>
        <v>0</v>
      </c>
      <c r="BA276" s="323">
        <f t="shared" si="237"/>
        <v>0</v>
      </c>
    </row>
    <row r="277" spans="1:53" s="320" customFormat="1" ht="16.5" customHeight="1">
      <c r="A277" s="63" t="str">
        <f t="array" ref="A277">IF(C277&lt;&gt;0,SUM(($C$11:C277&lt;&gt;0)*1),"")</f>
        <v/>
      </c>
      <c r="B277" s="321"/>
      <c r="C277" s="321"/>
      <c r="D277" s="321"/>
      <c r="E277" s="443"/>
      <c r="F277" s="377"/>
      <c r="G277" s="379"/>
      <c r="H277" s="379"/>
      <c r="I277" s="63" t="str">
        <f t="shared" si="219"/>
        <v/>
      </c>
      <c r="J277" s="323">
        <f t="shared" si="226"/>
        <v>0</v>
      </c>
      <c r="K277" s="323">
        <f t="shared" si="227"/>
        <v>0</v>
      </c>
      <c r="L277" s="323">
        <f t="shared" si="238"/>
        <v>0</v>
      </c>
      <c r="M277" s="323">
        <f t="shared" si="239"/>
        <v>0</v>
      </c>
      <c r="N277" s="323">
        <f t="shared" si="220"/>
        <v>0</v>
      </c>
      <c r="O277" s="323">
        <f t="shared" si="221"/>
        <v>0</v>
      </c>
      <c r="P277" s="323">
        <f t="shared" si="240"/>
        <v>0</v>
      </c>
      <c r="Q277" s="323">
        <f t="shared" si="241"/>
        <v>0</v>
      </c>
      <c r="R277" s="323">
        <f t="shared" si="242"/>
        <v>0</v>
      </c>
      <c r="S277" s="323">
        <f t="shared" si="243"/>
        <v>0</v>
      </c>
      <c r="T277" s="323">
        <f t="shared" si="222"/>
        <v>0</v>
      </c>
      <c r="U277" s="323">
        <f t="shared" si="223"/>
        <v>0</v>
      </c>
      <c r="V277" s="323">
        <f t="shared" si="244"/>
        <v>0</v>
      </c>
      <c r="W277" s="323">
        <f t="shared" si="245"/>
        <v>0</v>
      </c>
      <c r="X277" s="323">
        <f t="shared" si="246"/>
        <v>0</v>
      </c>
      <c r="Y277" s="323">
        <f t="shared" si="247"/>
        <v>0</v>
      </c>
      <c r="Z277" s="323">
        <f t="shared" si="228"/>
        <v>0</v>
      </c>
      <c r="AA277" s="323">
        <f t="shared" si="229"/>
        <v>0</v>
      </c>
      <c r="AB277" s="323">
        <f t="shared" si="248"/>
        <v>0</v>
      </c>
      <c r="AC277" s="323">
        <f t="shared" si="249"/>
        <v>0</v>
      </c>
      <c r="AD277" s="323">
        <f t="shared" si="230"/>
        <v>0</v>
      </c>
      <c r="AE277" s="323">
        <f t="shared" si="231"/>
        <v>0</v>
      </c>
      <c r="AF277" s="323">
        <f t="shared" si="224"/>
        <v>0</v>
      </c>
      <c r="AG277" s="323">
        <f t="shared" si="225"/>
        <v>0</v>
      </c>
      <c r="AH277" s="323">
        <f t="shared" si="250"/>
        <v>0</v>
      </c>
      <c r="AI277" s="323">
        <f t="shared" si="251"/>
        <v>0</v>
      </c>
      <c r="AJ277" s="323">
        <f t="shared" si="252"/>
        <v>0</v>
      </c>
      <c r="AK277" s="323">
        <f t="shared" si="253"/>
        <v>0</v>
      </c>
      <c r="AL277" s="323">
        <f t="shared" si="254"/>
        <v>0</v>
      </c>
      <c r="AM277" s="323">
        <f t="shared" si="255"/>
        <v>0</v>
      </c>
      <c r="AN277" s="323">
        <f t="shared" si="256"/>
        <v>0</v>
      </c>
      <c r="AO277" s="323">
        <f t="shared" si="257"/>
        <v>0</v>
      </c>
      <c r="AP277" s="323">
        <f t="shared" si="258"/>
        <v>0</v>
      </c>
      <c r="AQ277" s="323">
        <f t="shared" si="259"/>
        <v>0</v>
      </c>
      <c r="AR277" s="323">
        <f t="shared" si="232"/>
        <v>0</v>
      </c>
      <c r="AS277" s="323">
        <f t="shared" si="233"/>
        <v>0</v>
      </c>
      <c r="AT277" s="323">
        <f t="shared" si="260"/>
        <v>0</v>
      </c>
      <c r="AU277" s="323">
        <f t="shared" si="261"/>
        <v>0</v>
      </c>
      <c r="AV277" s="323">
        <f t="shared" si="262"/>
        <v>0</v>
      </c>
      <c r="AW277" s="323">
        <f t="shared" si="263"/>
        <v>0</v>
      </c>
      <c r="AX277" s="323">
        <f t="shared" si="234"/>
        <v>0</v>
      </c>
      <c r="AY277" s="323">
        <f t="shared" si="235"/>
        <v>0</v>
      </c>
      <c r="AZ277" s="323">
        <f t="shared" si="236"/>
        <v>0</v>
      </c>
      <c r="BA277" s="323">
        <f t="shared" si="237"/>
        <v>0</v>
      </c>
    </row>
    <row r="278" spans="1:53" s="320" customFormat="1" ht="16.5" customHeight="1">
      <c r="A278" s="63" t="str">
        <f t="array" ref="A278">IF(C278&lt;&gt;0,SUM(($C$11:C278&lt;&gt;0)*1),"")</f>
        <v/>
      </c>
      <c r="B278" s="321"/>
      <c r="C278" s="321"/>
      <c r="D278" s="321"/>
      <c r="E278" s="443"/>
      <c r="F278" s="377"/>
      <c r="G278" s="379"/>
      <c r="H278" s="379"/>
      <c r="I278" s="63" t="str">
        <f t="shared" si="219"/>
        <v/>
      </c>
      <c r="J278" s="323">
        <f t="shared" si="226"/>
        <v>0</v>
      </c>
      <c r="K278" s="323">
        <f t="shared" si="227"/>
        <v>0</v>
      </c>
      <c r="L278" s="323">
        <f t="shared" si="238"/>
        <v>0</v>
      </c>
      <c r="M278" s="323">
        <f t="shared" si="239"/>
        <v>0</v>
      </c>
      <c r="N278" s="323">
        <f t="shared" si="220"/>
        <v>0</v>
      </c>
      <c r="O278" s="323">
        <f t="shared" si="221"/>
        <v>0</v>
      </c>
      <c r="P278" s="323">
        <f t="shared" si="240"/>
        <v>0</v>
      </c>
      <c r="Q278" s="323">
        <f t="shared" si="241"/>
        <v>0</v>
      </c>
      <c r="R278" s="323">
        <f t="shared" si="242"/>
        <v>0</v>
      </c>
      <c r="S278" s="323">
        <f t="shared" si="243"/>
        <v>0</v>
      </c>
      <c r="T278" s="323">
        <f t="shared" si="222"/>
        <v>0</v>
      </c>
      <c r="U278" s="323">
        <f t="shared" si="223"/>
        <v>0</v>
      </c>
      <c r="V278" s="323">
        <f t="shared" si="244"/>
        <v>0</v>
      </c>
      <c r="W278" s="323">
        <f t="shared" si="245"/>
        <v>0</v>
      </c>
      <c r="X278" s="323">
        <f t="shared" si="246"/>
        <v>0</v>
      </c>
      <c r="Y278" s="323">
        <f t="shared" si="247"/>
        <v>0</v>
      </c>
      <c r="Z278" s="323">
        <f t="shared" si="228"/>
        <v>0</v>
      </c>
      <c r="AA278" s="323">
        <f t="shared" si="229"/>
        <v>0</v>
      </c>
      <c r="AB278" s="323">
        <f t="shared" si="248"/>
        <v>0</v>
      </c>
      <c r="AC278" s="323">
        <f t="shared" si="249"/>
        <v>0</v>
      </c>
      <c r="AD278" s="323">
        <f t="shared" si="230"/>
        <v>0</v>
      </c>
      <c r="AE278" s="323">
        <f t="shared" si="231"/>
        <v>0</v>
      </c>
      <c r="AF278" s="323">
        <f t="shared" si="224"/>
        <v>0</v>
      </c>
      <c r="AG278" s="323">
        <f t="shared" si="225"/>
        <v>0</v>
      </c>
      <c r="AH278" s="323">
        <f t="shared" si="250"/>
        <v>0</v>
      </c>
      <c r="AI278" s="323">
        <f t="shared" si="251"/>
        <v>0</v>
      </c>
      <c r="AJ278" s="323">
        <f t="shared" si="252"/>
        <v>0</v>
      </c>
      <c r="AK278" s="323">
        <f t="shared" si="253"/>
        <v>0</v>
      </c>
      <c r="AL278" s="323">
        <f t="shared" si="254"/>
        <v>0</v>
      </c>
      <c r="AM278" s="323">
        <f t="shared" si="255"/>
        <v>0</v>
      </c>
      <c r="AN278" s="323">
        <f t="shared" si="256"/>
        <v>0</v>
      </c>
      <c r="AO278" s="323">
        <f t="shared" si="257"/>
        <v>0</v>
      </c>
      <c r="AP278" s="323">
        <f t="shared" si="258"/>
        <v>0</v>
      </c>
      <c r="AQ278" s="323">
        <f t="shared" si="259"/>
        <v>0</v>
      </c>
      <c r="AR278" s="323">
        <f t="shared" si="232"/>
        <v>0</v>
      </c>
      <c r="AS278" s="323">
        <f t="shared" si="233"/>
        <v>0</v>
      </c>
      <c r="AT278" s="323">
        <f t="shared" si="260"/>
        <v>0</v>
      </c>
      <c r="AU278" s="323">
        <f t="shared" si="261"/>
        <v>0</v>
      </c>
      <c r="AV278" s="323">
        <f t="shared" si="262"/>
        <v>0</v>
      </c>
      <c r="AW278" s="323">
        <f t="shared" si="263"/>
        <v>0</v>
      </c>
      <c r="AX278" s="323">
        <f t="shared" si="234"/>
        <v>0</v>
      </c>
      <c r="AY278" s="323">
        <f t="shared" si="235"/>
        <v>0</v>
      </c>
      <c r="AZ278" s="323">
        <f t="shared" si="236"/>
        <v>0</v>
      </c>
      <c r="BA278" s="323">
        <f t="shared" si="237"/>
        <v>0</v>
      </c>
    </row>
    <row r="279" spans="1:53" s="320" customFormat="1" ht="16.5" customHeight="1">
      <c r="A279" s="63" t="str">
        <f t="array" ref="A279">IF(C279&lt;&gt;0,SUM(($C$11:C279&lt;&gt;0)*1),"")</f>
        <v/>
      </c>
      <c r="B279" s="321"/>
      <c r="C279" s="321"/>
      <c r="D279" s="321"/>
      <c r="E279" s="443"/>
      <c r="F279" s="377"/>
      <c r="G279" s="379"/>
      <c r="H279" s="379"/>
      <c r="I279" s="63" t="str">
        <f t="shared" si="219"/>
        <v/>
      </c>
      <c r="J279" s="323">
        <f t="shared" si="226"/>
        <v>0</v>
      </c>
      <c r="K279" s="323">
        <f t="shared" si="227"/>
        <v>0</v>
      </c>
      <c r="L279" s="323">
        <f t="shared" si="238"/>
        <v>0</v>
      </c>
      <c r="M279" s="323">
        <f t="shared" si="239"/>
        <v>0</v>
      </c>
      <c r="N279" s="323">
        <f t="shared" si="220"/>
        <v>0</v>
      </c>
      <c r="O279" s="323">
        <f t="shared" si="221"/>
        <v>0</v>
      </c>
      <c r="P279" s="323">
        <f t="shared" si="240"/>
        <v>0</v>
      </c>
      <c r="Q279" s="323">
        <f t="shared" si="241"/>
        <v>0</v>
      </c>
      <c r="R279" s="323">
        <f t="shared" si="242"/>
        <v>0</v>
      </c>
      <c r="S279" s="323">
        <f t="shared" si="243"/>
        <v>0</v>
      </c>
      <c r="T279" s="323">
        <f t="shared" si="222"/>
        <v>0</v>
      </c>
      <c r="U279" s="323">
        <f t="shared" si="223"/>
        <v>0</v>
      </c>
      <c r="V279" s="323">
        <f t="shared" si="244"/>
        <v>0</v>
      </c>
      <c r="W279" s="323">
        <f t="shared" si="245"/>
        <v>0</v>
      </c>
      <c r="X279" s="323">
        <f t="shared" si="246"/>
        <v>0</v>
      </c>
      <c r="Y279" s="323">
        <f t="shared" si="247"/>
        <v>0</v>
      </c>
      <c r="Z279" s="323">
        <f t="shared" si="228"/>
        <v>0</v>
      </c>
      <c r="AA279" s="323">
        <f t="shared" si="229"/>
        <v>0</v>
      </c>
      <c r="AB279" s="323">
        <f t="shared" si="248"/>
        <v>0</v>
      </c>
      <c r="AC279" s="323">
        <f t="shared" si="249"/>
        <v>0</v>
      </c>
      <c r="AD279" s="323">
        <f t="shared" si="230"/>
        <v>0</v>
      </c>
      <c r="AE279" s="323">
        <f t="shared" si="231"/>
        <v>0</v>
      </c>
      <c r="AF279" s="323">
        <f t="shared" si="224"/>
        <v>0</v>
      </c>
      <c r="AG279" s="323">
        <f t="shared" si="225"/>
        <v>0</v>
      </c>
      <c r="AH279" s="323">
        <f t="shared" si="250"/>
        <v>0</v>
      </c>
      <c r="AI279" s="323">
        <f t="shared" si="251"/>
        <v>0</v>
      </c>
      <c r="AJ279" s="323">
        <f t="shared" si="252"/>
        <v>0</v>
      </c>
      <c r="AK279" s="323">
        <f t="shared" si="253"/>
        <v>0</v>
      </c>
      <c r="AL279" s="323">
        <f t="shared" si="254"/>
        <v>0</v>
      </c>
      <c r="AM279" s="323">
        <f t="shared" si="255"/>
        <v>0</v>
      </c>
      <c r="AN279" s="323">
        <f t="shared" si="256"/>
        <v>0</v>
      </c>
      <c r="AO279" s="323">
        <f t="shared" si="257"/>
        <v>0</v>
      </c>
      <c r="AP279" s="323">
        <f t="shared" si="258"/>
        <v>0</v>
      </c>
      <c r="AQ279" s="323">
        <f t="shared" si="259"/>
        <v>0</v>
      </c>
      <c r="AR279" s="323">
        <f t="shared" si="232"/>
        <v>0</v>
      </c>
      <c r="AS279" s="323">
        <f t="shared" si="233"/>
        <v>0</v>
      </c>
      <c r="AT279" s="323">
        <f t="shared" si="260"/>
        <v>0</v>
      </c>
      <c r="AU279" s="323">
        <f t="shared" si="261"/>
        <v>0</v>
      </c>
      <c r="AV279" s="323">
        <f t="shared" si="262"/>
        <v>0</v>
      </c>
      <c r="AW279" s="323">
        <f t="shared" si="263"/>
        <v>0</v>
      </c>
      <c r="AX279" s="323">
        <f t="shared" si="234"/>
        <v>0</v>
      </c>
      <c r="AY279" s="323">
        <f t="shared" si="235"/>
        <v>0</v>
      </c>
      <c r="AZ279" s="323">
        <f t="shared" si="236"/>
        <v>0</v>
      </c>
      <c r="BA279" s="323">
        <f t="shared" si="237"/>
        <v>0</v>
      </c>
    </row>
    <row r="280" spans="1:53" s="320" customFormat="1" ht="16.5" customHeight="1">
      <c r="A280" s="63" t="str">
        <f t="array" ref="A280">IF(C280&lt;&gt;0,SUM(($C$11:C280&lt;&gt;0)*1),"")</f>
        <v/>
      </c>
      <c r="B280" s="321"/>
      <c r="C280" s="321"/>
      <c r="D280" s="321"/>
      <c r="E280" s="443"/>
      <c r="F280" s="377"/>
      <c r="G280" s="379"/>
      <c r="H280" s="379"/>
      <c r="I280" s="63" t="str">
        <f t="shared" si="219"/>
        <v/>
      </c>
      <c r="J280" s="323">
        <f t="shared" si="226"/>
        <v>0</v>
      </c>
      <c r="K280" s="323">
        <f t="shared" si="227"/>
        <v>0</v>
      </c>
      <c r="L280" s="323">
        <f t="shared" si="238"/>
        <v>0</v>
      </c>
      <c r="M280" s="323">
        <f t="shared" si="239"/>
        <v>0</v>
      </c>
      <c r="N280" s="323">
        <f t="shared" si="220"/>
        <v>0</v>
      </c>
      <c r="O280" s="323">
        <f t="shared" si="221"/>
        <v>0</v>
      </c>
      <c r="P280" s="323">
        <f t="shared" si="240"/>
        <v>0</v>
      </c>
      <c r="Q280" s="323">
        <f t="shared" si="241"/>
        <v>0</v>
      </c>
      <c r="R280" s="323">
        <f t="shared" si="242"/>
        <v>0</v>
      </c>
      <c r="S280" s="323">
        <f t="shared" si="243"/>
        <v>0</v>
      </c>
      <c r="T280" s="323">
        <f t="shared" si="222"/>
        <v>0</v>
      </c>
      <c r="U280" s="323">
        <f t="shared" si="223"/>
        <v>0</v>
      </c>
      <c r="V280" s="323">
        <f t="shared" si="244"/>
        <v>0</v>
      </c>
      <c r="W280" s="323">
        <f t="shared" si="245"/>
        <v>0</v>
      </c>
      <c r="X280" s="323">
        <f t="shared" si="246"/>
        <v>0</v>
      </c>
      <c r="Y280" s="323">
        <f t="shared" si="247"/>
        <v>0</v>
      </c>
      <c r="Z280" s="323">
        <f t="shared" si="228"/>
        <v>0</v>
      </c>
      <c r="AA280" s="323">
        <f t="shared" si="229"/>
        <v>0</v>
      </c>
      <c r="AB280" s="323">
        <f t="shared" si="248"/>
        <v>0</v>
      </c>
      <c r="AC280" s="323">
        <f t="shared" si="249"/>
        <v>0</v>
      </c>
      <c r="AD280" s="323">
        <f t="shared" si="230"/>
        <v>0</v>
      </c>
      <c r="AE280" s="323">
        <f t="shared" si="231"/>
        <v>0</v>
      </c>
      <c r="AF280" s="323">
        <f t="shared" si="224"/>
        <v>0</v>
      </c>
      <c r="AG280" s="323">
        <f t="shared" si="225"/>
        <v>0</v>
      </c>
      <c r="AH280" s="323">
        <f t="shared" si="250"/>
        <v>0</v>
      </c>
      <c r="AI280" s="323">
        <f t="shared" si="251"/>
        <v>0</v>
      </c>
      <c r="AJ280" s="323">
        <f t="shared" si="252"/>
        <v>0</v>
      </c>
      <c r="AK280" s="323">
        <f t="shared" si="253"/>
        <v>0</v>
      </c>
      <c r="AL280" s="323">
        <f t="shared" si="254"/>
        <v>0</v>
      </c>
      <c r="AM280" s="323">
        <f t="shared" si="255"/>
        <v>0</v>
      </c>
      <c r="AN280" s="323">
        <f t="shared" si="256"/>
        <v>0</v>
      </c>
      <c r="AO280" s="323">
        <f t="shared" si="257"/>
        <v>0</v>
      </c>
      <c r="AP280" s="323">
        <f t="shared" si="258"/>
        <v>0</v>
      </c>
      <c r="AQ280" s="323">
        <f t="shared" si="259"/>
        <v>0</v>
      </c>
      <c r="AR280" s="323">
        <f t="shared" si="232"/>
        <v>0</v>
      </c>
      <c r="AS280" s="323">
        <f t="shared" si="233"/>
        <v>0</v>
      </c>
      <c r="AT280" s="323">
        <f t="shared" si="260"/>
        <v>0</v>
      </c>
      <c r="AU280" s="323">
        <f t="shared" si="261"/>
        <v>0</v>
      </c>
      <c r="AV280" s="323">
        <f t="shared" si="262"/>
        <v>0</v>
      </c>
      <c r="AW280" s="323">
        <f t="shared" si="263"/>
        <v>0</v>
      </c>
      <c r="AX280" s="323">
        <f t="shared" si="234"/>
        <v>0</v>
      </c>
      <c r="AY280" s="323">
        <f t="shared" si="235"/>
        <v>0</v>
      </c>
      <c r="AZ280" s="323">
        <f t="shared" si="236"/>
        <v>0</v>
      </c>
      <c r="BA280" s="323">
        <f t="shared" si="237"/>
        <v>0</v>
      </c>
    </row>
    <row r="281" spans="1:53" s="320" customFormat="1" ht="16.5" customHeight="1">
      <c r="A281" s="63" t="str">
        <f t="array" ref="A281">IF(C281&lt;&gt;0,SUM(($C$11:C281&lt;&gt;0)*1),"")</f>
        <v/>
      </c>
      <c r="B281" s="321"/>
      <c r="C281" s="321"/>
      <c r="D281" s="321"/>
      <c r="E281" s="443"/>
      <c r="F281" s="377"/>
      <c r="G281" s="379"/>
      <c r="H281" s="379"/>
      <c r="I281" s="63" t="str">
        <f t="shared" si="219"/>
        <v/>
      </c>
      <c r="J281" s="323">
        <f t="shared" si="226"/>
        <v>0</v>
      </c>
      <c r="K281" s="323">
        <f t="shared" si="227"/>
        <v>0</v>
      </c>
      <c r="L281" s="323">
        <f t="shared" si="238"/>
        <v>0</v>
      </c>
      <c r="M281" s="323">
        <f t="shared" si="239"/>
        <v>0</v>
      </c>
      <c r="N281" s="323">
        <f t="shared" si="220"/>
        <v>0</v>
      </c>
      <c r="O281" s="323">
        <f t="shared" si="221"/>
        <v>0</v>
      </c>
      <c r="P281" s="323">
        <f t="shared" si="240"/>
        <v>0</v>
      </c>
      <c r="Q281" s="323">
        <f t="shared" si="241"/>
        <v>0</v>
      </c>
      <c r="R281" s="323">
        <f t="shared" si="242"/>
        <v>0</v>
      </c>
      <c r="S281" s="323">
        <f t="shared" si="243"/>
        <v>0</v>
      </c>
      <c r="T281" s="323">
        <f t="shared" si="222"/>
        <v>0</v>
      </c>
      <c r="U281" s="323">
        <f t="shared" si="223"/>
        <v>0</v>
      </c>
      <c r="V281" s="323">
        <f t="shared" si="244"/>
        <v>0</v>
      </c>
      <c r="W281" s="323">
        <f t="shared" si="245"/>
        <v>0</v>
      </c>
      <c r="X281" s="323">
        <f t="shared" si="246"/>
        <v>0</v>
      </c>
      <c r="Y281" s="323">
        <f t="shared" si="247"/>
        <v>0</v>
      </c>
      <c r="Z281" s="323">
        <f t="shared" si="228"/>
        <v>0</v>
      </c>
      <c r="AA281" s="323">
        <f t="shared" si="229"/>
        <v>0</v>
      </c>
      <c r="AB281" s="323">
        <f t="shared" si="248"/>
        <v>0</v>
      </c>
      <c r="AC281" s="323">
        <f t="shared" si="249"/>
        <v>0</v>
      </c>
      <c r="AD281" s="323">
        <f t="shared" si="230"/>
        <v>0</v>
      </c>
      <c r="AE281" s="323">
        <f t="shared" si="231"/>
        <v>0</v>
      </c>
      <c r="AF281" s="323">
        <f t="shared" si="224"/>
        <v>0</v>
      </c>
      <c r="AG281" s="323">
        <f t="shared" si="225"/>
        <v>0</v>
      </c>
      <c r="AH281" s="323">
        <f t="shared" si="250"/>
        <v>0</v>
      </c>
      <c r="AI281" s="323">
        <f t="shared" si="251"/>
        <v>0</v>
      </c>
      <c r="AJ281" s="323">
        <f t="shared" si="252"/>
        <v>0</v>
      </c>
      <c r="AK281" s="323">
        <f t="shared" si="253"/>
        <v>0</v>
      </c>
      <c r="AL281" s="323">
        <f t="shared" si="254"/>
        <v>0</v>
      </c>
      <c r="AM281" s="323">
        <f t="shared" si="255"/>
        <v>0</v>
      </c>
      <c r="AN281" s="323">
        <f t="shared" si="256"/>
        <v>0</v>
      </c>
      <c r="AO281" s="323">
        <f t="shared" si="257"/>
        <v>0</v>
      </c>
      <c r="AP281" s="323">
        <f t="shared" si="258"/>
        <v>0</v>
      </c>
      <c r="AQ281" s="323">
        <f t="shared" si="259"/>
        <v>0</v>
      </c>
      <c r="AR281" s="323">
        <f t="shared" si="232"/>
        <v>0</v>
      </c>
      <c r="AS281" s="323">
        <f t="shared" si="233"/>
        <v>0</v>
      </c>
      <c r="AT281" s="323">
        <f t="shared" si="260"/>
        <v>0</v>
      </c>
      <c r="AU281" s="323">
        <f t="shared" si="261"/>
        <v>0</v>
      </c>
      <c r="AV281" s="323">
        <f t="shared" si="262"/>
        <v>0</v>
      </c>
      <c r="AW281" s="323">
        <f t="shared" si="263"/>
        <v>0</v>
      </c>
      <c r="AX281" s="323">
        <f t="shared" si="234"/>
        <v>0</v>
      </c>
      <c r="AY281" s="323">
        <f t="shared" si="235"/>
        <v>0</v>
      </c>
      <c r="AZ281" s="323">
        <f t="shared" si="236"/>
        <v>0</v>
      </c>
      <c r="BA281" s="323">
        <f t="shared" si="237"/>
        <v>0</v>
      </c>
    </row>
    <row r="282" spans="1:53" s="320" customFormat="1" ht="16.5" customHeight="1">
      <c r="A282" s="63" t="str">
        <f t="array" ref="A282">IF(C282&lt;&gt;0,SUM(($C$11:C282&lt;&gt;0)*1),"")</f>
        <v/>
      </c>
      <c r="B282" s="321"/>
      <c r="C282" s="321"/>
      <c r="D282" s="321"/>
      <c r="E282" s="443"/>
      <c r="F282" s="377"/>
      <c r="G282" s="379"/>
      <c r="H282" s="379"/>
      <c r="I282" s="63" t="str">
        <f t="shared" si="219"/>
        <v/>
      </c>
      <c r="J282" s="323">
        <f t="shared" si="226"/>
        <v>0</v>
      </c>
      <c r="K282" s="323">
        <f t="shared" si="227"/>
        <v>0</v>
      </c>
      <c r="L282" s="323">
        <f t="shared" si="238"/>
        <v>0</v>
      </c>
      <c r="M282" s="323">
        <f t="shared" si="239"/>
        <v>0</v>
      </c>
      <c r="N282" s="323">
        <f t="shared" si="220"/>
        <v>0</v>
      </c>
      <c r="O282" s="323">
        <f t="shared" si="221"/>
        <v>0</v>
      </c>
      <c r="P282" s="323">
        <f t="shared" si="240"/>
        <v>0</v>
      </c>
      <c r="Q282" s="323">
        <f t="shared" si="241"/>
        <v>0</v>
      </c>
      <c r="R282" s="323">
        <f t="shared" si="242"/>
        <v>0</v>
      </c>
      <c r="S282" s="323">
        <f t="shared" si="243"/>
        <v>0</v>
      </c>
      <c r="T282" s="323">
        <f t="shared" si="222"/>
        <v>0</v>
      </c>
      <c r="U282" s="323">
        <f t="shared" si="223"/>
        <v>0</v>
      </c>
      <c r="V282" s="323">
        <f t="shared" si="244"/>
        <v>0</v>
      </c>
      <c r="W282" s="323">
        <f t="shared" si="245"/>
        <v>0</v>
      </c>
      <c r="X282" s="323">
        <f t="shared" si="246"/>
        <v>0</v>
      </c>
      <c r="Y282" s="323">
        <f t="shared" si="247"/>
        <v>0</v>
      </c>
      <c r="Z282" s="323">
        <f t="shared" si="228"/>
        <v>0</v>
      </c>
      <c r="AA282" s="323">
        <f t="shared" si="229"/>
        <v>0</v>
      </c>
      <c r="AB282" s="323">
        <f t="shared" si="248"/>
        <v>0</v>
      </c>
      <c r="AC282" s="323">
        <f t="shared" si="249"/>
        <v>0</v>
      </c>
      <c r="AD282" s="323">
        <f t="shared" si="230"/>
        <v>0</v>
      </c>
      <c r="AE282" s="323">
        <f t="shared" si="231"/>
        <v>0</v>
      </c>
      <c r="AF282" s="323">
        <f t="shared" si="224"/>
        <v>0</v>
      </c>
      <c r="AG282" s="323">
        <f t="shared" si="225"/>
        <v>0</v>
      </c>
      <c r="AH282" s="323">
        <f t="shared" si="250"/>
        <v>0</v>
      </c>
      <c r="AI282" s="323">
        <f t="shared" si="251"/>
        <v>0</v>
      </c>
      <c r="AJ282" s="323">
        <f t="shared" si="252"/>
        <v>0</v>
      </c>
      <c r="AK282" s="323">
        <f t="shared" si="253"/>
        <v>0</v>
      </c>
      <c r="AL282" s="323">
        <f t="shared" si="254"/>
        <v>0</v>
      </c>
      <c r="AM282" s="323">
        <f t="shared" si="255"/>
        <v>0</v>
      </c>
      <c r="AN282" s="323">
        <f t="shared" si="256"/>
        <v>0</v>
      </c>
      <c r="AO282" s="323">
        <f t="shared" si="257"/>
        <v>0</v>
      </c>
      <c r="AP282" s="323">
        <f t="shared" si="258"/>
        <v>0</v>
      </c>
      <c r="AQ282" s="323">
        <f t="shared" si="259"/>
        <v>0</v>
      </c>
      <c r="AR282" s="323">
        <f t="shared" si="232"/>
        <v>0</v>
      </c>
      <c r="AS282" s="323">
        <f t="shared" si="233"/>
        <v>0</v>
      </c>
      <c r="AT282" s="323">
        <f t="shared" si="260"/>
        <v>0</v>
      </c>
      <c r="AU282" s="323">
        <f t="shared" si="261"/>
        <v>0</v>
      </c>
      <c r="AV282" s="323">
        <f t="shared" si="262"/>
        <v>0</v>
      </c>
      <c r="AW282" s="323">
        <f t="shared" si="263"/>
        <v>0</v>
      </c>
      <c r="AX282" s="323">
        <f t="shared" si="234"/>
        <v>0</v>
      </c>
      <c r="AY282" s="323">
        <f t="shared" si="235"/>
        <v>0</v>
      </c>
      <c r="AZ282" s="323">
        <f t="shared" si="236"/>
        <v>0</v>
      </c>
      <c r="BA282" s="323">
        <f t="shared" si="237"/>
        <v>0</v>
      </c>
    </row>
    <row r="283" spans="1:53" s="320" customFormat="1" ht="16.5" customHeight="1">
      <c r="A283" s="63" t="str">
        <f t="array" ref="A283">IF(C283&lt;&gt;0,SUM(($C$11:C283&lt;&gt;0)*1),"")</f>
        <v/>
      </c>
      <c r="B283" s="321"/>
      <c r="C283" s="321"/>
      <c r="D283" s="321"/>
      <c r="E283" s="443"/>
      <c r="F283" s="377"/>
      <c r="G283" s="379"/>
      <c r="H283" s="379"/>
      <c r="I283" s="63" t="str">
        <f t="shared" si="219"/>
        <v/>
      </c>
      <c r="J283" s="323">
        <f t="shared" si="226"/>
        <v>0</v>
      </c>
      <c r="K283" s="323">
        <f t="shared" si="227"/>
        <v>0</v>
      </c>
      <c r="L283" s="323">
        <f t="shared" si="238"/>
        <v>0</v>
      </c>
      <c r="M283" s="323">
        <f t="shared" si="239"/>
        <v>0</v>
      </c>
      <c r="N283" s="323">
        <f t="shared" si="220"/>
        <v>0</v>
      </c>
      <c r="O283" s="323">
        <f t="shared" si="221"/>
        <v>0</v>
      </c>
      <c r="P283" s="323">
        <f t="shared" si="240"/>
        <v>0</v>
      </c>
      <c r="Q283" s="323">
        <f t="shared" si="241"/>
        <v>0</v>
      </c>
      <c r="R283" s="323">
        <f t="shared" si="242"/>
        <v>0</v>
      </c>
      <c r="S283" s="323">
        <f t="shared" si="243"/>
        <v>0</v>
      </c>
      <c r="T283" s="323">
        <f t="shared" si="222"/>
        <v>0</v>
      </c>
      <c r="U283" s="323">
        <f t="shared" si="223"/>
        <v>0</v>
      </c>
      <c r="V283" s="323">
        <f t="shared" si="244"/>
        <v>0</v>
      </c>
      <c r="W283" s="323">
        <f t="shared" si="245"/>
        <v>0</v>
      </c>
      <c r="X283" s="323">
        <f t="shared" si="246"/>
        <v>0</v>
      </c>
      <c r="Y283" s="323">
        <f t="shared" si="247"/>
        <v>0</v>
      </c>
      <c r="Z283" s="323">
        <f t="shared" si="228"/>
        <v>0</v>
      </c>
      <c r="AA283" s="323">
        <f t="shared" si="229"/>
        <v>0</v>
      </c>
      <c r="AB283" s="323">
        <f t="shared" si="248"/>
        <v>0</v>
      </c>
      <c r="AC283" s="323">
        <f t="shared" si="249"/>
        <v>0</v>
      </c>
      <c r="AD283" s="323">
        <f t="shared" si="230"/>
        <v>0</v>
      </c>
      <c r="AE283" s="323">
        <f t="shared" si="231"/>
        <v>0</v>
      </c>
      <c r="AF283" s="323">
        <f t="shared" si="224"/>
        <v>0</v>
      </c>
      <c r="AG283" s="323">
        <f t="shared" si="225"/>
        <v>0</v>
      </c>
      <c r="AH283" s="323">
        <f t="shared" si="250"/>
        <v>0</v>
      </c>
      <c r="AI283" s="323">
        <f t="shared" si="251"/>
        <v>0</v>
      </c>
      <c r="AJ283" s="323">
        <f t="shared" si="252"/>
        <v>0</v>
      </c>
      <c r="AK283" s="323">
        <f t="shared" si="253"/>
        <v>0</v>
      </c>
      <c r="AL283" s="323">
        <f t="shared" si="254"/>
        <v>0</v>
      </c>
      <c r="AM283" s="323">
        <f t="shared" si="255"/>
        <v>0</v>
      </c>
      <c r="AN283" s="323">
        <f t="shared" si="256"/>
        <v>0</v>
      </c>
      <c r="AO283" s="323">
        <f t="shared" si="257"/>
        <v>0</v>
      </c>
      <c r="AP283" s="323">
        <f t="shared" si="258"/>
        <v>0</v>
      </c>
      <c r="AQ283" s="323">
        <f t="shared" si="259"/>
        <v>0</v>
      </c>
      <c r="AR283" s="323">
        <f t="shared" si="232"/>
        <v>0</v>
      </c>
      <c r="AS283" s="323">
        <f t="shared" si="233"/>
        <v>0</v>
      </c>
      <c r="AT283" s="323">
        <f t="shared" si="260"/>
        <v>0</v>
      </c>
      <c r="AU283" s="323">
        <f t="shared" si="261"/>
        <v>0</v>
      </c>
      <c r="AV283" s="323">
        <f t="shared" si="262"/>
        <v>0</v>
      </c>
      <c r="AW283" s="323">
        <f t="shared" si="263"/>
        <v>0</v>
      </c>
      <c r="AX283" s="323">
        <f t="shared" si="234"/>
        <v>0</v>
      </c>
      <c r="AY283" s="323">
        <f t="shared" si="235"/>
        <v>0</v>
      </c>
      <c r="AZ283" s="323">
        <f t="shared" si="236"/>
        <v>0</v>
      </c>
      <c r="BA283" s="323">
        <f t="shared" si="237"/>
        <v>0</v>
      </c>
    </row>
    <row r="284" spans="1:53" s="320" customFormat="1" ht="16.5" customHeight="1">
      <c r="A284" s="63" t="str">
        <f t="array" ref="A284">IF(C284&lt;&gt;0,SUM(($C$11:C284&lt;&gt;0)*1),"")</f>
        <v/>
      </c>
      <c r="B284" s="321"/>
      <c r="C284" s="321"/>
      <c r="D284" s="321"/>
      <c r="E284" s="443"/>
      <c r="F284" s="377"/>
      <c r="G284" s="379"/>
      <c r="H284" s="379"/>
      <c r="I284" s="63" t="str">
        <f t="shared" si="219"/>
        <v/>
      </c>
      <c r="J284" s="323">
        <f t="shared" si="226"/>
        <v>0</v>
      </c>
      <c r="K284" s="323">
        <f t="shared" si="227"/>
        <v>0</v>
      </c>
      <c r="L284" s="323">
        <f t="shared" si="238"/>
        <v>0</v>
      </c>
      <c r="M284" s="323">
        <f t="shared" si="239"/>
        <v>0</v>
      </c>
      <c r="N284" s="323">
        <f t="shared" si="220"/>
        <v>0</v>
      </c>
      <c r="O284" s="323">
        <f t="shared" si="221"/>
        <v>0</v>
      </c>
      <c r="P284" s="323">
        <f t="shared" si="240"/>
        <v>0</v>
      </c>
      <c r="Q284" s="323">
        <f t="shared" si="241"/>
        <v>0</v>
      </c>
      <c r="R284" s="323">
        <f t="shared" si="242"/>
        <v>0</v>
      </c>
      <c r="S284" s="323">
        <f t="shared" si="243"/>
        <v>0</v>
      </c>
      <c r="T284" s="323">
        <f t="shared" si="222"/>
        <v>0</v>
      </c>
      <c r="U284" s="323">
        <f t="shared" si="223"/>
        <v>0</v>
      </c>
      <c r="V284" s="323">
        <f t="shared" si="244"/>
        <v>0</v>
      </c>
      <c r="W284" s="323">
        <f t="shared" si="245"/>
        <v>0</v>
      </c>
      <c r="X284" s="323">
        <f t="shared" si="246"/>
        <v>0</v>
      </c>
      <c r="Y284" s="323">
        <f t="shared" si="247"/>
        <v>0</v>
      </c>
      <c r="Z284" s="323">
        <f t="shared" si="228"/>
        <v>0</v>
      </c>
      <c r="AA284" s="323">
        <f t="shared" si="229"/>
        <v>0</v>
      </c>
      <c r="AB284" s="323">
        <f t="shared" si="248"/>
        <v>0</v>
      </c>
      <c r="AC284" s="323">
        <f t="shared" si="249"/>
        <v>0</v>
      </c>
      <c r="AD284" s="323">
        <f t="shared" si="230"/>
        <v>0</v>
      </c>
      <c r="AE284" s="323">
        <f t="shared" si="231"/>
        <v>0</v>
      </c>
      <c r="AF284" s="323">
        <f t="shared" si="224"/>
        <v>0</v>
      </c>
      <c r="AG284" s="323">
        <f t="shared" si="225"/>
        <v>0</v>
      </c>
      <c r="AH284" s="323">
        <f t="shared" si="250"/>
        <v>0</v>
      </c>
      <c r="AI284" s="323">
        <f t="shared" si="251"/>
        <v>0</v>
      </c>
      <c r="AJ284" s="323">
        <f t="shared" si="252"/>
        <v>0</v>
      </c>
      <c r="AK284" s="323">
        <f t="shared" si="253"/>
        <v>0</v>
      </c>
      <c r="AL284" s="323">
        <f t="shared" si="254"/>
        <v>0</v>
      </c>
      <c r="AM284" s="323">
        <f t="shared" si="255"/>
        <v>0</v>
      </c>
      <c r="AN284" s="323">
        <f t="shared" si="256"/>
        <v>0</v>
      </c>
      <c r="AO284" s="323">
        <f t="shared" si="257"/>
        <v>0</v>
      </c>
      <c r="AP284" s="323">
        <f t="shared" si="258"/>
        <v>0</v>
      </c>
      <c r="AQ284" s="323">
        <f t="shared" si="259"/>
        <v>0</v>
      </c>
      <c r="AR284" s="323">
        <f t="shared" si="232"/>
        <v>0</v>
      </c>
      <c r="AS284" s="323">
        <f t="shared" si="233"/>
        <v>0</v>
      </c>
      <c r="AT284" s="323">
        <f t="shared" si="260"/>
        <v>0</v>
      </c>
      <c r="AU284" s="323">
        <f t="shared" si="261"/>
        <v>0</v>
      </c>
      <c r="AV284" s="323">
        <f t="shared" si="262"/>
        <v>0</v>
      </c>
      <c r="AW284" s="323">
        <f t="shared" si="263"/>
        <v>0</v>
      </c>
      <c r="AX284" s="323">
        <f t="shared" si="234"/>
        <v>0</v>
      </c>
      <c r="AY284" s="323">
        <f t="shared" si="235"/>
        <v>0</v>
      </c>
      <c r="AZ284" s="323">
        <f t="shared" si="236"/>
        <v>0</v>
      </c>
      <c r="BA284" s="323">
        <f t="shared" si="237"/>
        <v>0</v>
      </c>
    </row>
    <row r="285" spans="1:53" s="320" customFormat="1" ht="16.5" customHeight="1">
      <c r="A285" s="63" t="str">
        <f t="array" ref="A285">IF(C285&lt;&gt;0,SUM(($C$11:C285&lt;&gt;0)*1),"")</f>
        <v/>
      </c>
      <c r="B285" s="321"/>
      <c r="C285" s="321"/>
      <c r="D285" s="321"/>
      <c r="E285" s="443"/>
      <c r="F285" s="377"/>
      <c r="G285" s="379"/>
      <c r="H285" s="379"/>
      <c r="I285" s="63" t="str">
        <f t="shared" si="219"/>
        <v/>
      </c>
      <c r="J285" s="323">
        <f t="shared" si="226"/>
        <v>0</v>
      </c>
      <c r="K285" s="323">
        <f t="shared" si="227"/>
        <v>0</v>
      </c>
      <c r="L285" s="323">
        <f t="shared" si="238"/>
        <v>0</v>
      </c>
      <c r="M285" s="323">
        <f t="shared" si="239"/>
        <v>0</v>
      </c>
      <c r="N285" s="323">
        <f t="shared" si="220"/>
        <v>0</v>
      </c>
      <c r="O285" s="323">
        <f t="shared" si="221"/>
        <v>0</v>
      </c>
      <c r="P285" s="323">
        <f t="shared" si="240"/>
        <v>0</v>
      </c>
      <c r="Q285" s="323">
        <f t="shared" si="241"/>
        <v>0</v>
      </c>
      <c r="R285" s="323">
        <f t="shared" si="242"/>
        <v>0</v>
      </c>
      <c r="S285" s="323">
        <f t="shared" si="243"/>
        <v>0</v>
      </c>
      <c r="T285" s="323">
        <f t="shared" si="222"/>
        <v>0</v>
      </c>
      <c r="U285" s="323">
        <f t="shared" si="223"/>
        <v>0</v>
      </c>
      <c r="V285" s="323">
        <f t="shared" si="244"/>
        <v>0</v>
      </c>
      <c r="W285" s="323">
        <f t="shared" si="245"/>
        <v>0</v>
      </c>
      <c r="X285" s="323">
        <f t="shared" si="246"/>
        <v>0</v>
      </c>
      <c r="Y285" s="323">
        <f t="shared" si="247"/>
        <v>0</v>
      </c>
      <c r="Z285" s="323">
        <f t="shared" si="228"/>
        <v>0</v>
      </c>
      <c r="AA285" s="323">
        <f t="shared" si="229"/>
        <v>0</v>
      </c>
      <c r="AB285" s="323">
        <f t="shared" si="248"/>
        <v>0</v>
      </c>
      <c r="AC285" s="323">
        <f t="shared" si="249"/>
        <v>0</v>
      </c>
      <c r="AD285" s="323">
        <f t="shared" si="230"/>
        <v>0</v>
      </c>
      <c r="AE285" s="323">
        <f t="shared" si="231"/>
        <v>0</v>
      </c>
      <c r="AF285" s="323">
        <f t="shared" si="224"/>
        <v>0</v>
      </c>
      <c r="AG285" s="323">
        <f t="shared" si="225"/>
        <v>0</v>
      </c>
      <c r="AH285" s="323">
        <f t="shared" si="250"/>
        <v>0</v>
      </c>
      <c r="AI285" s="323">
        <f t="shared" si="251"/>
        <v>0</v>
      </c>
      <c r="AJ285" s="323">
        <f t="shared" si="252"/>
        <v>0</v>
      </c>
      <c r="AK285" s="323">
        <f t="shared" si="253"/>
        <v>0</v>
      </c>
      <c r="AL285" s="323">
        <f t="shared" si="254"/>
        <v>0</v>
      </c>
      <c r="AM285" s="323">
        <f t="shared" si="255"/>
        <v>0</v>
      </c>
      <c r="AN285" s="323">
        <f t="shared" si="256"/>
        <v>0</v>
      </c>
      <c r="AO285" s="323">
        <f t="shared" si="257"/>
        <v>0</v>
      </c>
      <c r="AP285" s="323">
        <f t="shared" si="258"/>
        <v>0</v>
      </c>
      <c r="AQ285" s="323">
        <f t="shared" si="259"/>
        <v>0</v>
      </c>
      <c r="AR285" s="323">
        <f t="shared" si="232"/>
        <v>0</v>
      </c>
      <c r="AS285" s="323">
        <f t="shared" si="233"/>
        <v>0</v>
      </c>
      <c r="AT285" s="323">
        <f t="shared" si="260"/>
        <v>0</v>
      </c>
      <c r="AU285" s="323">
        <f t="shared" si="261"/>
        <v>0</v>
      </c>
      <c r="AV285" s="323">
        <f t="shared" si="262"/>
        <v>0</v>
      </c>
      <c r="AW285" s="323">
        <f t="shared" si="263"/>
        <v>0</v>
      </c>
      <c r="AX285" s="323">
        <f t="shared" si="234"/>
        <v>0</v>
      </c>
      <c r="AY285" s="323">
        <f t="shared" si="235"/>
        <v>0</v>
      </c>
      <c r="AZ285" s="323">
        <f t="shared" si="236"/>
        <v>0</v>
      </c>
      <c r="BA285" s="323">
        <f t="shared" si="237"/>
        <v>0</v>
      </c>
    </row>
    <row r="286" spans="1:53" s="320" customFormat="1" ht="16.5" customHeight="1">
      <c r="A286" s="63" t="str">
        <f t="array" ref="A286">IF(C286&lt;&gt;0,SUM(($C$11:C286&lt;&gt;0)*1),"")</f>
        <v/>
      </c>
      <c r="B286" s="321"/>
      <c r="C286" s="321"/>
      <c r="D286" s="321"/>
      <c r="E286" s="443"/>
      <c r="F286" s="377"/>
      <c r="G286" s="379"/>
      <c r="H286" s="379"/>
      <c r="I286" s="63" t="str">
        <f t="shared" si="219"/>
        <v/>
      </c>
      <c r="J286" s="323">
        <f t="shared" si="226"/>
        <v>0</v>
      </c>
      <c r="K286" s="323">
        <f t="shared" si="227"/>
        <v>0</v>
      </c>
      <c r="L286" s="323">
        <f t="shared" si="238"/>
        <v>0</v>
      </c>
      <c r="M286" s="323">
        <f t="shared" si="239"/>
        <v>0</v>
      </c>
      <c r="N286" s="323">
        <f t="shared" si="220"/>
        <v>0</v>
      </c>
      <c r="O286" s="323">
        <f t="shared" si="221"/>
        <v>0</v>
      </c>
      <c r="P286" s="323">
        <f t="shared" si="240"/>
        <v>0</v>
      </c>
      <c r="Q286" s="323">
        <f t="shared" si="241"/>
        <v>0</v>
      </c>
      <c r="R286" s="323">
        <f t="shared" si="242"/>
        <v>0</v>
      </c>
      <c r="S286" s="323">
        <f t="shared" si="243"/>
        <v>0</v>
      </c>
      <c r="T286" s="323">
        <f t="shared" si="222"/>
        <v>0</v>
      </c>
      <c r="U286" s="323">
        <f t="shared" si="223"/>
        <v>0</v>
      </c>
      <c r="V286" s="323">
        <f t="shared" si="244"/>
        <v>0</v>
      </c>
      <c r="W286" s="323">
        <f t="shared" si="245"/>
        <v>0</v>
      </c>
      <c r="X286" s="323">
        <f t="shared" si="246"/>
        <v>0</v>
      </c>
      <c r="Y286" s="323">
        <f t="shared" si="247"/>
        <v>0</v>
      </c>
      <c r="Z286" s="323">
        <f t="shared" si="228"/>
        <v>0</v>
      </c>
      <c r="AA286" s="323">
        <f t="shared" si="229"/>
        <v>0</v>
      </c>
      <c r="AB286" s="323">
        <f t="shared" si="248"/>
        <v>0</v>
      </c>
      <c r="AC286" s="323">
        <f t="shared" si="249"/>
        <v>0</v>
      </c>
      <c r="AD286" s="323">
        <f t="shared" si="230"/>
        <v>0</v>
      </c>
      <c r="AE286" s="323">
        <f t="shared" si="231"/>
        <v>0</v>
      </c>
      <c r="AF286" s="323">
        <f t="shared" si="224"/>
        <v>0</v>
      </c>
      <c r="AG286" s="323">
        <f t="shared" si="225"/>
        <v>0</v>
      </c>
      <c r="AH286" s="323">
        <f t="shared" si="250"/>
        <v>0</v>
      </c>
      <c r="AI286" s="323">
        <f t="shared" si="251"/>
        <v>0</v>
      </c>
      <c r="AJ286" s="323">
        <f t="shared" si="252"/>
        <v>0</v>
      </c>
      <c r="AK286" s="323">
        <f t="shared" si="253"/>
        <v>0</v>
      </c>
      <c r="AL286" s="323">
        <f t="shared" si="254"/>
        <v>0</v>
      </c>
      <c r="AM286" s="323">
        <f t="shared" si="255"/>
        <v>0</v>
      </c>
      <c r="AN286" s="323">
        <f t="shared" si="256"/>
        <v>0</v>
      </c>
      <c r="AO286" s="323">
        <f t="shared" si="257"/>
        <v>0</v>
      </c>
      <c r="AP286" s="323">
        <f t="shared" si="258"/>
        <v>0</v>
      </c>
      <c r="AQ286" s="323">
        <f t="shared" si="259"/>
        <v>0</v>
      </c>
      <c r="AR286" s="323">
        <f t="shared" si="232"/>
        <v>0</v>
      </c>
      <c r="AS286" s="323">
        <f t="shared" si="233"/>
        <v>0</v>
      </c>
      <c r="AT286" s="323">
        <f t="shared" si="260"/>
        <v>0</v>
      </c>
      <c r="AU286" s="323">
        <f t="shared" si="261"/>
        <v>0</v>
      </c>
      <c r="AV286" s="323">
        <f t="shared" si="262"/>
        <v>0</v>
      </c>
      <c r="AW286" s="323">
        <f t="shared" si="263"/>
        <v>0</v>
      </c>
      <c r="AX286" s="323">
        <f t="shared" si="234"/>
        <v>0</v>
      </c>
      <c r="AY286" s="323">
        <f t="shared" si="235"/>
        <v>0</v>
      </c>
      <c r="AZ286" s="323">
        <f t="shared" si="236"/>
        <v>0</v>
      </c>
      <c r="BA286" s="323">
        <f t="shared" si="237"/>
        <v>0</v>
      </c>
    </row>
    <row r="287" spans="1:53" s="320" customFormat="1" ht="16.5" customHeight="1">
      <c r="A287" s="63" t="str">
        <f t="array" ref="A287">IF(C287&lt;&gt;0,SUM(($C$11:C287&lt;&gt;0)*1),"")</f>
        <v/>
      </c>
      <c r="B287" s="321"/>
      <c r="C287" s="321"/>
      <c r="D287" s="321"/>
      <c r="E287" s="443"/>
      <c r="F287" s="377"/>
      <c r="G287" s="379"/>
      <c r="H287" s="379"/>
      <c r="I287" s="63" t="str">
        <f t="shared" si="219"/>
        <v/>
      </c>
      <c r="J287" s="323">
        <f t="shared" si="226"/>
        <v>0</v>
      </c>
      <c r="K287" s="323">
        <f t="shared" si="227"/>
        <v>0</v>
      </c>
      <c r="L287" s="323">
        <f t="shared" si="238"/>
        <v>0</v>
      </c>
      <c r="M287" s="323">
        <f t="shared" si="239"/>
        <v>0</v>
      </c>
      <c r="N287" s="323">
        <f t="shared" si="220"/>
        <v>0</v>
      </c>
      <c r="O287" s="323">
        <f t="shared" si="221"/>
        <v>0</v>
      </c>
      <c r="P287" s="323">
        <f t="shared" si="240"/>
        <v>0</v>
      </c>
      <c r="Q287" s="323">
        <f t="shared" si="241"/>
        <v>0</v>
      </c>
      <c r="R287" s="323">
        <f t="shared" si="242"/>
        <v>0</v>
      </c>
      <c r="S287" s="323">
        <f t="shared" si="243"/>
        <v>0</v>
      </c>
      <c r="T287" s="323">
        <f t="shared" si="222"/>
        <v>0</v>
      </c>
      <c r="U287" s="323">
        <f t="shared" si="223"/>
        <v>0</v>
      </c>
      <c r="V287" s="323">
        <f t="shared" si="244"/>
        <v>0</v>
      </c>
      <c r="W287" s="323">
        <f t="shared" si="245"/>
        <v>0</v>
      </c>
      <c r="X287" s="323">
        <f t="shared" si="246"/>
        <v>0</v>
      </c>
      <c r="Y287" s="323">
        <f t="shared" si="247"/>
        <v>0</v>
      </c>
      <c r="Z287" s="323">
        <f t="shared" si="228"/>
        <v>0</v>
      </c>
      <c r="AA287" s="323">
        <f t="shared" si="229"/>
        <v>0</v>
      </c>
      <c r="AB287" s="323">
        <f t="shared" si="248"/>
        <v>0</v>
      </c>
      <c r="AC287" s="323">
        <f t="shared" si="249"/>
        <v>0</v>
      </c>
      <c r="AD287" s="323">
        <f t="shared" si="230"/>
        <v>0</v>
      </c>
      <c r="AE287" s="323">
        <f t="shared" si="231"/>
        <v>0</v>
      </c>
      <c r="AF287" s="323">
        <f t="shared" si="224"/>
        <v>0</v>
      </c>
      <c r="AG287" s="323">
        <f t="shared" si="225"/>
        <v>0</v>
      </c>
      <c r="AH287" s="323">
        <f t="shared" si="250"/>
        <v>0</v>
      </c>
      <c r="AI287" s="323">
        <f t="shared" si="251"/>
        <v>0</v>
      </c>
      <c r="AJ287" s="323">
        <f t="shared" si="252"/>
        <v>0</v>
      </c>
      <c r="AK287" s="323">
        <f t="shared" si="253"/>
        <v>0</v>
      </c>
      <c r="AL287" s="323">
        <f t="shared" si="254"/>
        <v>0</v>
      </c>
      <c r="AM287" s="323">
        <f t="shared" si="255"/>
        <v>0</v>
      </c>
      <c r="AN287" s="323">
        <f t="shared" si="256"/>
        <v>0</v>
      </c>
      <c r="AO287" s="323">
        <f t="shared" si="257"/>
        <v>0</v>
      </c>
      <c r="AP287" s="323">
        <f t="shared" si="258"/>
        <v>0</v>
      </c>
      <c r="AQ287" s="323">
        <f t="shared" si="259"/>
        <v>0</v>
      </c>
      <c r="AR287" s="323">
        <f t="shared" si="232"/>
        <v>0</v>
      </c>
      <c r="AS287" s="323">
        <f t="shared" si="233"/>
        <v>0</v>
      </c>
      <c r="AT287" s="323">
        <f t="shared" si="260"/>
        <v>0</v>
      </c>
      <c r="AU287" s="323">
        <f t="shared" si="261"/>
        <v>0</v>
      </c>
      <c r="AV287" s="323">
        <f t="shared" si="262"/>
        <v>0</v>
      </c>
      <c r="AW287" s="323">
        <f t="shared" si="263"/>
        <v>0</v>
      </c>
      <c r="AX287" s="323">
        <f t="shared" si="234"/>
        <v>0</v>
      </c>
      <c r="AY287" s="323">
        <f t="shared" si="235"/>
        <v>0</v>
      </c>
      <c r="AZ287" s="323">
        <f t="shared" si="236"/>
        <v>0</v>
      </c>
      <c r="BA287" s="323">
        <f t="shared" si="237"/>
        <v>0</v>
      </c>
    </row>
    <row r="288" spans="1:53" s="320" customFormat="1" ht="16.5" customHeight="1">
      <c r="A288" s="63" t="str">
        <f t="array" ref="A288">IF(C288&lt;&gt;0,SUM(($C$11:C288&lt;&gt;0)*1),"")</f>
        <v/>
      </c>
      <c r="B288" s="321"/>
      <c r="C288" s="321"/>
      <c r="D288" s="321"/>
      <c r="E288" s="443"/>
      <c r="F288" s="377"/>
      <c r="G288" s="379"/>
      <c r="H288" s="379"/>
      <c r="I288" s="63" t="str">
        <f t="shared" si="219"/>
        <v/>
      </c>
      <c r="J288" s="323">
        <f t="shared" si="226"/>
        <v>0</v>
      </c>
      <c r="K288" s="323">
        <f t="shared" si="227"/>
        <v>0</v>
      </c>
      <c r="L288" s="323">
        <f t="shared" si="238"/>
        <v>0</v>
      </c>
      <c r="M288" s="323">
        <f t="shared" si="239"/>
        <v>0</v>
      </c>
      <c r="N288" s="323">
        <f t="shared" si="220"/>
        <v>0</v>
      </c>
      <c r="O288" s="323">
        <f t="shared" si="221"/>
        <v>0</v>
      </c>
      <c r="P288" s="323">
        <f t="shared" si="240"/>
        <v>0</v>
      </c>
      <c r="Q288" s="323">
        <f t="shared" si="241"/>
        <v>0</v>
      </c>
      <c r="R288" s="323">
        <f t="shared" si="242"/>
        <v>0</v>
      </c>
      <c r="S288" s="323">
        <f t="shared" si="243"/>
        <v>0</v>
      </c>
      <c r="T288" s="323">
        <f t="shared" si="222"/>
        <v>0</v>
      </c>
      <c r="U288" s="323">
        <f t="shared" si="223"/>
        <v>0</v>
      </c>
      <c r="V288" s="323">
        <f t="shared" si="244"/>
        <v>0</v>
      </c>
      <c r="W288" s="323">
        <f t="shared" si="245"/>
        <v>0</v>
      </c>
      <c r="X288" s="323">
        <f t="shared" si="246"/>
        <v>0</v>
      </c>
      <c r="Y288" s="323">
        <f t="shared" si="247"/>
        <v>0</v>
      </c>
      <c r="Z288" s="323">
        <f t="shared" si="228"/>
        <v>0</v>
      </c>
      <c r="AA288" s="323">
        <f t="shared" si="229"/>
        <v>0</v>
      </c>
      <c r="AB288" s="323">
        <f t="shared" si="248"/>
        <v>0</v>
      </c>
      <c r="AC288" s="323">
        <f t="shared" si="249"/>
        <v>0</v>
      </c>
      <c r="AD288" s="323">
        <f t="shared" si="230"/>
        <v>0</v>
      </c>
      <c r="AE288" s="323">
        <f t="shared" si="231"/>
        <v>0</v>
      </c>
      <c r="AF288" s="323">
        <f t="shared" si="224"/>
        <v>0</v>
      </c>
      <c r="AG288" s="323">
        <f t="shared" si="225"/>
        <v>0</v>
      </c>
      <c r="AH288" s="323">
        <f t="shared" si="250"/>
        <v>0</v>
      </c>
      <c r="AI288" s="323">
        <f t="shared" si="251"/>
        <v>0</v>
      </c>
      <c r="AJ288" s="323">
        <f t="shared" si="252"/>
        <v>0</v>
      </c>
      <c r="AK288" s="323">
        <f t="shared" si="253"/>
        <v>0</v>
      </c>
      <c r="AL288" s="323">
        <f t="shared" si="254"/>
        <v>0</v>
      </c>
      <c r="AM288" s="323">
        <f t="shared" si="255"/>
        <v>0</v>
      </c>
      <c r="AN288" s="323">
        <f t="shared" si="256"/>
        <v>0</v>
      </c>
      <c r="AO288" s="323">
        <f t="shared" si="257"/>
        <v>0</v>
      </c>
      <c r="AP288" s="323">
        <f t="shared" si="258"/>
        <v>0</v>
      </c>
      <c r="AQ288" s="323">
        <f t="shared" si="259"/>
        <v>0</v>
      </c>
      <c r="AR288" s="323">
        <f t="shared" si="232"/>
        <v>0</v>
      </c>
      <c r="AS288" s="323">
        <f t="shared" si="233"/>
        <v>0</v>
      </c>
      <c r="AT288" s="323">
        <f t="shared" si="260"/>
        <v>0</v>
      </c>
      <c r="AU288" s="323">
        <f t="shared" si="261"/>
        <v>0</v>
      </c>
      <c r="AV288" s="323">
        <f t="shared" si="262"/>
        <v>0</v>
      </c>
      <c r="AW288" s="323">
        <f t="shared" si="263"/>
        <v>0</v>
      </c>
      <c r="AX288" s="323">
        <f t="shared" si="234"/>
        <v>0</v>
      </c>
      <c r="AY288" s="323">
        <f t="shared" si="235"/>
        <v>0</v>
      </c>
      <c r="AZ288" s="323">
        <f t="shared" si="236"/>
        <v>0</v>
      </c>
      <c r="BA288" s="323">
        <f t="shared" si="237"/>
        <v>0</v>
      </c>
    </row>
    <row r="289" spans="1:53" s="320" customFormat="1" ht="16.5" customHeight="1">
      <c r="A289" s="63" t="str">
        <f t="array" ref="A289">IF(C289&lt;&gt;0,SUM(($C$11:C289&lt;&gt;0)*1),"")</f>
        <v/>
      </c>
      <c r="B289" s="321"/>
      <c r="C289" s="321"/>
      <c r="D289" s="321"/>
      <c r="E289" s="443"/>
      <c r="F289" s="377"/>
      <c r="G289" s="379"/>
      <c r="H289" s="379"/>
      <c r="I289" s="63" t="str">
        <f t="shared" si="219"/>
        <v/>
      </c>
      <c r="J289" s="323">
        <f t="shared" si="226"/>
        <v>0</v>
      </c>
      <c r="K289" s="323">
        <f t="shared" si="227"/>
        <v>0</v>
      </c>
      <c r="L289" s="323">
        <f t="shared" si="238"/>
        <v>0</v>
      </c>
      <c r="M289" s="323">
        <f t="shared" si="239"/>
        <v>0</v>
      </c>
      <c r="N289" s="323">
        <f t="shared" si="220"/>
        <v>0</v>
      </c>
      <c r="O289" s="323">
        <f t="shared" si="221"/>
        <v>0</v>
      </c>
      <c r="P289" s="323">
        <f t="shared" si="240"/>
        <v>0</v>
      </c>
      <c r="Q289" s="323">
        <f t="shared" si="241"/>
        <v>0</v>
      </c>
      <c r="R289" s="323">
        <f t="shared" si="242"/>
        <v>0</v>
      </c>
      <c r="S289" s="323">
        <f t="shared" si="243"/>
        <v>0</v>
      </c>
      <c r="T289" s="323">
        <f t="shared" si="222"/>
        <v>0</v>
      </c>
      <c r="U289" s="323">
        <f t="shared" si="223"/>
        <v>0</v>
      </c>
      <c r="V289" s="323">
        <f t="shared" si="244"/>
        <v>0</v>
      </c>
      <c r="W289" s="323">
        <f t="shared" si="245"/>
        <v>0</v>
      </c>
      <c r="X289" s="323">
        <f t="shared" si="246"/>
        <v>0</v>
      </c>
      <c r="Y289" s="323">
        <f t="shared" si="247"/>
        <v>0</v>
      </c>
      <c r="Z289" s="323">
        <f t="shared" si="228"/>
        <v>0</v>
      </c>
      <c r="AA289" s="323">
        <f t="shared" si="229"/>
        <v>0</v>
      </c>
      <c r="AB289" s="323">
        <f t="shared" si="248"/>
        <v>0</v>
      </c>
      <c r="AC289" s="323">
        <f t="shared" si="249"/>
        <v>0</v>
      </c>
      <c r="AD289" s="323">
        <f t="shared" si="230"/>
        <v>0</v>
      </c>
      <c r="AE289" s="323">
        <f t="shared" si="231"/>
        <v>0</v>
      </c>
      <c r="AF289" s="323">
        <f t="shared" si="224"/>
        <v>0</v>
      </c>
      <c r="AG289" s="323">
        <f t="shared" si="225"/>
        <v>0</v>
      </c>
      <c r="AH289" s="323">
        <f t="shared" si="250"/>
        <v>0</v>
      </c>
      <c r="AI289" s="323">
        <f t="shared" si="251"/>
        <v>0</v>
      </c>
      <c r="AJ289" s="323">
        <f t="shared" si="252"/>
        <v>0</v>
      </c>
      <c r="AK289" s="323">
        <f t="shared" si="253"/>
        <v>0</v>
      </c>
      <c r="AL289" s="323">
        <f t="shared" si="254"/>
        <v>0</v>
      </c>
      <c r="AM289" s="323">
        <f t="shared" si="255"/>
        <v>0</v>
      </c>
      <c r="AN289" s="323">
        <f t="shared" si="256"/>
        <v>0</v>
      </c>
      <c r="AO289" s="323">
        <f t="shared" si="257"/>
        <v>0</v>
      </c>
      <c r="AP289" s="323">
        <f t="shared" si="258"/>
        <v>0</v>
      </c>
      <c r="AQ289" s="323">
        <f t="shared" si="259"/>
        <v>0</v>
      </c>
      <c r="AR289" s="323">
        <f t="shared" si="232"/>
        <v>0</v>
      </c>
      <c r="AS289" s="323">
        <f t="shared" si="233"/>
        <v>0</v>
      </c>
      <c r="AT289" s="323">
        <f t="shared" si="260"/>
        <v>0</v>
      </c>
      <c r="AU289" s="323">
        <f t="shared" si="261"/>
        <v>0</v>
      </c>
      <c r="AV289" s="323">
        <f t="shared" si="262"/>
        <v>0</v>
      </c>
      <c r="AW289" s="323">
        <f t="shared" si="263"/>
        <v>0</v>
      </c>
      <c r="AX289" s="323">
        <f t="shared" si="234"/>
        <v>0</v>
      </c>
      <c r="AY289" s="323">
        <f t="shared" si="235"/>
        <v>0</v>
      </c>
      <c r="AZ289" s="323">
        <f t="shared" si="236"/>
        <v>0</v>
      </c>
      <c r="BA289" s="323">
        <f t="shared" si="237"/>
        <v>0</v>
      </c>
    </row>
    <row r="290" spans="1:53" s="320" customFormat="1" ht="16.5" customHeight="1">
      <c r="A290" s="63" t="str">
        <f t="array" ref="A290">IF(C290&lt;&gt;0,SUM(($C$11:C290&lt;&gt;0)*1),"")</f>
        <v/>
      </c>
      <c r="B290" s="321"/>
      <c r="C290" s="321"/>
      <c r="D290" s="321"/>
      <c r="E290" s="443"/>
      <c r="F290" s="377"/>
      <c r="G290" s="379"/>
      <c r="H290" s="379"/>
      <c r="I290" s="63" t="str">
        <f t="shared" si="219"/>
        <v/>
      </c>
      <c r="J290" s="323">
        <f t="shared" si="226"/>
        <v>0</v>
      </c>
      <c r="K290" s="323">
        <f t="shared" si="227"/>
        <v>0</v>
      </c>
      <c r="L290" s="323">
        <f t="shared" si="238"/>
        <v>0</v>
      </c>
      <c r="M290" s="323">
        <f t="shared" si="239"/>
        <v>0</v>
      </c>
      <c r="N290" s="323">
        <f t="shared" si="220"/>
        <v>0</v>
      </c>
      <c r="O290" s="323">
        <f t="shared" si="221"/>
        <v>0</v>
      </c>
      <c r="P290" s="323">
        <f t="shared" si="240"/>
        <v>0</v>
      </c>
      <c r="Q290" s="323">
        <f t="shared" si="241"/>
        <v>0</v>
      </c>
      <c r="R290" s="323">
        <f t="shared" si="242"/>
        <v>0</v>
      </c>
      <c r="S290" s="323">
        <f t="shared" si="243"/>
        <v>0</v>
      </c>
      <c r="T290" s="323">
        <f t="shared" si="222"/>
        <v>0</v>
      </c>
      <c r="U290" s="323">
        <f t="shared" si="223"/>
        <v>0</v>
      </c>
      <c r="V290" s="323">
        <f t="shared" si="244"/>
        <v>0</v>
      </c>
      <c r="W290" s="323">
        <f t="shared" si="245"/>
        <v>0</v>
      </c>
      <c r="X290" s="323">
        <f t="shared" si="246"/>
        <v>0</v>
      </c>
      <c r="Y290" s="323">
        <f t="shared" si="247"/>
        <v>0</v>
      </c>
      <c r="Z290" s="323">
        <f t="shared" si="228"/>
        <v>0</v>
      </c>
      <c r="AA290" s="323">
        <f t="shared" si="229"/>
        <v>0</v>
      </c>
      <c r="AB290" s="323">
        <f t="shared" si="248"/>
        <v>0</v>
      </c>
      <c r="AC290" s="323">
        <f t="shared" si="249"/>
        <v>0</v>
      </c>
      <c r="AD290" s="323">
        <f t="shared" si="230"/>
        <v>0</v>
      </c>
      <c r="AE290" s="323">
        <f t="shared" si="231"/>
        <v>0</v>
      </c>
      <c r="AF290" s="323">
        <f t="shared" si="224"/>
        <v>0</v>
      </c>
      <c r="AG290" s="323">
        <f t="shared" si="225"/>
        <v>0</v>
      </c>
      <c r="AH290" s="323">
        <f t="shared" si="250"/>
        <v>0</v>
      </c>
      <c r="AI290" s="323">
        <f t="shared" si="251"/>
        <v>0</v>
      </c>
      <c r="AJ290" s="323">
        <f t="shared" si="252"/>
        <v>0</v>
      </c>
      <c r="AK290" s="323">
        <f t="shared" si="253"/>
        <v>0</v>
      </c>
      <c r="AL290" s="323">
        <f t="shared" si="254"/>
        <v>0</v>
      </c>
      <c r="AM290" s="323">
        <f t="shared" si="255"/>
        <v>0</v>
      </c>
      <c r="AN290" s="323">
        <f t="shared" si="256"/>
        <v>0</v>
      </c>
      <c r="AO290" s="323">
        <f t="shared" si="257"/>
        <v>0</v>
      </c>
      <c r="AP290" s="323">
        <f t="shared" si="258"/>
        <v>0</v>
      </c>
      <c r="AQ290" s="323">
        <f t="shared" si="259"/>
        <v>0</v>
      </c>
      <c r="AR290" s="323">
        <f t="shared" si="232"/>
        <v>0</v>
      </c>
      <c r="AS290" s="323">
        <f t="shared" si="233"/>
        <v>0</v>
      </c>
      <c r="AT290" s="323">
        <f t="shared" si="260"/>
        <v>0</v>
      </c>
      <c r="AU290" s="323">
        <f t="shared" si="261"/>
        <v>0</v>
      </c>
      <c r="AV290" s="323">
        <f t="shared" si="262"/>
        <v>0</v>
      </c>
      <c r="AW290" s="323">
        <f t="shared" si="263"/>
        <v>0</v>
      </c>
      <c r="AX290" s="323">
        <f t="shared" si="234"/>
        <v>0</v>
      </c>
      <c r="AY290" s="323">
        <f t="shared" si="235"/>
        <v>0</v>
      </c>
      <c r="AZ290" s="323">
        <f t="shared" si="236"/>
        <v>0</v>
      </c>
      <c r="BA290" s="323">
        <f t="shared" si="237"/>
        <v>0</v>
      </c>
    </row>
    <row r="291" spans="1:53" s="320" customFormat="1" ht="16.5" customHeight="1">
      <c r="A291" s="63" t="str">
        <f t="array" ref="A291">IF(C291&lt;&gt;0,SUM(($C$11:C291&lt;&gt;0)*1),"")</f>
        <v/>
      </c>
      <c r="B291" s="321"/>
      <c r="C291" s="321"/>
      <c r="D291" s="321"/>
      <c r="E291" s="443"/>
      <c r="F291" s="377"/>
      <c r="G291" s="379"/>
      <c r="H291" s="379"/>
      <c r="I291" s="63" t="str">
        <f t="shared" si="219"/>
        <v/>
      </c>
      <c r="J291" s="323">
        <f t="shared" si="226"/>
        <v>0</v>
      </c>
      <c r="K291" s="323">
        <f t="shared" si="227"/>
        <v>0</v>
      </c>
      <c r="L291" s="323">
        <f t="shared" si="238"/>
        <v>0</v>
      </c>
      <c r="M291" s="323">
        <f t="shared" si="239"/>
        <v>0</v>
      </c>
      <c r="N291" s="323">
        <f t="shared" si="220"/>
        <v>0</v>
      </c>
      <c r="O291" s="323">
        <f t="shared" si="221"/>
        <v>0</v>
      </c>
      <c r="P291" s="323">
        <f t="shared" si="240"/>
        <v>0</v>
      </c>
      <c r="Q291" s="323">
        <f t="shared" si="241"/>
        <v>0</v>
      </c>
      <c r="R291" s="323">
        <f t="shared" si="242"/>
        <v>0</v>
      </c>
      <c r="S291" s="323">
        <f t="shared" si="243"/>
        <v>0</v>
      </c>
      <c r="T291" s="323">
        <f t="shared" si="222"/>
        <v>0</v>
      </c>
      <c r="U291" s="323">
        <f t="shared" si="223"/>
        <v>0</v>
      </c>
      <c r="V291" s="323">
        <f t="shared" si="244"/>
        <v>0</v>
      </c>
      <c r="W291" s="323">
        <f t="shared" si="245"/>
        <v>0</v>
      </c>
      <c r="X291" s="323">
        <f t="shared" si="246"/>
        <v>0</v>
      </c>
      <c r="Y291" s="323">
        <f t="shared" si="247"/>
        <v>0</v>
      </c>
      <c r="Z291" s="323">
        <f t="shared" si="228"/>
        <v>0</v>
      </c>
      <c r="AA291" s="323">
        <f t="shared" si="229"/>
        <v>0</v>
      </c>
      <c r="AB291" s="323">
        <f t="shared" si="248"/>
        <v>0</v>
      </c>
      <c r="AC291" s="323">
        <f t="shared" si="249"/>
        <v>0</v>
      </c>
      <c r="AD291" s="323">
        <f t="shared" si="230"/>
        <v>0</v>
      </c>
      <c r="AE291" s="323">
        <f t="shared" si="231"/>
        <v>0</v>
      </c>
      <c r="AF291" s="323">
        <f t="shared" si="224"/>
        <v>0</v>
      </c>
      <c r="AG291" s="323">
        <f t="shared" si="225"/>
        <v>0</v>
      </c>
      <c r="AH291" s="323">
        <f t="shared" si="250"/>
        <v>0</v>
      </c>
      <c r="AI291" s="323">
        <f t="shared" si="251"/>
        <v>0</v>
      </c>
      <c r="AJ291" s="323">
        <f t="shared" si="252"/>
        <v>0</v>
      </c>
      <c r="AK291" s="323">
        <f t="shared" si="253"/>
        <v>0</v>
      </c>
      <c r="AL291" s="323">
        <f t="shared" si="254"/>
        <v>0</v>
      </c>
      <c r="AM291" s="323">
        <f t="shared" si="255"/>
        <v>0</v>
      </c>
      <c r="AN291" s="323">
        <f t="shared" si="256"/>
        <v>0</v>
      </c>
      <c r="AO291" s="323">
        <f t="shared" si="257"/>
        <v>0</v>
      </c>
      <c r="AP291" s="323">
        <f t="shared" si="258"/>
        <v>0</v>
      </c>
      <c r="AQ291" s="323">
        <f t="shared" si="259"/>
        <v>0</v>
      </c>
      <c r="AR291" s="323">
        <f t="shared" si="232"/>
        <v>0</v>
      </c>
      <c r="AS291" s="323">
        <f t="shared" si="233"/>
        <v>0</v>
      </c>
      <c r="AT291" s="323">
        <f t="shared" si="260"/>
        <v>0</v>
      </c>
      <c r="AU291" s="323">
        <f t="shared" si="261"/>
        <v>0</v>
      </c>
      <c r="AV291" s="323">
        <f t="shared" si="262"/>
        <v>0</v>
      </c>
      <c r="AW291" s="323">
        <f t="shared" si="263"/>
        <v>0</v>
      </c>
      <c r="AX291" s="323">
        <f t="shared" si="234"/>
        <v>0</v>
      </c>
      <c r="AY291" s="323">
        <f t="shared" si="235"/>
        <v>0</v>
      </c>
      <c r="AZ291" s="323">
        <f t="shared" si="236"/>
        <v>0</v>
      </c>
      <c r="BA291" s="323">
        <f t="shared" si="237"/>
        <v>0</v>
      </c>
    </row>
    <row r="292" spans="1:53" s="320" customFormat="1" ht="16.5" customHeight="1">
      <c r="A292" s="63" t="str">
        <f t="array" ref="A292">IF(C292&lt;&gt;0,SUM(($C$11:C292&lt;&gt;0)*1),"")</f>
        <v/>
      </c>
      <c r="B292" s="321"/>
      <c r="C292" s="321"/>
      <c r="D292" s="321"/>
      <c r="E292" s="443"/>
      <c r="F292" s="377"/>
      <c r="G292" s="379"/>
      <c r="H292" s="379"/>
      <c r="I292" s="63" t="str">
        <f t="shared" si="219"/>
        <v/>
      </c>
      <c r="J292" s="323">
        <f t="shared" si="226"/>
        <v>0</v>
      </c>
      <c r="K292" s="323">
        <f t="shared" si="227"/>
        <v>0</v>
      </c>
      <c r="L292" s="323">
        <f t="shared" si="238"/>
        <v>0</v>
      </c>
      <c r="M292" s="323">
        <f t="shared" si="239"/>
        <v>0</v>
      </c>
      <c r="N292" s="323">
        <f t="shared" si="220"/>
        <v>0</v>
      </c>
      <c r="O292" s="323">
        <f t="shared" si="221"/>
        <v>0</v>
      </c>
      <c r="P292" s="323">
        <f t="shared" si="240"/>
        <v>0</v>
      </c>
      <c r="Q292" s="323">
        <f t="shared" si="241"/>
        <v>0</v>
      </c>
      <c r="R292" s="323">
        <f t="shared" si="242"/>
        <v>0</v>
      </c>
      <c r="S292" s="323">
        <f t="shared" si="243"/>
        <v>0</v>
      </c>
      <c r="T292" s="323">
        <f t="shared" si="222"/>
        <v>0</v>
      </c>
      <c r="U292" s="323">
        <f t="shared" si="223"/>
        <v>0</v>
      </c>
      <c r="V292" s="323">
        <f t="shared" si="244"/>
        <v>0</v>
      </c>
      <c r="W292" s="323">
        <f t="shared" si="245"/>
        <v>0</v>
      </c>
      <c r="X292" s="323">
        <f t="shared" si="246"/>
        <v>0</v>
      </c>
      <c r="Y292" s="323">
        <f t="shared" si="247"/>
        <v>0</v>
      </c>
      <c r="Z292" s="323">
        <f t="shared" si="228"/>
        <v>0</v>
      </c>
      <c r="AA292" s="323">
        <f t="shared" si="229"/>
        <v>0</v>
      </c>
      <c r="AB292" s="323">
        <f t="shared" si="248"/>
        <v>0</v>
      </c>
      <c r="AC292" s="323">
        <f t="shared" si="249"/>
        <v>0</v>
      </c>
      <c r="AD292" s="323">
        <f t="shared" si="230"/>
        <v>0</v>
      </c>
      <c r="AE292" s="323">
        <f t="shared" si="231"/>
        <v>0</v>
      </c>
      <c r="AF292" s="323">
        <f t="shared" si="224"/>
        <v>0</v>
      </c>
      <c r="AG292" s="323">
        <f t="shared" si="225"/>
        <v>0</v>
      </c>
      <c r="AH292" s="323">
        <f t="shared" si="250"/>
        <v>0</v>
      </c>
      <c r="AI292" s="323">
        <f t="shared" si="251"/>
        <v>0</v>
      </c>
      <c r="AJ292" s="323">
        <f t="shared" si="252"/>
        <v>0</v>
      </c>
      <c r="AK292" s="323">
        <f t="shared" si="253"/>
        <v>0</v>
      </c>
      <c r="AL292" s="323">
        <f t="shared" si="254"/>
        <v>0</v>
      </c>
      <c r="AM292" s="323">
        <f t="shared" si="255"/>
        <v>0</v>
      </c>
      <c r="AN292" s="323">
        <f t="shared" si="256"/>
        <v>0</v>
      </c>
      <c r="AO292" s="323">
        <f t="shared" si="257"/>
        <v>0</v>
      </c>
      <c r="AP292" s="323">
        <f t="shared" si="258"/>
        <v>0</v>
      </c>
      <c r="AQ292" s="323">
        <f t="shared" si="259"/>
        <v>0</v>
      </c>
      <c r="AR292" s="323">
        <f t="shared" si="232"/>
        <v>0</v>
      </c>
      <c r="AS292" s="323">
        <f t="shared" si="233"/>
        <v>0</v>
      </c>
      <c r="AT292" s="323">
        <f t="shared" si="260"/>
        <v>0</v>
      </c>
      <c r="AU292" s="323">
        <f t="shared" si="261"/>
        <v>0</v>
      </c>
      <c r="AV292" s="323">
        <f t="shared" si="262"/>
        <v>0</v>
      </c>
      <c r="AW292" s="323">
        <f t="shared" si="263"/>
        <v>0</v>
      </c>
      <c r="AX292" s="323">
        <f t="shared" si="234"/>
        <v>0</v>
      </c>
      <c r="AY292" s="323">
        <f t="shared" si="235"/>
        <v>0</v>
      </c>
      <c r="AZ292" s="323">
        <f t="shared" si="236"/>
        <v>0</v>
      </c>
      <c r="BA292" s="323">
        <f t="shared" si="237"/>
        <v>0</v>
      </c>
    </row>
    <row r="293" spans="1:53" s="320" customFormat="1" ht="16.5" customHeight="1">
      <c r="A293" s="63" t="str">
        <f t="array" ref="A293">IF(C293&lt;&gt;0,SUM(($C$11:C293&lt;&gt;0)*1),"")</f>
        <v/>
      </c>
      <c r="B293" s="321"/>
      <c r="C293" s="321"/>
      <c r="D293" s="321"/>
      <c r="E293" s="443"/>
      <c r="F293" s="377"/>
      <c r="G293" s="379"/>
      <c r="H293" s="379"/>
      <c r="I293" s="63" t="str">
        <f t="shared" si="219"/>
        <v/>
      </c>
      <c r="J293" s="323">
        <f t="shared" si="226"/>
        <v>0</v>
      </c>
      <c r="K293" s="323">
        <f t="shared" si="227"/>
        <v>0</v>
      </c>
      <c r="L293" s="323">
        <f t="shared" si="238"/>
        <v>0</v>
      </c>
      <c r="M293" s="323">
        <f t="shared" si="239"/>
        <v>0</v>
      </c>
      <c r="N293" s="323">
        <f t="shared" si="220"/>
        <v>0</v>
      </c>
      <c r="O293" s="323">
        <f t="shared" si="221"/>
        <v>0</v>
      </c>
      <c r="P293" s="323">
        <f t="shared" si="240"/>
        <v>0</v>
      </c>
      <c r="Q293" s="323">
        <f t="shared" si="241"/>
        <v>0</v>
      </c>
      <c r="R293" s="323">
        <f t="shared" si="242"/>
        <v>0</v>
      </c>
      <c r="S293" s="323">
        <f t="shared" si="243"/>
        <v>0</v>
      </c>
      <c r="T293" s="323">
        <f t="shared" si="222"/>
        <v>0</v>
      </c>
      <c r="U293" s="323">
        <f t="shared" si="223"/>
        <v>0</v>
      </c>
      <c r="V293" s="323">
        <f t="shared" si="244"/>
        <v>0</v>
      </c>
      <c r="W293" s="323">
        <f t="shared" si="245"/>
        <v>0</v>
      </c>
      <c r="X293" s="323">
        <f t="shared" si="246"/>
        <v>0</v>
      </c>
      <c r="Y293" s="323">
        <f t="shared" si="247"/>
        <v>0</v>
      </c>
      <c r="Z293" s="323">
        <f t="shared" si="228"/>
        <v>0</v>
      </c>
      <c r="AA293" s="323">
        <f t="shared" si="229"/>
        <v>0</v>
      </c>
      <c r="AB293" s="323">
        <f t="shared" si="248"/>
        <v>0</v>
      </c>
      <c r="AC293" s="323">
        <f t="shared" si="249"/>
        <v>0</v>
      </c>
      <c r="AD293" s="323">
        <f t="shared" si="230"/>
        <v>0</v>
      </c>
      <c r="AE293" s="323">
        <f t="shared" si="231"/>
        <v>0</v>
      </c>
      <c r="AF293" s="323">
        <f t="shared" si="224"/>
        <v>0</v>
      </c>
      <c r="AG293" s="323">
        <f t="shared" si="225"/>
        <v>0</v>
      </c>
      <c r="AH293" s="323">
        <f t="shared" si="250"/>
        <v>0</v>
      </c>
      <c r="AI293" s="323">
        <f t="shared" si="251"/>
        <v>0</v>
      </c>
      <c r="AJ293" s="323">
        <f t="shared" si="252"/>
        <v>0</v>
      </c>
      <c r="AK293" s="323">
        <f t="shared" si="253"/>
        <v>0</v>
      </c>
      <c r="AL293" s="323">
        <f t="shared" si="254"/>
        <v>0</v>
      </c>
      <c r="AM293" s="323">
        <f t="shared" si="255"/>
        <v>0</v>
      </c>
      <c r="AN293" s="323">
        <f t="shared" si="256"/>
        <v>0</v>
      </c>
      <c r="AO293" s="323">
        <f t="shared" si="257"/>
        <v>0</v>
      </c>
      <c r="AP293" s="323">
        <f t="shared" si="258"/>
        <v>0</v>
      </c>
      <c r="AQ293" s="323">
        <f t="shared" si="259"/>
        <v>0</v>
      </c>
      <c r="AR293" s="323">
        <f t="shared" si="232"/>
        <v>0</v>
      </c>
      <c r="AS293" s="323">
        <f t="shared" si="233"/>
        <v>0</v>
      </c>
      <c r="AT293" s="323">
        <f t="shared" si="260"/>
        <v>0</v>
      </c>
      <c r="AU293" s="323">
        <f t="shared" si="261"/>
        <v>0</v>
      </c>
      <c r="AV293" s="323">
        <f t="shared" si="262"/>
        <v>0</v>
      </c>
      <c r="AW293" s="323">
        <f t="shared" si="263"/>
        <v>0</v>
      </c>
      <c r="AX293" s="323">
        <f t="shared" si="234"/>
        <v>0</v>
      </c>
      <c r="AY293" s="323">
        <f t="shared" si="235"/>
        <v>0</v>
      </c>
      <c r="AZ293" s="323">
        <f t="shared" si="236"/>
        <v>0</v>
      </c>
      <c r="BA293" s="323">
        <f t="shared" si="237"/>
        <v>0</v>
      </c>
    </row>
    <row r="294" spans="1:53" s="320" customFormat="1" ht="16.5" customHeight="1">
      <c r="A294" s="63" t="str">
        <f t="array" ref="A294">IF(C294&lt;&gt;0,SUM(($C$11:C294&lt;&gt;0)*1),"")</f>
        <v/>
      </c>
      <c r="B294" s="321"/>
      <c r="C294" s="321"/>
      <c r="D294" s="321"/>
      <c r="E294" s="443"/>
      <c r="F294" s="377"/>
      <c r="G294" s="379"/>
      <c r="H294" s="379"/>
      <c r="I294" s="63" t="str">
        <f t="shared" si="219"/>
        <v/>
      </c>
      <c r="J294" s="323">
        <f t="shared" si="226"/>
        <v>0</v>
      </c>
      <c r="K294" s="323">
        <f t="shared" si="227"/>
        <v>0</v>
      </c>
      <c r="L294" s="323">
        <f t="shared" si="238"/>
        <v>0</v>
      </c>
      <c r="M294" s="323">
        <f t="shared" si="239"/>
        <v>0</v>
      </c>
      <c r="N294" s="323">
        <f t="shared" si="220"/>
        <v>0</v>
      </c>
      <c r="O294" s="323">
        <f t="shared" si="221"/>
        <v>0</v>
      </c>
      <c r="P294" s="323">
        <f t="shared" si="240"/>
        <v>0</v>
      </c>
      <c r="Q294" s="323">
        <f t="shared" si="241"/>
        <v>0</v>
      </c>
      <c r="R294" s="323">
        <f t="shared" si="242"/>
        <v>0</v>
      </c>
      <c r="S294" s="323">
        <f t="shared" si="243"/>
        <v>0</v>
      </c>
      <c r="T294" s="323">
        <f t="shared" si="222"/>
        <v>0</v>
      </c>
      <c r="U294" s="323">
        <f t="shared" si="223"/>
        <v>0</v>
      </c>
      <c r="V294" s="323">
        <f t="shared" si="244"/>
        <v>0</v>
      </c>
      <c r="W294" s="323">
        <f t="shared" si="245"/>
        <v>0</v>
      </c>
      <c r="X294" s="323">
        <f t="shared" si="246"/>
        <v>0</v>
      </c>
      <c r="Y294" s="323">
        <f t="shared" si="247"/>
        <v>0</v>
      </c>
      <c r="Z294" s="323">
        <f t="shared" si="228"/>
        <v>0</v>
      </c>
      <c r="AA294" s="323">
        <f t="shared" si="229"/>
        <v>0</v>
      </c>
      <c r="AB294" s="323">
        <f t="shared" si="248"/>
        <v>0</v>
      </c>
      <c r="AC294" s="323">
        <f t="shared" si="249"/>
        <v>0</v>
      </c>
      <c r="AD294" s="323">
        <f t="shared" si="230"/>
        <v>0</v>
      </c>
      <c r="AE294" s="323">
        <f t="shared" si="231"/>
        <v>0</v>
      </c>
      <c r="AF294" s="323">
        <f t="shared" si="224"/>
        <v>0</v>
      </c>
      <c r="AG294" s="323">
        <f t="shared" si="225"/>
        <v>0</v>
      </c>
      <c r="AH294" s="323">
        <f t="shared" si="250"/>
        <v>0</v>
      </c>
      <c r="AI294" s="323">
        <f t="shared" si="251"/>
        <v>0</v>
      </c>
      <c r="AJ294" s="323">
        <f t="shared" si="252"/>
        <v>0</v>
      </c>
      <c r="AK294" s="323">
        <f t="shared" si="253"/>
        <v>0</v>
      </c>
      <c r="AL294" s="323">
        <f t="shared" si="254"/>
        <v>0</v>
      </c>
      <c r="AM294" s="323">
        <f t="shared" si="255"/>
        <v>0</v>
      </c>
      <c r="AN294" s="323">
        <f t="shared" si="256"/>
        <v>0</v>
      </c>
      <c r="AO294" s="323">
        <f t="shared" si="257"/>
        <v>0</v>
      </c>
      <c r="AP294" s="323">
        <f t="shared" si="258"/>
        <v>0</v>
      </c>
      <c r="AQ294" s="323">
        <f t="shared" si="259"/>
        <v>0</v>
      </c>
      <c r="AR294" s="323">
        <f t="shared" si="232"/>
        <v>0</v>
      </c>
      <c r="AS294" s="323">
        <f t="shared" si="233"/>
        <v>0</v>
      </c>
      <c r="AT294" s="323">
        <f t="shared" si="260"/>
        <v>0</v>
      </c>
      <c r="AU294" s="323">
        <f t="shared" si="261"/>
        <v>0</v>
      </c>
      <c r="AV294" s="323">
        <f t="shared" si="262"/>
        <v>0</v>
      </c>
      <c r="AW294" s="323">
        <f t="shared" si="263"/>
        <v>0</v>
      </c>
      <c r="AX294" s="323">
        <f t="shared" si="234"/>
        <v>0</v>
      </c>
      <c r="AY294" s="323">
        <f t="shared" si="235"/>
        <v>0</v>
      </c>
      <c r="AZ294" s="323">
        <f t="shared" si="236"/>
        <v>0</v>
      </c>
      <c r="BA294" s="323">
        <f t="shared" si="237"/>
        <v>0</v>
      </c>
    </row>
    <row r="295" spans="1:53" s="320" customFormat="1" ht="16.5" customHeight="1">
      <c r="A295" s="63" t="str">
        <f t="array" ref="A295">IF(C295&lt;&gt;0,SUM(($C$11:C295&lt;&gt;0)*1),"")</f>
        <v/>
      </c>
      <c r="B295" s="321"/>
      <c r="C295" s="321"/>
      <c r="D295" s="321"/>
      <c r="E295" s="443"/>
      <c r="F295" s="377"/>
      <c r="G295" s="379"/>
      <c r="H295" s="379"/>
      <c r="I295" s="63" t="str">
        <f t="shared" si="219"/>
        <v/>
      </c>
      <c r="J295" s="323">
        <f t="shared" si="226"/>
        <v>0</v>
      </c>
      <c r="K295" s="323">
        <f t="shared" si="227"/>
        <v>0</v>
      </c>
      <c r="L295" s="323">
        <f t="shared" si="238"/>
        <v>0</v>
      </c>
      <c r="M295" s="323">
        <f t="shared" si="239"/>
        <v>0</v>
      </c>
      <c r="N295" s="323">
        <f t="shared" si="220"/>
        <v>0</v>
      </c>
      <c r="O295" s="323">
        <f t="shared" si="221"/>
        <v>0</v>
      </c>
      <c r="P295" s="323">
        <f t="shared" si="240"/>
        <v>0</v>
      </c>
      <c r="Q295" s="323">
        <f t="shared" si="241"/>
        <v>0</v>
      </c>
      <c r="R295" s="323">
        <f t="shared" si="242"/>
        <v>0</v>
      </c>
      <c r="S295" s="323">
        <f t="shared" si="243"/>
        <v>0</v>
      </c>
      <c r="T295" s="323">
        <f t="shared" si="222"/>
        <v>0</v>
      </c>
      <c r="U295" s="323">
        <f t="shared" si="223"/>
        <v>0</v>
      </c>
      <c r="V295" s="323">
        <f t="shared" si="244"/>
        <v>0</v>
      </c>
      <c r="W295" s="323">
        <f t="shared" si="245"/>
        <v>0</v>
      </c>
      <c r="X295" s="323">
        <f t="shared" si="246"/>
        <v>0</v>
      </c>
      <c r="Y295" s="323">
        <f t="shared" si="247"/>
        <v>0</v>
      </c>
      <c r="Z295" s="323">
        <f t="shared" si="228"/>
        <v>0</v>
      </c>
      <c r="AA295" s="323">
        <f t="shared" si="229"/>
        <v>0</v>
      </c>
      <c r="AB295" s="323">
        <f t="shared" si="248"/>
        <v>0</v>
      </c>
      <c r="AC295" s="323">
        <f t="shared" si="249"/>
        <v>0</v>
      </c>
      <c r="AD295" s="323">
        <f t="shared" si="230"/>
        <v>0</v>
      </c>
      <c r="AE295" s="323">
        <f t="shared" si="231"/>
        <v>0</v>
      </c>
      <c r="AF295" s="323">
        <f t="shared" si="224"/>
        <v>0</v>
      </c>
      <c r="AG295" s="323">
        <f t="shared" si="225"/>
        <v>0</v>
      </c>
      <c r="AH295" s="323">
        <f t="shared" si="250"/>
        <v>0</v>
      </c>
      <c r="AI295" s="323">
        <f t="shared" si="251"/>
        <v>0</v>
      </c>
      <c r="AJ295" s="323">
        <f t="shared" si="252"/>
        <v>0</v>
      </c>
      <c r="AK295" s="323">
        <f t="shared" si="253"/>
        <v>0</v>
      </c>
      <c r="AL295" s="323">
        <f t="shared" si="254"/>
        <v>0</v>
      </c>
      <c r="AM295" s="323">
        <f t="shared" si="255"/>
        <v>0</v>
      </c>
      <c r="AN295" s="323">
        <f t="shared" si="256"/>
        <v>0</v>
      </c>
      <c r="AO295" s="323">
        <f t="shared" si="257"/>
        <v>0</v>
      </c>
      <c r="AP295" s="323">
        <f t="shared" si="258"/>
        <v>0</v>
      </c>
      <c r="AQ295" s="323">
        <f t="shared" si="259"/>
        <v>0</v>
      </c>
      <c r="AR295" s="323">
        <f t="shared" si="232"/>
        <v>0</v>
      </c>
      <c r="AS295" s="323">
        <f t="shared" si="233"/>
        <v>0</v>
      </c>
      <c r="AT295" s="323">
        <f t="shared" si="260"/>
        <v>0</v>
      </c>
      <c r="AU295" s="323">
        <f t="shared" si="261"/>
        <v>0</v>
      </c>
      <c r="AV295" s="323">
        <f t="shared" si="262"/>
        <v>0</v>
      </c>
      <c r="AW295" s="323">
        <f t="shared" si="263"/>
        <v>0</v>
      </c>
      <c r="AX295" s="323">
        <f t="shared" si="234"/>
        <v>0</v>
      </c>
      <c r="AY295" s="323">
        <f t="shared" si="235"/>
        <v>0</v>
      </c>
      <c r="AZ295" s="323">
        <f t="shared" si="236"/>
        <v>0</v>
      </c>
      <c r="BA295" s="323">
        <f t="shared" si="237"/>
        <v>0</v>
      </c>
    </row>
    <row r="296" spans="1:53" s="320" customFormat="1" ht="16.5" customHeight="1">
      <c r="A296" s="63" t="str">
        <f t="array" ref="A296">IF(C296&lt;&gt;0,SUM(($C$11:C296&lt;&gt;0)*1),"")</f>
        <v/>
      </c>
      <c r="B296" s="321"/>
      <c r="C296" s="321"/>
      <c r="D296" s="321"/>
      <c r="E296" s="443"/>
      <c r="F296" s="377"/>
      <c r="G296" s="379"/>
      <c r="H296" s="379"/>
      <c r="I296" s="63" t="str">
        <f t="shared" si="219"/>
        <v/>
      </c>
      <c r="J296" s="323">
        <f t="shared" si="226"/>
        <v>0</v>
      </c>
      <c r="K296" s="323">
        <f t="shared" si="227"/>
        <v>0</v>
      </c>
      <c r="L296" s="323">
        <f t="shared" si="238"/>
        <v>0</v>
      </c>
      <c r="M296" s="323">
        <f t="shared" si="239"/>
        <v>0</v>
      </c>
      <c r="N296" s="323">
        <f t="shared" si="220"/>
        <v>0</v>
      </c>
      <c r="O296" s="323">
        <f t="shared" si="221"/>
        <v>0</v>
      </c>
      <c r="P296" s="323">
        <f t="shared" si="240"/>
        <v>0</v>
      </c>
      <c r="Q296" s="323">
        <f t="shared" si="241"/>
        <v>0</v>
      </c>
      <c r="R296" s="323">
        <f t="shared" si="242"/>
        <v>0</v>
      </c>
      <c r="S296" s="323">
        <f t="shared" si="243"/>
        <v>0</v>
      </c>
      <c r="T296" s="323">
        <f t="shared" si="222"/>
        <v>0</v>
      </c>
      <c r="U296" s="323">
        <f t="shared" si="223"/>
        <v>0</v>
      </c>
      <c r="V296" s="323">
        <f t="shared" si="244"/>
        <v>0</v>
      </c>
      <c r="W296" s="323">
        <f t="shared" si="245"/>
        <v>0</v>
      </c>
      <c r="X296" s="323">
        <f t="shared" si="246"/>
        <v>0</v>
      </c>
      <c r="Y296" s="323">
        <f t="shared" si="247"/>
        <v>0</v>
      </c>
      <c r="Z296" s="323">
        <f t="shared" si="228"/>
        <v>0</v>
      </c>
      <c r="AA296" s="323">
        <f t="shared" si="229"/>
        <v>0</v>
      </c>
      <c r="AB296" s="323">
        <f t="shared" si="248"/>
        <v>0</v>
      </c>
      <c r="AC296" s="323">
        <f t="shared" si="249"/>
        <v>0</v>
      </c>
      <c r="AD296" s="323">
        <f t="shared" si="230"/>
        <v>0</v>
      </c>
      <c r="AE296" s="323">
        <f t="shared" si="231"/>
        <v>0</v>
      </c>
      <c r="AF296" s="323">
        <f t="shared" si="224"/>
        <v>0</v>
      </c>
      <c r="AG296" s="323">
        <f t="shared" si="225"/>
        <v>0</v>
      </c>
      <c r="AH296" s="323">
        <f t="shared" si="250"/>
        <v>0</v>
      </c>
      <c r="AI296" s="323">
        <f t="shared" si="251"/>
        <v>0</v>
      </c>
      <c r="AJ296" s="323">
        <f t="shared" si="252"/>
        <v>0</v>
      </c>
      <c r="AK296" s="323">
        <f t="shared" si="253"/>
        <v>0</v>
      </c>
      <c r="AL296" s="323">
        <f t="shared" si="254"/>
        <v>0</v>
      </c>
      <c r="AM296" s="323">
        <f t="shared" si="255"/>
        <v>0</v>
      </c>
      <c r="AN296" s="323">
        <f t="shared" si="256"/>
        <v>0</v>
      </c>
      <c r="AO296" s="323">
        <f t="shared" si="257"/>
        <v>0</v>
      </c>
      <c r="AP296" s="323">
        <f t="shared" si="258"/>
        <v>0</v>
      </c>
      <c r="AQ296" s="323">
        <f t="shared" si="259"/>
        <v>0</v>
      </c>
      <c r="AR296" s="323">
        <f t="shared" si="232"/>
        <v>0</v>
      </c>
      <c r="AS296" s="323">
        <f t="shared" si="233"/>
        <v>0</v>
      </c>
      <c r="AT296" s="323">
        <f t="shared" si="260"/>
        <v>0</v>
      </c>
      <c r="AU296" s="323">
        <f t="shared" si="261"/>
        <v>0</v>
      </c>
      <c r="AV296" s="323">
        <f t="shared" si="262"/>
        <v>0</v>
      </c>
      <c r="AW296" s="323">
        <f t="shared" si="263"/>
        <v>0</v>
      </c>
      <c r="AX296" s="323">
        <f t="shared" si="234"/>
        <v>0</v>
      </c>
      <c r="AY296" s="323">
        <f t="shared" si="235"/>
        <v>0</v>
      </c>
      <c r="AZ296" s="323">
        <f t="shared" si="236"/>
        <v>0</v>
      </c>
      <c r="BA296" s="323">
        <f t="shared" si="237"/>
        <v>0</v>
      </c>
    </row>
    <row r="297" spans="1:53" s="320" customFormat="1" ht="16.5" customHeight="1">
      <c r="A297" s="63" t="str">
        <f t="array" ref="A297">IF(C297&lt;&gt;0,SUM(($C$11:C297&lt;&gt;0)*1),"")</f>
        <v/>
      </c>
      <c r="B297" s="321"/>
      <c r="C297" s="321"/>
      <c r="D297" s="321"/>
      <c r="E297" s="443"/>
      <c r="F297" s="377"/>
      <c r="G297" s="379"/>
      <c r="H297" s="379"/>
      <c r="I297" s="63" t="str">
        <f t="shared" si="219"/>
        <v/>
      </c>
      <c r="J297" s="323">
        <f t="shared" si="226"/>
        <v>0</v>
      </c>
      <c r="K297" s="323">
        <f t="shared" si="227"/>
        <v>0</v>
      </c>
      <c r="L297" s="323">
        <f t="shared" si="238"/>
        <v>0</v>
      </c>
      <c r="M297" s="323">
        <f t="shared" si="239"/>
        <v>0</v>
      </c>
      <c r="N297" s="323">
        <f t="shared" si="220"/>
        <v>0</v>
      </c>
      <c r="O297" s="323">
        <f t="shared" si="221"/>
        <v>0</v>
      </c>
      <c r="P297" s="323">
        <f t="shared" si="240"/>
        <v>0</v>
      </c>
      <c r="Q297" s="323">
        <f t="shared" si="241"/>
        <v>0</v>
      </c>
      <c r="R297" s="323">
        <f t="shared" si="242"/>
        <v>0</v>
      </c>
      <c r="S297" s="323">
        <f t="shared" si="243"/>
        <v>0</v>
      </c>
      <c r="T297" s="323">
        <f t="shared" si="222"/>
        <v>0</v>
      </c>
      <c r="U297" s="323">
        <f t="shared" si="223"/>
        <v>0</v>
      </c>
      <c r="V297" s="323">
        <f t="shared" si="244"/>
        <v>0</v>
      </c>
      <c r="W297" s="323">
        <f t="shared" si="245"/>
        <v>0</v>
      </c>
      <c r="X297" s="323">
        <f t="shared" si="246"/>
        <v>0</v>
      </c>
      <c r="Y297" s="323">
        <f t="shared" si="247"/>
        <v>0</v>
      </c>
      <c r="Z297" s="323">
        <f t="shared" si="228"/>
        <v>0</v>
      </c>
      <c r="AA297" s="323">
        <f t="shared" si="229"/>
        <v>0</v>
      </c>
      <c r="AB297" s="323">
        <f t="shared" si="248"/>
        <v>0</v>
      </c>
      <c r="AC297" s="323">
        <f t="shared" si="249"/>
        <v>0</v>
      </c>
      <c r="AD297" s="323">
        <f t="shared" si="230"/>
        <v>0</v>
      </c>
      <c r="AE297" s="323">
        <f t="shared" si="231"/>
        <v>0</v>
      </c>
      <c r="AF297" s="323">
        <f t="shared" si="224"/>
        <v>0</v>
      </c>
      <c r="AG297" s="323">
        <f t="shared" si="225"/>
        <v>0</v>
      </c>
      <c r="AH297" s="323">
        <f t="shared" si="250"/>
        <v>0</v>
      </c>
      <c r="AI297" s="323">
        <f t="shared" si="251"/>
        <v>0</v>
      </c>
      <c r="AJ297" s="323">
        <f t="shared" si="252"/>
        <v>0</v>
      </c>
      <c r="AK297" s="323">
        <f t="shared" si="253"/>
        <v>0</v>
      </c>
      <c r="AL297" s="323">
        <f t="shared" si="254"/>
        <v>0</v>
      </c>
      <c r="AM297" s="323">
        <f t="shared" si="255"/>
        <v>0</v>
      </c>
      <c r="AN297" s="323">
        <f t="shared" si="256"/>
        <v>0</v>
      </c>
      <c r="AO297" s="323">
        <f t="shared" si="257"/>
        <v>0</v>
      </c>
      <c r="AP297" s="323">
        <f t="shared" si="258"/>
        <v>0</v>
      </c>
      <c r="AQ297" s="323">
        <f t="shared" si="259"/>
        <v>0</v>
      </c>
      <c r="AR297" s="323">
        <f t="shared" si="232"/>
        <v>0</v>
      </c>
      <c r="AS297" s="323">
        <f t="shared" si="233"/>
        <v>0</v>
      </c>
      <c r="AT297" s="323">
        <f t="shared" si="260"/>
        <v>0</v>
      </c>
      <c r="AU297" s="323">
        <f t="shared" si="261"/>
        <v>0</v>
      </c>
      <c r="AV297" s="323">
        <f t="shared" si="262"/>
        <v>0</v>
      </c>
      <c r="AW297" s="323">
        <f t="shared" si="263"/>
        <v>0</v>
      </c>
      <c r="AX297" s="323">
        <f t="shared" si="234"/>
        <v>0</v>
      </c>
      <c r="AY297" s="323">
        <f t="shared" si="235"/>
        <v>0</v>
      </c>
      <c r="AZ297" s="323">
        <f t="shared" si="236"/>
        <v>0</v>
      </c>
      <c r="BA297" s="323">
        <f t="shared" si="237"/>
        <v>0</v>
      </c>
    </row>
    <row r="298" spans="1:53" s="320" customFormat="1" ht="16.5" customHeight="1">
      <c r="A298" s="63" t="str">
        <f t="array" ref="A298">IF(C298&lt;&gt;0,SUM(($C$11:C298&lt;&gt;0)*1),"")</f>
        <v/>
      </c>
      <c r="B298" s="321"/>
      <c r="C298" s="321"/>
      <c r="D298" s="321"/>
      <c r="E298" s="443"/>
      <c r="F298" s="377"/>
      <c r="G298" s="379"/>
      <c r="H298" s="379"/>
      <c r="I298" s="63" t="str">
        <f t="shared" si="219"/>
        <v/>
      </c>
      <c r="J298" s="323">
        <f t="shared" si="226"/>
        <v>0</v>
      </c>
      <c r="K298" s="323">
        <f t="shared" si="227"/>
        <v>0</v>
      </c>
      <c r="L298" s="323">
        <f t="shared" si="238"/>
        <v>0</v>
      </c>
      <c r="M298" s="323">
        <f t="shared" si="239"/>
        <v>0</v>
      </c>
      <c r="N298" s="323">
        <f t="shared" si="220"/>
        <v>0</v>
      </c>
      <c r="O298" s="323">
        <f t="shared" si="221"/>
        <v>0</v>
      </c>
      <c r="P298" s="323">
        <f t="shared" si="240"/>
        <v>0</v>
      </c>
      <c r="Q298" s="323">
        <f t="shared" si="241"/>
        <v>0</v>
      </c>
      <c r="R298" s="323">
        <f t="shared" si="242"/>
        <v>0</v>
      </c>
      <c r="S298" s="323">
        <f t="shared" si="243"/>
        <v>0</v>
      </c>
      <c r="T298" s="323">
        <f t="shared" si="222"/>
        <v>0</v>
      </c>
      <c r="U298" s="323">
        <f t="shared" si="223"/>
        <v>0</v>
      </c>
      <c r="V298" s="323">
        <f t="shared" si="244"/>
        <v>0</v>
      </c>
      <c r="W298" s="323">
        <f t="shared" si="245"/>
        <v>0</v>
      </c>
      <c r="X298" s="323">
        <f t="shared" si="246"/>
        <v>0</v>
      </c>
      <c r="Y298" s="323">
        <f t="shared" si="247"/>
        <v>0</v>
      </c>
      <c r="Z298" s="323">
        <f t="shared" si="228"/>
        <v>0</v>
      </c>
      <c r="AA298" s="323">
        <f t="shared" si="229"/>
        <v>0</v>
      </c>
      <c r="AB298" s="323">
        <f t="shared" si="248"/>
        <v>0</v>
      </c>
      <c r="AC298" s="323">
        <f t="shared" si="249"/>
        <v>0</v>
      </c>
      <c r="AD298" s="323">
        <f t="shared" si="230"/>
        <v>0</v>
      </c>
      <c r="AE298" s="323">
        <f t="shared" si="231"/>
        <v>0</v>
      </c>
      <c r="AF298" s="323">
        <f t="shared" si="224"/>
        <v>0</v>
      </c>
      <c r="AG298" s="323">
        <f t="shared" si="225"/>
        <v>0</v>
      </c>
      <c r="AH298" s="323">
        <f t="shared" si="250"/>
        <v>0</v>
      </c>
      <c r="AI298" s="323">
        <f t="shared" si="251"/>
        <v>0</v>
      </c>
      <c r="AJ298" s="323">
        <f t="shared" si="252"/>
        <v>0</v>
      </c>
      <c r="AK298" s="323">
        <f t="shared" si="253"/>
        <v>0</v>
      </c>
      <c r="AL298" s="323">
        <f t="shared" si="254"/>
        <v>0</v>
      </c>
      <c r="AM298" s="323">
        <f t="shared" si="255"/>
        <v>0</v>
      </c>
      <c r="AN298" s="323">
        <f t="shared" si="256"/>
        <v>0</v>
      </c>
      <c r="AO298" s="323">
        <f t="shared" si="257"/>
        <v>0</v>
      </c>
      <c r="AP298" s="323">
        <f t="shared" si="258"/>
        <v>0</v>
      </c>
      <c r="AQ298" s="323">
        <f t="shared" si="259"/>
        <v>0</v>
      </c>
      <c r="AR298" s="323">
        <f t="shared" si="232"/>
        <v>0</v>
      </c>
      <c r="AS298" s="323">
        <f t="shared" si="233"/>
        <v>0</v>
      </c>
      <c r="AT298" s="323">
        <f t="shared" si="260"/>
        <v>0</v>
      </c>
      <c r="AU298" s="323">
        <f t="shared" si="261"/>
        <v>0</v>
      </c>
      <c r="AV298" s="323">
        <f t="shared" si="262"/>
        <v>0</v>
      </c>
      <c r="AW298" s="323">
        <f t="shared" si="263"/>
        <v>0</v>
      </c>
      <c r="AX298" s="323">
        <f t="shared" si="234"/>
        <v>0</v>
      </c>
      <c r="AY298" s="323">
        <f t="shared" si="235"/>
        <v>0</v>
      </c>
      <c r="AZ298" s="323">
        <f t="shared" si="236"/>
        <v>0</v>
      </c>
      <c r="BA298" s="323">
        <f t="shared" si="237"/>
        <v>0</v>
      </c>
    </row>
    <row r="299" spans="1:53" s="320" customFormat="1" ht="16.5" customHeight="1">
      <c r="A299" s="63" t="str">
        <f t="array" ref="A299">IF(C299&lt;&gt;0,SUM(($C$11:C299&lt;&gt;0)*1),"")</f>
        <v/>
      </c>
      <c r="B299" s="321"/>
      <c r="C299" s="321"/>
      <c r="D299" s="321"/>
      <c r="E299" s="443"/>
      <c r="F299" s="377"/>
      <c r="G299" s="379"/>
      <c r="H299" s="379"/>
      <c r="I299" s="63" t="str">
        <f t="shared" si="219"/>
        <v/>
      </c>
      <c r="J299" s="323">
        <f t="shared" si="226"/>
        <v>0</v>
      </c>
      <c r="K299" s="323">
        <f t="shared" si="227"/>
        <v>0</v>
      </c>
      <c r="L299" s="323">
        <f t="shared" si="238"/>
        <v>0</v>
      </c>
      <c r="M299" s="323">
        <f t="shared" si="239"/>
        <v>0</v>
      </c>
      <c r="N299" s="323">
        <f t="shared" si="220"/>
        <v>0</v>
      </c>
      <c r="O299" s="323">
        <f t="shared" si="221"/>
        <v>0</v>
      </c>
      <c r="P299" s="323">
        <f t="shared" si="240"/>
        <v>0</v>
      </c>
      <c r="Q299" s="323">
        <f t="shared" si="241"/>
        <v>0</v>
      </c>
      <c r="R299" s="323">
        <f t="shared" si="242"/>
        <v>0</v>
      </c>
      <c r="S299" s="323">
        <f t="shared" si="243"/>
        <v>0</v>
      </c>
      <c r="T299" s="323">
        <f t="shared" si="222"/>
        <v>0</v>
      </c>
      <c r="U299" s="323">
        <f t="shared" si="223"/>
        <v>0</v>
      </c>
      <c r="V299" s="323">
        <f t="shared" si="244"/>
        <v>0</v>
      </c>
      <c r="W299" s="323">
        <f t="shared" si="245"/>
        <v>0</v>
      </c>
      <c r="X299" s="323">
        <f t="shared" si="246"/>
        <v>0</v>
      </c>
      <c r="Y299" s="323">
        <f t="shared" si="247"/>
        <v>0</v>
      </c>
      <c r="Z299" s="323">
        <f t="shared" si="228"/>
        <v>0</v>
      </c>
      <c r="AA299" s="323">
        <f t="shared" si="229"/>
        <v>0</v>
      </c>
      <c r="AB299" s="323">
        <f t="shared" si="248"/>
        <v>0</v>
      </c>
      <c r="AC299" s="323">
        <f t="shared" si="249"/>
        <v>0</v>
      </c>
      <c r="AD299" s="323">
        <f t="shared" si="230"/>
        <v>0</v>
      </c>
      <c r="AE299" s="323">
        <f t="shared" si="231"/>
        <v>0</v>
      </c>
      <c r="AF299" s="323">
        <f t="shared" si="224"/>
        <v>0</v>
      </c>
      <c r="AG299" s="323">
        <f t="shared" si="225"/>
        <v>0</v>
      </c>
      <c r="AH299" s="323">
        <f t="shared" si="250"/>
        <v>0</v>
      </c>
      <c r="AI299" s="323">
        <f t="shared" si="251"/>
        <v>0</v>
      </c>
      <c r="AJ299" s="323">
        <f t="shared" si="252"/>
        <v>0</v>
      </c>
      <c r="AK299" s="323">
        <f t="shared" si="253"/>
        <v>0</v>
      </c>
      <c r="AL299" s="323">
        <f t="shared" si="254"/>
        <v>0</v>
      </c>
      <c r="AM299" s="323">
        <f t="shared" si="255"/>
        <v>0</v>
      </c>
      <c r="AN299" s="323">
        <f t="shared" si="256"/>
        <v>0</v>
      </c>
      <c r="AO299" s="323">
        <f t="shared" si="257"/>
        <v>0</v>
      </c>
      <c r="AP299" s="323">
        <f t="shared" si="258"/>
        <v>0</v>
      </c>
      <c r="AQ299" s="323">
        <f t="shared" si="259"/>
        <v>0</v>
      </c>
      <c r="AR299" s="323">
        <f t="shared" si="232"/>
        <v>0</v>
      </c>
      <c r="AS299" s="323">
        <f t="shared" si="233"/>
        <v>0</v>
      </c>
      <c r="AT299" s="323">
        <f t="shared" si="260"/>
        <v>0</v>
      </c>
      <c r="AU299" s="323">
        <f t="shared" si="261"/>
        <v>0</v>
      </c>
      <c r="AV299" s="323">
        <f t="shared" si="262"/>
        <v>0</v>
      </c>
      <c r="AW299" s="323">
        <f t="shared" si="263"/>
        <v>0</v>
      </c>
      <c r="AX299" s="323">
        <f t="shared" si="234"/>
        <v>0</v>
      </c>
      <c r="AY299" s="323">
        <f t="shared" si="235"/>
        <v>0</v>
      </c>
      <c r="AZ299" s="323">
        <f t="shared" si="236"/>
        <v>0</v>
      </c>
      <c r="BA299" s="323">
        <f t="shared" si="237"/>
        <v>0</v>
      </c>
    </row>
    <row r="300" spans="1:53" s="320" customFormat="1" ht="16.5" customHeight="1">
      <c r="A300" s="63" t="str">
        <f t="array" ref="A300">IF(C300&lt;&gt;0,SUM(($C$11:C300&lt;&gt;0)*1),"")</f>
        <v/>
      </c>
      <c r="B300" s="321"/>
      <c r="C300" s="321"/>
      <c r="D300" s="321"/>
      <c r="E300" s="443"/>
      <c r="F300" s="377"/>
      <c r="G300" s="379"/>
      <c r="H300" s="379"/>
      <c r="I300" s="63" t="str">
        <f t="shared" si="219"/>
        <v/>
      </c>
      <c r="J300" s="323">
        <f t="shared" si="226"/>
        <v>0</v>
      </c>
      <c r="K300" s="323">
        <f t="shared" si="227"/>
        <v>0</v>
      </c>
      <c r="L300" s="323">
        <f t="shared" si="238"/>
        <v>0</v>
      </c>
      <c r="M300" s="323">
        <f t="shared" si="239"/>
        <v>0</v>
      </c>
      <c r="N300" s="323">
        <f t="shared" si="220"/>
        <v>0</v>
      </c>
      <c r="O300" s="323">
        <f t="shared" si="221"/>
        <v>0</v>
      </c>
      <c r="P300" s="323">
        <f t="shared" si="240"/>
        <v>0</v>
      </c>
      <c r="Q300" s="323">
        <f t="shared" si="241"/>
        <v>0</v>
      </c>
      <c r="R300" s="323">
        <f t="shared" si="242"/>
        <v>0</v>
      </c>
      <c r="S300" s="323">
        <f t="shared" si="243"/>
        <v>0</v>
      </c>
      <c r="T300" s="323">
        <f t="shared" si="222"/>
        <v>0</v>
      </c>
      <c r="U300" s="323">
        <f t="shared" si="223"/>
        <v>0</v>
      </c>
      <c r="V300" s="323">
        <f t="shared" si="244"/>
        <v>0</v>
      </c>
      <c r="W300" s="323">
        <f t="shared" si="245"/>
        <v>0</v>
      </c>
      <c r="X300" s="323">
        <f t="shared" si="246"/>
        <v>0</v>
      </c>
      <c r="Y300" s="323">
        <f t="shared" si="247"/>
        <v>0</v>
      </c>
      <c r="Z300" s="323">
        <f t="shared" si="228"/>
        <v>0</v>
      </c>
      <c r="AA300" s="323">
        <f t="shared" si="229"/>
        <v>0</v>
      </c>
      <c r="AB300" s="323">
        <f t="shared" si="248"/>
        <v>0</v>
      </c>
      <c r="AC300" s="323">
        <f t="shared" si="249"/>
        <v>0</v>
      </c>
      <c r="AD300" s="323">
        <f t="shared" si="230"/>
        <v>0</v>
      </c>
      <c r="AE300" s="323">
        <f t="shared" si="231"/>
        <v>0</v>
      </c>
      <c r="AF300" s="323">
        <f t="shared" si="224"/>
        <v>0</v>
      </c>
      <c r="AG300" s="323">
        <f t="shared" si="225"/>
        <v>0</v>
      </c>
      <c r="AH300" s="323">
        <f t="shared" si="250"/>
        <v>0</v>
      </c>
      <c r="AI300" s="323">
        <f t="shared" si="251"/>
        <v>0</v>
      </c>
      <c r="AJ300" s="323">
        <f t="shared" si="252"/>
        <v>0</v>
      </c>
      <c r="AK300" s="323">
        <f t="shared" si="253"/>
        <v>0</v>
      </c>
      <c r="AL300" s="323">
        <f t="shared" si="254"/>
        <v>0</v>
      </c>
      <c r="AM300" s="323">
        <f t="shared" si="255"/>
        <v>0</v>
      </c>
      <c r="AN300" s="323">
        <f t="shared" si="256"/>
        <v>0</v>
      </c>
      <c r="AO300" s="323">
        <f t="shared" si="257"/>
        <v>0</v>
      </c>
      <c r="AP300" s="323">
        <f t="shared" si="258"/>
        <v>0</v>
      </c>
      <c r="AQ300" s="323">
        <f t="shared" si="259"/>
        <v>0</v>
      </c>
      <c r="AR300" s="323">
        <f t="shared" si="232"/>
        <v>0</v>
      </c>
      <c r="AS300" s="323">
        <f t="shared" si="233"/>
        <v>0</v>
      </c>
      <c r="AT300" s="323">
        <f t="shared" si="260"/>
        <v>0</v>
      </c>
      <c r="AU300" s="323">
        <f t="shared" si="261"/>
        <v>0</v>
      </c>
      <c r="AV300" s="323">
        <f t="shared" si="262"/>
        <v>0</v>
      </c>
      <c r="AW300" s="323">
        <f t="shared" si="263"/>
        <v>0</v>
      </c>
      <c r="AX300" s="323">
        <f t="shared" si="234"/>
        <v>0</v>
      </c>
      <c r="AY300" s="323">
        <f t="shared" si="235"/>
        <v>0</v>
      </c>
      <c r="AZ300" s="323">
        <f t="shared" si="236"/>
        <v>0</v>
      </c>
      <c r="BA300" s="323">
        <f t="shared" si="237"/>
        <v>0</v>
      </c>
    </row>
    <row r="301" spans="1:53" s="320" customFormat="1" ht="16.5" customHeight="1">
      <c r="A301" s="63" t="str">
        <f t="array" ref="A301">IF(C301&lt;&gt;0,SUM(($C$11:C301&lt;&gt;0)*1),"")</f>
        <v/>
      </c>
      <c r="B301" s="321"/>
      <c r="C301" s="321"/>
      <c r="D301" s="321"/>
      <c r="E301" s="443"/>
      <c r="F301" s="377"/>
      <c r="G301" s="379"/>
      <c r="H301" s="379"/>
      <c r="I301" s="63" t="str">
        <f t="shared" si="219"/>
        <v/>
      </c>
      <c r="J301" s="323">
        <f t="shared" si="226"/>
        <v>0</v>
      </c>
      <c r="K301" s="323">
        <f t="shared" si="227"/>
        <v>0</v>
      </c>
      <c r="L301" s="323">
        <f t="shared" si="238"/>
        <v>0</v>
      </c>
      <c r="M301" s="323">
        <f t="shared" si="239"/>
        <v>0</v>
      </c>
      <c r="N301" s="323">
        <f t="shared" si="220"/>
        <v>0</v>
      </c>
      <c r="O301" s="323">
        <f t="shared" si="221"/>
        <v>0</v>
      </c>
      <c r="P301" s="323">
        <f t="shared" si="240"/>
        <v>0</v>
      </c>
      <c r="Q301" s="323">
        <f t="shared" si="241"/>
        <v>0</v>
      </c>
      <c r="R301" s="323">
        <f t="shared" si="242"/>
        <v>0</v>
      </c>
      <c r="S301" s="323">
        <f t="shared" si="243"/>
        <v>0</v>
      </c>
      <c r="T301" s="323">
        <f t="shared" si="222"/>
        <v>0</v>
      </c>
      <c r="U301" s="323">
        <f t="shared" si="223"/>
        <v>0</v>
      </c>
      <c r="V301" s="323">
        <f t="shared" si="244"/>
        <v>0</v>
      </c>
      <c r="W301" s="323">
        <f t="shared" si="245"/>
        <v>0</v>
      </c>
      <c r="X301" s="323">
        <f t="shared" si="246"/>
        <v>0</v>
      </c>
      <c r="Y301" s="323">
        <f t="shared" si="247"/>
        <v>0</v>
      </c>
      <c r="Z301" s="323">
        <f t="shared" si="228"/>
        <v>0</v>
      </c>
      <c r="AA301" s="323">
        <f t="shared" si="229"/>
        <v>0</v>
      </c>
      <c r="AB301" s="323">
        <f t="shared" si="248"/>
        <v>0</v>
      </c>
      <c r="AC301" s="323">
        <f t="shared" si="249"/>
        <v>0</v>
      </c>
      <c r="AD301" s="323">
        <f t="shared" si="230"/>
        <v>0</v>
      </c>
      <c r="AE301" s="323">
        <f t="shared" si="231"/>
        <v>0</v>
      </c>
      <c r="AF301" s="323">
        <f t="shared" si="224"/>
        <v>0</v>
      </c>
      <c r="AG301" s="323">
        <f t="shared" si="225"/>
        <v>0</v>
      </c>
      <c r="AH301" s="323">
        <f t="shared" si="250"/>
        <v>0</v>
      </c>
      <c r="AI301" s="323">
        <f t="shared" si="251"/>
        <v>0</v>
      </c>
      <c r="AJ301" s="323">
        <f t="shared" si="252"/>
        <v>0</v>
      </c>
      <c r="AK301" s="323">
        <f t="shared" si="253"/>
        <v>0</v>
      </c>
      <c r="AL301" s="323">
        <f t="shared" si="254"/>
        <v>0</v>
      </c>
      <c r="AM301" s="323">
        <f t="shared" si="255"/>
        <v>0</v>
      </c>
      <c r="AN301" s="323">
        <f t="shared" si="256"/>
        <v>0</v>
      </c>
      <c r="AO301" s="323">
        <f t="shared" si="257"/>
        <v>0</v>
      </c>
      <c r="AP301" s="323">
        <f t="shared" si="258"/>
        <v>0</v>
      </c>
      <c r="AQ301" s="323">
        <f t="shared" si="259"/>
        <v>0</v>
      </c>
      <c r="AR301" s="323">
        <f t="shared" si="232"/>
        <v>0</v>
      </c>
      <c r="AS301" s="323">
        <f t="shared" si="233"/>
        <v>0</v>
      </c>
      <c r="AT301" s="323">
        <f t="shared" si="260"/>
        <v>0</v>
      </c>
      <c r="AU301" s="323">
        <f t="shared" si="261"/>
        <v>0</v>
      </c>
      <c r="AV301" s="323">
        <f t="shared" si="262"/>
        <v>0</v>
      </c>
      <c r="AW301" s="323">
        <f t="shared" si="263"/>
        <v>0</v>
      </c>
      <c r="AX301" s="323">
        <f t="shared" si="234"/>
        <v>0</v>
      </c>
      <c r="AY301" s="323">
        <f t="shared" si="235"/>
        <v>0</v>
      </c>
      <c r="AZ301" s="323">
        <f t="shared" si="236"/>
        <v>0</v>
      </c>
      <c r="BA301" s="323">
        <f t="shared" si="237"/>
        <v>0</v>
      </c>
    </row>
    <row r="302" spans="1:53" s="320" customFormat="1" ht="16.5" customHeight="1">
      <c r="A302" s="63" t="str">
        <f t="array" ref="A302">IF(C302&lt;&gt;0,SUM(($C$11:C302&lt;&gt;0)*1),"")</f>
        <v/>
      </c>
      <c r="B302" s="321"/>
      <c r="C302" s="321"/>
      <c r="D302" s="321"/>
      <c r="E302" s="443"/>
      <c r="F302" s="377"/>
      <c r="G302" s="379"/>
      <c r="H302" s="379"/>
      <c r="I302" s="63" t="str">
        <f t="shared" si="219"/>
        <v/>
      </c>
      <c r="J302" s="323">
        <f t="shared" si="226"/>
        <v>0</v>
      </c>
      <c r="K302" s="323">
        <f t="shared" si="227"/>
        <v>0</v>
      </c>
      <c r="L302" s="323">
        <f t="shared" si="238"/>
        <v>0</v>
      </c>
      <c r="M302" s="323">
        <f t="shared" si="239"/>
        <v>0</v>
      </c>
      <c r="N302" s="323">
        <f t="shared" si="220"/>
        <v>0</v>
      </c>
      <c r="O302" s="323">
        <f t="shared" si="221"/>
        <v>0</v>
      </c>
      <c r="P302" s="323">
        <f t="shared" si="240"/>
        <v>0</v>
      </c>
      <c r="Q302" s="323">
        <f t="shared" si="241"/>
        <v>0</v>
      </c>
      <c r="R302" s="323">
        <f t="shared" si="242"/>
        <v>0</v>
      </c>
      <c r="S302" s="323">
        <f t="shared" si="243"/>
        <v>0</v>
      </c>
      <c r="T302" s="323">
        <f t="shared" si="222"/>
        <v>0</v>
      </c>
      <c r="U302" s="323">
        <f t="shared" si="223"/>
        <v>0</v>
      </c>
      <c r="V302" s="323">
        <f t="shared" si="244"/>
        <v>0</v>
      </c>
      <c r="W302" s="323">
        <f t="shared" si="245"/>
        <v>0</v>
      </c>
      <c r="X302" s="323">
        <f t="shared" si="246"/>
        <v>0</v>
      </c>
      <c r="Y302" s="323">
        <f t="shared" si="247"/>
        <v>0</v>
      </c>
      <c r="Z302" s="323">
        <f t="shared" si="228"/>
        <v>0</v>
      </c>
      <c r="AA302" s="323">
        <f t="shared" si="229"/>
        <v>0</v>
      </c>
      <c r="AB302" s="323">
        <f t="shared" si="248"/>
        <v>0</v>
      </c>
      <c r="AC302" s="323">
        <f t="shared" si="249"/>
        <v>0</v>
      </c>
      <c r="AD302" s="323">
        <f t="shared" si="230"/>
        <v>0</v>
      </c>
      <c r="AE302" s="323">
        <f t="shared" si="231"/>
        <v>0</v>
      </c>
      <c r="AF302" s="323">
        <f t="shared" si="224"/>
        <v>0</v>
      </c>
      <c r="AG302" s="323">
        <f t="shared" si="225"/>
        <v>0</v>
      </c>
      <c r="AH302" s="323">
        <f t="shared" si="250"/>
        <v>0</v>
      </c>
      <c r="AI302" s="323">
        <f t="shared" si="251"/>
        <v>0</v>
      </c>
      <c r="AJ302" s="323">
        <f t="shared" si="252"/>
        <v>0</v>
      </c>
      <c r="AK302" s="323">
        <f t="shared" si="253"/>
        <v>0</v>
      </c>
      <c r="AL302" s="323">
        <f t="shared" si="254"/>
        <v>0</v>
      </c>
      <c r="AM302" s="323">
        <f t="shared" si="255"/>
        <v>0</v>
      </c>
      <c r="AN302" s="323">
        <f t="shared" si="256"/>
        <v>0</v>
      </c>
      <c r="AO302" s="323">
        <f t="shared" si="257"/>
        <v>0</v>
      </c>
      <c r="AP302" s="323">
        <f t="shared" si="258"/>
        <v>0</v>
      </c>
      <c r="AQ302" s="323">
        <f t="shared" si="259"/>
        <v>0</v>
      </c>
      <c r="AR302" s="323">
        <f t="shared" si="232"/>
        <v>0</v>
      </c>
      <c r="AS302" s="323">
        <f t="shared" si="233"/>
        <v>0</v>
      </c>
      <c r="AT302" s="323">
        <f t="shared" si="260"/>
        <v>0</v>
      </c>
      <c r="AU302" s="323">
        <f t="shared" si="261"/>
        <v>0</v>
      </c>
      <c r="AV302" s="323">
        <f t="shared" si="262"/>
        <v>0</v>
      </c>
      <c r="AW302" s="323">
        <f t="shared" si="263"/>
        <v>0</v>
      </c>
      <c r="AX302" s="323">
        <f t="shared" si="234"/>
        <v>0</v>
      </c>
      <c r="AY302" s="323">
        <f t="shared" si="235"/>
        <v>0</v>
      </c>
      <c r="AZ302" s="323">
        <f t="shared" si="236"/>
        <v>0</v>
      </c>
      <c r="BA302" s="323">
        <f t="shared" si="237"/>
        <v>0</v>
      </c>
    </row>
    <row r="303" spans="1:53" s="320" customFormat="1" ht="16.5" customHeight="1">
      <c r="A303" s="63" t="str">
        <f t="array" ref="A303">IF(C303&lt;&gt;0,SUM(($C$11:C303&lt;&gt;0)*1),"")</f>
        <v/>
      </c>
      <c r="B303" s="321"/>
      <c r="C303" s="321"/>
      <c r="D303" s="321"/>
      <c r="E303" s="443"/>
      <c r="F303" s="377"/>
      <c r="G303" s="379"/>
      <c r="H303" s="379"/>
      <c r="I303" s="63" t="str">
        <f t="shared" si="219"/>
        <v/>
      </c>
      <c r="J303" s="323">
        <f t="shared" si="226"/>
        <v>0</v>
      </c>
      <c r="K303" s="323">
        <f t="shared" si="227"/>
        <v>0</v>
      </c>
      <c r="L303" s="323">
        <f t="shared" si="238"/>
        <v>0</v>
      </c>
      <c r="M303" s="323">
        <f t="shared" si="239"/>
        <v>0</v>
      </c>
      <c r="N303" s="323">
        <f t="shared" si="220"/>
        <v>0</v>
      </c>
      <c r="O303" s="323">
        <f t="shared" si="221"/>
        <v>0</v>
      </c>
      <c r="P303" s="323">
        <f t="shared" si="240"/>
        <v>0</v>
      </c>
      <c r="Q303" s="323">
        <f t="shared" si="241"/>
        <v>0</v>
      </c>
      <c r="R303" s="323">
        <f t="shared" si="242"/>
        <v>0</v>
      </c>
      <c r="S303" s="323">
        <f t="shared" si="243"/>
        <v>0</v>
      </c>
      <c r="T303" s="323">
        <f t="shared" si="222"/>
        <v>0</v>
      </c>
      <c r="U303" s="323">
        <f t="shared" si="223"/>
        <v>0</v>
      </c>
      <c r="V303" s="323">
        <f t="shared" si="244"/>
        <v>0</v>
      </c>
      <c r="W303" s="323">
        <f t="shared" si="245"/>
        <v>0</v>
      </c>
      <c r="X303" s="323">
        <f t="shared" si="246"/>
        <v>0</v>
      </c>
      <c r="Y303" s="323">
        <f t="shared" si="247"/>
        <v>0</v>
      </c>
      <c r="Z303" s="323">
        <f t="shared" si="228"/>
        <v>0</v>
      </c>
      <c r="AA303" s="323">
        <f t="shared" si="229"/>
        <v>0</v>
      </c>
      <c r="AB303" s="323">
        <f t="shared" si="248"/>
        <v>0</v>
      </c>
      <c r="AC303" s="323">
        <f t="shared" si="249"/>
        <v>0</v>
      </c>
      <c r="AD303" s="323">
        <f t="shared" si="230"/>
        <v>0</v>
      </c>
      <c r="AE303" s="323">
        <f t="shared" si="231"/>
        <v>0</v>
      </c>
      <c r="AF303" s="323">
        <f t="shared" si="224"/>
        <v>0</v>
      </c>
      <c r="AG303" s="323">
        <f t="shared" si="225"/>
        <v>0</v>
      </c>
      <c r="AH303" s="323">
        <f t="shared" si="250"/>
        <v>0</v>
      </c>
      <c r="AI303" s="323">
        <f t="shared" si="251"/>
        <v>0</v>
      </c>
      <c r="AJ303" s="323">
        <f t="shared" si="252"/>
        <v>0</v>
      </c>
      <c r="AK303" s="323">
        <f t="shared" si="253"/>
        <v>0</v>
      </c>
      <c r="AL303" s="323">
        <f t="shared" si="254"/>
        <v>0</v>
      </c>
      <c r="AM303" s="323">
        <f t="shared" si="255"/>
        <v>0</v>
      </c>
      <c r="AN303" s="323">
        <f t="shared" si="256"/>
        <v>0</v>
      </c>
      <c r="AO303" s="323">
        <f t="shared" si="257"/>
        <v>0</v>
      </c>
      <c r="AP303" s="323">
        <f t="shared" si="258"/>
        <v>0</v>
      </c>
      <c r="AQ303" s="323">
        <f t="shared" si="259"/>
        <v>0</v>
      </c>
      <c r="AR303" s="323">
        <f t="shared" si="232"/>
        <v>0</v>
      </c>
      <c r="AS303" s="323">
        <f t="shared" si="233"/>
        <v>0</v>
      </c>
      <c r="AT303" s="323">
        <f t="shared" si="260"/>
        <v>0</v>
      </c>
      <c r="AU303" s="323">
        <f t="shared" si="261"/>
        <v>0</v>
      </c>
      <c r="AV303" s="323">
        <f t="shared" si="262"/>
        <v>0</v>
      </c>
      <c r="AW303" s="323">
        <f t="shared" si="263"/>
        <v>0</v>
      </c>
      <c r="AX303" s="323">
        <f t="shared" si="234"/>
        <v>0</v>
      </c>
      <c r="AY303" s="323">
        <f t="shared" si="235"/>
        <v>0</v>
      </c>
      <c r="AZ303" s="323">
        <f t="shared" si="236"/>
        <v>0</v>
      </c>
      <c r="BA303" s="323">
        <f t="shared" si="237"/>
        <v>0</v>
      </c>
    </row>
    <row r="304" spans="1:53" s="320" customFormat="1" ht="16.5" customHeight="1">
      <c r="A304" s="63" t="str">
        <f t="array" ref="A304">IF(C304&lt;&gt;0,SUM(($C$11:C304&lt;&gt;0)*1),"")</f>
        <v/>
      </c>
      <c r="B304" s="321"/>
      <c r="C304" s="321"/>
      <c r="D304" s="321"/>
      <c r="E304" s="443"/>
      <c r="F304" s="377"/>
      <c r="G304" s="379"/>
      <c r="H304" s="379"/>
      <c r="I304" s="63" t="str">
        <f t="shared" si="219"/>
        <v/>
      </c>
      <c r="J304" s="323">
        <f t="shared" si="226"/>
        <v>0</v>
      </c>
      <c r="K304" s="323">
        <f t="shared" si="227"/>
        <v>0</v>
      </c>
      <c r="L304" s="323">
        <f t="shared" si="238"/>
        <v>0</v>
      </c>
      <c r="M304" s="323">
        <f t="shared" si="239"/>
        <v>0</v>
      </c>
      <c r="N304" s="323">
        <f t="shared" si="220"/>
        <v>0</v>
      </c>
      <c r="O304" s="323">
        <f t="shared" si="221"/>
        <v>0</v>
      </c>
      <c r="P304" s="323">
        <f t="shared" si="240"/>
        <v>0</v>
      </c>
      <c r="Q304" s="323">
        <f t="shared" si="241"/>
        <v>0</v>
      </c>
      <c r="R304" s="323">
        <f t="shared" si="242"/>
        <v>0</v>
      </c>
      <c r="S304" s="323">
        <f t="shared" si="243"/>
        <v>0</v>
      </c>
      <c r="T304" s="323">
        <f t="shared" si="222"/>
        <v>0</v>
      </c>
      <c r="U304" s="323">
        <f t="shared" si="223"/>
        <v>0</v>
      </c>
      <c r="V304" s="323">
        <f t="shared" si="244"/>
        <v>0</v>
      </c>
      <c r="W304" s="323">
        <f t="shared" si="245"/>
        <v>0</v>
      </c>
      <c r="X304" s="323">
        <f t="shared" si="246"/>
        <v>0</v>
      </c>
      <c r="Y304" s="323">
        <f t="shared" si="247"/>
        <v>0</v>
      </c>
      <c r="Z304" s="323">
        <f t="shared" si="228"/>
        <v>0</v>
      </c>
      <c r="AA304" s="323">
        <f t="shared" si="229"/>
        <v>0</v>
      </c>
      <c r="AB304" s="323">
        <f t="shared" si="248"/>
        <v>0</v>
      </c>
      <c r="AC304" s="323">
        <f t="shared" si="249"/>
        <v>0</v>
      </c>
      <c r="AD304" s="323">
        <f t="shared" si="230"/>
        <v>0</v>
      </c>
      <c r="AE304" s="323">
        <f t="shared" si="231"/>
        <v>0</v>
      </c>
      <c r="AF304" s="323">
        <f t="shared" si="224"/>
        <v>0</v>
      </c>
      <c r="AG304" s="323">
        <f t="shared" si="225"/>
        <v>0</v>
      </c>
      <c r="AH304" s="323">
        <f t="shared" si="250"/>
        <v>0</v>
      </c>
      <c r="AI304" s="323">
        <f t="shared" si="251"/>
        <v>0</v>
      </c>
      <c r="AJ304" s="323">
        <f t="shared" si="252"/>
        <v>0</v>
      </c>
      <c r="AK304" s="323">
        <f t="shared" si="253"/>
        <v>0</v>
      </c>
      <c r="AL304" s="323">
        <f t="shared" si="254"/>
        <v>0</v>
      </c>
      <c r="AM304" s="323">
        <f t="shared" si="255"/>
        <v>0</v>
      </c>
      <c r="AN304" s="323">
        <f t="shared" si="256"/>
        <v>0</v>
      </c>
      <c r="AO304" s="323">
        <f t="shared" si="257"/>
        <v>0</v>
      </c>
      <c r="AP304" s="323">
        <f t="shared" si="258"/>
        <v>0</v>
      </c>
      <c r="AQ304" s="323">
        <f t="shared" si="259"/>
        <v>0</v>
      </c>
      <c r="AR304" s="323">
        <f t="shared" si="232"/>
        <v>0</v>
      </c>
      <c r="AS304" s="323">
        <f t="shared" si="233"/>
        <v>0</v>
      </c>
      <c r="AT304" s="323">
        <f t="shared" si="260"/>
        <v>0</v>
      </c>
      <c r="AU304" s="323">
        <f t="shared" si="261"/>
        <v>0</v>
      </c>
      <c r="AV304" s="323">
        <f t="shared" si="262"/>
        <v>0</v>
      </c>
      <c r="AW304" s="323">
        <f t="shared" si="263"/>
        <v>0</v>
      </c>
      <c r="AX304" s="323">
        <f t="shared" si="234"/>
        <v>0</v>
      </c>
      <c r="AY304" s="323">
        <f t="shared" si="235"/>
        <v>0</v>
      </c>
      <c r="AZ304" s="323">
        <f t="shared" si="236"/>
        <v>0</v>
      </c>
      <c r="BA304" s="323">
        <f t="shared" si="237"/>
        <v>0</v>
      </c>
    </row>
    <row r="305" spans="1:53" s="320" customFormat="1" ht="16.5" customHeight="1">
      <c r="A305" s="63" t="str">
        <f t="array" ref="A305">IF(C305&lt;&gt;0,SUM(($C$11:C305&lt;&gt;0)*1),"")</f>
        <v/>
      </c>
      <c r="B305" s="321"/>
      <c r="C305" s="321"/>
      <c r="D305" s="321"/>
      <c r="E305" s="443"/>
      <c r="F305" s="377"/>
      <c r="G305" s="379"/>
      <c r="H305" s="379"/>
      <c r="I305" s="63" t="str">
        <f t="shared" ref="I305:I347" si="264">A305</f>
        <v/>
      </c>
      <c r="J305" s="323">
        <f t="shared" si="226"/>
        <v>0</v>
      </c>
      <c r="K305" s="323">
        <f t="shared" si="227"/>
        <v>0</v>
      </c>
      <c r="L305" s="323">
        <f t="shared" si="238"/>
        <v>0</v>
      </c>
      <c r="M305" s="323">
        <f t="shared" si="239"/>
        <v>0</v>
      </c>
      <c r="N305" s="323">
        <f t="shared" si="220"/>
        <v>0</v>
      </c>
      <c r="O305" s="323">
        <f t="shared" si="221"/>
        <v>0</v>
      </c>
      <c r="P305" s="323">
        <f t="shared" si="240"/>
        <v>0</v>
      </c>
      <c r="Q305" s="323">
        <f t="shared" si="241"/>
        <v>0</v>
      </c>
      <c r="R305" s="323">
        <f t="shared" si="242"/>
        <v>0</v>
      </c>
      <c r="S305" s="323">
        <f t="shared" si="243"/>
        <v>0</v>
      </c>
      <c r="T305" s="323">
        <f t="shared" si="222"/>
        <v>0</v>
      </c>
      <c r="U305" s="323">
        <f t="shared" si="223"/>
        <v>0</v>
      </c>
      <c r="V305" s="323">
        <f t="shared" si="244"/>
        <v>0</v>
      </c>
      <c r="W305" s="323">
        <f t="shared" si="245"/>
        <v>0</v>
      </c>
      <c r="X305" s="323">
        <f t="shared" si="246"/>
        <v>0</v>
      </c>
      <c r="Y305" s="323">
        <f t="shared" si="247"/>
        <v>0</v>
      </c>
      <c r="Z305" s="323">
        <f t="shared" si="228"/>
        <v>0</v>
      </c>
      <c r="AA305" s="323">
        <f t="shared" si="229"/>
        <v>0</v>
      </c>
      <c r="AB305" s="323">
        <f t="shared" si="248"/>
        <v>0</v>
      </c>
      <c r="AC305" s="323">
        <f t="shared" si="249"/>
        <v>0</v>
      </c>
      <c r="AD305" s="323">
        <f t="shared" si="230"/>
        <v>0</v>
      </c>
      <c r="AE305" s="323">
        <f t="shared" si="231"/>
        <v>0</v>
      </c>
      <c r="AF305" s="323">
        <f t="shared" si="224"/>
        <v>0</v>
      </c>
      <c r="AG305" s="323">
        <f t="shared" si="225"/>
        <v>0</v>
      </c>
      <c r="AH305" s="323">
        <f t="shared" si="250"/>
        <v>0</v>
      </c>
      <c r="AI305" s="323">
        <f t="shared" si="251"/>
        <v>0</v>
      </c>
      <c r="AJ305" s="323">
        <f t="shared" si="252"/>
        <v>0</v>
      </c>
      <c r="AK305" s="323">
        <f t="shared" si="253"/>
        <v>0</v>
      </c>
      <c r="AL305" s="323">
        <f t="shared" si="254"/>
        <v>0</v>
      </c>
      <c r="AM305" s="323">
        <f t="shared" si="255"/>
        <v>0</v>
      </c>
      <c r="AN305" s="323">
        <f t="shared" si="256"/>
        <v>0</v>
      </c>
      <c r="AO305" s="323">
        <f t="shared" si="257"/>
        <v>0</v>
      </c>
      <c r="AP305" s="323">
        <f t="shared" si="258"/>
        <v>0</v>
      </c>
      <c r="AQ305" s="323">
        <f t="shared" si="259"/>
        <v>0</v>
      </c>
      <c r="AR305" s="323">
        <f t="shared" si="232"/>
        <v>0</v>
      </c>
      <c r="AS305" s="323">
        <f t="shared" si="233"/>
        <v>0</v>
      </c>
      <c r="AT305" s="323">
        <f t="shared" si="260"/>
        <v>0</v>
      </c>
      <c r="AU305" s="323">
        <f t="shared" si="261"/>
        <v>0</v>
      </c>
      <c r="AV305" s="323">
        <f t="shared" si="262"/>
        <v>0</v>
      </c>
      <c r="AW305" s="323">
        <f t="shared" si="263"/>
        <v>0</v>
      </c>
      <c r="AX305" s="323">
        <f t="shared" si="234"/>
        <v>0</v>
      </c>
      <c r="AY305" s="323">
        <f t="shared" si="235"/>
        <v>0</v>
      </c>
      <c r="AZ305" s="323">
        <f t="shared" si="236"/>
        <v>0</v>
      </c>
      <c r="BA305" s="323">
        <f t="shared" si="237"/>
        <v>0</v>
      </c>
    </row>
    <row r="306" spans="1:53" s="320" customFormat="1" ht="16.5" customHeight="1">
      <c r="A306" s="63" t="str">
        <f t="array" ref="A306">IF(C306&lt;&gt;0,SUM(($C$11:C306&lt;&gt;0)*1),"")</f>
        <v/>
      </c>
      <c r="B306" s="321"/>
      <c r="C306" s="321"/>
      <c r="D306" s="321"/>
      <c r="E306" s="443"/>
      <c r="F306" s="377"/>
      <c r="G306" s="379"/>
      <c r="H306" s="379"/>
      <c r="I306" s="63" t="str">
        <f t="shared" si="264"/>
        <v/>
      </c>
      <c r="J306" s="323">
        <f t="shared" si="226"/>
        <v>0</v>
      </c>
      <c r="K306" s="323">
        <f t="shared" si="227"/>
        <v>0</v>
      </c>
      <c r="L306" s="323">
        <f t="shared" si="238"/>
        <v>0</v>
      </c>
      <c r="M306" s="323">
        <f t="shared" si="239"/>
        <v>0</v>
      </c>
      <c r="N306" s="323">
        <f t="shared" si="220"/>
        <v>0</v>
      </c>
      <c r="O306" s="323">
        <f t="shared" si="221"/>
        <v>0</v>
      </c>
      <c r="P306" s="323">
        <f t="shared" si="240"/>
        <v>0</v>
      </c>
      <c r="Q306" s="323">
        <f t="shared" si="241"/>
        <v>0</v>
      </c>
      <c r="R306" s="323">
        <f t="shared" si="242"/>
        <v>0</v>
      </c>
      <c r="S306" s="323">
        <f t="shared" si="243"/>
        <v>0</v>
      </c>
      <c r="T306" s="323">
        <f t="shared" si="222"/>
        <v>0</v>
      </c>
      <c r="U306" s="323">
        <f t="shared" si="223"/>
        <v>0</v>
      </c>
      <c r="V306" s="323">
        <f t="shared" si="244"/>
        <v>0</v>
      </c>
      <c r="W306" s="323">
        <f t="shared" si="245"/>
        <v>0</v>
      </c>
      <c r="X306" s="323">
        <f t="shared" si="246"/>
        <v>0</v>
      </c>
      <c r="Y306" s="323">
        <f t="shared" si="247"/>
        <v>0</v>
      </c>
      <c r="Z306" s="323">
        <f t="shared" si="228"/>
        <v>0</v>
      </c>
      <c r="AA306" s="323">
        <f t="shared" si="229"/>
        <v>0</v>
      </c>
      <c r="AB306" s="323">
        <f t="shared" si="248"/>
        <v>0</v>
      </c>
      <c r="AC306" s="323">
        <f t="shared" si="249"/>
        <v>0</v>
      </c>
      <c r="AD306" s="323">
        <f t="shared" si="230"/>
        <v>0</v>
      </c>
      <c r="AE306" s="323">
        <f t="shared" si="231"/>
        <v>0</v>
      </c>
      <c r="AF306" s="323">
        <f t="shared" si="224"/>
        <v>0</v>
      </c>
      <c r="AG306" s="323">
        <f t="shared" si="225"/>
        <v>0</v>
      </c>
      <c r="AH306" s="323">
        <f t="shared" si="250"/>
        <v>0</v>
      </c>
      <c r="AI306" s="323">
        <f t="shared" si="251"/>
        <v>0</v>
      </c>
      <c r="AJ306" s="323">
        <f t="shared" si="252"/>
        <v>0</v>
      </c>
      <c r="AK306" s="323">
        <f t="shared" si="253"/>
        <v>0</v>
      </c>
      <c r="AL306" s="323">
        <f t="shared" si="254"/>
        <v>0</v>
      </c>
      <c r="AM306" s="323">
        <f t="shared" si="255"/>
        <v>0</v>
      </c>
      <c r="AN306" s="323">
        <f t="shared" si="256"/>
        <v>0</v>
      </c>
      <c r="AO306" s="323">
        <f t="shared" si="257"/>
        <v>0</v>
      </c>
      <c r="AP306" s="323">
        <f t="shared" si="258"/>
        <v>0</v>
      </c>
      <c r="AQ306" s="323">
        <f t="shared" si="259"/>
        <v>0</v>
      </c>
      <c r="AR306" s="323">
        <f t="shared" si="232"/>
        <v>0</v>
      </c>
      <c r="AS306" s="323">
        <f t="shared" si="233"/>
        <v>0</v>
      </c>
      <c r="AT306" s="323">
        <f t="shared" si="260"/>
        <v>0</v>
      </c>
      <c r="AU306" s="323">
        <f t="shared" si="261"/>
        <v>0</v>
      </c>
      <c r="AV306" s="323">
        <f t="shared" si="262"/>
        <v>0</v>
      </c>
      <c r="AW306" s="323">
        <f t="shared" si="263"/>
        <v>0</v>
      </c>
      <c r="AX306" s="323">
        <f t="shared" si="234"/>
        <v>0</v>
      </c>
      <c r="AY306" s="323">
        <f t="shared" si="235"/>
        <v>0</v>
      </c>
      <c r="AZ306" s="323">
        <f t="shared" si="236"/>
        <v>0</v>
      </c>
      <c r="BA306" s="323">
        <f t="shared" si="237"/>
        <v>0</v>
      </c>
    </row>
    <row r="307" spans="1:53" s="320" customFormat="1" ht="16.5" customHeight="1">
      <c r="A307" s="63" t="str">
        <f t="array" ref="A307">IF(C307&lt;&gt;0,SUM(($C$11:C307&lt;&gt;0)*1),"")</f>
        <v/>
      </c>
      <c r="B307" s="321"/>
      <c r="C307" s="321"/>
      <c r="D307" s="321"/>
      <c r="E307" s="443"/>
      <c r="F307" s="377"/>
      <c r="G307" s="379"/>
      <c r="H307" s="379"/>
      <c r="I307" s="63" t="str">
        <f t="shared" si="264"/>
        <v/>
      </c>
      <c r="J307" s="323">
        <f t="shared" si="226"/>
        <v>0</v>
      </c>
      <c r="K307" s="323">
        <f t="shared" si="227"/>
        <v>0</v>
      </c>
      <c r="L307" s="323">
        <f t="shared" si="238"/>
        <v>0</v>
      </c>
      <c r="M307" s="323">
        <f t="shared" si="239"/>
        <v>0</v>
      </c>
      <c r="N307" s="323">
        <f t="shared" si="220"/>
        <v>0</v>
      </c>
      <c r="O307" s="323">
        <f t="shared" si="221"/>
        <v>0</v>
      </c>
      <c r="P307" s="323">
        <f t="shared" si="240"/>
        <v>0</v>
      </c>
      <c r="Q307" s="323">
        <f t="shared" si="241"/>
        <v>0</v>
      </c>
      <c r="R307" s="323">
        <f t="shared" si="242"/>
        <v>0</v>
      </c>
      <c r="S307" s="323">
        <f t="shared" si="243"/>
        <v>0</v>
      </c>
      <c r="T307" s="323">
        <f t="shared" si="222"/>
        <v>0</v>
      </c>
      <c r="U307" s="323">
        <f t="shared" si="223"/>
        <v>0</v>
      </c>
      <c r="V307" s="323">
        <f t="shared" si="244"/>
        <v>0</v>
      </c>
      <c r="W307" s="323">
        <f t="shared" si="245"/>
        <v>0</v>
      </c>
      <c r="X307" s="323">
        <f t="shared" si="246"/>
        <v>0</v>
      </c>
      <c r="Y307" s="323">
        <f t="shared" si="247"/>
        <v>0</v>
      </c>
      <c r="Z307" s="323">
        <f t="shared" si="228"/>
        <v>0</v>
      </c>
      <c r="AA307" s="323">
        <f t="shared" si="229"/>
        <v>0</v>
      </c>
      <c r="AB307" s="323">
        <f t="shared" si="248"/>
        <v>0</v>
      </c>
      <c r="AC307" s="323">
        <f t="shared" si="249"/>
        <v>0</v>
      </c>
      <c r="AD307" s="323">
        <f t="shared" si="230"/>
        <v>0</v>
      </c>
      <c r="AE307" s="323">
        <f t="shared" si="231"/>
        <v>0</v>
      </c>
      <c r="AF307" s="323">
        <f t="shared" si="224"/>
        <v>0</v>
      </c>
      <c r="AG307" s="323">
        <f t="shared" si="225"/>
        <v>0</v>
      </c>
      <c r="AH307" s="323">
        <f t="shared" si="250"/>
        <v>0</v>
      </c>
      <c r="AI307" s="323">
        <f t="shared" si="251"/>
        <v>0</v>
      </c>
      <c r="AJ307" s="323">
        <f t="shared" si="252"/>
        <v>0</v>
      </c>
      <c r="AK307" s="323">
        <f t="shared" si="253"/>
        <v>0</v>
      </c>
      <c r="AL307" s="323">
        <f t="shared" si="254"/>
        <v>0</v>
      </c>
      <c r="AM307" s="323">
        <f t="shared" si="255"/>
        <v>0</v>
      </c>
      <c r="AN307" s="323">
        <f t="shared" si="256"/>
        <v>0</v>
      </c>
      <c r="AO307" s="323">
        <f t="shared" si="257"/>
        <v>0</v>
      </c>
      <c r="AP307" s="323">
        <f t="shared" si="258"/>
        <v>0</v>
      </c>
      <c r="AQ307" s="323">
        <f t="shared" si="259"/>
        <v>0</v>
      </c>
      <c r="AR307" s="323">
        <f t="shared" si="232"/>
        <v>0</v>
      </c>
      <c r="AS307" s="323">
        <f t="shared" si="233"/>
        <v>0</v>
      </c>
      <c r="AT307" s="323">
        <f t="shared" si="260"/>
        <v>0</v>
      </c>
      <c r="AU307" s="323">
        <f t="shared" si="261"/>
        <v>0</v>
      </c>
      <c r="AV307" s="323">
        <f t="shared" si="262"/>
        <v>0</v>
      </c>
      <c r="AW307" s="323">
        <f t="shared" si="263"/>
        <v>0</v>
      </c>
      <c r="AX307" s="323">
        <f t="shared" si="234"/>
        <v>0</v>
      </c>
      <c r="AY307" s="323">
        <f t="shared" si="235"/>
        <v>0</v>
      </c>
      <c r="AZ307" s="323">
        <f t="shared" si="236"/>
        <v>0</v>
      </c>
      <c r="BA307" s="323">
        <f t="shared" si="237"/>
        <v>0</v>
      </c>
    </row>
    <row r="308" spans="1:53" s="320" customFormat="1" ht="16.5" customHeight="1">
      <c r="A308" s="63" t="str">
        <f t="array" ref="A308">IF(C308&lt;&gt;0,SUM(($C$11:C308&lt;&gt;0)*1),"")</f>
        <v/>
      </c>
      <c r="B308" s="321"/>
      <c r="C308" s="321"/>
      <c r="D308" s="321"/>
      <c r="E308" s="443"/>
      <c r="F308" s="377"/>
      <c r="G308" s="379"/>
      <c r="H308" s="379"/>
      <c r="I308" s="63" t="str">
        <f t="shared" si="264"/>
        <v/>
      </c>
      <c r="J308" s="323">
        <f t="shared" si="226"/>
        <v>0</v>
      </c>
      <c r="K308" s="323">
        <f t="shared" si="227"/>
        <v>0</v>
      </c>
      <c r="L308" s="323">
        <f t="shared" si="238"/>
        <v>0</v>
      </c>
      <c r="M308" s="323">
        <f t="shared" si="239"/>
        <v>0</v>
      </c>
      <c r="N308" s="323">
        <f t="shared" si="220"/>
        <v>0</v>
      </c>
      <c r="O308" s="323">
        <f t="shared" si="221"/>
        <v>0</v>
      </c>
      <c r="P308" s="323">
        <f t="shared" si="240"/>
        <v>0</v>
      </c>
      <c r="Q308" s="323">
        <f t="shared" si="241"/>
        <v>0</v>
      </c>
      <c r="R308" s="323">
        <f t="shared" si="242"/>
        <v>0</v>
      </c>
      <c r="S308" s="323">
        <f t="shared" si="243"/>
        <v>0</v>
      </c>
      <c r="T308" s="323">
        <f t="shared" si="222"/>
        <v>0</v>
      </c>
      <c r="U308" s="323">
        <f t="shared" si="223"/>
        <v>0</v>
      </c>
      <c r="V308" s="323">
        <f t="shared" si="244"/>
        <v>0</v>
      </c>
      <c r="W308" s="323">
        <f t="shared" si="245"/>
        <v>0</v>
      </c>
      <c r="X308" s="323">
        <f t="shared" si="246"/>
        <v>0</v>
      </c>
      <c r="Y308" s="323">
        <f t="shared" si="247"/>
        <v>0</v>
      </c>
      <c r="Z308" s="323">
        <f t="shared" si="228"/>
        <v>0</v>
      </c>
      <c r="AA308" s="323">
        <f t="shared" si="229"/>
        <v>0</v>
      </c>
      <c r="AB308" s="323">
        <f t="shared" si="248"/>
        <v>0</v>
      </c>
      <c r="AC308" s="323">
        <f t="shared" si="249"/>
        <v>0</v>
      </c>
      <c r="AD308" s="323">
        <f t="shared" si="230"/>
        <v>0</v>
      </c>
      <c r="AE308" s="323">
        <f t="shared" si="231"/>
        <v>0</v>
      </c>
      <c r="AF308" s="323">
        <f t="shared" si="224"/>
        <v>0</v>
      </c>
      <c r="AG308" s="323">
        <f t="shared" si="225"/>
        <v>0</v>
      </c>
      <c r="AH308" s="323">
        <f t="shared" si="250"/>
        <v>0</v>
      </c>
      <c r="AI308" s="323">
        <f t="shared" si="251"/>
        <v>0</v>
      </c>
      <c r="AJ308" s="323">
        <f t="shared" si="252"/>
        <v>0</v>
      </c>
      <c r="AK308" s="323">
        <f t="shared" si="253"/>
        <v>0</v>
      </c>
      <c r="AL308" s="323">
        <f t="shared" si="254"/>
        <v>0</v>
      </c>
      <c r="AM308" s="323">
        <f t="shared" si="255"/>
        <v>0</v>
      </c>
      <c r="AN308" s="323">
        <f t="shared" si="256"/>
        <v>0</v>
      </c>
      <c r="AO308" s="323">
        <f t="shared" si="257"/>
        <v>0</v>
      </c>
      <c r="AP308" s="323">
        <f t="shared" si="258"/>
        <v>0</v>
      </c>
      <c r="AQ308" s="323">
        <f t="shared" si="259"/>
        <v>0</v>
      </c>
      <c r="AR308" s="323">
        <f t="shared" si="232"/>
        <v>0</v>
      </c>
      <c r="AS308" s="323">
        <f t="shared" si="233"/>
        <v>0</v>
      </c>
      <c r="AT308" s="323">
        <f t="shared" si="260"/>
        <v>0</v>
      </c>
      <c r="AU308" s="323">
        <f t="shared" si="261"/>
        <v>0</v>
      </c>
      <c r="AV308" s="323">
        <f t="shared" si="262"/>
        <v>0</v>
      </c>
      <c r="AW308" s="323">
        <f t="shared" si="263"/>
        <v>0</v>
      </c>
      <c r="AX308" s="323">
        <f t="shared" si="234"/>
        <v>0</v>
      </c>
      <c r="AY308" s="323">
        <f t="shared" si="235"/>
        <v>0</v>
      </c>
      <c r="AZ308" s="323">
        <f t="shared" si="236"/>
        <v>0</v>
      </c>
      <c r="BA308" s="323">
        <f t="shared" si="237"/>
        <v>0</v>
      </c>
    </row>
    <row r="309" spans="1:53" s="320" customFormat="1" ht="16.5" customHeight="1">
      <c r="A309" s="63" t="str">
        <f t="array" ref="A309">IF(C309&lt;&gt;0,SUM(($C$11:C309&lt;&gt;0)*1),"")</f>
        <v/>
      </c>
      <c r="B309" s="321"/>
      <c r="C309" s="321"/>
      <c r="D309" s="321"/>
      <c r="E309" s="443"/>
      <c r="F309" s="377"/>
      <c r="G309" s="379"/>
      <c r="H309" s="379"/>
      <c r="I309" s="63" t="str">
        <f t="shared" si="264"/>
        <v/>
      </c>
      <c r="J309" s="323">
        <f t="shared" si="226"/>
        <v>0</v>
      </c>
      <c r="K309" s="323">
        <f t="shared" si="227"/>
        <v>0</v>
      </c>
      <c r="L309" s="323">
        <f t="shared" si="238"/>
        <v>0</v>
      </c>
      <c r="M309" s="323">
        <f t="shared" si="239"/>
        <v>0</v>
      </c>
      <c r="N309" s="323">
        <f t="shared" si="220"/>
        <v>0</v>
      </c>
      <c r="O309" s="323">
        <f t="shared" si="221"/>
        <v>0</v>
      </c>
      <c r="P309" s="323">
        <f t="shared" si="240"/>
        <v>0</v>
      </c>
      <c r="Q309" s="323">
        <f t="shared" si="241"/>
        <v>0</v>
      </c>
      <c r="R309" s="323">
        <f t="shared" si="242"/>
        <v>0</v>
      </c>
      <c r="S309" s="323">
        <f t="shared" si="243"/>
        <v>0</v>
      </c>
      <c r="T309" s="323">
        <f t="shared" si="222"/>
        <v>0</v>
      </c>
      <c r="U309" s="323">
        <f t="shared" si="223"/>
        <v>0</v>
      </c>
      <c r="V309" s="323">
        <f t="shared" si="244"/>
        <v>0</v>
      </c>
      <c r="W309" s="323">
        <f t="shared" si="245"/>
        <v>0</v>
      </c>
      <c r="X309" s="323">
        <f t="shared" si="246"/>
        <v>0</v>
      </c>
      <c r="Y309" s="323">
        <f t="shared" si="247"/>
        <v>0</v>
      </c>
      <c r="Z309" s="323">
        <f t="shared" si="228"/>
        <v>0</v>
      </c>
      <c r="AA309" s="323">
        <f t="shared" si="229"/>
        <v>0</v>
      </c>
      <c r="AB309" s="323">
        <f t="shared" si="248"/>
        <v>0</v>
      </c>
      <c r="AC309" s="323">
        <f t="shared" si="249"/>
        <v>0</v>
      </c>
      <c r="AD309" s="323">
        <f t="shared" si="230"/>
        <v>0</v>
      </c>
      <c r="AE309" s="323">
        <f t="shared" si="231"/>
        <v>0</v>
      </c>
      <c r="AF309" s="323">
        <f t="shared" si="224"/>
        <v>0</v>
      </c>
      <c r="AG309" s="323">
        <f t="shared" si="225"/>
        <v>0</v>
      </c>
      <c r="AH309" s="323">
        <f t="shared" si="250"/>
        <v>0</v>
      </c>
      <c r="AI309" s="323">
        <f t="shared" si="251"/>
        <v>0</v>
      </c>
      <c r="AJ309" s="323">
        <f t="shared" si="252"/>
        <v>0</v>
      </c>
      <c r="AK309" s="323">
        <f t="shared" si="253"/>
        <v>0</v>
      </c>
      <c r="AL309" s="323">
        <f t="shared" si="254"/>
        <v>0</v>
      </c>
      <c r="AM309" s="323">
        <f t="shared" si="255"/>
        <v>0</v>
      </c>
      <c r="AN309" s="323">
        <f t="shared" si="256"/>
        <v>0</v>
      </c>
      <c r="AO309" s="323">
        <f t="shared" si="257"/>
        <v>0</v>
      </c>
      <c r="AP309" s="323">
        <f t="shared" si="258"/>
        <v>0</v>
      </c>
      <c r="AQ309" s="323">
        <f t="shared" si="259"/>
        <v>0</v>
      </c>
      <c r="AR309" s="323">
        <f t="shared" si="232"/>
        <v>0</v>
      </c>
      <c r="AS309" s="323">
        <f t="shared" si="233"/>
        <v>0</v>
      </c>
      <c r="AT309" s="323">
        <f t="shared" si="260"/>
        <v>0</v>
      </c>
      <c r="AU309" s="323">
        <f t="shared" si="261"/>
        <v>0</v>
      </c>
      <c r="AV309" s="323">
        <f t="shared" si="262"/>
        <v>0</v>
      </c>
      <c r="AW309" s="323">
        <f t="shared" si="263"/>
        <v>0</v>
      </c>
      <c r="AX309" s="323">
        <f t="shared" si="234"/>
        <v>0</v>
      </c>
      <c r="AY309" s="323">
        <f t="shared" si="235"/>
        <v>0</v>
      </c>
      <c r="AZ309" s="323">
        <f t="shared" si="236"/>
        <v>0</v>
      </c>
      <c r="BA309" s="323">
        <f t="shared" si="237"/>
        <v>0</v>
      </c>
    </row>
    <row r="310" spans="1:53" s="320" customFormat="1" ht="16.5" customHeight="1">
      <c r="A310" s="63" t="str">
        <f t="array" ref="A310">IF(C310&lt;&gt;0,SUM(($C$11:C310&lt;&gt;0)*1),"")</f>
        <v/>
      </c>
      <c r="B310" s="321"/>
      <c r="C310" s="321"/>
      <c r="D310" s="321"/>
      <c r="E310" s="443"/>
      <c r="F310" s="377"/>
      <c r="G310" s="379"/>
      <c r="H310" s="379"/>
      <c r="I310" s="63" t="str">
        <f t="shared" si="264"/>
        <v/>
      </c>
      <c r="J310" s="323">
        <f t="shared" si="226"/>
        <v>0</v>
      </c>
      <c r="K310" s="323">
        <f t="shared" si="227"/>
        <v>0</v>
      </c>
      <c r="L310" s="323">
        <f t="shared" si="238"/>
        <v>0</v>
      </c>
      <c r="M310" s="323">
        <f t="shared" si="239"/>
        <v>0</v>
      </c>
      <c r="N310" s="323">
        <f t="shared" si="220"/>
        <v>0</v>
      </c>
      <c r="O310" s="323">
        <f t="shared" si="221"/>
        <v>0</v>
      </c>
      <c r="P310" s="323">
        <f t="shared" si="240"/>
        <v>0</v>
      </c>
      <c r="Q310" s="323">
        <f t="shared" si="241"/>
        <v>0</v>
      </c>
      <c r="R310" s="323">
        <f t="shared" si="242"/>
        <v>0</v>
      </c>
      <c r="S310" s="323">
        <f t="shared" si="243"/>
        <v>0</v>
      </c>
      <c r="T310" s="323">
        <f t="shared" si="222"/>
        <v>0</v>
      </c>
      <c r="U310" s="323">
        <f t="shared" si="223"/>
        <v>0</v>
      </c>
      <c r="V310" s="323">
        <f t="shared" si="244"/>
        <v>0</v>
      </c>
      <c r="W310" s="323">
        <f t="shared" si="245"/>
        <v>0</v>
      </c>
      <c r="X310" s="323">
        <f t="shared" si="246"/>
        <v>0</v>
      </c>
      <c r="Y310" s="323">
        <f t="shared" si="247"/>
        <v>0</v>
      </c>
      <c r="Z310" s="323">
        <f t="shared" si="228"/>
        <v>0</v>
      </c>
      <c r="AA310" s="323">
        <f t="shared" si="229"/>
        <v>0</v>
      </c>
      <c r="AB310" s="323">
        <f t="shared" si="248"/>
        <v>0</v>
      </c>
      <c r="AC310" s="323">
        <f t="shared" si="249"/>
        <v>0</v>
      </c>
      <c r="AD310" s="323">
        <f t="shared" si="230"/>
        <v>0</v>
      </c>
      <c r="AE310" s="323">
        <f t="shared" si="231"/>
        <v>0</v>
      </c>
      <c r="AF310" s="323">
        <f t="shared" si="224"/>
        <v>0</v>
      </c>
      <c r="AG310" s="323">
        <f t="shared" si="225"/>
        <v>0</v>
      </c>
      <c r="AH310" s="323">
        <f t="shared" si="250"/>
        <v>0</v>
      </c>
      <c r="AI310" s="323">
        <f t="shared" si="251"/>
        <v>0</v>
      </c>
      <c r="AJ310" s="323">
        <f t="shared" si="252"/>
        <v>0</v>
      </c>
      <c r="AK310" s="323">
        <f t="shared" si="253"/>
        <v>0</v>
      </c>
      <c r="AL310" s="323">
        <f t="shared" si="254"/>
        <v>0</v>
      </c>
      <c r="AM310" s="323">
        <f t="shared" si="255"/>
        <v>0</v>
      </c>
      <c r="AN310" s="323">
        <f t="shared" si="256"/>
        <v>0</v>
      </c>
      <c r="AO310" s="323">
        <f t="shared" si="257"/>
        <v>0</v>
      </c>
      <c r="AP310" s="323">
        <f t="shared" si="258"/>
        <v>0</v>
      </c>
      <c r="AQ310" s="323">
        <f t="shared" si="259"/>
        <v>0</v>
      </c>
      <c r="AR310" s="323">
        <f t="shared" si="232"/>
        <v>0</v>
      </c>
      <c r="AS310" s="323">
        <f t="shared" si="233"/>
        <v>0</v>
      </c>
      <c r="AT310" s="323">
        <f t="shared" si="260"/>
        <v>0</v>
      </c>
      <c r="AU310" s="323">
        <f t="shared" si="261"/>
        <v>0</v>
      </c>
      <c r="AV310" s="323">
        <f t="shared" si="262"/>
        <v>0</v>
      </c>
      <c r="AW310" s="323">
        <f t="shared" si="263"/>
        <v>0</v>
      </c>
      <c r="AX310" s="323">
        <f t="shared" si="234"/>
        <v>0</v>
      </c>
      <c r="AY310" s="323">
        <f t="shared" si="235"/>
        <v>0</v>
      </c>
      <c r="AZ310" s="323">
        <f t="shared" si="236"/>
        <v>0</v>
      </c>
      <c r="BA310" s="323">
        <f t="shared" si="237"/>
        <v>0</v>
      </c>
    </row>
    <row r="311" spans="1:53" s="320" customFormat="1" ht="16.5" customHeight="1">
      <c r="A311" s="63" t="str">
        <f t="array" ref="A311">IF(C311&lt;&gt;0,SUM(($C$11:C311&lt;&gt;0)*1),"")</f>
        <v/>
      </c>
      <c r="B311" s="321"/>
      <c r="C311" s="321"/>
      <c r="D311" s="321"/>
      <c r="E311" s="443"/>
      <c r="F311" s="377"/>
      <c r="G311" s="379"/>
      <c r="H311" s="379"/>
      <c r="I311" s="63" t="str">
        <f t="shared" si="264"/>
        <v/>
      </c>
      <c r="J311" s="323">
        <f t="shared" si="226"/>
        <v>0</v>
      </c>
      <c r="K311" s="323">
        <f t="shared" si="227"/>
        <v>0</v>
      </c>
      <c r="L311" s="323">
        <f t="shared" si="238"/>
        <v>0</v>
      </c>
      <c r="M311" s="323">
        <f t="shared" si="239"/>
        <v>0</v>
      </c>
      <c r="N311" s="323">
        <f t="shared" si="220"/>
        <v>0</v>
      </c>
      <c r="O311" s="323">
        <f t="shared" si="221"/>
        <v>0</v>
      </c>
      <c r="P311" s="323">
        <f t="shared" si="240"/>
        <v>0</v>
      </c>
      <c r="Q311" s="323">
        <f t="shared" si="241"/>
        <v>0</v>
      </c>
      <c r="R311" s="323">
        <f t="shared" si="242"/>
        <v>0</v>
      </c>
      <c r="S311" s="323">
        <f t="shared" si="243"/>
        <v>0</v>
      </c>
      <c r="T311" s="323">
        <f t="shared" si="222"/>
        <v>0</v>
      </c>
      <c r="U311" s="323">
        <f t="shared" si="223"/>
        <v>0</v>
      </c>
      <c r="V311" s="323">
        <f t="shared" si="244"/>
        <v>0</v>
      </c>
      <c r="W311" s="323">
        <f t="shared" si="245"/>
        <v>0</v>
      </c>
      <c r="X311" s="323">
        <f t="shared" si="246"/>
        <v>0</v>
      </c>
      <c r="Y311" s="323">
        <f t="shared" si="247"/>
        <v>0</v>
      </c>
      <c r="Z311" s="323">
        <f t="shared" si="228"/>
        <v>0</v>
      </c>
      <c r="AA311" s="323">
        <f t="shared" si="229"/>
        <v>0</v>
      </c>
      <c r="AB311" s="323">
        <f t="shared" si="248"/>
        <v>0</v>
      </c>
      <c r="AC311" s="323">
        <f t="shared" si="249"/>
        <v>0</v>
      </c>
      <c r="AD311" s="323">
        <f t="shared" si="230"/>
        <v>0</v>
      </c>
      <c r="AE311" s="323">
        <f t="shared" si="231"/>
        <v>0</v>
      </c>
      <c r="AF311" s="323">
        <f t="shared" si="224"/>
        <v>0</v>
      </c>
      <c r="AG311" s="323">
        <f t="shared" si="225"/>
        <v>0</v>
      </c>
      <c r="AH311" s="323">
        <f t="shared" si="250"/>
        <v>0</v>
      </c>
      <c r="AI311" s="323">
        <f t="shared" si="251"/>
        <v>0</v>
      </c>
      <c r="AJ311" s="323">
        <f t="shared" si="252"/>
        <v>0</v>
      </c>
      <c r="AK311" s="323">
        <f t="shared" si="253"/>
        <v>0</v>
      </c>
      <c r="AL311" s="323">
        <f t="shared" si="254"/>
        <v>0</v>
      </c>
      <c r="AM311" s="323">
        <f t="shared" si="255"/>
        <v>0</v>
      </c>
      <c r="AN311" s="323">
        <f t="shared" si="256"/>
        <v>0</v>
      </c>
      <c r="AO311" s="323">
        <f t="shared" si="257"/>
        <v>0</v>
      </c>
      <c r="AP311" s="323">
        <f t="shared" si="258"/>
        <v>0</v>
      </c>
      <c r="AQ311" s="323">
        <f t="shared" si="259"/>
        <v>0</v>
      </c>
      <c r="AR311" s="323">
        <f t="shared" si="232"/>
        <v>0</v>
      </c>
      <c r="AS311" s="323">
        <f t="shared" si="233"/>
        <v>0</v>
      </c>
      <c r="AT311" s="323">
        <f t="shared" si="260"/>
        <v>0</v>
      </c>
      <c r="AU311" s="323">
        <f t="shared" si="261"/>
        <v>0</v>
      </c>
      <c r="AV311" s="323">
        <f t="shared" si="262"/>
        <v>0</v>
      </c>
      <c r="AW311" s="323">
        <f t="shared" si="263"/>
        <v>0</v>
      </c>
      <c r="AX311" s="323">
        <f t="shared" si="234"/>
        <v>0</v>
      </c>
      <c r="AY311" s="323">
        <f t="shared" si="235"/>
        <v>0</v>
      </c>
      <c r="AZ311" s="323">
        <f t="shared" si="236"/>
        <v>0</v>
      </c>
      <c r="BA311" s="323">
        <f t="shared" si="237"/>
        <v>0</v>
      </c>
    </row>
    <row r="312" spans="1:53" s="320" customFormat="1" ht="16.5" customHeight="1">
      <c r="A312" s="63" t="str">
        <f t="array" ref="A312">IF(C312&lt;&gt;0,SUM(($C$11:C312&lt;&gt;0)*1),"")</f>
        <v/>
      </c>
      <c r="B312" s="321"/>
      <c r="C312" s="321"/>
      <c r="D312" s="321"/>
      <c r="E312" s="443"/>
      <c r="F312" s="377"/>
      <c r="G312" s="379"/>
      <c r="H312" s="379"/>
      <c r="I312" s="63" t="str">
        <f t="shared" si="264"/>
        <v/>
      </c>
      <c r="J312" s="323">
        <f t="shared" si="226"/>
        <v>0</v>
      </c>
      <c r="K312" s="323">
        <f t="shared" si="227"/>
        <v>0</v>
      </c>
      <c r="L312" s="323">
        <f t="shared" si="238"/>
        <v>0</v>
      </c>
      <c r="M312" s="323">
        <f t="shared" si="239"/>
        <v>0</v>
      </c>
      <c r="N312" s="323">
        <f t="shared" si="220"/>
        <v>0</v>
      </c>
      <c r="O312" s="323">
        <f t="shared" si="221"/>
        <v>0</v>
      </c>
      <c r="P312" s="323">
        <f t="shared" si="240"/>
        <v>0</v>
      </c>
      <c r="Q312" s="323">
        <f t="shared" si="241"/>
        <v>0</v>
      </c>
      <c r="R312" s="323">
        <f t="shared" si="242"/>
        <v>0</v>
      </c>
      <c r="S312" s="323">
        <f t="shared" si="243"/>
        <v>0</v>
      </c>
      <c r="T312" s="323">
        <f t="shared" si="222"/>
        <v>0</v>
      </c>
      <c r="U312" s="323">
        <f t="shared" si="223"/>
        <v>0</v>
      </c>
      <c r="V312" s="323">
        <f t="shared" si="244"/>
        <v>0</v>
      </c>
      <c r="W312" s="323">
        <f t="shared" si="245"/>
        <v>0</v>
      </c>
      <c r="X312" s="323">
        <f t="shared" si="246"/>
        <v>0</v>
      </c>
      <c r="Y312" s="323">
        <f t="shared" si="247"/>
        <v>0</v>
      </c>
      <c r="Z312" s="323">
        <f t="shared" si="228"/>
        <v>0</v>
      </c>
      <c r="AA312" s="323">
        <f t="shared" si="229"/>
        <v>0</v>
      </c>
      <c r="AB312" s="323">
        <f t="shared" si="248"/>
        <v>0</v>
      </c>
      <c r="AC312" s="323">
        <f t="shared" si="249"/>
        <v>0</v>
      </c>
      <c r="AD312" s="323">
        <f t="shared" si="230"/>
        <v>0</v>
      </c>
      <c r="AE312" s="323">
        <f t="shared" si="231"/>
        <v>0</v>
      </c>
      <c r="AF312" s="323">
        <f t="shared" si="224"/>
        <v>0</v>
      </c>
      <c r="AG312" s="323">
        <f t="shared" si="225"/>
        <v>0</v>
      </c>
      <c r="AH312" s="323">
        <f t="shared" si="250"/>
        <v>0</v>
      </c>
      <c r="AI312" s="323">
        <f t="shared" si="251"/>
        <v>0</v>
      </c>
      <c r="AJ312" s="323">
        <f t="shared" si="252"/>
        <v>0</v>
      </c>
      <c r="AK312" s="323">
        <f t="shared" si="253"/>
        <v>0</v>
      </c>
      <c r="AL312" s="323">
        <f t="shared" si="254"/>
        <v>0</v>
      </c>
      <c r="AM312" s="323">
        <f t="shared" si="255"/>
        <v>0</v>
      </c>
      <c r="AN312" s="323">
        <f t="shared" si="256"/>
        <v>0</v>
      </c>
      <c r="AO312" s="323">
        <f t="shared" si="257"/>
        <v>0</v>
      </c>
      <c r="AP312" s="323">
        <f t="shared" si="258"/>
        <v>0</v>
      </c>
      <c r="AQ312" s="323">
        <f t="shared" si="259"/>
        <v>0</v>
      </c>
      <c r="AR312" s="323">
        <f t="shared" si="232"/>
        <v>0</v>
      </c>
      <c r="AS312" s="323">
        <f t="shared" si="233"/>
        <v>0</v>
      </c>
      <c r="AT312" s="323">
        <f t="shared" si="260"/>
        <v>0</v>
      </c>
      <c r="AU312" s="323">
        <f t="shared" si="261"/>
        <v>0</v>
      </c>
      <c r="AV312" s="323">
        <f t="shared" si="262"/>
        <v>0</v>
      </c>
      <c r="AW312" s="323">
        <f t="shared" si="263"/>
        <v>0</v>
      </c>
      <c r="AX312" s="323">
        <f t="shared" si="234"/>
        <v>0</v>
      </c>
      <c r="AY312" s="323">
        <f t="shared" si="235"/>
        <v>0</v>
      </c>
      <c r="AZ312" s="323">
        <f t="shared" si="236"/>
        <v>0</v>
      </c>
      <c r="BA312" s="323">
        <f t="shared" si="237"/>
        <v>0</v>
      </c>
    </row>
    <row r="313" spans="1:53" s="320" customFormat="1" ht="16.5" customHeight="1">
      <c r="A313" s="63" t="str">
        <f t="array" ref="A313">IF(C313&lt;&gt;0,SUM(($C$11:C313&lt;&gt;0)*1),"")</f>
        <v/>
      </c>
      <c r="B313" s="321"/>
      <c r="C313" s="321"/>
      <c r="D313" s="321"/>
      <c r="E313" s="443"/>
      <c r="F313" s="377"/>
      <c r="G313" s="379"/>
      <c r="H313" s="379"/>
      <c r="I313" s="63" t="str">
        <f t="shared" si="264"/>
        <v/>
      </c>
      <c r="J313" s="323">
        <f t="shared" si="226"/>
        <v>0</v>
      </c>
      <c r="K313" s="323">
        <f t="shared" si="227"/>
        <v>0</v>
      </c>
      <c r="L313" s="323">
        <f t="shared" si="238"/>
        <v>0</v>
      </c>
      <c r="M313" s="323">
        <f t="shared" si="239"/>
        <v>0</v>
      </c>
      <c r="N313" s="323">
        <f t="shared" si="220"/>
        <v>0</v>
      </c>
      <c r="O313" s="323">
        <f t="shared" si="221"/>
        <v>0</v>
      </c>
      <c r="P313" s="323">
        <f t="shared" si="240"/>
        <v>0</v>
      </c>
      <c r="Q313" s="323">
        <f t="shared" si="241"/>
        <v>0</v>
      </c>
      <c r="R313" s="323">
        <f t="shared" si="242"/>
        <v>0</v>
      </c>
      <c r="S313" s="323">
        <f t="shared" si="243"/>
        <v>0</v>
      </c>
      <c r="T313" s="323">
        <f t="shared" si="222"/>
        <v>0</v>
      </c>
      <c r="U313" s="323">
        <f t="shared" si="223"/>
        <v>0</v>
      </c>
      <c r="V313" s="323">
        <f t="shared" si="244"/>
        <v>0</v>
      </c>
      <c r="W313" s="323">
        <f t="shared" si="245"/>
        <v>0</v>
      </c>
      <c r="X313" s="323">
        <f t="shared" si="246"/>
        <v>0</v>
      </c>
      <c r="Y313" s="323">
        <f t="shared" si="247"/>
        <v>0</v>
      </c>
      <c r="Z313" s="323">
        <f t="shared" si="228"/>
        <v>0</v>
      </c>
      <c r="AA313" s="323">
        <f t="shared" si="229"/>
        <v>0</v>
      </c>
      <c r="AB313" s="323">
        <f t="shared" si="248"/>
        <v>0</v>
      </c>
      <c r="AC313" s="323">
        <f t="shared" si="249"/>
        <v>0</v>
      </c>
      <c r="AD313" s="323">
        <f t="shared" si="230"/>
        <v>0</v>
      </c>
      <c r="AE313" s="323">
        <f t="shared" si="231"/>
        <v>0</v>
      </c>
      <c r="AF313" s="323">
        <f t="shared" si="224"/>
        <v>0</v>
      </c>
      <c r="AG313" s="323">
        <f t="shared" si="225"/>
        <v>0</v>
      </c>
      <c r="AH313" s="323">
        <f t="shared" si="250"/>
        <v>0</v>
      </c>
      <c r="AI313" s="323">
        <f t="shared" si="251"/>
        <v>0</v>
      </c>
      <c r="AJ313" s="323">
        <f t="shared" si="252"/>
        <v>0</v>
      </c>
      <c r="AK313" s="323">
        <f t="shared" si="253"/>
        <v>0</v>
      </c>
      <c r="AL313" s="323">
        <f t="shared" si="254"/>
        <v>0</v>
      </c>
      <c r="AM313" s="323">
        <f t="shared" si="255"/>
        <v>0</v>
      </c>
      <c r="AN313" s="323">
        <f t="shared" si="256"/>
        <v>0</v>
      </c>
      <c r="AO313" s="323">
        <f t="shared" si="257"/>
        <v>0</v>
      </c>
      <c r="AP313" s="323">
        <f t="shared" si="258"/>
        <v>0</v>
      </c>
      <c r="AQ313" s="323">
        <f t="shared" si="259"/>
        <v>0</v>
      </c>
      <c r="AR313" s="323">
        <f t="shared" si="232"/>
        <v>0</v>
      </c>
      <c r="AS313" s="323">
        <f t="shared" si="233"/>
        <v>0</v>
      </c>
      <c r="AT313" s="323">
        <f t="shared" si="260"/>
        <v>0</v>
      </c>
      <c r="AU313" s="323">
        <f t="shared" si="261"/>
        <v>0</v>
      </c>
      <c r="AV313" s="323">
        <f t="shared" si="262"/>
        <v>0</v>
      </c>
      <c r="AW313" s="323">
        <f t="shared" si="263"/>
        <v>0</v>
      </c>
      <c r="AX313" s="323">
        <f t="shared" si="234"/>
        <v>0</v>
      </c>
      <c r="AY313" s="323">
        <f t="shared" si="235"/>
        <v>0</v>
      </c>
      <c r="AZ313" s="323">
        <f t="shared" si="236"/>
        <v>0</v>
      </c>
      <c r="BA313" s="323">
        <f t="shared" si="237"/>
        <v>0</v>
      </c>
    </row>
    <row r="314" spans="1:53" s="320" customFormat="1" ht="16.5" customHeight="1">
      <c r="A314" s="63" t="str">
        <f t="array" ref="A314">IF(C314&lt;&gt;0,SUM(($C$11:C314&lt;&gt;0)*1),"")</f>
        <v/>
      </c>
      <c r="B314" s="321"/>
      <c r="C314" s="321"/>
      <c r="D314" s="321"/>
      <c r="E314" s="443"/>
      <c r="F314" s="377"/>
      <c r="G314" s="379"/>
      <c r="H314" s="379"/>
      <c r="I314" s="63" t="str">
        <f t="shared" si="264"/>
        <v/>
      </c>
      <c r="J314" s="323">
        <f t="shared" si="226"/>
        <v>0</v>
      </c>
      <c r="K314" s="323">
        <f t="shared" si="227"/>
        <v>0</v>
      </c>
      <c r="L314" s="323">
        <f t="shared" si="238"/>
        <v>0</v>
      </c>
      <c r="M314" s="323">
        <f t="shared" si="239"/>
        <v>0</v>
      </c>
      <c r="N314" s="323">
        <f t="shared" si="220"/>
        <v>0</v>
      </c>
      <c r="O314" s="323">
        <f t="shared" si="221"/>
        <v>0</v>
      </c>
      <c r="P314" s="323">
        <f t="shared" si="240"/>
        <v>0</v>
      </c>
      <c r="Q314" s="323">
        <f t="shared" si="241"/>
        <v>0</v>
      </c>
      <c r="R314" s="323">
        <f t="shared" si="242"/>
        <v>0</v>
      </c>
      <c r="S314" s="323">
        <f t="shared" si="243"/>
        <v>0</v>
      </c>
      <c r="T314" s="323">
        <f t="shared" si="222"/>
        <v>0</v>
      </c>
      <c r="U314" s="323">
        <f t="shared" si="223"/>
        <v>0</v>
      </c>
      <c r="V314" s="323">
        <f t="shared" si="244"/>
        <v>0</v>
      </c>
      <c r="W314" s="323">
        <f t="shared" si="245"/>
        <v>0</v>
      </c>
      <c r="X314" s="323">
        <f t="shared" si="246"/>
        <v>0</v>
      </c>
      <c r="Y314" s="323">
        <f t="shared" si="247"/>
        <v>0</v>
      </c>
      <c r="Z314" s="323">
        <f t="shared" si="228"/>
        <v>0</v>
      </c>
      <c r="AA314" s="323">
        <f t="shared" si="229"/>
        <v>0</v>
      </c>
      <c r="AB314" s="323">
        <f t="shared" si="248"/>
        <v>0</v>
      </c>
      <c r="AC314" s="323">
        <f t="shared" si="249"/>
        <v>0</v>
      </c>
      <c r="AD314" s="323">
        <f t="shared" si="230"/>
        <v>0</v>
      </c>
      <c r="AE314" s="323">
        <f t="shared" si="231"/>
        <v>0</v>
      </c>
      <c r="AF314" s="323">
        <f t="shared" si="224"/>
        <v>0</v>
      </c>
      <c r="AG314" s="323">
        <f t="shared" si="225"/>
        <v>0</v>
      </c>
      <c r="AH314" s="323">
        <f t="shared" si="250"/>
        <v>0</v>
      </c>
      <c r="AI314" s="323">
        <f t="shared" si="251"/>
        <v>0</v>
      </c>
      <c r="AJ314" s="323">
        <f t="shared" si="252"/>
        <v>0</v>
      </c>
      <c r="AK314" s="323">
        <f t="shared" si="253"/>
        <v>0</v>
      </c>
      <c r="AL314" s="323">
        <f t="shared" si="254"/>
        <v>0</v>
      </c>
      <c r="AM314" s="323">
        <f t="shared" si="255"/>
        <v>0</v>
      </c>
      <c r="AN314" s="323">
        <f t="shared" si="256"/>
        <v>0</v>
      </c>
      <c r="AO314" s="323">
        <f t="shared" si="257"/>
        <v>0</v>
      </c>
      <c r="AP314" s="323">
        <f t="shared" si="258"/>
        <v>0</v>
      </c>
      <c r="AQ314" s="323">
        <f t="shared" si="259"/>
        <v>0</v>
      </c>
      <c r="AR314" s="323">
        <f t="shared" si="232"/>
        <v>0</v>
      </c>
      <c r="AS314" s="323">
        <f t="shared" si="233"/>
        <v>0</v>
      </c>
      <c r="AT314" s="323">
        <f t="shared" si="260"/>
        <v>0</v>
      </c>
      <c r="AU314" s="323">
        <f t="shared" si="261"/>
        <v>0</v>
      </c>
      <c r="AV314" s="323">
        <f t="shared" si="262"/>
        <v>0</v>
      </c>
      <c r="AW314" s="323">
        <f t="shared" si="263"/>
        <v>0</v>
      </c>
      <c r="AX314" s="323">
        <f t="shared" si="234"/>
        <v>0</v>
      </c>
      <c r="AY314" s="323">
        <f t="shared" si="235"/>
        <v>0</v>
      </c>
      <c r="AZ314" s="323">
        <f t="shared" si="236"/>
        <v>0</v>
      </c>
      <c r="BA314" s="323">
        <f t="shared" si="237"/>
        <v>0</v>
      </c>
    </row>
    <row r="315" spans="1:53" s="320" customFormat="1" ht="16.5" customHeight="1">
      <c r="A315" s="63" t="str">
        <f t="array" ref="A315">IF(C315&lt;&gt;0,SUM(($C$11:C315&lt;&gt;0)*1),"")</f>
        <v/>
      </c>
      <c r="B315" s="321"/>
      <c r="C315" s="321"/>
      <c r="D315" s="321"/>
      <c r="E315" s="443"/>
      <c r="F315" s="377"/>
      <c r="G315" s="379"/>
      <c r="H315" s="379"/>
      <c r="I315" s="63" t="str">
        <f t="shared" si="264"/>
        <v/>
      </c>
      <c r="J315" s="323">
        <f t="shared" si="226"/>
        <v>0</v>
      </c>
      <c r="K315" s="323">
        <f t="shared" si="227"/>
        <v>0</v>
      </c>
      <c r="L315" s="323">
        <f t="shared" si="238"/>
        <v>0</v>
      </c>
      <c r="M315" s="323">
        <f t="shared" si="239"/>
        <v>0</v>
      </c>
      <c r="N315" s="323">
        <f t="shared" si="220"/>
        <v>0</v>
      </c>
      <c r="O315" s="323">
        <f t="shared" si="221"/>
        <v>0</v>
      </c>
      <c r="P315" s="323">
        <f t="shared" si="240"/>
        <v>0</v>
      </c>
      <c r="Q315" s="323">
        <f t="shared" si="241"/>
        <v>0</v>
      </c>
      <c r="R315" s="323">
        <f t="shared" si="242"/>
        <v>0</v>
      </c>
      <c r="S315" s="323">
        <f t="shared" si="243"/>
        <v>0</v>
      </c>
      <c r="T315" s="323">
        <f t="shared" si="222"/>
        <v>0</v>
      </c>
      <c r="U315" s="323">
        <f t="shared" si="223"/>
        <v>0</v>
      </c>
      <c r="V315" s="323">
        <f t="shared" si="244"/>
        <v>0</v>
      </c>
      <c r="W315" s="323">
        <f t="shared" si="245"/>
        <v>0</v>
      </c>
      <c r="X315" s="323">
        <f t="shared" si="246"/>
        <v>0</v>
      </c>
      <c r="Y315" s="323">
        <f t="shared" si="247"/>
        <v>0</v>
      </c>
      <c r="Z315" s="323">
        <f t="shared" si="228"/>
        <v>0</v>
      </c>
      <c r="AA315" s="323">
        <f t="shared" si="229"/>
        <v>0</v>
      </c>
      <c r="AB315" s="323">
        <f t="shared" si="248"/>
        <v>0</v>
      </c>
      <c r="AC315" s="323">
        <f t="shared" si="249"/>
        <v>0</v>
      </c>
      <c r="AD315" s="323">
        <f t="shared" si="230"/>
        <v>0</v>
      </c>
      <c r="AE315" s="323">
        <f t="shared" si="231"/>
        <v>0</v>
      </c>
      <c r="AF315" s="323">
        <f t="shared" si="224"/>
        <v>0</v>
      </c>
      <c r="AG315" s="323">
        <f t="shared" si="225"/>
        <v>0</v>
      </c>
      <c r="AH315" s="323">
        <f t="shared" si="250"/>
        <v>0</v>
      </c>
      <c r="AI315" s="323">
        <f t="shared" si="251"/>
        <v>0</v>
      </c>
      <c r="AJ315" s="323">
        <f t="shared" si="252"/>
        <v>0</v>
      </c>
      <c r="AK315" s="323">
        <f t="shared" si="253"/>
        <v>0</v>
      </c>
      <c r="AL315" s="323">
        <f t="shared" si="254"/>
        <v>0</v>
      </c>
      <c r="AM315" s="323">
        <f t="shared" si="255"/>
        <v>0</v>
      </c>
      <c r="AN315" s="323">
        <f t="shared" si="256"/>
        <v>0</v>
      </c>
      <c r="AO315" s="323">
        <f t="shared" si="257"/>
        <v>0</v>
      </c>
      <c r="AP315" s="323">
        <f t="shared" si="258"/>
        <v>0</v>
      </c>
      <c r="AQ315" s="323">
        <f t="shared" si="259"/>
        <v>0</v>
      </c>
      <c r="AR315" s="323">
        <f t="shared" si="232"/>
        <v>0</v>
      </c>
      <c r="AS315" s="323">
        <f t="shared" si="233"/>
        <v>0</v>
      </c>
      <c r="AT315" s="323">
        <f t="shared" si="260"/>
        <v>0</v>
      </c>
      <c r="AU315" s="323">
        <f t="shared" si="261"/>
        <v>0</v>
      </c>
      <c r="AV315" s="323">
        <f t="shared" si="262"/>
        <v>0</v>
      </c>
      <c r="AW315" s="323">
        <f t="shared" si="263"/>
        <v>0</v>
      </c>
      <c r="AX315" s="323">
        <f t="shared" si="234"/>
        <v>0</v>
      </c>
      <c r="AY315" s="323">
        <f t="shared" si="235"/>
        <v>0</v>
      </c>
      <c r="AZ315" s="323">
        <f t="shared" si="236"/>
        <v>0</v>
      </c>
      <c r="BA315" s="323">
        <f t="shared" si="237"/>
        <v>0</v>
      </c>
    </row>
    <row r="316" spans="1:53" s="320" customFormat="1" ht="16.5" customHeight="1">
      <c r="A316" s="63" t="str">
        <f t="array" ref="A316">IF(C316&lt;&gt;0,SUM(($C$11:C316&lt;&gt;0)*1),"")</f>
        <v/>
      </c>
      <c r="B316" s="321"/>
      <c r="C316" s="321"/>
      <c r="D316" s="321"/>
      <c r="E316" s="443"/>
      <c r="F316" s="377"/>
      <c r="G316" s="379"/>
      <c r="H316" s="379"/>
      <c r="I316" s="63" t="str">
        <f t="shared" si="264"/>
        <v/>
      </c>
      <c r="J316" s="323">
        <f t="shared" si="226"/>
        <v>0</v>
      </c>
      <c r="K316" s="323">
        <f t="shared" si="227"/>
        <v>0</v>
      </c>
      <c r="L316" s="323">
        <f t="shared" si="238"/>
        <v>0</v>
      </c>
      <c r="M316" s="323">
        <f t="shared" si="239"/>
        <v>0</v>
      </c>
      <c r="N316" s="323">
        <f t="shared" si="220"/>
        <v>0</v>
      </c>
      <c r="O316" s="323">
        <f t="shared" si="221"/>
        <v>0</v>
      </c>
      <c r="P316" s="323">
        <f t="shared" si="240"/>
        <v>0</v>
      </c>
      <c r="Q316" s="323">
        <f t="shared" si="241"/>
        <v>0</v>
      </c>
      <c r="R316" s="323">
        <f t="shared" si="242"/>
        <v>0</v>
      </c>
      <c r="S316" s="323">
        <f t="shared" si="243"/>
        <v>0</v>
      </c>
      <c r="T316" s="323">
        <f t="shared" si="222"/>
        <v>0</v>
      </c>
      <c r="U316" s="323">
        <f t="shared" si="223"/>
        <v>0</v>
      </c>
      <c r="V316" s="323">
        <f t="shared" si="244"/>
        <v>0</v>
      </c>
      <c r="W316" s="323">
        <f t="shared" si="245"/>
        <v>0</v>
      </c>
      <c r="X316" s="323">
        <f t="shared" si="246"/>
        <v>0</v>
      </c>
      <c r="Y316" s="323">
        <f t="shared" si="247"/>
        <v>0</v>
      </c>
      <c r="Z316" s="323">
        <f t="shared" si="228"/>
        <v>0</v>
      </c>
      <c r="AA316" s="323">
        <f t="shared" si="229"/>
        <v>0</v>
      </c>
      <c r="AB316" s="323">
        <f t="shared" si="248"/>
        <v>0</v>
      </c>
      <c r="AC316" s="323">
        <f t="shared" si="249"/>
        <v>0</v>
      </c>
      <c r="AD316" s="323">
        <f t="shared" si="230"/>
        <v>0</v>
      </c>
      <c r="AE316" s="323">
        <f t="shared" si="231"/>
        <v>0</v>
      </c>
      <c r="AF316" s="323">
        <f t="shared" si="224"/>
        <v>0</v>
      </c>
      <c r="AG316" s="323">
        <f t="shared" si="225"/>
        <v>0</v>
      </c>
      <c r="AH316" s="323">
        <f t="shared" si="250"/>
        <v>0</v>
      </c>
      <c r="AI316" s="323">
        <f t="shared" si="251"/>
        <v>0</v>
      </c>
      <c r="AJ316" s="323">
        <f t="shared" si="252"/>
        <v>0</v>
      </c>
      <c r="AK316" s="323">
        <f t="shared" si="253"/>
        <v>0</v>
      </c>
      <c r="AL316" s="323">
        <f t="shared" si="254"/>
        <v>0</v>
      </c>
      <c r="AM316" s="323">
        <f t="shared" si="255"/>
        <v>0</v>
      </c>
      <c r="AN316" s="323">
        <f t="shared" si="256"/>
        <v>0</v>
      </c>
      <c r="AO316" s="323">
        <f t="shared" si="257"/>
        <v>0</v>
      </c>
      <c r="AP316" s="323">
        <f t="shared" si="258"/>
        <v>0</v>
      </c>
      <c r="AQ316" s="323">
        <f t="shared" si="259"/>
        <v>0</v>
      </c>
      <c r="AR316" s="323">
        <f t="shared" si="232"/>
        <v>0</v>
      </c>
      <c r="AS316" s="323">
        <f t="shared" si="233"/>
        <v>0</v>
      </c>
      <c r="AT316" s="323">
        <f t="shared" si="260"/>
        <v>0</v>
      </c>
      <c r="AU316" s="323">
        <f t="shared" si="261"/>
        <v>0</v>
      </c>
      <c r="AV316" s="323">
        <f t="shared" si="262"/>
        <v>0</v>
      </c>
      <c r="AW316" s="323">
        <f t="shared" si="263"/>
        <v>0</v>
      </c>
      <c r="AX316" s="323">
        <f t="shared" si="234"/>
        <v>0</v>
      </c>
      <c r="AY316" s="323">
        <f t="shared" si="235"/>
        <v>0</v>
      </c>
      <c r="AZ316" s="323">
        <f t="shared" si="236"/>
        <v>0</v>
      </c>
      <c r="BA316" s="323">
        <f t="shared" si="237"/>
        <v>0</v>
      </c>
    </row>
    <row r="317" spans="1:53" s="320" customFormat="1" ht="16.5" customHeight="1">
      <c r="A317" s="63" t="str">
        <f t="array" ref="A317">IF(C317&lt;&gt;0,SUM(($C$11:C317&lt;&gt;0)*1),"")</f>
        <v/>
      </c>
      <c r="B317" s="321"/>
      <c r="C317" s="321"/>
      <c r="D317" s="321"/>
      <c r="E317" s="443"/>
      <c r="F317" s="377"/>
      <c r="G317" s="379"/>
      <c r="H317" s="379"/>
      <c r="I317" s="63" t="str">
        <f t="shared" si="264"/>
        <v/>
      </c>
      <c r="J317" s="323">
        <f t="shared" si="226"/>
        <v>0</v>
      </c>
      <c r="K317" s="323">
        <f t="shared" si="227"/>
        <v>0</v>
      </c>
      <c r="L317" s="323">
        <f t="shared" si="238"/>
        <v>0</v>
      </c>
      <c r="M317" s="323">
        <f t="shared" si="239"/>
        <v>0</v>
      </c>
      <c r="N317" s="323">
        <f t="shared" si="220"/>
        <v>0</v>
      </c>
      <c r="O317" s="323">
        <f t="shared" si="221"/>
        <v>0</v>
      </c>
      <c r="P317" s="323">
        <f t="shared" si="240"/>
        <v>0</v>
      </c>
      <c r="Q317" s="323">
        <f t="shared" si="241"/>
        <v>0</v>
      </c>
      <c r="R317" s="323">
        <f t="shared" si="242"/>
        <v>0</v>
      </c>
      <c r="S317" s="323">
        <f t="shared" si="243"/>
        <v>0</v>
      </c>
      <c r="T317" s="323">
        <f t="shared" si="222"/>
        <v>0</v>
      </c>
      <c r="U317" s="323">
        <f t="shared" si="223"/>
        <v>0</v>
      </c>
      <c r="V317" s="323">
        <f t="shared" si="244"/>
        <v>0</v>
      </c>
      <c r="W317" s="323">
        <f t="shared" si="245"/>
        <v>0</v>
      </c>
      <c r="X317" s="323">
        <f t="shared" si="246"/>
        <v>0</v>
      </c>
      <c r="Y317" s="323">
        <f t="shared" si="247"/>
        <v>0</v>
      </c>
      <c r="Z317" s="323">
        <f t="shared" si="228"/>
        <v>0</v>
      </c>
      <c r="AA317" s="323">
        <f t="shared" si="229"/>
        <v>0</v>
      </c>
      <c r="AB317" s="323">
        <f t="shared" si="248"/>
        <v>0</v>
      </c>
      <c r="AC317" s="323">
        <f t="shared" si="249"/>
        <v>0</v>
      </c>
      <c r="AD317" s="323">
        <f t="shared" si="230"/>
        <v>0</v>
      </c>
      <c r="AE317" s="323">
        <f t="shared" si="231"/>
        <v>0</v>
      </c>
      <c r="AF317" s="323">
        <f t="shared" si="224"/>
        <v>0</v>
      </c>
      <c r="AG317" s="323">
        <f t="shared" si="225"/>
        <v>0</v>
      </c>
      <c r="AH317" s="323">
        <f t="shared" si="250"/>
        <v>0</v>
      </c>
      <c r="AI317" s="323">
        <f t="shared" si="251"/>
        <v>0</v>
      </c>
      <c r="AJ317" s="323">
        <f t="shared" si="252"/>
        <v>0</v>
      </c>
      <c r="AK317" s="323">
        <f t="shared" si="253"/>
        <v>0</v>
      </c>
      <c r="AL317" s="323">
        <f t="shared" si="254"/>
        <v>0</v>
      </c>
      <c r="AM317" s="323">
        <f t="shared" si="255"/>
        <v>0</v>
      </c>
      <c r="AN317" s="323">
        <f t="shared" si="256"/>
        <v>0</v>
      </c>
      <c r="AO317" s="323">
        <f t="shared" si="257"/>
        <v>0</v>
      </c>
      <c r="AP317" s="323">
        <f t="shared" si="258"/>
        <v>0</v>
      </c>
      <c r="AQ317" s="323">
        <f t="shared" si="259"/>
        <v>0</v>
      </c>
      <c r="AR317" s="323">
        <f t="shared" si="232"/>
        <v>0</v>
      </c>
      <c r="AS317" s="323">
        <f t="shared" si="233"/>
        <v>0</v>
      </c>
      <c r="AT317" s="323">
        <f t="shared" si="260"/>
        <v>0</v>
      </c>
      <c r="AU317" s="323">
        <f t="shared" si="261"/>
        <v>0</v>
      </c>
      <c r="AV317" s="323">
        <f t="shared" si="262"/>
        <v>0</v>
      </c>
      <c r="AW317" s="323">
        <f t="shared" si="263"/>
        <v>0</v>
      </c>
      <c r="AX317" s="323">
        <f t="shared" si="234"/>
        <v>0</v>
      </c>
      <c r="AY317" s="323">
        <f t="shared" si="235"/>
        <v>0</v>
      </c>
      <c r="AZ317" s="323">
        <f t="shared" si="236"/>
        <v>0</v>
      </c>
      <c r="BA317" s="323">
        <f t="shared" si="237"/>
        <v>0</v>
      </c>
    </row>
    <row r="318" spans="1:53" s="320" customFormat="1" ht="16.5" customHeight="1">
      <c r="A318" s="63" t="str">
        <f t="array" ref="A318">IF(C318&lt;&gt;0,SUM(($C$11:C318&lt;&gt;0)*1),"")</f>
        <v/>
      </c>
      <c r="B318" s="321"/>
      <c r="C318" s="321"/>
      <c r="D318" s="321"/>
      <c r="E318" s="443"/>
      <c r="F318" s="377"/>
      <c r="G318" s="379"/>
      <c r="H318" s="379"/>
      <c r="I318" s="63" t="str">
        <f t="shared" si="264"/>
        <v/>
      </c>
      <c r="J318" s="323">
        <f t="shared" si="226"/>
        <v>0</v>
      </c>
      <c r="K318" s="323">
        <f t="shared" si="227"/>
        <v>0</v>
      </c>
      <c r="L318" s="323">
        <f t="shared" si="238"/>
        <v>0</v>
      </c>
      <c r="M318" s="323">
        <f t="shared" si="239"/>
        <v>0</v>
      </c>
      <c r="N318" s="323">
        <f t="shared" si="220"/>
        <v>0</v>
      </c>
      <c r="O318" s="323">
        <f t="shared" si="221"/>
        <v>0</v>
      </c>
      <c r="P318" s="323">
        <f t="shared" si="240"/>
        <v>0</v>
      </c>
      <c r="Q318" s="323">
        <f t="shared" si="241"/>
        <v>0</v>
      </c>
      <c r="R318" s="323">
        <f t="shared" si="242"/>
        <v>0</v>
      </c>
      <c r="S318" s="323">
        <f t="shared" si="243"/>
        <v>0</v>
      </c>
      <c r="T318" s="323">
        <f t="shared" si="222"/>
        <v>0</v>
      </c>
      <c r="U318" s="323">
        <f t="shared" si="223"/>
        <v>0</v>
      </c>
      <c r="V318" s="323">
        <f t="shared" si="244"/>
        <v>0</v>
      </c>
      <c r="W318" s="323">
        <f t="shared" si="245"/>
        <v>0</v>
      </c>
      <c r="X318" s="323">
        <f t="shared" si="246"/>
        <v>0</v>
      </c>
      <c r="Y318" s="323">
        <f t="shared" si="247"/>
        <v>0</v>
      </c>
      <c r="Z318" s="323">
        <f t="shared" si="228"/>
        <v>0</v>
      </c>
      <c r="AA318" s="323">
        <f t="shared" si="229"/>
        <v>0</v>
      </c>
      <c r="AB318" s="323">
        <f t="shared" si="248"/>
        <v>0</v>
      </c>
      <c r="AC318" s="323">
        <f t="shared" si="249"/>
        <v>0</v>
      </c>
      <c r="AD318" s="323">
        <f t="shared" si="230"/>
        <v>0</v>
      </c>
      <c r="AE318" s="323">
        <f t="shared" si="231"/>
        <v>0</v>
      </c>
      <c r="AF318" s="323">
        <f t="shared" si="224"/>
        <v>0</v>
      </c>
      <c r="AG318" s="323">
        <f t="shared" si="225"/>
        <v>0</v>
      </c>
      <c r="AH318" s="323">
        <f t="shared" si="250"/>
        <v>0</v>
      </c>
      <c r="AI318" s="323">
        <f t="shared" si="251"/>
        <v>0</v>
      </c>
      <c r="AJ318" s="323">
        <f t="shared" si="252"/>
        <v>0</v>
      </c>
      <c r="AK318" s="323">
        <f t="shared" si="253"/>
        <v>0</v>
      </c>
      <c r="AL318" s="323">
        <f t="shared" si="254"/>
        <v>0</v>
      </c>
      <c r="AM318" s="323">
        <f t="shared" si="255"/>
        <v>0</v>
      </c>
      <c r="AN318" s="323">
        <f t="shared" si="256"/>
        <v>0</v>
      </c>
      <c r="AO318" s="323">
        <f t="shared" si="257"/>
        <v>0</v>
      </c>
      <c r="AP318" s="323">
        <f t="shared" si="258"/>
        <v>0</v>
      </c>
      <c r="AQ318" s="323">
        <f t="shared" si="259"/>
        <v>0</v>
      </c>
      <c r="AR318" s="323">
        <f t="shared" si="232"/>
        <v>0</v>
      </c>
      <c r="AS318" s="323">
        <f t="shared" si="233"/>
        <v>0</v>
      </c>
      <c r="AT318" s="323">
        <f t="shared" si="260"/>
        <v>0</v>
      </c>
      <c r="AU318" s="323">
        <f t="shared" si="261"/>
        <v>0</v>
      </c>
      <c r="AV318" s="323">
        <f t="shared" si="262"/>
        <v>0</v>
      </c>
      <c r="AW318" s="323">
        <f t="shared" si="263"/>
        <v>0</v>
      </c>
      <c r="AX318" s="323">
        <f t="shared" si="234"/>
        <v>0</v>
      </c>
      <c r="AY318" s="323">
        <f t="shared" si="235"/>
        <v>0</v>
      </c>
      <c r="AZ318" s="323">
        <f t="shared" si="236"/>
        <v>0</v>
      </c>
      <c r="BA318" s="323">
        <f t="shared" si="237"/>
        <v>0</v>
      </c>
    </row>
    <row r="319" spans="1:53" s="320" customFormat="1" ht="16.5" customHeight="1">
      <c r="A319" s="63" t="str">
        <f t="array" ref="A319">IF(C319&lt;&gt;0,SUM(($C$11:C319&lt;&gt;0)*1),"")</f>
        <v/>
      </c>
      <c r="B319" s="321"/>
      <c r="C319" s="321"/>
      <c r="D319" s="321"/>
      <c r="E319" s="443"/>
      <c r="F319" s="377"/>
      <c r="G319" s="379"/>
      <c r="H319" s="379"/>
      <c r="I319" s="63" t="str">
        <f t="shared" si="264"/>
        <v/>
      </c>
      <c r="J319" s="323">
        <f t="shared" si="226"/>
        <v>0</v>
      </c>
      <c r="K319" s="323">
        <f t="shared" si="227"/>
        <v>0</v>
      </c>
      <c r="L319" s="323">
        <f t="shared" si="238"/>
        <v>0</v>
      </c>
      <c r="M319" s="323">
        <f t="shared" si="239"/>
        <v>0</v>
      </c>
      <c r="N319" s="323">
        <f t="shared" si="220"/>
        <v>0</v>
      </c>
      <c r="O319" s="323">
        <f t="shared" si="221"/>
        <v>0</v>
      </c>
      <c r="P319" s="323">
        <f t="shared" si="240"/>
        <v>0</v>
      </c>
      <c r="Q319" s="323">
        <f t="shared" si="241"/>
        <v>0</v>
      </c>
      <c r="R319" s="323">
        <f t="shared" si="242"/>
        <v>0</v>
      </c>
      <c r="S319" s="323">
        <f t="shared" si="243"/>
        <v>0</v>
      </c>
      <c r="T319" s="323">
        <f t="shared" si="222"/>
        <v>0</v>
      </c>
      <c r="U319" s="323">
        <f t="shared" si="223"/>
        <v>0</v>
      </c>
      <c r="V319" s="323">
        <f t="shared" si="244"/>
        <v>0</v>
      </c>
      <c r="W319" s="323">
        <f t="shared" si="245"/>
        <v>0</v>
      </c>
      <c r="X319" s="323">
        <f t="shared" si="246"/>
        <v>0</v>
      </c>
      <c r="Y319" s="323">
        <f t="shared" si="247"/>
        <v>0</v>
      </c>
      <c r="Z319" s="323">
        <f t="shared" si="228"/>
        <v>0</v>
      </c>
      <c r="AA319" s="323">
        <f t="shared" si="229"/>
        <v>0</v>
      </c>
      <c r="AB319" s="323">
        <f t="shared" si="248"/>
        <v>0</v>
      </c>
      <c r="AC319" s="323">
        <f t="shared" si="249"/>
        <v>0</v>
      </c>
      <c r="AD319" s="323">
        <f t="shared" si="230"/>
        <v>0</v>
      </c>
      <c r="AE319" s="323">
        <f t="shared" si="231"/>
        <v>0</v>
      </c>
      <c r="AF319" s="323">
        <f t="shared" si="224"/>
        <v>0</v>
      </c>
      <c r="AG319" s="323">
        <f t="shared" si="225"/>
        <v>0</v>
      </c>
      <c r="AH319" s="323">
        <f t="shared" si="250"/>
        <v>0</v>
      </c>
      <c r="AI319" s="323">
        <f t="shared" si="251"/>
        <v>0</v>
      </c>
      <c r="AJ319" s="323">
        <f t="shared" si="252"/>
        <v>0</v>
      </c>
      <c r="AK319" s="323">
        <f t="shared" si="253"/>
        <v>0</v>
      </c>
      <c r="AL319" s="323">
        <f t="shared" si="254"/>
        <v>0</v>
      </c>
      <c r="AM319" s="323">
        <f t="shared" si="255"/>
        <v>0</v>
      </c>
      <c r="AN319" s="323">
        <f t="shared" si="256"/>
        <v>0</v>
      </c>
      <c r="AO319" s="323">
        <f t="shared" si="257"/>
        <v>0</v>
      </c>
      <c r="AP319" s="323">
        <f t="shared" si="258"/>
        <v>0</v>
      </c>
      <c r="AQ319" s="323">
        <f t="shared" si="259"/>
        <v>0</v>
      </c>
      <c r="AR319" s="323">
        <f t="shared" si="232"/>
        <v>0</v>
      </c>
      <c r="AS319" s="323">
        <f t="shared" si="233"/>
        <v>0</v>
      </c>
      <c r="AT319" s="323">
        <f t="shared" si="260"/>
        <v>0</v>
      </c>
      <c r="AU319" s="323">
        <f t="shared" si="261"/>
        <v>0</v>
      </c>
      <c r="AV319" s="323">
        <f t="shared" si="262"/>
        <v>0</v>
      </c>
      <c r="AW319" s="323">
        <f t="shared" si="263"/>
        <v>0</v>
      </c>
      <c r="AX319" s="323">
        <f t="shared" si="234"/>
        <v>0</v>
      </c>
      <c r="AY319" s="323">
        <f t="shared" si="235"/>
        <v>0</v>
      </c>
      <c r="AZ319" s="323">
        <f t="shared" si="236"/>
        <v>0</v>
      </c>
      <c r="BA319" s="323">
        <f t="shared" si="237"/>
        <v>0</v>
      </c>
    </row>
    <row r="320" spans="1:53" s="320" customFormat="1" ht="16.5" customHeight="1">
      <c r="A320" s="63" t="str">
        <f t="array" ref="A320">IF(C320&lt;&gt;0,SUM(($C$11:C320&lt;&gt;0)*1),"")</f>
        <v/>
      </c>
      <c r="B320" s="321"/>
      <c r="C320" s="321"/>
      <c r="D320" s="321"/>
      <c r="E320" s="443"/>
      <c r="F320" s="377"/>
      <c r="G320" s="379"/>
      <c r="H320" s="379"/>
      <c r="I320" s="63" t="str">
        <f t="shared" si="264"/>
        <v/>
      </c>
      <c r="J320" s="323">
        <f t="shared" si="226"/>
        <v>0</v>
      </c>
      <c r="K320" s="323">
        <f t="shared" si="227"/>
        <v>0</v>
      </c>
      <c r="L320" s="323">
        <f t="shared" si="238"/>
        <v>0</v>
      </c>
      <c r="M320" s="323">
        <f t="shared" si="239"/>
        <v>0</v>
      </c>
      <c r="N320" s="323">
        <f t="shared" si="220"/>
        <v>0</v>
      </c>
      <c r="O320" s="323">
        <f t="shared" si="221"/>
        <v>0</v>
      </c>
      <c r="P320" s="323">
        <f t="shared" si="240"/>
        <v>0</v>
      </c>
      <c r="Q320" s="323">
        <f t="shared" si="241"/>
        <v>0</v>
      </c>
      <c r="R320" s="323">
        <f t="shared" si="242"/>
        <v>0</v>
      </c>
      <c r="S320" s="323">
        <f t="shared" si="243"/>
        <v>0</v>
      </c>
      <c r="T320" s="323">
        <f t="shared" si="222"/>
        <v>0</v>
      </c>
      <c r="U320" s="323">
        <f t="shared" si="223"/>
        <v>0</v>
      </c>
      <c r="V320" s="323">
        <f t="shared" si="244"/>
        <v>0</v>
      </c>
      <c r="W320" s="323">
        <f t="shared" si="245"/>
        <v>0</v>
      </c>
      <c r="X320" s="323">
        <f t="shared" si="246"/>
        <v>0</v>
      </c>
      <c r="Y320" s="323">
        <f t="shared" si="247"/>
        <v>0</v>
      </c>
      <c r="Z320" s="323">
        <f t="shared" si="228"/>
        <v>0</v>
      </c>
      <c r="AA320" s="323">
        <f t="shared" si="229"/>
        <v>0</v>
      </c>
      <c r="AB320" s="323">
        <f t="shared" si="248"/>
        <v>0</v>
      </c>
      <c r="AC320" s="323">
        <f t="shared" si="249"/>
        <v>0</v>
      </c>
      <c r="AD320" s="323">
        <f t="shared" si="230"/>
        <v>0</v>
      </c>
      <c r="AE320" s="323">
        <f t="shared" si="231"/>
        <v>0</v>
      </c>
      <c r="AF320" s="323">
        <f t="shared" si="224"/>
        <v>0</v>
      </c>
      <c r="AG320" s="323">
        <f t="shared" si="225"/>
        <v>0</v>
      </c>
      <c r="AH320" s="323">
        <f t="shared" si="250"/>
        <v>0</v>
      </c>
      <c r="AI320" s="323">
        <f t="shared" si="251"/>
        <v>0</v>
      </c>
      <c r="AJ320" s="323">
        <f t="shared" si="252"/>
        <v>0</v>
      </c>
      <c r="AK320" s="323">
        <f t="shared" si="253"/>
        <v>0</v>
      </c>
      <c r="AL320" s="323">
        <f t="shared" si="254"/>
        <v>0</v>
      </c>
      <c r="AM320" s="323">
        <f t="shared" si="255"/>
        <v>0</v>
      </c>
      <c r="AN320" s="323">
        <f t="shared" si="256"/>
        <v>0</v>
      </c>
      <c r="AO320" s="323">
        <f t="shared" si="257"/>
        <v>0</v>
      </c>
      <c r="AP320" s="323">
        <f t="shared" si="258"/>
        <v>0</v>
      </c>
      <c r="AQ320" s="323">
        <f t="shared" si="259"/>
        <v>0</v>
      </c>
      <c r="AR320" s="323">
        <f t="shared" si="232"/>
        <v>0</v>
      </c>
      <c r="AS320" s="323">
        <f t="shared" si="233"/>
        <v>0</v>
      </c>
      <c r="AT320" s="323">
        <f t="shared" si="260"/>
        <v>0</v>
      </c>
      <c r="AU320" s="323">
        <f t="shared" si="261"/>
        <v>0</v>
      </c>
      <c r="AV320" s="323">
        <f t="shared" si="262"/>
        <v>0</v>
      </c>
      <c r="AW320" s="323">
        <f t="shared" si="263"/>
        <v>0</v>
      </c>
      <c r="AX320" s="323">
        <f t="shared" si="234"/>
        <v>0</v>
      </c>
      <c r="AY320" s="323">
        <f t="shared" si="235"/>
        <v>0</v>
      </c>
      <c r="AZ320" s="323">
        <f t="shared" si="236"/>
        <v>0</v>
      </c>
      <c r="BA320" s="323">
        <f t="shared" si="237"/>
        <v>0</v>
      </c>
    </row>
    <row r="321" spans="1:53" s="320" customFormat="1" ht="16.5" customHeight="1">
      <c r="A321" s="63" t="str">
        <f t="array" ref="A321">IF(C321&lt;&gt;0,SUM(($C$11:C321&lt;&gt;0)*1),"")</f>
        <v/>
      </c>
      <c r="B321" s="321"/>
      <c r="C321" s="321"/>
      <c r="D321" s="321"/>
      <c r="E321" s="443"/>
      <c r="F321" s="377"/>
      <c r="G321" s="379"/>
      <c r="H321" s="379"/>
      <c r="I321" s="63" t="str">
        <f t="shared" si="264"/>
        <v/>
      </c>
      <c r="J321" s="323">
        <f t="shared" si="226"/>
        <v>0</v>
      </c>
      <c r="K321" s="323">
        <f t="shared" si="227"/>
        <v>0</v>
      </c>
      <c r="L321" s="323">
        <f t="shared" si="238"/>
        <v>0</v>
      </c>
      <c r="M321" s="323">
        <f t="shared" si="239"/>
        <v>0</v>
      </c>
      <c r="N321" s="323">
        <f t="shared" si="220"/>
        <v>0</v>
      </c>
      <c r="O321" s="323">
        <f t="shared" si="221"/>
        <v>0</v>
      </c>
      <c r="P321" s="323">
        <f t="shared" si="240"/>
        <v>0</v>
      </c>
      <c r="Q321" s="323">
        <f t="shared" si="241"/>
        <v>0</v>
      </c>
      <c r="R321" s="323">
        <f t="shared" si="242"/>
        <v>0</v>
      </c>
      <c r="S321" s="323">
        <f t="shared" si="243"/>
        <v>0</v>
      </c>
      <c r="T321" s="323">
        <f t="shared" si="222"/>
        <v>0</v>
      </c>
      <c r="U321" s="323">
        <f t="shared" si="223"/>
        <v>0</v>
      </c>
      <c r="V321" s="323">
        <f t="shared" si="244"/>
        <v>0</v>
      </c>
      <c r="W321" s="323">
        <f t="shared" si="245"/>
        <v>0</v>
      </c>
      <c r="X321" s="323">
        <f t="shared" si="246"/>
        <v>0</v>
      </c>
      <c r="Y321" s="323">
        <f t="shared" si="247"/>
        <v>0</v>
      </c>
      <c r="Z321" s="323">
        <f t="shared" si="228"/>
        <v>0</v>
      </c>
      <c r="AA321" s="323">
        <f t="shared" si="229"/>
        <v>0</v>
      </c>
      <c r="AB321" s="323">
        <f t="shared" si="248"/>
        <v>0</v>
      </c>
      <c r="AC321" s="323">
        <f t="shared" si="249"/>
        <v>0</v>
      </c>
      <c r="AD321" s="323">
        <f t="shared" si="230"/>
        <v>0</v>
      </c>
      <c r="AE321" s="323">
        <f t="shared" si="231"/>
        <v>0</v>
      </c>
      <c r="AF321" s="323">
        <f t="shared" si="224"/>
        <v>0</v>
      </c>
      <c r="AG321" s="323">
        <f t="shared" si="225"/>
        <v>0</v>
      </c>
      <c r="AH321" s="323">
        <f t="shared" si="250"/>
        <v>0</v>
      </c>
      <c r="AI321" s="323">
        <f t="shared" si="251"/>
        <v>0</v>
      </c>
      <c r="AJ321" s="323">
        <f t="shared" si="252"/>
        <v>0</v>
      </c>
      <c r="AK321" s="323">
        <f t="shared" si="253"/>
        <v>0</v>
      </c>
      <c r="AL321" s="323">
        <f t="shared" si="254"/>
        <v>0</v>
      </c>
      <c r="AM321" s="323">
        <f t="shared" si="255"/>
        <v>0</v>
      </c>
      <c r="AN321" s="323">
        <f t="shared" si="256"/>
        <v>0</v>
      </c>
      <c r="AO321" s="323">
        <f t="shared" si="257"/>
        <v>0</v>
      </c>
      <c r="AP321" s="323">
        <f t="shared" si="258"/>
        <v>0</v>
      </c>
      <c r="AQ321" s="323">
        <f t="shared" si="259"/>
        <v>0</v>
      </c>
      <c r="AR321" s="323">
        <f t="shared" si="232"/>
        <v>0</v>
      </c>
      <c r="AS321" s="323">
        <f t="shared" si="233"/>
        <v>0</v>
      </c>
      <c r="AT321" s="323">
        <f t="shared" si="260"/>
        <v>0</v>
      </c>
      <c r="AU321" s="323">
        <f t="shared" si="261"/>
        <v>0</v>
      </c>
      <c r="AV321" s="323">
        <f t="shared" si="262"/>
        <v>0</v>
      </c>
      <c r="AW321" s="323">
        <f t="shared" si="263"/>
        <v>0</v>
      </c>
      <c r="AX321" s="323">
        <f t="shared" si="234"/>
        <v>0</v>
      </c>
      <c r="AY321" s="323">
        <f t="shared" si="235"/>
        <v>0</v>
      </c>
      <c r="AZ321" s="323">
        <f t="shared" si="236"/>
        <v>0</v>
      </c>
      <c r="BA321" s="323">
        <f t="shared" si="237"/>
        <v>0</v>
      </c>
    </row>
    <row r="322" spans="1:53" s="320" customFormat="1" ht="16.5" customHeight="1">
      <c r="A322" s="63" t="str">
        <f t="array" ref="A322">IF(C322&lt;&gt;0,SUM(($C$11:C322&lt;&gt;0)*1),"")</f>
        <v/>
      </c>
      <c r="B322" s="321"/>
      <c r="C322" s="321"/>
      <c r="D322" s="321"/>
      <c r="E322" s="443"/>
      <c r="F322" s="377"/>
      <c r="G322" s="379"/>
      <c r="H322" s="379"/>
      <c r="I322" s="63" t="str">
        <f t="shared" si="264"/>
        <v/>
      </c>
      <c r="J322" s="323">
        <f t="shared" si="226"/>
        <v>0</v>
      </c>
      <c r="K322" s="323">
        <f t="shared" si="227"/>
        <v>0</v>
      </c>
      <c r="L322" s="323">
        <f t="shared" si="238"/>
        <v>0</v>
      </c>
      <c r="M322" s="323">
        <f t="shared" si="239"/>
        <v>0</v>
      </c>
      <c r="N322" s="323">
        <f t="shared" si="220"/>
        <v>0</v>
      </c>
      <c r="O322" s="323">
        <f t="shared" si="221"/>
        <v>0</v>
      </c>
      <c r="P322" s="323">
        <f t="shared" si="240"/>
        <v>0</v>
      </c>
      <c r="Q322" s="323">
        <f t="shared" si="241"/>
        <v>0</v>
      </c>
      <c r="R322" s="323">
        <f t="shared" si="242"/>
        <v>0</v>
      </c>
      <c r="S322" s="323">
        <f t="shared" si="243"/>
        <v>0</v>
      </c>
      <c r="T322" s="323">
        <f t="shared" si="222"/>
        <v>0</v>
      </c>
      <c r="U322" s="323">
        <f t="shared" si="223"/>
        <v>0</v>
      </c>
      <c r="V322" s="323">
        <f t="shared" si="244"/>
        <v>0</v>
      </c>
      <c r="W322" s="323">
        <f t="shared" si="245"/>
        <v>0</v>
      </c>
      <c r="X322" s="323">
        <f t="shared" si="246"/>
        <v>0</v>
      </c>
      <c r="Y322" s="323">
        <f t="shared" si="247"/>
        <v>0</v>
      </c>
      <c r="Z322" s="323">
        <f t="shared" si="228"/>
        <v>0</v>
      </c>
      <c r="AA322" s="323">
        <f t="shared" si="229"/>
        <v>0</v>
      </c>
      <c r="AB322" s="323">
        <f t="shared" si="248"/>
        <v>0</v>
      </c>
      <c r="AC322" s="323">
        <f t="shared" si="249"/>
        <v>0</v>
      </c>
      <c r="AD322" s="323">
        <f t="shared" si="230"/>
        <v>0</v>
      </c>
      <c r="AE322" s="323">
        <f t="shared" si="231"/>
        <v>0</v>
      </c>
      <c r="AF322" s="323">
        <f t="shared" si="224"/>
        <v>0</v>
      </c>
      <c r="AG322" s="323">
        <f t="shared" si="225"/>
        <v>0</v>
      </c>
      <c r="AH322" s="323">
        <f t="shared" si="250"/>
        <v>0</v>
      </c>
      <c r="AI322" s="323">
        <f t="shared" si="251"/>
        <v>0</v>
      </c>
      <c r="AJ322" s="323">
        <f t="shared" si="252"/>
        <v>0</v>
      </c>
      <c r="AK322" s="323">
        <f t="shared" si="253"/>
        <v>0</v>
      </c>
      <c r="AL322" s="323">
        <f t="shared" si="254"/>
        <v>0</v>
      </c>
      <c r="AM322" s="323">
        <f t="shared" si="255"/>
        <v>0</v>
      </c>
      <c r="AN322" s="323">
        <f t="shared" si="256"/>
        <v>0</v>
      </c>
      <c r="AO322" s="323">
        <f t="shared" si="257"/>
        <v>0</v>
      </c>
      <c r="AP322" s="323">
        <f t="shared" si="258"/>
        <v>0</v>
      </c>
      <c r="AQ322" s="323">
        <f t="shared" si="259"/>
        <v>0</v>
      </c>
      <c r="AR322" s="323">
        <f t="shared" si="232"/>
        <v>0</v>
      </c>
      <c r="AS322" s="323">
        <f t="shared" si="233"/>
        <v>0</v>
      </c>
      <c r="AT322" s="323">
        <f t="shared" si="260"/>
        <v>0</v>
      </c>
      <c r="AU322" s="323">
        <f t="shared" si="261"/>
        <v>0</v>
      </c>
      <c r="AV322" s="323">
        <f t="shared" si="262"/>
        <v>0</v>
      </c>
      <c r="AW322" s="323">
        <f t="shared" si="263"/>
        <v>0</v>
      </c>
      <c r="AX322" s="323">
        <f t="shared" si="234"/>
        <v>0</v>
      </c>
      <c r="AY322" s="323">
        <f t="shared" si="235"/>
        <v>0</v>
      </c>
      <c r="AZ322" s="323">
        <f t="shared" si="236"/>
        <v>0</v>
      </c>
      <c r="BA322" s="323">
        <f t="shared" si="237"/>
        <v>0</v>
      </c>
    </row>
    <row r="323" spans="1:53" s="320" customFormat="1" ht="16.5" customHeight="1">
      <c r="A323" s="63" t="str">
        <f t="array" ref="A323">IF(C323&lt;&gt;0,SUM(($C$11:C323&lt;&gt;0)*1),"")</f>
        <v/>
      </c>
      <c r="B323" s="321"/>
      <c r="C323" s="321"/>
      <c r="D323" s="321"/>
      <c r="E323" s="443"/>
      <c r="F323" s="377"/>
      <c r="G323" s="379"/>
      <c r="H323" s="379"/>
      <c r="I323" s="63" t="str">
        <f t="shared" si="264"/>
        <v/>
      </c>
      <c r="J323" s="323">
        <f t="shared" si="226"/>
        <v>0</v>
      </c>
      <c r="K323" s="323">
        <f t="shared" si="227"/>
        <v>0</v>
      </c>
      <c r="L323" s="323">
        <f t="shared" si="238"/>
        <v>0</v>
      </c>
      <c r="M323" s="323">
        <f t="shared" si="239"/>
        <v>0</v>
      </c>
      <c r="N323" s="323">
        <f t="shared" si="220"/>
        <v>0</v>
      </c>
      <c r="O323" s="323">
        <f t="shared" si="221"/>
        <v>0</v>
      </c>
      <c r="P323" s="323">
        <f t="shared" si="240"/>
        <v>0</v>
      </c>
      <c r="Q323" s="323">
        <f t="shared" si="241"/>
        <v>0</v>
      </c>
      <c r="R323" s="323">
        <f t="shared" si="242"/>
        <v>0</v>
      </c>
      <c r="S323" s="323">
        <f t="shared" si="243"/>
        <v>0</v>
      </c>
      <c r="T323" s="323">
        <f t="shared" si="222"/>
        <v>0</v>
      </c>
      <c r="U323" s="323">
        <f t="shared" si="223"/>
        <v>0</v>
      </c>
      <c r="V323" s="323">
        <f t="shared" si="244"/>
        <v>0</v>
      </c>
      <c r="W323" s="323">
        <f t="shared" si="245"/>
        <v>0</v>
      </c>
      <c r="X323" s="323">
        <f t="shared" si="246"/>
        <v>0</v>
      </c>
      <c r="Y323" s="323">
        <f t="shared" si="247"/>
        <v>0</v>
      </c>
      <c r="Z323" s="323">
        <f t="shared" si="228"/>
        <v>0</v>
      </c>
      <c r="AA323" s="323">
        <f t="shared" si="229"/>
        <v>0</v>
      </c>
      <c r="AB323" s="323">
        <f t="shared" si="248"/>
        <v>0</v>
      </c>
      <c r="AC323" s="323">
        <f t="shared" si="249"/>
        <v>0</v>
      </c>
      <c r="AD323" s="323">
        <f t="shared" si="230"/>
        <v>0</v>
      </c>
      <c r="AE323" s="323">
        <f t="shared" si="231"/>
        <v>0</v>
      </c>
      <c r="AF323" s="323">
        <f t="shared" si="224"/>
        <v>0</v>
      </c>
      <c r="AG323" s="323">
        <f t="shared" si="225"/>
        <v>0</v>
      </c>
      <c r="AH323" s="323">
        <f t="shared" si="250"/>
        <v>0</v>
      </c>
      <c r="AI323" s="323">
        <f t="shared" si="251"/>
        <v>0</v>
      </c>
      <c r="AJ323" s="323">
        <f t="shared" si="252"/>
        <v>0</v>
      </c>
      <c r="AK323" s="323">
        <f t="shared" si="253"/>
        <v>0</v>
      </c>
      <c r="AL323" s="323">
        <f t="shared" si="254"/>
        <v>0</v>
      </c>
      <c r="AM323" s="323">
        <f t="shared" si="255"/>
        <v>0</v>
      </c>
      <c r="AN323" s="323">
        <f t="shared" si="256"/>
        <v>0</v>
      </c>
      <c r="AO323" s="323">
        <f t="shared" si="257"/>
        <v>0</v>
      </c>
      <c r="AP323" s="323">
        <f t="shared" si="258"/>
        <v>0</v>
      </c>
      <c r="AQ323" s="323">
        <f t="shared" si="259"/>
        <v>0</v>
      </c>
      <c r="AR323" s="323">
        <f t="shared" si="232"/>
        <v>0</v>
      </c>
      <c r="AS323" s="323">
        <f t="shared" si="233"/>
        <v>0</v>
      </c>
      <c r="AT323" s="323">
        <f t="shared" si="260"/>
        <v>0</v>
      </c>
      <c r="AU323" s="323">
        <f t="shared" si="261"/>
        <v>0</v>
      </c>
      <c r="AV323" s="323">
        <f t="shared" si="262"/>
        <v>0</v>
      </c>
      <c r="AW323" s="323">
        <f t="shared" si="263"/>
        <v>0</v>
      </c>
      <c r="AX323" s="323">
        <f t="shared" si="234"/>
        <v>0</v>
      </c>
      <c r="AY323" s="323">
        <f t="shared" si="235"/>
        <v>0</v>
      </c>
      <c r="AZ323" s="323">
        <f t="shared" si="236"/>
        <v>0</v>
      </c>
      <c r="BA323" s="323">
        <f t="shared" si="237"/>
        <v>0</v>
      </c>
    </row>
    <row r="324" spans="1:53" s="320" customFormat="1" ht="16.5" customHeight="1">
      <c r="A324" s="63" t="str">
        <f t="array" ref="A324">IF(C324&lt;&gt;0,SUM(($C$11:C324&lt;&gt;0)*1),"")</f>
        <v/>
      </c>
      <c r="B324" s="321"/>
      <c r="C324" s="321"/>
      <c r="D324" s="321"/>
      <c r="E324" s="443"/>
      <c r="F324" s="377"/>
      <c r="G324" s="379"/>
      <c r="H324" s="379"/>
      <c r="I324" s="63" t="str">
        <f t="shared" si="264"/>
        <v/>
      </c>
      <c r="J324" s="323">
        <f t="shared" si="226"/>
        <v>0</v>
      </c>
      <c r="K324" s="323">
        <f t="shared" si="227"/>
        <v>0</v>
      </c>
      <c r="L324" s="323">
        <f t="shared" si="238"/>
        <v>0</v>
      </c>
      <c r="M324" s="323">
        <f t="shared" si="239"/>
        <v>0</v>
      </c>
      <c r="N324" s="323">
        <f t="shared" si="220"/>
        <v>0</v>
      </c>
      <c r="O324" s="323">
        <f t="shared" si="221"/>
        <v>0</v>
      </c>
      <c r="P324" s="323">
        <f t="shared" si="240"/>
        <v>0</v>
      </c>
      <c r="Q324" s="323">
        <f t="shared" si="241"/>
        <v>0</v>
      </c>
      <c r="R324" s="323">
        <f t="shared" si="242"/>
        <v>0</v>
      </c>
      <c r="S324" s="323">
        <f t="shared" si="243"/>
        <v>0</v>
      </c>
      <c r="T324" s="323">
        <f t="shared" si="222"/>
        <v>0</v>
      </c>
      <c r="U324" s="323">
        <f t="shared" si="223"/>
        <v>0</v>
      </c>
      <c r="V324" s="323">
        <f t="shared" si="244"/>
        <v>0</v>
      </c>
      <c r="W324" s="323">
        <f t="shared" si="245"/>
        <v>0</v>
      </c>
      <c r="X324" s="323">
        <f t="shared" si="246"/>
        <v>0</v>
      </c>
      <c r="Y324" s="323">
        <f t="shared" si="247"/>
        <v>0</v>
      </c>
      <c r="Z324" s="323">
        <f t="shared" si="228"/>
        <v>0</v>
      </c>
      <c r="AA324" s="323">
        <f t="shared" si="229"/>
        <v>0</v>
      </c>
      <c r="AB324" s="323">
        <f t="shared" si="248"/>
        <v>0</v>
      </c>
      <c r="AC324" s="323">
        <f t="shared" si="249"/>
        <v>0</v>
      </c>
      <c r="AD324" s="323">
        <f t="shared" si="230"/>
        <v>0</v>
      </c>
      <c r="AE324" s="323">
        <f t="shared" si="231"/>
        <v>0</v>
      </c>
      <c r="AF324" s="323">
        <f t="shared" si="224"/>
        <v>0</v>
      </c>
      <c r="AG324" s="323">
        <f t="shared" si="225"/>
        <v>0</v>
      </c>
      <c r="AH324" s="323">
        <f t="shared" si="250"/>
        <v>0</v>
      </c>
      <c r="AI324" s="323">
        <f t="shared" si="251"/>
        <v>0</v>
      </c>
      <c r="AJ324" s="323">
        <f t="shared" si="252"/>
        <v>0</v>
      </c>
      <c r="AK324" s="323">
        <f t="shared" si="253"/>
        <v>0</v>
      </c>
      <c r="AL324" s="323">
        <f t="shared" si="254"/>
        <v>0</v>
      </c>
      <c r="AM324" s="323">
        <f t="shared" si="255"/>
        <v>0</v>
      </c>
      <c r="AN324" s="323">
        <f t="shared" si="256"/>
        <v>0</v>
      </c>
      <c r="AO324" s="323">
        <f t="shared" si="257"/>
        <v>0</v>
      </c>
      <c r="AP324" s="323">
        <f t="shared" si="258"/>
        <v>0</v>
      </c>
      <c r="AQ324" s="323">
        <f t="shared" si="259"/>
        <v>0</v>
      </c>
      <c r="AR324" s="323">
        <f t="shared" si="232"/>
        <v>0</v>
      </c>
      <c r="AS324" s="323">
        <f t="shared" si="233"/>
        <v>0</v>
      </c>
      <c r="AT324" s="323">
        <f t="shared" si="260"/>
        <v>0</v>
      </c>
      <c r="AU324" s="323">
        <f t="shared" si="261"/>
        <v>0</v>
      </c>
      <c r="AV324" s="323">
        <f t="shared" si="262"/>
        <v>0</v>
      </c>
      <c r="AW324" s="323">
        <f t="shared" si="263"/>
        <v>0</v>
      </c>
      <c r="AX324" s="323">
        <f t="shared" si="234"/>
        <v>0</v>
      </c>
      <c r="AY324" s="323">
        <f t="shared" si="235"/>
        <v>0</v>
      </c>
      <c r="AZ324" s="323">
        <f t="shared" si="236"/>
        <v>0</v>
      </c>
      <c r="BA324" s="323">
        <f t="shared" si="237"/>
        <v>0</v>
      </c>
    </row>
    <row r="325" spans="1:53" s="320" customFormat="1" ht="16.5" customHeight="1">
      <c r="A325" s="63" t="str">
        <f t="array" ref="A325">IF(C325&lt;&gt;0,SUM(($C$11:C325&lt;&gt;0)*1),"")</f>
        <v/>
      </c>
      <c r="B325" s="321"/>
      <c r="C325" s="321"/>
      <c r="D325" s="321"/>
      <c r="E325" s="443"/>
      <c r="F325" s="377"/>
      <c r="G325" s="379"/>
      <c r="H325" s="379"/>
      <c r="I325" s="63" t="str">
        <f t="shared" si="264"/>
        <v/>
      </c>
      <c r="J325" s="323">
        <f t="shared" si="226"/>
        <v>0</v>
      </c>
      <c r="K325" s="323">
        <f t="shared" si="227"/>
        <v>0</v>
      </c>
      <c r="L325" s="323">
        <f t="shared" si="238"/>
        <v>0</v>
      </c>
      <c r="M325" s="323">
        <f t="shared" si="239"/>
        <v>0</v>
      </c>
      <c r="N325" s="323">
        <f t="shared" si="220"/>
        <v>0</v>
      </c>
      <c r="O325" s="323">
        <f t="shared" si="221"/>
        <v>0</v>
      </c>
      <c r="P325" s="323">
        <f t="shared" si="240"/>
        <v>0</v>
      </c>
      <c r="Q325" s="323">
        <f t="shared" si="241"/>
        <v>0</v>
      </c>
      <c r="R325" s="323">
        <f t="shared" si="242"/>
        <v>0</v>
      </c>
      <c r="S325" s="323">
        <f t="shared" si="243"/>
        <v>0</v>
      </c>
      <c r="T325" s="323">
        <f t="shared" si="222"/>
        <v>0</v>
      </c>
      <c r="U325" s="323">
        <f t="shared" si="223"/>
        <v>0</v>
      </c>
      <c r="V325" s="323">
        <f t="shared" si="244"/>
        <v>0</v>
      </c>
      <c r="W325" s="323">
        <f t="shared" si="245"/>
        <v>0</v>
      </c>
      <c r="X325" s="323">
        <f t="shared" si="246"/>
        <v>0</v>
      </c>
      <c r="Y325" s="323">
        <f t="shared" si="247"/>
        <v>0</v>
      </c>
      <c r="Z325" s="323">
        <f t="shared" si="228"/>
        <v>0</v>
      </c>
      <c r="AA325" s="323">
        <f t="shared" si="229"/>
        <v>0</v>
      </c>
      <c r="AB325" s="323">
        <f t="shared" si="248"/>
        <v>0</v>
      </c>
      <c r="AC325" s="323">
        <f t="shared" si="249"/>
        <v>0</v>
      </c>
      <c r="AD325" s="323">
        <f t="shared" si="230"/>
        <v>0</v>
      </c>
      <c r="AE325" s="323">
        <f t="shared" si="231"/>
        <v>0</v>
      </c>
      <c r="AF325" s="323">
        <f t="shared" si="224"/>
        <v>0</v>
      </c>
      <c r="AG325" s="323">
        <f t="shared" si="225"/>
        <v>0</v>
      </c>
      <c r="AH325" s="323">
        <f t="shared" si="250"/>
        <v>0</v>
      </c>
      <c r="AI325" s="323">
        <f t="shared" si="251"/>
        <v>0</v>
      </c>
      <c r="AJ325" s="323">
        <f t="shared" si="252"/>
        <v>0</v>
      </c>
      <c r="AK325" s="323">
        <f t="shared" si="253"/>
        <v>0</v>
      </c>
      <c r="AL325" s="323">
        <f t="shared" si="254"/>
        <v>0</v>
      </c>
      <c r="AM325" s="323">
        <f t="shared" si="255"/>
        <v>0</v>
      </c>
      <c r="AN325" s="323">
        <f t="shared" si="256"/>
        <v>0</v>
      </c>
      <c r="AO325" s="323">
        <f t="shared" si="257"/>
        <v>0</v>
      </c>
      <c r="AP325" s="323">
        <f t="shared" si="258"/>
        <v>0</v>
      </c>
      <c r="AQ325" s="323">
        <f t="shared" si="259"/>
        <v>0</v>
      </c>
      <c r="AR325" s="323">
        <f t="shared" si="232"/>
        <v>0</v>
      </c>
      <c r="AS325" s="323">
        <f t="shared" si="233"/>
        <v>0</v>
      </c>
      <c r="AT325" s="323">
        <f t="shared" si="260"/>
        <v>0</v>
      </c>
      <c r="AU325" s="323">
        <f t="shared" si="261"/>
        <v>0</v>
      </c>
      <c r="AV325" s="323">
        <f t="shared" si="262"/>
        <v>0</v>
      </c>
      <c r="AW325" s="323">
        <f t="shared" si="263"/>
        <v>0</v>
      </c>
      <c r="AX325" s="323">
        <f t="shared" si="234"/>
        <v>0</v>
      </c>
      <c r="AY325" s="323">
        <f t="shared" si="235"/>
        <v>0</v>
      </c>
      <c r="AZ325" s="323">
        <f t="shared" si="236"/>
        <v>0</v>
      </c>
      <c r="BA325" s="323">
        <f t="shared" si="237"/>
        <v>0</v>
      </c>
    </row>
    <row r="326" spans="1:53" s="320" customFormat="1" ht="16.5" customHeight="1">
      <c r="A326" s="63" t="str">
        <f t="array" ref="A326">IF(C326&lt;&gt;0,SUM(($C$11:C326&lt;&gt;0)*1),"")</f>
        <v/>
      </c>
      <c r="B326" s="321"/>
      <c r="C326" s="321"/>
      <c r="D326" s="321"/>
      <c r="E326" s="443"/>
      <c r="F326" s="377"/>
      <c r="G326" s="379"/>
      <c r="H326" s="379"/>
      <c r="I326" s="63" t="str">
        <f t="shared" si="264"/>
        <v/>
      </c>
      <c r="J326" s="323">
        <f t="shared" si="226"/>
        <v>0</v>
      </c>
      <c r="K326" s="323">
        <f t="shared" si="227"/>
        <v>0</v>
      </c>
      <c r="L326" s="323">
        <f t="shared" si="238"/>
        <v>0</v>
      </c>
      <c r="M326" s="323">
        <f t="shared" si="239"/>
        <v>0</v>
      </c>
      <c r="N326" s="323">
        <f t="shared" si="220"/>
        <v>0</v>
      </c>
      <c r="O326" s="323">
        <f t="shared" si="221"/>
        <v>0</v>
      </c>
      <c r="P326" s="323">
        <f t="shared" si="240"/>
        <v>0</v>
      </c>
      <c r="Q326" s="323">
        <f t="shared" si="241"/>
        <v>0</v>
      </c>
      <c r="R326" s="323">
        <f t="shared" si="242"/>
        <v>0</v>
      </c>
      <c r="S326" s="323">
        <f t="shared" si="243"/>
        <v>0</v>
      </c>
      <c r="T326" s="323">
        <f t="shared" si="222"/>
        <v>0</v>
      </c>
      <c r="U326" s="323">
        <f t="shared" si="223"/>
        <v>0</v>
      </c>
      <c r="V326" s="323">
        <f t="shared" si="244"/>
        <v>0</v>
      </c>
      <c r="W326" s="323">
        <f t="shared" si="245"/>
        <v>0</v>
      </c>
      <c r="X326" s="323">
        <f t="shared" si="246"/>
        <v>0</v>
      </c>
      <c r="Y326" s="323">
        <f t="shared" si="247"/>
        <v>0</v>
      </c>
      <c r="Z326" s="323">
        <f t="shared" si="228"/>
        <v>0</v>
      </c>
      <c r="AA326" s="323">
        <f t="shared" si="229"/>
        <v>0</v>
      </c>
      <c r="AB326" s="323">
        <f t="shared" si="248"/>
        <v>0</v>
      </c>
      <c r="AC326" s="323">
        <f t="shared" si="249"/>
        <v>0</v>
      </c>
      <c r="AD326" s="323">
        <f t="shared" si="230"/>
        <v>0</v>
      </c>
      <c r="AE326" s="323">
        <f t="shared" si="231"/>
        <v>0</v>
      </c>
      <c r="AF326" s="323">
        <f t="shared" si="224"/>
        <v>0</v>
      </c>
      <c r="AG326" s="323">
        <f t="shared" si="225"/>
        <v>0</v>
      </c>
      <c r="AH326" s="323">
        <f t="shared" si="250"/>
        <v>0</v>
      </c>
      <c r="AI326" s="323">
        <f t="shared" si="251"/>
        <v>0</v>
      </c>
      <c r="AJ326" s="323">
        <f t="shared" si="252"/>
        <v>0</v>
      </c>
      <c r="AK326" s="323">
        <f t="shared" si="253"/>
        <v>0</v>
      </c>
      <c r="AL326" s="323">
        <f t="shared" si="254"/>
        <v>0</v>
      </c>
      <c r="AM326" s="323">
        <f t="shared" si="255"/>
        <v>0</v>
      </c>
      <c r="AN326" s="323">
        <f t="shared" si="256"/>
        <v>0</v>
      </c>
      <c r="AO326" s="323">
        <f t="shared" si="257"/>
        <v>0</v>
      </c>
      <c r="AP326" s="323">
        <f t="shared" si="258"/>
        <v>0</v>
      </c>
      <c r="AQ326" s="323">
        <f t="shared" si="259"/>
        <v>0</v>
      </c>
      <c r="AR326" s="323">
        <f t="shared" si="232"/>
        <v>0</v>
      </c>
      <c r="AS326" s="323">
        <f t="shared" si="233"/>
        <v>0</v>
      </c>
      <c r="AT326" s="323">
        <f t="shared" si="260"/>
        <v>0</v>
      </c>
      <c r="AU326" s="323">
        <f t="shared" si="261"/>
        <v>0</v>
      </c>
      <c r="AV326" s="323">
        <f t="shared" si="262"/>
        <v>0</v>
      </c>
      <c r="AW326" s="323">
        <f t="shared" si="263"/>
        <v>0</v>
      </c>
      <c r="AX326" s="323">
        <f t="shared" si="234"/>
        <v>0</v>
      </c>
      <c r="AY326" s="323">
        <f t="shared" si="235"/>
        <v>0</v>
      </c>
      <c r="AZ326" s="323">
        <f t="shared" si="236"/>
        <v>0</v>
      </c>
      <c r="BA326" s="323">
        <f t="shared" si="237"/>
        <v>0</v>
      </c>
    </row>
    <row r="327" spans="1:53" s="320" customFormat="1" ht="16.5" customHeight="1">
      <c r="A327" s="63" t="str">
        <f t="array" ref="A327">IF(C327&lt;&gt;0,SUM(($C$11:C327&lt;&gt;0)*1),"")</f>
        <v/>
      </c>
      <c r="B327" s="321"/>
      <c r="C327" s="321"/>
      <c r="D327" s="321"/>
      <c r="E327" s="443"/>
      <c r="F327" s="377"/>
      <c r="G327" s="379"/>
      <c r="H327" s="379"/>
      <c r="I327" s="63" t="str">
        <f t="shared" si="264"/>
        <v/>
      </c>
      <c r="J327" s="323">
        <f t="shared" si="226"/>
        <v>0</v>
      </c>
      <c r="K327" s="323">
        <f t="shared" si="227"/>
        <v>0</v>
      </c>
      <c r="L327" s="323">
        <f t="shared" si="238"/>
        <v>0</v>
      </c>
      <c r="M327" s="323">
        <f t="shared" si="239"/>
        <v>0</v>
      </c>
      <c r="N327" s="323">
        <f t="shared" si="220"/>
        <v>0</v>
      </c>
      <c r="O327" s="323">
        <f t="shared" si="221"/>
        <v>0</v>
      </c>
      <c r="P327" s="323">
        <f t="shared" si="240"/>
        <v>0</v>
      </c>
      <c r="Q327" s="323">
        <f t="shared" si="241"/>
        <v>0</v>
      </c>
      <c r="R327" s="323">
        <f t="shared" si="242"/>
        <v>0</v>
      </c>
      <c r="S327" s="323">
        <f t="shared" si="243"/>
        <v>0</v>
      </c>
      <c r="T327" s="323">
        <f t="shared" si="222"/>
        <v>0</v>
      </c>
      <c r="U327" s="323">
        <f t="shared" si="223"/>
        <v>0</v>
      </c>
      <c r="V327" s="323">
        <f t="shared" si="244"/>
        <v>0</v>
      </c>
      <c r="W327" s="323">
        <f t="shared" si="245"/>
        <v>0</v>
      </c>
      <c r="X327" s="323">
        <f t="shared" si="246"/>
        <v>0</v>
      </c>
      <c r="Y327" s="323">
        <f t="shared" si="247"/>
        <v>0</v>
      </c>
      <c r="Z327" s="323">
        <f t="shared" si="228"/>
        <v>0</v>
      </c>
      <c r="AA327" s="323">
        <f t="shared" si="229"/>
        <v>0</v>
      </c>
      <c r="AB327" s="323">
        <f t="shared" si="248"/>
        <v>0</v>
      </c>
      <c r="AC327" s="323">
        <f t="shared" si="249"/>
        <v>0</v>
      </c>
      <c r="AD327" s="323">
        <f t="shared" si="230"/>
        <v>0</v>
      </c>
      <c r="AE327" s="323">
        <f t="shared" si="231"/>
        <v>0</v>
      </c>
      <c r="AF327" s="323">
        <f t="shared" si="224"/>
        <v>0</v>
      </c>
      <c r="AG327" s="323">
        <f t="shared" si="225"/>
        <v>0</v>
      </c>
      <c r="AH327" s="323">
        <f t="shared" si="250"/>
        <v>0</v>
      </c>
      <c r="AI327" s="323">
        <f t="shared" si="251"/>
        <v>0</v>
      </c>
      <c r="AJ327" s="323">
        <f t="shared" si="252"/>
        <v>0</v>
      </c>
      <c r="AK327" s="323">
        <f t="shared" si="253"/>
        <v>0</v>
      </c>
      <c r="AL327" s="323">
        <f t="shared" si="254"/>
        <v>0</v>
      </c>
      <c r="AM327" s="323">
        <f t="shared" si="255"/>
        <v>0</v>
      </c>
      <c r="AN327" s="323">
        <f t="shared" si="256"/>
        <v>0</v>
      </c>
      <c r="AO327" s="323">
        <f t="shared" si="257"/>
        <v>0</v>
      </c>
      <c r="AP327" s="323">
        <f t="shared" si="258"/>
        <v>0</v>
      </c>
      <c r="AQ327" s="323">
        <f t="shared" si="259"/>
        <v>0</v>
      </c>
      <c r="AR327" s="323">
        <f t="shared" si="232"/>
        <v>0</v>
      </c>
      <c r="AS327" s="323">
        <f t="shared" si="233"/>
        <v>0</v>
      </c>
      <c r="AT327" s="323">
        <f t="shared" si="260"/>
        <v>0</v>
      </c>
      <c r="AU327" s="323">
        <f t="shared" si="261"/>
        <v>0</v>
      </c>
      <c r="AV327" s="323">
        <f t="shared" si="262"/>
        <v>0</v>
      </c>
      <c r="AW327" s="323">
        <f t="shared" si="263"/>
        <v>0</v>
      </c>
      <c r="AX327" s="323">
        <f t="shared" si="234"/>
        <v>0</v>
      </c>
      <c r="AY327" s="323">
        <f t="shared" si="235"/>
        <v>0</v>
      </c>
      <c r="AZ327" s="323">
        <f t="shared" si="236"/>
        <v>0</v>
      </c>
      <c r="BA327" s="323">
        <f t="shared" si="237"/>
        <v>0</v>
      </c>
    </row>
    <row r="328" spans="1:53" s="320" customFormat="1" ht="16.5" customHeight="1">
      <c r="A328" s="63" t="str">
        <f t="array" ref="A328">IF(C328&lt;&gt;0,SUM(($C$11:C328&lt;&gt;0)*1),"")</f>
        <v/>
      </c>
      <c r="B328" s="321"/>
      <c r="C328" s="321"/>
      <c r="D328" s="321"/>
      <c r="E328" s="443"/>
      <c r="F328" s="377"/>
      <c r="G328" s="379"/>
      <c r="H328" s="379"/>
      <c r="I328" s="63" t="str">
        <f t="shared" si="264"/>
        <v/>
      </c>
      <c r="J328" s="323">
        <f t="shared" si="226"/>
        <v>0</v>
      </c>
      <c r="K328" s="323">
        <f t="shared" si="227"/>
        <v>0</v>
      </c>
      <c r="L328" s="323">
        <f t="shared" si="238"/>
        <v>0</v>
      </c>
      <c r="M328" s="323">
        <f t="shared" si="239"/>
        <v>0</v>
      </c>
      <c r="N328" s="323">
        <f t="shared" si="220"/>
        <v>0</v>
      </c>
      <c r="O328" s="323">
        <f t="shared" si="221"/>
        <v>0</v>
      </c>
      <c r="P328" s="323">
        <f t="shared" si="240"/>
        <v>0</v>
      </c>
      <c r="Q328" s="323">
        <f t="shared" si="241"/>
        <v>0</v>
      </c>
      <c r="R328" s="323">
        <f t="shared" si="242"/>
        <v>0</v>
      </c>
      <c r="S328" s="323">
        <f t="shared" si="243"/>
        <v>0</v>
      </c>
      <c r="T328" s="323">
        <f t="shared" si="222"/>
        <v>0</v>
      </c>
      <c r="U328" s="323">
        <f t="shared" si="223"/>
        <v>0</v>
      </c>
      <c r="V328" s="323">
        <f t="shared" si="244"/>
        <v>0</v>
      </c>
      <c r="W328" s="323">
        <f t="shared" si="245"/>
        <v>0</v>
      </c>
      <c r="X328" s="323">
        <f t="shared" si="246"/>
        <v>0</v>
      </c>
      <c r="Y328" s="323">
        <f t="shared" si="247"/>
        <v>0</v>
      </c>
      <c r="Z328" s="323">
        <f t="shared" si="228"/>
        <v>0</v>
      </c>
      <c r="AA328" s="323">
        <f t="shared" si="229"/>
        <v>0</v>
      </c>
      <c r="AB328" s="323">
        <f t="shared" si="248"/>
        <v>0</v>
      </c>
      <c r="AC328" s="323">
        <f t="shared" si="249"/>
        <v>0</v>
      </c>
      <c r="AD328" s="323">
        <f t="shared" si="230"/>
        <v>0</v>
      </c>
      <c r="AE328" s="323">
        <f t="shared" si="231"/>
        <v>0</v>
      </c>
      <c r="AF328" s="323">
        <f t="shared" si="224"/>
        <v>0</v>
      </c>
      <c r="AG328" s="323">
        <f t="shared" si="225"/>
        <v>0</v>
      </c>
      <c r="AH328" s="323">
        <f t="shared" si="250"/>
        <v>0</v>
      </c>
      <c r="AI328" s="323">
        <f t="shared" si="251"/>
        <v>0</v>
      </c>
      <c r="AJ328" s="323">
        <f t="shared" si="252"/>
        <v>0</v>
      </c>
      <c r="AK328" s="323">
        <f t="shared" si="253"/>
        <v>0</v>
      </c>
      <c r="AL328" s="323">
        <f t="shared" si="254"/>
        <v>0</v>
      </c>
      <c r="AM328" s="323">
        <f t="shared" si="255"/>
        <v>0</v>
      </c>
      <c r="AN328" s="323">
        <f t="shared" si="256"/>
        <v>0</v>
      </c>
      <c r="AO328" s="323">
        <f t="shared" si="257"/>
        <v>0</v>
      </c>
      <c r="AP328" s="323">
        <f t="shared" si="258"/>
        <v>0</v>
      </c>
      <c r="AQ328" s="323">
        <f t="shared" si="259"/>
        <v>0</v>
      </c>
      <c r="AR328" s="323">
        <f t="shared" si="232"/>
        <v>0</v>
      </c>
      <c r="AS328" s="323">
        <f t="shared" si="233"/>
        <v>0</v>
      </c>
      <c r="AT328" s="323">
        <f t="shared" si="260"/>
        <v>0</v>
      </c>
      <c r="AU328" s="323">
        <f t="shared" si="261"/>
        <v>0</v>
      </c>
      <c r="AV328" s="323">
        <f t="shared" si="262"/>
        <v>0</v>
      </c>
      <c r="AW328" s="323">
        <f t="shared" si="263"/>
        <v>0</v>
      </c>
      <c r="AX328" s="323">
        <f t="shared" si="234"/>
        <v>0</v>
      </c>
      <c r="AY328" s="323">
        <f t="shared" si="235"/>
        <v>0</v>
      </c>
      <c r="AZ328" s="323">
        <f t="shared" si="236"/>
        <v>0</v>
      </c>
      <c r="BA328" s="323">
        <f t="shared" si="237"/>
        <v>0</v>
      </c>
    </row>
    <row r="329" spans="1:53" s="320" customFormat="1" ht="16.5" customHeight="1">
      <c r="A329" s="63" t="str">
        <f t="array" ref="A329">IF(C329&lt;&gt;0,SUM(($C$11:C329&lt;&gt;0)*1),"")</f>
        <v/>
      </c>
      <c r="B329" s="321"/>
      <c r="C329" s="321"/>
      <c r="D329" s="321"/>
      <c r="E329" s="443"/>
      <c r="F329" s="377"/>
      <c r="G329" s="379"/>
      <c r="H329" s="379"/>
      <c r="I329" s="63" t="str">
        <f t="shared" si="264"/>
        <v/>
      </c>
      <c r="J329" s="323">
        <f t="shared" si="226"/>
        <v>0</v>
      </c>
      <c r="K329" s="323">
        <f t="shared" si="227"/>
        <v>0</v>
      </c>
      <c r="L329" s="323">
        <f t="shared" si="238"/>
        <v>0</v>
      </c>
      <c r="M329" s="323">
        <f t="shared" si="239"/>
        <v>0</v>
      </c>
      <c r="N329" s="323">
        <f t="shared" si="220"/>
        <v>0</v>
      </c>
      <c r="O329" s="323">
        <f t="shared" si="221"/>
        <v>0</v>
      </c>
      <c r="P329" s="323">
        <f t="shared" si="240"/>
        <v>0</v>
      </c>
      <c r="Q329" s="323">
        <f t="shared" si="241"/>
        <v>0</v>
      </c>
      <c r="R329" s="323">
        <f t="shared" si="242"/>
        <v>0</v>
      </c>
      <c r="S329" s="323">
        <f t="shared" si="243"/>
        <v>0</v>
      </c>
      <c r="T329" s="323">
        <f t="shared" si="222"/>
        <v>0</v>
      </c>
      <c r="U329" s="323">
        <f t="shared" si="223"/>
        <v>0</v>
      </c>
      <c r="V329" s="323">
        <f t="shared" si="244"/>
        <v>0</v>
      </c>
      <c r="W329" s="323">
        <f t="shared" si="245"/>
        <v>0</v>
      </c>
      <c r="X329" s="323">
        <f t="shared" si="246"/>
        <v>0</v>
      </c>
      <c r="Y329" s="323">
        <f t="shared" si="247"/>
        <v>0</v>
      </c>
      <c r="Z329" s="323">
        <f t="shared" si="228"/>
        <v>0</v>
      </c>
      <c r="AA329" s="323">
        <f t="shared" si="229"/>
        <v>0</v>
      </c>
      <c r="AB329" s="323">
        <f t="shared" si="248"/>
        <v>0</v>
      </c>
      <c r="AC329" s="323">
        <f t="shared" si="249"/>
        <v>0</v>
      </c>
      <c r="AD329" s="323">
        <f t="shared" si="230"/>
        <v>0</v>
      </c>
      <c r="AE329" s="323">
        <f t="shared" si="231"/>
        <v>0</v>
      </c>
      <c r="AF329" s="323">
        <f t="shared" si="224"/>
        <v>0</v>
      </c>
      <c r="AG329" s="323">
        <f t="shared" si="225"/>
        <v>0</v>
      </c>
      <c r="AH329" s="323">
        <f t="shared" si="250"/>
        <v>0</v>
      </c>
      <c r="AI329" s="323">
        <f t="shared" si="251"/>
        <v>0</v>
      </c>
      <c r="AJ329" s="323">
        <f t="shared" si="252"/>
        <v>0</v>
      </c>
      <c r="AK329" s="323">
        <f t="shared" si="253"/>
        <v>0</v>
      </c>
      <c r="AL329" s="323">
        <f t="shared" si="254"/>
        <v>0</v>
      </c>
      <c r="AM329" s="323">
        <f t="shared" si="255"/>
        <v>0</v>
      </c>
      <c r="AN329" s="323">
        <f t="shared" si="256"/>
        <v>0</v>
      </c>
      <c r="AO329" s="323">
        <f t="shared" si="257"/>
        <v>0</v>
      </c>
      <c r="AP329" s="323">
        <f t="shared" si="258"/>
        <v>0</v>
      </c>
      <c r="AQ329" s="323">
        <f t="shared" si="259"/>
        <v>0</v>
      </c>
      <c r="AR329" s="323">
        <f t="shared" si="232"/>
        <v>0</v>
      </c>
      <c r="AS329" s="323">
        <f t="shared" si="233"/>
        <v>0</v>
      </c>
      <c r="AT329" s="323">
        <f t="shared" si="260"/>
        <v>0</v>
      </c>
      <c r="AU329" s="323">
        <f t="shared" si="261"/>
        <v>0</v>
      </c>
      <c r="AV329" s="323">
        <f t="shared" si="262"/>
        <v>0</v>
      </c>
      <c r="AW329" s="323">
        <f t="shared" si="263"/>
        <v>0</v>
      </c>
      <c r="AX329" s="323">
        <f t="shared" si="234"/>
        <v>0</v>
      </c>
      <c r="AY329" s="323">
        <f t="shared" si="235"/>
        <v>0</v>
      </c>
      <c r="AZ329" s="323">
        <f t="shared" si="236"/>
        <v>0</v>
      </c>
      <c r="BA329" s="323">
        <f t="shared" si="237"/>
        <v>0</v>
      </c>
    </row>
    <row r="330" spans="1:53" s="320" customFormat="1" ht="16.5" customHeight="1">
      <c r="A330" s="63" t="str">
        <f t="array" ref="A330">IF(C330&lt;&gt;0,SUM(($C$11:C330&lt;&gt;0)*1),"")</f>
        <v/>
      </c>
      <c r="B330" s="321"/>
      <c r="C330" s="321"/>
      <c r="D330" s="321"/>
      <c r="E330" s="443"/>
      <c r="F330" s="377"/>
      <c r="G330" s="379"/>
      <c r="H330" s="379"/>
      <c r="I330" s="63" t="str">
        <f t="shared" si="264"/>
        <v/>
      </c>
      <c r="J330" s="323">
        <f t="shared" si="226"/>
        <v>0</v>
      </c>
      <c r="K330" s="323">
        <f t="shared" si="227"/>
        <v>0</v>
      </c>
      <c r="L330" s="323">
        <f t="shared" si="238"/>
        <v>0</v>
      </c>
      <c r="M330" s="323">
        <f t="shared" si="239"/>
        <v>0</v>
      </c>
      <c r="N330" s="323">
        <f t="shared" si="220"/>
        <v>0</v>
      </c>
      <c r="O330" s="323">
        <f t="shared" si="221"/>
        <v>0</v>
      </c>
      <c r="P330" s="323">
        <f t="shared" si="240"/>
        <v>0</v>
      </c>
      <c r="Q330" s="323">
        <f t="shared" si="241"/>
        <v>0</v>
      </c>
      <c r="R330" s="323">
        <f t="shared" si="242"/>
        <v>0</v>
      </c>
      <c r="S330" s="323">
        <f t="shared" si="243"/>
        <v>0</v>
      </c>
      <c r="T330" s="323">
        <f t="shared" si="222"/>
        <v>0</v>
      </c>
      <c r="U330" s="323">
        <f t="shared" si="223"/>
        <v>0</v>
      </c>
      <c r="V330" s="323">
        <f t="shared" si="244"/>
        <v>0</v>
      </c>
      <c r="W330" s="323">
        <f t="shared" si="245"/>
        <v>0</v>
      </c>
      <c r="X330" s="323">
        <f t="shared" si="246"/>
        <v>0</v>
      </c>
      <c r="Y330" s="323">
        <f t="shared" si="247"/>
        <v>0</v>
      </c>
      <c r="Z330" s="323">
        <f t="shared" si="228"/>
        <v>0</v>
      </c>
      <c r="AA330" s="323">
        <f t="shared" si="229"/>
        <v>0</v>
      </c>
      <c r="AB330" s="323">
        <f t="shared" si="248"/>
        <v>0</v>
      </c>
      <c r="AC330" s="323">
        <f t="shared" si="249"/>
        <v>0</v>
      </c>
      <c r="AD330" s="323">
        <f t="shared" si="230"/>
        <v>0</v>
      </c>
      <c r="AE330" s="323">
        <f t="shared" si="231"/>
        <v>0</v>
      </c>
      <c r="AF330" s="323">
        <f t="shared" si="224"/>
        <v>0</v>
      </c>
      <c r="AG330" s="323">
        <f t="shared" si="225"/>
        <v>0</v>
      </c>
      <c r="AH330" s="323">
        <f t="shared" si="250"/>
        <v>0</v>
      </c>
      <c r="AI330" s="323">
        <f t="shared" si="251"/>
        <v>0</v>
      </c>
      <c r="AJ330" s="323">
        <f t="shared" si="252"/>
        <v>0</v>
      </c>
      <c r="AK330" s="323">
        <f t="shared" si="253"/>
        <v>0</v>
      </c>
      <c r="AL330" s="323">
        <f t="shared" si="254"/>
        <v>0</v>
      </c>
      <c r="AM330" s="323">
        <f t="shared" si="255"/>
        <v>0</v>
      </c>
      <c r="AN330" s="323">
        <f t="shared" si="256"/>
        <v>0</v>
      </c>
      <c r="AO330" s="323">
        <f t="shared" si="257"/>
        <v>0</v>
      </c>
      <c r="AP330" s="323">
        <f t="shared" si="258"/>
        <v>0</v>
      </c>
      <c r="AQ330" s="323">
        <f t="shared" si="259"/>
        <v>0</v>
      </c>
      <c r="AR330" s="323">
        <f t="shared" si="232"/>
        <v>0</v>
      </c>
      <c r="AS330" s="323">
        <f t="shared" si="233"/>
        <v>0</v>
      </c>
      <c r="AT330" s="323">
        <f t="shared" si="260"/>
        <v>0</v>
      </c>
      <c r="AU330" s="323">
        <f t="shared" si="261"/>
        <v>0</v>
      </c>
      <c r="AV330" s="323">
        <f t="shared" si="262"/>
        <v>0</v>
      </c>
      <c r="AW330" s="323">
        <f t="shared" si="263"/>
        <v>0</v>
      </c>
      <c r="AX330" s="323">
        <f t="shared" si="234"/>
        <v>0</v>
      </c>
      <c r="AY330" s="323">
        <f t="shared" si="235"/>
        <v>0</v>
      </c>
      <c r="AZ330" s="323">
        <f t="shared" si="236"/>
        <v>0</v>
      </c>
      <c r="BA330" s="323">
        <f t="shared" si="237"/>
        <v>0</v>
      </c>
    </row>
    <row r="331" spans="1:53" s="320" customFormat="1" ht="16.5" customHeight="1">
      <c r="A331" s="63" t="str">
        <f t="array" ref="A331">IF(C331&lt;&gt;0,SUM(($C$11:C331&lt;&gt;0)*1),"")</f>
        <v/>
      </c>
      <c r="B331" s="321"/>
      <c r="C331" s="321"/>
      <c r="D331" s="321"/>
      <c r="E331" s="443"/>
      <c r="F331" s="377"/>
      <c r="G331" s="379"/>
      <c r="H331" s="379"/>
      <c r="I331" s="63" t="str">
        <f t="shared" si="264"/>
        <v/>
      </c>
      <c r="J331" s="323">
        <f t="shared" si="226"/>
        <v>0</v>
      </c>
      <c r="K331" s="323">
        <f t="shared" si="227"/>
        <v>0</v>
      </c>
      <c r="L331" s="323">
        <f t="shared" si="238"/>
        <v>0</v>
      </c>
      <c r="M331" s="323">
        <f t="shared" si="239"/>
        <v>0</v>
      </c>
      <c r="N331" s="323">
        <f t="shared" si="220"/>
        <v>0</v>
      </c>
      <c r="O331" s="323">
        <f t="shared" si="221"/>
        <v>0</v>
      </c>
      <c r="P331" s="323">
        <f t="shared" si="240"/>
        <v>0</v>
      </c>
      <c r="Q331" s="323">
        <f t="shared" si="241"/>
        <v>0</v>
      </c>
      <c r="R331" s="323">
        <f t="shared" si="242"/>
        <v>0</v>
      </c>
      <c r="S331" s="323">
        <f t="shared" si="243"/>
        <v>0</v>
      </c>
      <c r="T331" s="323">
        <f t="shared" si="222"/>
        <v>0</v>
      </c>
      <c r="U331" s="323">
        <f t="shared" si="223"/>
        <v>0</v>
      </c>
      <c r="V331" s="323">
        <f t="shared" si="244"/>
        <v>0</v>
      </c>
      <c r="W331" s="323">
        <f t="shared" si="245"/>
        <v>0</v>
      </c>
      <c r="X331" s="323">
        <f t="shared" si="246"/>
        <v>0</v>
      </c>
      <c r="Y331" s="323">
        <f t="shared" si="247"/>
        <v>0</v>
      </c>
      <c r="Z331" s="323">
        <f t="shared" si="228"/>
        <v>0</v>
      </c>
      <c r="AA331" s="323">
        <f t="shared" si="229"/>
        <v>0</v>
      </c>
      <c r="AB331" s="323">
        <f t="shared" si="248"/>
        <v>0</v>
      </c>
      <c r="AC331" s="323">
        <f t="shared" si="249"/>
        <v>0</v>
      </c>
      <c r="AD331" s="323">
        <f t="shared" si="230"/>
        <v>0</v>
      </c>
      <c r="AE331" s="323">
        <f t="shared" si="231"/>
        <v>0</v>
      </c>
      <c r="AF331" s="323">
        <f t="shared" si="224"/>
        <v>0</v>
      </c>
      <c r="AG331" s="323">
        <f t="shared" si="225"/>
        <v>0</v>
      </c>
      <c r="AH331" s="323">
        <f t="shared" si="250"/>
        <v>0</v>
      </c>
      <c r="AI331" s="323">
        <f t="shared" si="251"/>
        <v>0</v>
      </c>
      <c r="AJ331" s="323">
        <f t="shared" si="252"/>
        <v>0</v>
      </c>
      <c r="AK331" s="323">
        <f t="shared" si="253"/>
        <v>0</v>
      </c>
      <c r="AL331" s="323">
        <f t="shared" si="254"/>
        <v>0</v>
      </c>
      <c r="AM331" s="323">
        <f t="shared" si="255"/>
        <v>0</v>
      </c>
      <c r="AN331" s="323">
        <f t="shared" si="256"/>
        <v>0</v>
      </c>
      <c r="AO331" s="323">
        <f t="shared" si="257"/>
        <v>0</v>
      </c>
      <c r="AP331" s="323">
        <f t="shared" si="258"/>
        <v>0</v>
      </c>
      <c r="AQ331" s="323">
        <f t="shared" si="259"/>
        <v>0</v>
      </c>
      <c r="AR331" s="323">
        <f t="shared" si="232"/>
        <v>0</v>
      </c>
      <c r="AS331" s="323">
        <f t="shared" si="233"/>
        <v>0</v>
      </c>
      <c r="AT331" s="323">
        <f t="shared" si="260"/>
        <v>0</v>
      </c>
      <c r="AU331" s="323">
        <f t="shared" si="261"/>
        <v>0</v>
      </c>
      <c r="AV331" s="323">
        <f t="shared" si="262"/>
        <v>0</v>
      </c>
      <c r="AW331" s="323">
        <f t="shared" si="263"/>
        <v>0</v>
      </c>
      <c r="AX331" s="323">
        <f t="shared" si="234"/>
        <v>0</v>
      </c>
      <c r="AY331" s="323">
        <f t="shared" si="235"/>
        <v>0</v>
      </c>
      <c r="AZ331" s="323">
        <f t="shared" si="236"/>
        <v>0</v>
      </c>
      <c r="BA331" s="323">
        <f t="shared" si="237"/>
        <v>0</v>
      </c>
    </row>
    <row r="332" spans="1:53" s="320" customFormat="1" ht="16.5" customHeight="1">
      <c r="A332" s="63" t="str">
        <f t="array" ref="A332">IF(C332&lt;&gt;0,SUM(($C$11:C332&lt;&gt;0)*1),"")</f>
        <v/>
      </c>
      <c r="B332" s="321"/>
      <c r="C332" s="321"/>
      <c r="D332" s="321"/>
      <c r="E332" s="443"/>
      <c r="F332" s="377"/>
      <c r="G332" s="379"/>
      <c r="H332" s="379"/>
      <c r="I332" s="63" t="str">
        <f t="shared" si="264"/>
        <v/>
      </c>
      <c r="J332" s="323">
        <f t="shared" si="226"/>
        <v>0</v>
      </c>
      <c r="K332" s="323">
        <f t="shared" si="227"/>
        <v>0</v>
      </c>
      <c r="L332" s="323">
        <f t="shared" si="238"/>
        <v>0</v>
      </c>
      <c r="M332" s="323">
        <f t="shared" si="239"/>
        <v>0</v>
      </c>
      <c r="N332" s="323">
        <f t="shared" ref="N332:N355" si="265">IF($G332="1122",$F332,0)</f>
        <v>0</v>
      </c>
      <c r="O332" s="323">
        <f t="shared" ref="O332:O355" si="266">IF($H332="1122",$F332,0)</f>
        <v>0</v>
      </c>
      <c r="P332" s="323">
        <f t="shared" si="240"/>
        <v>0</v>
      </c>
      <c r="Q332" s="323">
        <f t="shared" si="241"/>
        <v>0</v>
      </c>
      <c r="R332" s="323">
        <f t="shared" si="242"/>
        <v>0</v>
      </c>
      <c r="S332" s="323">
        <f t="shared" si="243"/>
        <v>0</v>
      </c>
      <c r="T332" s="323">
        <f t="shared" si="222"/>
        <v>0</v>
      </c>
      <c r="U332" s="323">
        <f t="shared" si="223"/>
        <v>0</v>
      </c>
      <c r="V332" s="323">
        <f t="shared" si="244"/>
        <v>0</v>
      </c>
      <c r="W332" s="323">
        <f t="shared" si="245"/>
        <v>0</v>
      </c>
      <c r="X332" s="323">
        <f t="shared" si="246"/>
        <v>0</v>
      </c>
      <c r="Y332" s="323">
        <f t="shared" si="247"/>
        <v>0</v>
      </c>
      <c r="Z332" s="323">
        <f t="shared" si="228"/>
        <v>0</v>
      </c>
      <c r="AA332" s="323">
        <f t="shared" si="229"/>
        <v>0</v>
      </c>
      <c r="AB332" s="323">
        <f t="shared" si="248"/>
        <v>0</v>
      </c>
      <c r="AC332" s="323">
        <f t="shared" si="249"/>
        <v>0</v>
      </c>
      <c r="AD332" s="323">
        <f t="shared" si="230"/>
        <v>0</v>
      </c>
      <c r="AE332" s="323">
        <f t="shared" si="231"/>
        <v>0</v>
      </c>
      <c r="AF332" s="323">
        <f t="shared" ref="AF332:AF355" si="267">IF($G332="3412",$F332,0)</f>
        <v>0</v>
      </c>
      <c r="AG332" s="323">
        <f t="shared" ref="AG332:AG355" si="268">IF($H332="3412",$F332,0)</f>
        <v>0</v>
      </c>
      <c r="AH332" s="323">
        <f t="shared" si="250"/>
        <v>0</v>
      </c>
      <c r="AI332" s="323">
        <f t="shared" si="251"/>
        <v>0</v>
      </c>
      <c r="AJ332" s="323">
        <f t="shared" si="252"/>
        <v>0</v>
      </c>
      <c r="AK332" s="323">
        <f t="shared" si="253"/>
        <v>0</v>
      </c>
      <c r="AL332" s="323">
        <f t="shared" si="254"/>
        <v>0</v>
      </c>
      <c r="AM332" s="323">
        <f t="shared" si="255"/>
        <v>0</v>
      </c>
      <c r="AN332" s="323">
        <f t="shared" si="256"/>
        <v>0</v>
      </c>
      <c r="AO332" s="323">
        <f t="shared" si="257"/>
        <v>0</v>
      </c>
      <c r="AP332" s="323">
        <f t="shared" si="258"/>
        <v>0</v>
      </c>
      <c r="AQ332" s="323">
        <f t="shared" si="259"/>
        <v>0</v>
      </c>
      <c r="AR332" s="323">
        <f t="shared" si="232"/>
        <v>0</v>
      </c>
      <c r="AS332" s="323">
        <f t="shared" si="233"/>
        <v>0</v>
      </c>
      <c r="AT332" s="323">
        <f t="shared" si="260"/>
        <v>0</v>
      </c>
      <c r="AU332" s="323">
        <f t="shared" si="261"/>
        <v>0</v>
      </c>
      <c r="AV332" s="323">
        <f t="shared" si="262"/>
        <v>0</v>
      </c>
      <c r="AW332" s="323">
        <f t="shared" si="263"/>
        <v>0</v>
      </c>
      <c r="AX332" s="323">
        <f t="shared" si="234"/>
        <v>0</v>
      </c>
      <c r="AY332" s="323">
        <f t="shared" si="235"/>
        <v>0</v>
      </c>
      <c r="AZ332" s="323">
        <f t="shared" si="236"/>
        <v>0</v>
      </c>
      <c r="BA332" s="323">
        <f t="shared" si="237"/>
        <v>0</v>
      </c>
    </row>
    <row r="333" spans="1:53" s="320" customFormat="1" ht="16.5" customHeight="1">
      <c r="A333" s="63" t="str">
        <f t="array" ref="A333">IF(C333&lt;&gt;0,SUM(($C$11:C333&lt;&gt;0)*1),"")</f>
        <v/>
      </c>
      <c r="B333" s="321"/>
      <c r="C333" s="321"/>
      <c r="D333" s="321"/>
      <c r="E333" s="443"/>
      <c r="F333" s="377"/>
      <c r="G333" s="379"/>
      <c r="H333" s="379"/>
      <c r="I333" s="63" t="str">
        <f t="shared" si="264"/>
        <v/>
      </c>
      <c r="J333" s="323">
        <f t="shared" si="226"/>
        <v>0</v>
      </c>
      <c r="K333" s="323">
        <f t="shared" si="227"/>
        <v>0</v>
      </c>
      <c r="L333" s="323">
        <f t="shared" si="238"/>
        <v>0</v>
      </c>
      <c r="M333" s="323">
        <f t="shared" si="239"/>
        <v>0</v>
      </c>
      <c r="N333" s="323">
        <f t="shared" si="265"/>
        <v>0</v>
      </c>
      <c r="O333" s="323">
        <f t="shared" si="266"/>
        <v>0</v>
      </c>
      <c r="P333" s="323">
        <f t="shared" si="240"/>
        <v>0</v>
      </c>
      <c r="Q333" s="323">
        <f t="shared" si="241"/>
        <v>0</v>
      </c>
      <c r="R333" s="323">
        <f t="shared" si="242"/>
        <v>0</v>
      </c>
      <c r="S333" s="323">
        <f t="shared" si="243"/>
        <v>0</v>
      </c>
      <c r="T333" s="323">
        <f t="shared" si="222"/>
        <v>0</v>
      </c>
      <c r="U333" s="323">
        <f t="shared" si="223"/>
        <v>0</v>
      </c>
      <c r="V333" s="323">
        <f t="shared" si="244"/>
        <v>0</v>
      </c>
      <c r="W333" s="323">
        <f t="shared" si="245"/>
        <v>0</v>
      </c>
      <c r="X333" s="323">
        <f t="shared" si="246"/>
        <v>0</v>
      </c>
      <c r="Y333" s="323">
        <f t="shared" si="247"/>
        <v>0</v>
      </c>
      <c r="Z333" s="323">
        <f t="shared" si="228"/>
        <v>0</v>
      </c>
      <c r="AA333" s="323">
        <f t="shared" si="229"/>
        <v>0</v>
      </c>
      <c r="AB333" s="323">
        <f t="shared" si="248"/>
        <v>0</v>
      </c>
      <c r="AC333" s="323">
        <f t="shared" si="249"/>
        <v>0</v>
      </c>
      <c r="AD333" s="323">
        <f t="shared" si="230"/>
        <v>0</v>
      </c>
      <c r="AE333" s="323">
        <f t="shared" si="231"/>
        <v>0</v>
      </c>
      <c r="AF333" s="323">
        <f t="shared" si="267"/>
        <v>0</v>
      </c>
      <c r="AG333" s="323">
        <f t="shared" si="268"/>
        <v>0</v>
      </c>
      <c r="AH333" s="323">
        <f t="shared" si="250"/>
        <v>0</v>
      </c>
      <c r="AI333" s="323">
        <f t="shared" si="251"/>
        <v>0</v>
      </c>
      <c r="AJ333" s="323">
        <f t="shared" si="252"/>
        <v>0</v>
      </c>
      <c r="AK333" s="323">
        <f t="shared" si="253"/>
        <v>0</v>
      </c>
      <c r="AL333" s="323">
        <f t="shared" si="254"/>
        <v>0</v>
      </c>
      <c r="AM333" s="323">
        <f t="shared" si="255"/>
        <v>0</v>
      </c>
      <c r="AN333" s="323">
        <f t="shared" si="256"/>
        <v>0</v>
      </c>
      <c r="AO333" s="323">
        <f t="shared" si="257"/>
        <v>0</v>
      </c>
      <c r="AP333" s="323">
        <f t="shared" si="258"/>
        <v>0</v>
      </c>
      <c r="AQ333" s="323">
        <f t="shared" si="259"/>
        <v>0</v>
      </c>
      <c r="AR333" s="323">
        <f t="shared" si="232"/>
        <v>0</v>
      </c>
      <c r="AS333" s="323">
        <f t="shared" si="233"/>
        <v>0</v>
      </c>
      <c r="AT333" s="323">
        <f t="shared" si="260"/>
        <v>0</v>
      </c>
      <c r="AU333" s="323">
        <f t="shared" si="261"/>
        <v>0</v>
      </c>
      <c r="AV333" s="323">
        <f t="shared" si="262"/>
        <v>0</v>
      </c>
      <c r="AW333" s="323">
        <f t="shared" si="263"/>
        <v>0</v>
      </c>
      <c r="AX333" s="323">
        <f t="shared" si="234"/>
        <v>0</v>
      </c>
      <c r="AY333" s="323">
        <f t="shared" si="235"/>
        <v>0</v>
      </c>
      <c r="AZ333" s="323">
        <f t="shared" si="236"/>
        <v>0</v>
      </c>
      <c r="BA333" s="323">
        <f t="shared" si="237"/>
        <v>0</v>
      </c>
    </row>
    <row r="334" spans="1:53" s="320" customFormat="1" ht="16.5" customHeight="1">
      <c r="A334" s="63" t="str">
        <f t="array" ref="A334">IF(C334&lt;&gt;0,SUM(($C$11:C334&lt;&gt;0)*1),"")</f>
        <v/>
      </c>
      <c r="B334" s="321"/>
      <c r="C334" s="321"/>
      <c r="D334" s="321"/>
      <c r="E334" s="443"/>
      <c r="F334" s="377"/>
      <c r="G334" s="379"/>
      <c r="H334" s="379"/>
      <c r="I334" s="63" t="str">
        <f t="shared" si="264"/>
        <v/>
      </c>
      <c r="J334" s="323">
        <f t="shared" si="226"/>
        <v>0</v>
      </c>
      <c r="K334" s="323">
        <f t="shared" si="227"/>
        <v>0</v>
      </c>
      <c r="L334" s="323">
        <f t="shared" si="238"/>
        <v>0</v>
      </c>
      <c r="M334" s="323">
        <f t="shared" si="239"/>
        <v>0</v>
      </c>
      <c r="N334" s="323">
        <f t="shared" si="265"/>
        <v>0</v>
      </c>
      <c r="O334" s="323">
        <f t="shared" si="266"/>
        <v>0</v>
      </c>
      <c r="P334" s="323">
        <f t="shared" si="240"/>
        <v>0</v>
      </c>
      <c r="Q334" s="323">
        <f t="shared" si="241"/>
        <v>0</v>
      </c>
      <c r="R334" s="323">
        <f t="shared" si="242"/>
        <v>0</v>
      </c>
      <c r="S334" s="323">
        <f t="shared" si="243"/>
        <v>0</v>
      </c>
      <c r="T334" s="323">
        <f t="shared" si="222"/>
        <v>0</v>
      </c>
      <c r="U334" s="323">
        <f t="shared" si="223"/>
        <v>0</v>
      </c>
      <c r="V334" s="323">
        <f t="shared" si="244"/>
        <v>0</v>
      </c>
      <c r="W334" s="323">
        <f t="shared" si="245"/>
        <v>0</v>
      </c>
      <c r="X334" s="323">
        <f t="shared" si="246"/>
        <v>0</v>
      </c>
      <c r="Y334" s="323">
        <f t="shared" si="247"/>
        <v>0</v>
      </c>
      <c r="Z334" s="323">
        <f t="shared" si="228"/>
        <v>0</v>
      </c>
      <c r="AA334" s="323">
        <f t="shared" si="229"/>
        <v>0</v>
      </c>
      <c r="AB334" s="323">
        <f t="shared" si="248"/>
        <v>0</v>
      </c>
      <c r="AC334" s="323">
        <f t="shared" si="249"/>
        <v>0</v>
      </c>
      <c r="AD334" s="323">
        <f t="shared" si="230"/>
        <v>0</v>
      </c>
      <c r="AE334" s="323">
        <f t="shared" si="231"/>
        <v>0</v>
      </c>
      <c r="AF334" s="323">
        <f t="shared" si="267"/>
        <v>0</v>
      </c>
      <c r="AG334" s="323">
        <f t="shared" si="268"/>
        <v>0</v>
      </c>
      <c r="AH334" s="323">
        <f t="shared" si="250"/>
        <v>0</v>
      </c>
      <c r="AI334" s="323">
        <f t="shared" si="251"/>
        <v>0</v>
      </c>
      <c r="AJ334" s="323">
        <f t="shared" si="252"/>
        <v>0</v>
      </c>
      <c r="AK334" s="323">
        <f t="shared" si="253"/>
        <v>0</v>
      </c>
      <c r="AL334" s="323">
        <f t="shared" si="254"/>
        <v>0</v>
      </c>
      <c r="AM334" s="323">
        <f t="shared" si="255"/>
        <v>0</v>
      </c>
      <c r="AN334" s="323">
        <f t="shared" si="256"/>
        <v>0</v>
      </c>
      <c r="AO334" s="323">
        <f t="shared" si="257"/>
        <v>0</v>
      </c>
      <c r="AP334" s="323">
        <f t="shared" si="258"/>
        <v>0</v>
      </c>
      <c r="AQ334" s="323">
        <f t="shared" si="259"/>
        <v>0</v>
      </c>
      <c r="AR334" s="323">
        <f t="shared" si="232"/>
        <v>0</v>
      </c>
      <c r="AS334" s="323">
        <f t="shared" si="233"/>
        <v>0</v>
      </c>
      <c r="AT334" s="323">
        <f t="shared" si="260"/>
        <v>0</v>
      </c>
      <c r="AU334" s="323">
        <f t="shared" si="261"/>
        <v>0</v>
      </c>
      <c r="AV334" s="323">
        <f t="shared" si="262"/>
        <v>0</v>
      </c>
      <c r="AW334" s="323">
        <f t="shared" si="263"/>
        <v>0</v>
      </c>
      <c r="AX334" s="323">
        <f t="shared" si="234"/>
        <v>0</v>
      </c>
      <c r="AY334" s="323">
        <f t="shared" si="235"/>
        <v>0</v>
      </c>
      <c r="AZ334" s="323">
        <f t="shared" si="236"/>
        <v>0</v>
      </c>
      <c r="BA334" s="323">
        <f t="shared" si="237"/>
        <v>0</v>
      </c>
    </row>
    <row r="335" spans="1:53" s="320" customFormat="1" ht="16.5" customHeight="1">
      <c r="A335" s="63" t="str">
        <f t="array" ref="A335">IF(C335&lt;&gt;0,SUM(($C$11:C335&lt;&gt;0)*1),"")</f>
        <v/>
      </c>
      <c r="B335" s="321"/>
      <c r="C335" s="321"/>
      <c r="D335" s="321"/>
      <c r="E335" s="443"/>
      <c r="F335" s="377"/>
      <c r="G335" s="379"/>
      <c r="H335" s="379"/>
      <c r="I335" s="63" t="str">
        <f t="shared" si="264"/>
        <v/>
      </c>
      <c r="J335" s="323">
        <f t="shared" si="226"/>
        <v>0</v>
      </c>
      <c r="K335" s="323">
        <f t="shared" si="227"/>
        <v>0</v>
      </c>
      <c r="L335" s="323">
        <f t="shared" si="238"/>
        <v>0</v>
      </c>
      <c r="M335" s="323">
        <f t="shared" si="239"/>
        <v>0</v>
      </c>
      <c r="N335" s="323">
        <f t="shared" si="265"/>
        <v>0</v>
      </c>
      <c r="O335" s="323">
        <f t="shared" si="266"/>
        <v>0</v>
      </c>
      <c r="P335" s="323">
        <f t="shared" si="240"/>
        <v>0</v>
      </c>
      <c r="Q335" s="323">
        <f t="shared" si="241"/>
        <v>0</v>
      </c>
      <c r="R335" s="323">
        <f t="shared" si="242"/>
        <v>0</v>
      </c>
      <c r="S335" s="323">
        <f t="shared" si="243"/>
        <v>0</v>
      </c>
      <c r="T335" s="323">
        <f t="shared" si="222"/>
        <v>0</v>
      </c>
      <c r="U335" s="323">
        <f t="shared" si="223"/>
        <v>0</v>
      </c>
      <c r="V335" s="323">
        <f t="shared" si="244"/>
        <v>0</v>
      </c>
      <c r="W335" s="323">
        <f t="shared" si="245"/>
        <v>0</v>
      </c>
      <c r="X335" s="323">
        <f t="shared" si="246"/>
        <v>0</v>
      </c>
      <c r="Y335" s="323">
        <f t="shared" si="247"/>
        <v>0</v>
      </c>
      <c r="Z335" s="323">
        <f t="shared" si="228"/>
        <v>0</v>
      </c>
      <c r="AA335" s="323">
        <f t="shared" si="229"/>
        <v>0</v>
      </c>
      <c r="AB335" s="323">
        <f t="shared" si="248"/>
        <v>0</v>
      </c>
      <c r="AC335" s="323">
        <f t="shared" si="249"/>
        <v>0</v>
      </c>
      <c r="AD335" s="323">
        <f t="shared" si="230"/>
        <v>0</v>
      </c>
      <c r="AE335" s="323">
        <f t="shared" si="231"/>
        <v>0</v>
      </c>
      <c r="AF335" s="323">
        <f t="shared" si="267"/>
        <v>0</v>
      </c>
      <c r="AG335" s="323">
        <f t="shared" si="268"/>
        <v>0</v>
      </c>
      <c r="AH335" s="323">
        <f t="shared" si="250"/>
        <v>0</v>
      </c>
      <c r="AI335" s="323">
        <f t="shared" si="251"/>
        <v>0</v>
      </c>
      <c r="AJ335" s="323">
        <f t="shared" si="252"/>
        <v>0</v>
      </c>
      <c r="AK335" s="323">
        <f t="shared" si="253"/>
        <v>0</v>
      </c>
      <c r="AL335" s="323">
        <f t="shared" si="254"/>
        <v>0</v>
      </c>
      <c r="AM335" s="323">
        <f t="shared" si="255"/>
        <v>0</v>
      </c>
      <c r="AN335" s="323">
        <f t="shared" si="256"/>
        <v>0</v>
      </c>
      <c r="AO335" s="323">
        <f t="shared" si="257"/>
        <v>0</v>
      </c>
      <c r="AP335" s="323">
        <f t="shared" si="258"/>
        <v>0</v>
      </c>
      <c r="AQ335" s="323">
        <f t="shared" si="259"/>
        <v>0</v>
      </c>
      <c r="AR335" s="323">
        <f t="shared" si="232"/>
        <v>0</v>
      </c>
      <c r="AS335" s="323">
        <f t="shared" si="233"/>
        <v>0</v>
      </c>
      <c r="AT335" s="323">
        <f t="shared" si="260"/>
        <v>0</v>
      </c>
      <c r="AU335" s="323">
        <f t="shared" si="261"/>
        <v>0</v>
      </c>
      <c r="AV335" s="323">
        <f t="shared" si="262"/>
        <v>0</v>
      </c>
      <c r="AW335" s="323">
        <f t="shared" si="263"/>
        <v>0</v>
      </c>
      <c r="AX335" s="323">
        <f t="shared" si="234"/>
        <v>0</v>
      </c>
      <c r="AY335" s="323">
        <f t="shared" si="235"/>
        <v>0</v>
      </c>
      <c r="AZ335" s="323">
        <f t="shared" si="236"/>
        <v>0</v>
      </c>
      <c r="BA335" s="323">
        <f t="shared" si="237"/>
        <v>0</v>
      </c>
    </row>
    <row r="336" spans="1:53" s="320" customFormat="1" ht="16.5" customHeight="1">
      <c r="A336" s="63" t="str">
        <f t="array" ref="A336">IF(C336&lt;&gt;0,SUM(($C$11:C336&lt;&gt;0)*1),"")</f>
        <v/>
      </c>
      <c r="B336" s="321"/>
      <c r="C336" s="321"/>
      <c r="D336" s="321"/>
      <c r="E336" s="443"/>
      <c r="F336" s="377"/>
      <c r="G336" s="379"/>
      <c r="H336" s="379"/>
      <c r="I336" s="63" t="str">
        <f t="shared" si="264"/>
        <v/>
      </c>
      <c r="J336" s="323">
        <f t="shared" si="226"/>
        <v>0</v>
      </c>
      <c r="K336" s="323">
        <f t="shared" si="227"/>
        <v>0</v>
      </c>
      <c r="L336" s="323">
        <f t="shared" si="238"/>
        <v>0</v>
      </c>
      <c r="M336" s="323">
        <f t="shared" si="239"/>
        <v>0</v>
      </c>
      <c r="N336" s="323">
        <f t="shared" si="265"/>
        <v>0</v>
      </c>
      <c r="O336" s="323">
        <f t="shared" si="266"/>
        <v>0</v>
      </c>
      <c r="P336" s="323">
        <f t="shared" si="240"/>
        <v>0</v>
      </c>
      <c r="Q336" s="323">
        <f t="shared" si="241"/>
        <v>0</v>
      </c>
      <c r="R336" s="323">
        <f t="shared" si="242"/>
        <v>0</v>
      </c>
      <c r="S336" s="323">
        <f t="shared" si="243"/>
        <v>0</v>
      </c>
      <c r="T336" s="323">
        <f t="shared" si="222"/>
        <v>0</v>
      </c>
      <c r="U336" s="323">
        <f t="shared" si="223"/>
        <v>0</v>
      </c>
      <c r="V336" s="323">
        <f t="shared" si="244"/>
        <v>0</v>
      </c>
      <c r="W336" s="323">
        <f t="shared" si="245"/>
        <v>0</v>
      </c>
      <c r="X336" s="323">
        <f t="shared" si="246"/>
        <v>0</v>
      </c>
      <c r="Y336" s="323">
        <f t="shared" si="247"/>
        <v>0</v>
      </c>
      <c r="Z336" s="323">
        <f t="shared" si="228"/>
        <v>0</v>
      </c>
      <c r="AA336" s="323">
        <f t="shared" si="229"/>
        <v>0</v>
      </c>
      <c r="AB336" s="323">
        <f t="shared" si="248"/>
        <v>0</v>
      </c>
      <c r="AC336" s="323">
        <f t="shared" si="249"/>
        <v>0</v>
      </c>
      <c r="AD336" s="323">
        <f t="shared" si="230"/>
        <v>0</v>
      </c>
      <c r="AE336" s="323">
        <f t="shared" si="231"/>
        <v>0</v>
      </c>
      <c r="AF336" s="323">
        <f t="shared" si="267"/>
        <v>0</v>
      </c>
      <c r="AG336" s="323">
        <f t="shared" si="268"/>
        <v>0</v>
      </c>
      <c r="AH336" s="323">
        <f t="shared" si="250"/>
        <v>0</v>
      </c>
      <c r="AI336" s="323">
        <f t="shared" si="251"/>
        <v>0</v>
      </c>
      <c r="AJ336" s="323">
        <f t="shared" si="252"/>
        <v>0</v>
      </c>
      <c r="AK336" s="323">
        <f t="shared" si="253"/>
        <v>0</v>
      </c>
      <c r="AL336" s="323">
        <f t="shared" si="254"/>
        <v>0</v>
      </c>
      <c r="AM336" s="323">
        <f t="shared" si="255"/>
        <v>0</v>
      </c>
      <c r="AN336" s="323">
        <f t="shared" si="256"/>
        <v>0</v>
      </c>
      <c r="AO336" s="323">
        <f t="shared" si="257"/>
        <v>0</v>
      </c>
      <c r="AP336" s="323">
        <f t="shared" si="258"/>
        <v>0</v>
      </c>
      <c r="AQ336" s="323">
        <f t="shared" si="259"/>
        <v>0</v>
      </c>
      <c r="AR336" s="323">
        <f t="shared" si="232"/>
        <v>0</v>
      </c>
      <c r="AS336" s="323">
        <f t="shared" si="233"/>
        <v>0</v>
      </c>
      <c r="AT336" s="323">
        <f t="shared" si="260"/>
        <v>0</v>
      </c>
      <c r="AU336" s="323">
        <f t="shared" si="261"/>
        <v>0</v>
      </c>
      <c r="AV336" s="323">
        <f t="shared" si="262"/>
        <v>0</v>
      </c>
      <c r="AW336" s="323">
        <f t="shared" si="263"/>
        <v>0</v>
      </c>
      <c r="AX336" s="323">
        <f t="shared" si="234"/>
        <v>0</v>
      </c>
      <c r="AY336" s="323">
        <f t="shared" si="235"/>
        <v>0</v>
      </c>
      <c r="AZ336" s="323">
        <f t="shared" si="236"/>
        <v>0</v>
      </c>
      <c r="BA336" s="323">
        <f t="shared" si="237"/>
        <v>0</v>
      </c>
    </row>
    <row r="337" spans="1:53" s="320" customFormat="1" ht="16.5" customHeight="1">
      <c r="A337" s="63" t="str">
        <f t="array" ref="A337">IF(C337&lt;&gt;0,SUM(($C$11:C337&lt;&gt;0)*1),"")</f>
        <v/>
      </c>
      <c r="B337" s="321"/>
      <c r="C337" s="321"/>
      <c r="D337" s="321"/>
      <c r="E337" s="443"/>
      <c r="F337" s="377"/>
      <c r="G337" s="379"/>
      <c r="H337" s="379"/>
      <c r="I337" s="63" t="str">
        <f t="shared" si="264"/>
        <v/>
      </c>
      <c r="J337" s="323">
        <f t="shared" si="226"/>
        <v>0</v>
      </c>
      <c r="K337" s="323">
        <f t="shared" si="227"/>
        <v>0</v>
      </c>
      <c r="L337" s="323">
        <f t="shared" si="238"/>
        <v>0</v>
      </c>
      <c r="M337" s="323">
        <f t="shared" si="239"/>
        <v>0</v>
      </c>
      <c r="N337" s="323">
        <f t="shared" si="265"/>
        <v>0</v>
      </c>
      <c r="O337" s="323">
        <f t="shared" si="266"/>
        <v>0</v>
      </c>
      <c r="P337" s="323">
        <f t="shared" si="240"/>
        <v>0</v>
      </c>
      <c r="Q337" s="323">
        <f t="shared" si="241"/>
        <v>0</v>
      </c>
      <c r="R337" s="323">
        <f t="shared" si="242"/>
        <v>0</v>
      </c>
      <c r="S337" s="323">
        <f t="shared" si="243"/>
        <v>0</v>
      </c>
      <c r="T337" s="323">
        <f t="shared" si="222"/>
        <v>0</v>
      </c>
      <c r="U337" s="323">
        <f t="shared" si="223"/>
        <v>0</v>
      </c>
      <c r="V337" s="323">
        <f t="shared" si="244"/>
        <v>0</v>
      </c>
      <c r="W337" s="323">
        <f t="shared" si="245"/>
        <v>0</v>
      </c>
      <c r="X337" s="323">
        <f t="shared" si="246"/>
        <v>0</v>
      </c>
      <c r="Y337" s="323">
        <f t="shared" si="247"/>
        <v>0</v>
      </c>
      <c r="Z337" s="323">
        <f t="shared" si="228"/>
        <v>0</v>
      </c>
      <c r="AA337" s="323">
        <f t="shared" si="229"/>
        <v>0</v>
      </c>
      <c r="AB337" s="323">
        <f t="shared" si="248"/>
        <v>0</v>
      </c>
      <c r="AC337" s="323">
        <f t="shared" si="249"/>
        <v>0</v>
      </c>
      <c r="AD337" s="323">
        <f t="shared" si="230"/>
        <v>0</v>
      </c>
      <c r="AE337" s="323">
        <f t="shared" si="231"/>
        <v>0</v>
      </c>
      <c r="AF337" s="323">
        <f t="shared" si="267"/>
        <v>0</v>
      </c>
      <c r="AG337" s="323">
        <f t="shared" si="268"/>
        <v>0</v>
      </c>
      <c r="AH337" s="323">
        <f t="shared" si="250"/>
        <v>0</v>
      </c>
      <c r="AI337" s="323">
        <f t="shared" si="251"/>
        <v>0</v>
      </c>
      <c r="AJ337" s="323">
        <f t="shared" si="252"/>
        <v>0</v>
      </c>
      <c r="AK337" s="323">
        <f t="shared" si="253"/>
        <v>0</v>
      </c>
      <c r="AL337" s="323">
        <f t="shared" si="254"/>
        <v>0</v>
      </c>
      <c r="AM337" s="323">
        <f t="shared" si="255"/>
        <v>0</v>
      </c>
      <c r="AN337" s="323">
        <f t="shared" si="256"/>
        <v>0</v>
      </c>
      <c r="AO337" s="323">
        <f t="shared" si="257"/>
        <v>0</v>
      </c>
      <c r="AP337" s="323">
        <f t="shared" si="258"/>
        <v>0</v>
      </c>
      <c r="AQ337" s="323">
        <f t="shared" si="259"/>
        <v>0</v>
      </c>
      <c r="AR337" s="323">
        <f t="shared" si="232"/>
        <v>0</v>
      </c>
      <c r="AS337" s="323">
        <f t="shared" si="233"/>
        <v>0</v>
      </c>
      <c r="AT337" s="323">
        <f t="shared" si="260"/>
        <v>0</v>
      </c>
      <c r="AU337" s="323">
        <f t="shared" si="261"/>
        <v>0</v>
      </c>
      <c r="AV337" s="323">
        <f t="shared" si="262"/>
        <v>0</v>
      </c>
      <c r="AW337" s="323">
        <f t="shared" si="263"/>
        <v>0</v>
      </c>
      <c r="AX337" s="323">
        <f t="shared" si="234"/>
        <v>0</v>
      </c>
      <c r="AY337" s="323">
        <f t="shared" si="235"/>
        <v>0</v>
      </c>
      <c r="AZ337" s="323">
        <f t="shared" si="236"/>
        <v>0</v>
      </c>
      <c r="BA337" s="323">
        <f t="shared" si="237"/>
        <v>0</v>
      </c>
    </row>
    <row r="338" spans="1:53" s="320" customFormat="1" ht="16.5" customHeight="1">
      <c r="A338" s="63" t="str">
        <f t="array" ref="A338">IF(C338&lt;&gt;0,SUM(($C$11:C338&lt;&gt;0)*1),"")</f>
        <v/>
      </c>
      <c r="B338" s="321"/>
      <c r="C338" s="321"/>
      <c r="D338" s="321"/>
      <c r="E338" s="443"/>
      <c r="F338" s="377"/>
      <c r="G338" s="379"/>
      <c r="H338" s="379"/>
      <c r="I338" s="63" t="str">
        <f t="shared" si="264"/>
        <v/>
      </c>
      <c r="J338" s="323">
        <f t="shared" si="226"/>
        <v>0</v>
      </c>
      <c r="K338" s="323">
        <f t="shared" si="227"/>
        <v>0</v>
      </c>
      <c r="L338" s="323">
        <f t="shared" si="238"/>
        <v>0</v>
      </c>
      <c r="M338" s="323">
        <f t="shared" si="239"/>
        <v>0</v>
      </c>
      <c r="N338" s="323">
        <f t="shared" si="265"/>
        <v>0</v>
      </c>
      <c r="O338" s="323">
        <f t="shared" si="266"/>
        <v>0</v>
      </c>
      <c r="P338" s="323">
        <f t="shared" si="240"/>
        <v>0</v>
      </c>
      <c r="Q338" s="323">
        <f t="shared" si="241"/>
        <v>0</v>
      </c>
      <c r="R338" s="323">
        <f t="shared" si="242"/>
        <v>0</v>
      </c>
      <c r="S338" s="323">
        <f t="shared" si="243"/>
        <v>0</v>
      </c>
      <c r="T338" s="323">
        <f t="shared" si="222"/>
        <v>0</v>
      </c>
      <c r="U338" s="323">
        <f t="shared" si="223"/>
        <v>0</v>
      </c>
      <c r="V338" s="323">
        <f t="shared" si="244"/>
        <v>0</v>
      </c>
      <c r="W338" s="323">
        <f t="shared" si="245"/>
        <v>0</v>
      </c>
      <c r="X338" s="323">
        <f t="shared" si="246"/>
        <v>0</v>
      </c>
      <c r="Y338" s="323">
        <f t="shared" si="247"/>
        <v>0</v>
      </c>
      <c r="Z338" s="323">
        <f t="shared" si="228"/>
        <v>0</v>
      </c>
      <c r="AA338" s="323">
        <f t="shared" si="229"/>
        <v>0</v>
      </c>
      <c r="AB338" s="323">
        <f t="shared" si="248"/>
        <v>0</v>
      </c>
      <c r="AC338" s="323">
        <f t="shared" si="249"/>
        <v>0</v>
      </c>
      <c r="AD338" s="323">
        <f t="shared" si="230"/>
        <v>0</v>
      </c>
      <c r="AE338" s="323">
        <f t="shared" si="231"/>
        <v>0</v>
      </c>
      <c r="AF338" s="323">
        <f t="shared" si="267"/>
        <v>0</v>
      </c>
      <c r="AG338" s="323">
        <f t="shared" si="268"/>
        <v>0</v>
      </c>
      <c r="AH338" s="323">
        <f t="shared" si="250"/>
        <v>0</v>
      </c>
      <c r="AI338" s="323">
        <f t="shared" si="251"/>
        <v>0</v>
      </c>
      <c r="AJ338" s="323">
        <f t="shared" si="252"/>
        <v>0</v>
      </c>
      <c r="AK338" s="323">
        <f t="shared" si="253"/>
        <v>0</v>
      </c>
      <c r="AL338" s="323">
        <f t="shared" si="254"/>
        <v>0</v>
      </c>
      <c r="AM338" s="323">
        <f t="shared" si="255"/>
        <v>0</v>
      </c>
      <c r="AN338" s="323">
        <f t="shared" si="256"/>
        <v>0</v>
      </c>
      <c r="AO338" s="323">
        <f t="shared" si="257"/>
        <v>0</v>
      </c>
      <c r="AP338" s="323">
        <f t="shared" si="258"/>
        <v>0</v>
      </c>
      <c r="AQ338" s="323">
        <f t="shared" si="259"/>
        <v>0</v>
      </c>
      <c r="AR338" s="323">
        <f t="shared" si="232"/>
        <v>0</v>
      </c>
      <c r="AS338" s="323">
        <f t="shared" si="233"/>
        <v>0</v>
      </c>
      <c r="AT338" s="323">
        <f t="shared" si="260"/>
        <v>0</v>
      </c>
      <c r="AU338" s="323">
        <f t="shared" si="261"/>
        <v>0</v>
      </c>
      <c r="AV338" s="323">
        <f t="shared" si="262"/>
        <v>0</v>
      </c>
      <c r="AW338" s="323">
        <f t="shared" si="263"/>
        <v>0</v>
      </c>
      <c r="AX338" s="323">
        <f t="shared" si="234"/>
        <v>0</v>
      </c>
      <c r="AY338" s="323">
        <f t="shared" si="235"/>
        <v>0</v>
      </c>
      <c r="AZ338" s="323">
        <f t="shared" si="236"/>
        <v>0</v>
      </c>
      <c r="BA338" s="323">
        <f t="shared" si="237"/>
        <v>0</v>
      </c>
    </row>
    <row r="339" spans="1:53" s="320" customFormat="1" ht="16.5" customHeight="1">
      <c r="A339" s="63" t="str">
        <f t="array" ref="A339">IF(C339&lt;&gt;0,SUM(($C$11:C339&lt;&gt;0)*1),"")</f>
        <v/>
      </c>
      <c r="B339" s="321"/>
      <c r="C339" s="321"/>
      <c r="D339" s="321"/>
      <c r="E339" s="443"/>
      <c r="F339" s="377"/>
      <c r="G339" s="379"/>
      <c r="H339" s="379"/>
      <c r="I339" s="63" t="str">
        <f t="shared" si="264"/>
        <v/>
      </c>
      <c r="J339" s="323">
        <f t="shared" si="226"/>
        <v>0</v>
      </c>
      <c r="K339" s="323">
        <f t="shared" si="227"/>
        <v>0</v>
      </c>
      <c r="L339" s="323">
        <f t="shared" si="238"/>
        <v>0</v>
      </c>
      <c r="M339" s="323">
        <f t="shared" si="239"/>
        <v>0</v>
      </c>
      <c r="N339" s="323">
        <f t="shared" si="265"/>
        <v>0</v>
      </c>
      <c r="O339" s="323">
        <f t="shared" si="266"/>
        <v>0</v>
      </c>
      <c r="P339" s="323">
        <f t="shared" si="240"/>
        <v>0</v>
      </c>
      <c r="Q339" s="323">
        <f t="shared" si="241"/>
        <v>0</v>
      </c>
      <c r="R339" s="323">
        <f t="shared" si="242"/>
        <v>0</v>
      </c>
      <c r="S339" s="323">
        <f t="shared" si="243"/>
        <v>0</v>
      </c>
      <c r="T339" s="323">
        <f t="shared" si="222"/>
        <v>0</v>
      </c>
      <c r="U339" s="323">
        <f t="shared" si="223"/>
        <v>0</v>
      </c>
      <c r="V339" s="323">
        <f t="shared" si="244"/>
        <v>0</v>
      </c>
      <c r="W339" s="323">
        <f t="shared" si="245"/>
        <v>0</v>
      </c>
      <c r="X339" s="323">
        <f t="shared" si="246"/>
        <v>0</v>
      </c>
      <c r="Y339" s="323">
        <f t="shared" si="247"/>
        <v>0</v>
      </c>
      <c r="Z339" s="323">
        <f t="shared" si="228"/>
        <v>0</v>
      </c>
      <c r="AA339" s="323">
        <f t="shared" si="229"/>
        <v>0</v>
      </c>
      <c r="AB339" s="323">
        <f t="shared" si="248"/>
        <v>0</v>
      </c>
      <c r="AC339" s="323">
        <f t="shared" si="249"/>
        <v>0</v>
      </c>
      <c r="AD339" s="323">
        <f t="shared" si="230"/>
        <v>0</v>
      </c>
      <c r="AE339" s="323">
        <f t="shared" si="231"/>
        <v>0</v>
      </c>
      <c r="AF339" s="323">
        <f t="shared" si="267"/>
        <v>0</v>
      </c>
      <c r="AG339" s="323">
        <f t="shared" si="268"/>
        <v>0</v>
      </c>
      <c r="AH339" s="323">
        <f t="shared" si="250"/>
        <v>0</v>
      </c>
      <c r="AI339" s="323">
        <f t="shared" si="251"/>
        <v>0</v>
      </c>
      <c r="AJ339" s="323">
        <f t="shared" si="252"/>
        <v>0</v>
      </c>
      <c r="AK339" s="323">
        <f t="shared" si="253"/>
        <v>0</v>
      </c>
      <c r="AL339" s="323">
        <f t="shared" si="254"/>
        <v>0</v>
      </c>
      <c r="AM339" s="323">
        <f t="shared" si="255"/>
        <v>0</v>
      </c>
      <c r="AN339" s="323">
        <f t="shared" si="256"/>
        <v>0</v>
      </c>
      <c r="AO339" s="323">
        <f t="shared" si="257"/>
        <v>0</v>
      </c>
      <c r="AP339" s="323">
        <f t="shared" si="258"/>
        <v>0</v>
      </c>
      <c r="AQ339" s="323">
        <f t="shared" si="259"/>
        <v>0</v>
      </c>
      <c r="AR339" s="323">
        <f t="shared" si="232"/>
        <v>0</v>
      </c>
      <c r="AS339" s="323">
        <f t="shared" si="233"/>
        <v>0</v>
      </c>
      <c r="AT339" s="323">
        <f t="shared" si="260"/>
        <v>0</v>
      </c>
      <c r="AU339" s="323">
        <f t="shared" si="261"/>
        <v>0</v>
      </c>
      <c r="AV339" s="323">
        <f t="shared" si="262"/>
        <v>0</v>
      </c>
      <c r="AW339" s="323">
        <f t="shared" si="263"/>
        <v>0</v>
      </c>
      <c r="AX339" s="323">
        <f t="shared" si="234"/>
        <v>0</v>
      </c>
      <c r="AY339" s="323">
        <f t="shared" si="235"/>
        <v>0</v>
      </c>
      <c r="AZ339" s="323">
        <f t="shared" si="236"/>
        <v>0</v>
      </c>
      <c r="BA339" s="323">
        <f t="shared" si="237"/>
        <v>0</v>
      </c>
    </row>
    <row r="340" spans="1:53" s="320" customFormat="1" ht="16.5" customHeight="1">
      <c r="A340" s="63" t="str">
        <f t="array" ref="A340">IF(C340&lt;&gt;0,SUM(($C$11:C340&lt;&gt;0)*1),"")</f>
        <v/>
      </c>
      <c r="B340" s="321"/>
      <c r="C340" s="321"/>
      <c r="D340" s="321"/>
      <c r="E340" s="443"/>
      <c r="F340" s="377"/>
      <c r="G340" s="379"/>
      <c r="H340" s="379"/>
      <c r="I340" s="63" t="str">
        <f t="shared" si="264"/>
        <v/>
      </c>
      <c r="J340" s="323">
        <f t="shared" si="226"/>
        <v>0</v>
      </c>
      <c r="K340" s="323">
        <f t="shared" si="227"/>
        <v>0</v>
      </c>
      <c r="L340" s="323">
        <f t="shared" si="238"/>
        <v>0</v>
      </c>
      <c r="M340" s="323">
        <f t="shared" si="239"/>
        <v>0</v>
      </c>
      <c r="N340" s="323">
        <f t="shared" si="265"/>
        <v>0</v>
      </c>
      <c r="O340" s="323">
        <f t="shared" si="266"/>
        <v>0</v>
      </c>
      <c r="P340" s="323">
        <f t="shared" si="240"/>
        <v>0</v>
      </c>
      <c r="Q340" s="323">
        <f t="shared" si="241"/>
        <v>0</v>
      </c>
      <c r="R340" s="323">
        <f t="shared" si="242"/>
        <v>0</v>
      </c>
      <c r="S340" s="323">
        <f t="shared" si="243"/>
        <v>0</v>
      </c>
      <c r="T340" s="323">
        <f t="shared" si="222"/>
        <v>0</v>
      </c>
      <c r="U340" s="323">
        <f t="shared" si="223"/>
        <v>0</v>
      </c>
      <c r="V340" s="323">
        <f t="shared" si="244"/>
        <v>0</v>
      </c>
      <c r="W340" s="323">
        <f t="shared" si="245"/>
        <v>0</v>
      </c>
      <c r="X340" s="323">
        <f t="shared" si="246"/>
        <v>0</v>
      </c>
      <c r="Y340" s="323">
        <f t="shared" si="247"/>
        <v>0</v>
      </c>
      <c r="Z340" s="323">
        <f t="shared" si="228"/>
        <v>0</v>
      </c>
      <c r="AA340" s="323">
        <f t="shared" si="229"/>
        <v>0</v>
      </c>
      <c r="AB340" s="323">
        <f t="shared" si="248"/>
        <v>0</v>
      </c>
      <c r="AC340" s="323">
        <f t="shared" si="249"/>
        <v>0</v>
      </c>
      <c r="AD340" s="323">
        <f t="shared" si="230"/>
        <v>0</v>
      </c>
      <c r="AE340" s="323">
        <f t="shared" si="231"/>
        <v>0</v>
      </c>
      <c r="AF340" s="323">
        <f t="shared" si="267"/>
        <v>0</v>
      </c>
      <c r="AG340" s="323">
        <f t="shared" si="268"/>
        <v>0</v>
      </c>
      <c r="AH340" s="323">
        <f t="shared" si="250"/>
        <v>0</v>
      </c>
      <c r="AI340" s="323">
        <f t="shared" si="251"/>
        <v>0</v>
      </c>
      <c r="AJ340" s="323">
        <f t="shared" si="252"/>
        <v>0</v>
      </c>
      <c r="AK340" s="323">
        <f t="shared" si="253"/>
        <v>0</v>
      </c>
      <c r="AL340" s="323">
        <f t="shared" si="254"/>
        <v>0</v>
      </c>
      <c r="AM340" s="323">
        <f t="shared" si="255"/>
        <v>0</v>
      </c>
      <c r="AN340" s="323">
        <f t="shared" si="256"/>
        <v>0</v>
      </c>
      <c r="AO340" s="323">
        <f t="shared" si="257"/>
        <v>0</v>
      </c>
      <c r="AP340" s="323">
        <f t="shared" si="258"/>
        <v>0</v>
      </c>
      <c r="AQ340" s="323">
        <f t="shared" si="259"/>
        <v>0</v>
      </c>
      <c r="AR340" s="323">
        <f t="shared" si="232"/>
        <v>0</v>
      </c>
      <c r="AS340" s="323">
        <f t="shared" si="233"/>
        <v>0</v>
      </c>
      <c r="AT340" s="323">
        <f t="shared" si="260"/>
        <v>0</v>
      </c>
      <c r="AU340" s="323">
        <f t="shared" si="261"/>
        <v>0</v>
      </c>
      <c r="AV340" s="323">
        <f t="shared" si="262"/>
        <v>0</v>
      </c>
      <c r="AW340" s="323">
        <f t="shared" si="263"/>
        <v>0</v>
      </c>
      <c r="AX340" s="323">
        <f t="shared" si="234"/>
        <v>0</v>
      </c>
      <c r="AY340" s="323">
        <f t="shared" si="235"/>
        <v>0</v>
      </c>
      <c r="AZ340" s="323">
        <f t="shared" si="236"/>
        <v>0</v>
      </c>
      <c r="BA340" s="323">
        <f t="shared" si="237"/>
        <v>0</v>
      </c>
    </row>
    <row r="341" spans="1:53" s="320" customFormat="1" ht="16.5" customHeight="1">
      <c r="A341" s="63" t="str">
        <f t="array" ref="A341">IF(C341&lt;&gt;0,SUM(($C$11:C341&lt;&gt;0)*1),"")</f>
        <v/>
      </c>
      <c r="B341" s="321"/>
      <c r="C341" s="321"/>
      <c r="D341" s="321"/>
      <c r="E341" s="443"/>
      <c r="F341" s="377"/>
      <c r="G341" s="379"/>
      <c r="H341" s="379"/>
      <c r="I341" s="63" t="str">
        <f t="shared" si="264"/>
        <v/>
      </c>
      <c r="J341" s="323">
        <f t="shared" si="226"/>
        <v>0</v>
      </c>
      <c r="K341" s="323">
        <f t="shared" si="227"/>
        <v>0</v>
      </c>
      <c r="L341" s="323">
        <f t="shared" si="238"/>
        <v>0</v>
      </c>
      <c r="M341" s="323">
        <f t="shared" si="239"/>
        <v>0</v>
      </c>
      <c r="N341" s="323">
        <f t="shared" si="265"/>
        <v>0</v>
      </c>
      <c r="O341" s="323">
        <f t="shared" si="266"/>
        <v>0</v>
      </c>
      <c r="P341" s="323">
        <f t="shared" si="240"/>
        <v>0</v>
      </c>
      <c r="Q341" s="323">
        <f t="shared" si="241"/>
        <v>0</v>
      </c>
      <c r="R341" s="323">
        <f t="shared" si="242"/>
        <v>0</v>
      </c>
      <c r="S341" s="323">
        <f t="shared" si="243"/>
        <v>0</v>
      </c>
      <c r="T341" s="323">
        <f t="shared" si="222"/>
        <v>0</v>
      </c>
      <c r="U341" s="323">
        <f t="shared" si="223"/>
        <v>0</v>
      </c>
      <c r="V341" s="323">
        <f t="shared" si="244"/>
        <v>0</v>
      </c>
      <c r="W341" s="323">
        <f t="shared" si="245"/>
        <v>0</v>
      </c>
      <c r="X341" s="323">
        <f t="shared" si="246"/>
        <v>0</v>
      </c>
      <c r="Y341" s="323">
        <f t="shared" si="247"/>
        <v>0</v>
      </c>
      <c r="Z341" s="323">
        <f t="shared" si="228"/>
        <v>0</v>
      </c>
      <c r="AA341" s="323">
        <f t="shared" si="229"/>
        <v>0</v>
      </c>
      <c r="AB341" s="323">
        <f t="shared" si="248"/>
        <v>0</v>
      </c>
      <c r="AC341" s="323">
        <f t="shared" si="249"/>
        <v>0</v>
      </c>
      <c r="AD341" s="323">
        <f t="shared" si="230"/>
        <v>0</v>
      </c>
      <c r="AE341" s="323">
        <f t="shared" si="231"/>
        <v>0</v>
      </c>
      <c r="AF341" s="323">
        <f t="shared" si="267"/>
        <v>0</v>
      </c>
      <c r="AG341" s="323">
        <f t="shared" si="268"/>
        <v>0</v>
      </c>
      <c r="AH341" s="323">
        <f t="shared" si="250"/>
        <v>0</v>
      </c>
      <c r="AI341" s="323">
        <f t="shared" si="251"/>
        <v>0</v>
      </c>
      <c r="AJ341" s="323">
        <f t="shared" si="252"/>
        <v>0</v>
      </c>
      <c r="AK341" s="323">
        <f t="shared" si="253"/>
        <v>0</v>
      </c>
      <c r="AL341" s="323">
        <f t="shared" si="254"/>
        <v>0</v>
      </c>
      <c r="AM341" s="323">
        <f t="shared" si="255"/>
        <v>0</v>
      </c>
      <c r="AN341" s="323">
        <f t="shared" si="256"/>
        <v>0</v>
      </c>
      <c r="AO341" s="323">
        <f t="shared" si="257"/>
        <v>0</v>
      </c>
      <c r="AP341" s="323">
        <f t="shared" si="258"/>
        <v>0</v>
      </c>
      <c r="AQ341" s="323">
        <f t="shared" si="259"/>
        <v>0</v>
      </c>
      <c r="AR341" s="323">
        <f t="shared" si="232"/>
        <v>0</v>
      </c>
      <c r="AS341" s="323">
        <f t="shared" si="233"/>
        <v>0</v>
      </c>
      <c r="AT341" s="323">
        <f t="shared" si="260"/>
        <v>0</v>
      </c>
      <c r="AU341" s="323">
        <f t="shared" si="261"/>
        <v>0</v>
      </c>
      <c r="AV341" s="323">
        <f t="shared" si="262"/>
        <v>0</v>
      </c>
      <c r="AW341" s="323">
        <f t="shared" si="263"/>
        <v>0</v>
      </c>
      <c r="AX341" s="323">
        <f t="shared" si="234"/>
        <v>0</v>
      </c>
      <c r="AY341" s="323">
        <f t="shared" si="235"/>
        <v>0</v>
      </c>
      <c r="AZ341" s="323">
        <f t="shared" si="236"/>
        <v>0</v>
      </c>
      <c r="BA341" s="323">
        <f t="shared" si="237"/>
        <v>0</v>
      </c>
    </row>
    <row r="342" spans="1:53" s="320" customFormat="1" ht="16.5" customHeight="1">
      <c r="A342" s="63" t="str">
        <f t="array" ref="A342">IF(C342&lt;&gt;0,SUM(($C$11:C342&lt;&gt;0)*1),"")</f>
        <v/>
      </c>
      <c r="B342" s="321"/>
      <c r="C342" s="321"/>
      <c r="D342" s="321"/>
      <c r="E342" s="443"/>
      <c r="F342" s="377"/>
      <c r="G342" s="379"/>
      <c r="H342" s="379"/>
      <c r="I342" s="63" t="str">
        <f t="shared" si="264"/>
        <v/>
      </c>
      <c r="J342" s="323">
        <f t="shared" si="226"/>
        <v>0</v>
      </c>
      <c r="K342" s="323">
        <f t="shared" si="227"/>
        <v>0</v>
      </c>
      <c r="L342" s="323">
        <f t="shared" si="238"/>
        <v>0</v>
      </c>
      <c r="M342" s="323">
        <f t="shared" si="239"/>
        <v>0</v>
      </c>
      <c r="N342" s="323">
        <f t="shared" si="265"/>
        <v>0</v>
      </c>
      <c r="O342" s="323">
        <f t="shared" si="266"/>
        <v>0</v>
      </c>
      <c r="P342" s="323">
        <f t="shared" si="240"/>
        <v>0</v>
      </c>
      <c r="Q342" s="323">
        <f t="shared" si="241"/>
        <v>0</v>
      </c>
      <c r="R342" s="323">
        <f t="shared" si="242"/>
        <v>0</v>
      </c>
      <c r="S342" s="323">
        <f t="shared" si="243"/>
        <v>0</v>
      </c>
      <c r="T342" s="323">
        <f t="shared" si="222"/>
        <v>0</v>
      </c>
      <c r="U342" s="323">
        <f t="shared" si="223"/>
        <v>0</v>
      </c>
      <c r="V342" s="323">
        <f t="shared" si="244"/>
        <v>0</v>
      </c>
      <c r="W342" s="323">
        <f t="shared" si="245"/>
        <v>0</v>
      </c>
      <c r="X342" s="323">
        <f t="shared" si="246"/>
        <v>0</v>
      </c>
      <c r="Y342" s="323">
        <f t="shared" si="247"/>
        <v>0</v>
      </c>
      <c r="Z342" s="323">
        <f t="shared" si="228"/>
        <v>0</v>
      </c>
      <c r="AA342" s="323">
        <f t="shared" si="229"/>
        <v>0</v>
      </c>
      <c r="AB342" s="323">
        <f t="shared" si="248"/>
        <v>0</v>
      </c>
      <c r="AC342" s="323">
        <f t="shared" si="249"/>
        <v>0</v>
      </c>
      <c r="AD342" s="323">
        <f t="shared" si="230"/>
        <v>0</v>
      </c>
      <c r="AE342" s="323">
        <f t="shared" si="231"/>
        <v>0</v>
      </c>
      <c r="AF342" s="323">
        <f t="shared" si="267"/>
        <v>0</v>
      </c>
      <c r="AG342" s="323">
        <f t="shared" si="268"/>
        <v>0</v>
      </c>
      <c r="AH342" s="323">
        <f t="shared" si="250"/>
        <v>0</v>
      </c>
      <c r="AI342" s="323">
        <f t="shared" si="251"/>
        <v>0</v>
      </c>
      <c r="AJ342" s="323">
        <f t="shared" si="252"/>
        <v>0</v>
      </c>
      <c r="AK342" s="323">
        <f t="shared" si="253"/>
        <v>0</v>
      </c>
      <c r="AL342" s="323">
        <f t="shared" si="254"/>
        <v>0</v>
      </c>
      <c r="AM342" s="323">
        <f t="shared" si="255"/>
        <v>0</v>
      </c>
      <c r="AN342" s="323">
        <f t="shared" si="256"/>
        <v>0</v>
      </c>
      <c r="AO342" s="323">
        <f t="shared" si="257"/>
        <v>0</v>
      </c>
      <c r="AP342" s="323">
        <f t="shared" si="258"/>
        <v>0</v>
      </c>
      <c r="AQ342" s="323">
        <f t="shared" si="259"/>
        <v>0</v>
      </c>
      <c r="AR342" s="323">
        <f t="shared" si="232"/>
        <v>0</v>
      </c>
      <c r="AS342" s="323">
        <f t="shared" si="233"/>
        <v>0</v>
      </c>
      <c r="AT342" s="323">
        <f t="shared" si="260"/>
        <v>0</v>
      </c>
      <c r="AU342" s="323">
        <f t="shared" si="261"/>
        <v>0</v>
      </c>
      <c r="AV342" s="323">
        <f t="shared" si="262"/>
        <v>0</v>
      </c>
      <c r="AW342" s="323">
        <f t="shared" si="263"/>
        <v>0</v>
      </c>
      <c r="AX342" s="323">
        <f t="shared" si="234"/>
        <v>0</v>
      </c>
      <c r="AY342" s="323">
        <f t="shared" si="235"/>
        <v>0</v>
      </c>
      <c r="AZ342" s="323">
        <f t="shared" si="236"/>
        <v>0</v>
      </c>
      <c r="BA342" s="323">
        <f t="shared" si="237"/>
        <v>0</v>
      </c>
    </row>
    <row r="343" spans="1:53" s="320" customFormat="1" ht="16.5" customHeight="1">
      <c r="A343" s="63" t="str">
        <f t="array" ref="A343">IF(C343&lt;&gt;0,SUM(($C$11:C343&lt;&gt;0)*1),"")</f>
        <v/>
      </c>
      <c r="B343" s="321"/>
      <c r="C343" s="321"/>
      <c r="D343" s="321"/>
      <c r="E343" s="443"/>
      <c r="F343" s="377"/>
      <c r="G343" s="379"/>
      <c r="H343" s="379"/>
      <c r="I343" s="63" t="str">
        <f t="shared" si="264"/>
        <v/>
      </c>
      <c r="J343" s="323">
        <f t="shared" si="226"/>
        <v>0</v>
      </c>
      <c r="K343" s="323">
        <f t="shared" si="227"/>
        <v>0</v>
      </c>
      <c r="L343" s="323">
        <f t="shared" si="238"/>
        <v>0</v>
      </c>
      <c r="M343" s="323">
        <f t="shared" si="239"/>
        <v>0</v>
      </c>
      <c r="N343" s="323">
        <f t="shared" si="265"/>
        <v>0</v>
      </c>
      <c r="O343" s="323">
        <f t="shared" si="266"/>
        <v>0</v>
      </c>
      <c r="P343" s="323">
        <f t="shared" si="240"/>
        <v>0</v>
      </c>
      <c r="Q343" s="323">
        <f t="shared" si="241"/>
        <v>0</v>
      </c>
      <c r="R343" s="323">
        <f t="shared" si="242"/>
        <v>0</v>
      </c>
      <c r="S343" s="323">
        <f t="shared" si="243"/>
        <v>0</v>
      </c>
      <c r="T343" s="323">
        <f t="shared" si="222"/>
        <v>0</v>
      </c>
      <c r="U343" s="323">
        <f t="shared" si="223"/>
        <v>0</v>
      </c>
      <c r="V343" s="323">
        <f t="shared" si="244"/>
        <v>0</v>
      </c>
      <c r="W343" s="323">
        <f t="shared" si="245"/>
        <v>0</v>
      </c>
      <c r="X343" s="323">
        <f t="shared" si="246"/>
        <v>0</v>
      </c>
      <c r="Y343" s="323">
        <f t="shared" si="247"/>
        <v>0</v>
      </c>
      <c r="Z343" s="323">
        <f t="shared" si="228"/>
        <v>0</v>
      </c>
      <c r="AA343" s="323">
        <f t="shared" si="229"/>
        <v>0</v>
      </c>
      <c r="AB343" s="323">
        <f t="shared" si="248"/>
        <v>0</v>
      </c>
      <c r="AC343" s="323">
        <f t="shared" si="249"/>
        <v>0</v>
      </c>
      <c r="AD343" s="323">
        <f t="shared" si="230"/>
        <v>0</v>
      </c>
      <c r="AE343" s="323">
        <f t="shared" si="231"/>
        <v>0</v>
      </c>
      <c r="AF343" s="323">
        <f t="shared" si="267"/>
        <v>0</v>
      </c>
      <c r="AG343" s="323">
        <f t="shared" si="268"/>
        <v>0</v>
      </c>
      <c r="AH343" s="323">
        <f t="shared" si="250"/>
        <v>0</v>
      </c>
      <c r="AI343" s="323">
        <f t="shared" si="251"/>
        <v>0</v>
      </c>
      <c r="AJ343" s="323">
        <f t="shared" si="252"/>
        <v>0</v>
      </c>
      <c r="AK343" s="323">
        <f t="shared" si="253"/>
        <v>0</v>
      </c>
      <c r="AL343" s="323">
        <f t="shared" si="254"/>
        <v>0</v>
      </c>
      <c r="AM343" s="323">
        <f t="shared" si="255"/>
        <v>0</v>
      </c>
      <c r="AN343" s="323">
        <f t="shared" si="256"/>
        <v>0</v>
      </c>
      <c r="AO343" s="323">
        <f t="shared" si="257"/>
        <v>0</v>
      </c>
      <c r="AP343" s="323">
        <f t="shared" si="258"/>
        <v>0</v>
      </c>
      <c r="AQ343" s="323">
        <f t="shared" si="259"/>
        <v>0</v>
      </c>
      <c r="AR343" s="323">
        <f t="shared" si="232"/>
        <v>0</v>
      </c>
      <c r="AS343" s="323">
        <f t="shared" si="233"/>
        <v>0</v>
      </c>
      <c r="AT343" s="323">
        <f t="shared" si="260"/>
        <v>0</v>
      </c>
      <c r="AU343" s="323">
        <f t="shared" si="261"/>
        <v>0</v>
      </c>
      <c r="AV343" s="323">
        <f t="shared" si="262"/>
        <v>0</v>
      </c>
      <c r="AW343" s="323">
        <f t="shared" si="263"/>
        <v>0</v>
      </c>
      <c r="AX343" s="323">
        <f t="shared" si="234"/>
        <v>0</v>
      </c>
      <c r="AY343" s="323">
        <f t="shared" si="235"/>
        <v>0</v>
      </c>
      <c r="AZ343" s="323">
        <f t="shared" si="236"/>
        <v>0</v>
      </c>
      <c r="BA343" s="323">
        <f t="shared" si="237"/>
        <v>0</v>
      </c>
    </row>
    <row r="344" spans="1:53" s="320" customFormat="1" ht="16.5" customHeight="1">
      <c r="A344" s="63" t="str">
        <f t="array" ref="A344">IF(C344&lt;&gt;0,SUM(($C$11:C344&lt;&gt;0)*1),"")</f>
        <v/>
      </c>
      <c r="B344" s="321"/>
      <c r="C344" s="321"/>
      <c r="D344" s="321"/>
      <c r="E344" s="443"/>
      <c r="F344" s="377"/>
      <c r="G344" s="379"/>
      <c r="H344" s="379"/>
      <c r="I344" s="63" t="str">
        <f t="shared" si="264"/>
        <v/>
      </c>
      <c r="J344" s="323">
        <f t="shared" si="226"/>
        <v>0</v>
      </c>
      <c r="K344" s="323">
        <f t="shared" si="227"/>
        <v>0</v>
      </c>
      <c r="L344" s="323">
        <f t="shared" si="238"/>
        <v>0</v>
      </c>
      <c r="M344" s="323">
        <f t="shared" si="239"/>
        <v>0</v>
      </c>
      <c r="N344" s="323">
        <f t="shared" si="265"/>
        <v>0</v>
      </c>
      <c r="O344" s="323">
        <f t="shared" si="266"/>
        <v>0</v>
      </c>
      <c r="P344" s="323">
        <f t="shared" si="240"/>
        <v>0</v>
      </c>
      <c r="Q344" s="323">
        <f t="shared" si="241"/>
        <v>0</v>
      </c>
      <c r="R344" s="323">
        <f t="shared" si="242"/>
        <v>0</v>
      </c>
      <c r="S344" s="323">
        <f t="shared" si="243"/>
        <v>0</v>
      </c>
      <c r="T344" s="323">
        <f t="shared" si="222"/>
        <v>0</v>
      </c>
      <c r="U344" s="323">
        <f t="shared" si="223"/>
        <v>0</v>
      </c>
      <c r="V344" s="323">
        <f t="shared" si="244"/>
        <v>0</v>
      </c>
      <c r="W344" s="323">
        <f t="shared" si="245"/>
        <v>0</v>
      </c>
      <c r="X344" s="323">
        <f t="shared" si="246"/>
        <v>0</v>
      </c>
      <c r="Y344" s="323">
        <f t="shared" si="247"/>
        <v>0</v>
      </c>
      <c r="Z344" s="323">
        <f t="shared" si="228"/>
        <v>0</v>
      </c>
      <c r="AA344" s="323">
        <f t="shared" si="229"/>
        <v>0</v>
      </c>
      <c r="AB344" s="323">
        <f t="shared" si="248"/>
        <v>0</v>
      </c>
      <c r="AC344" s="323">
        <f t="shared" si="249"/>
        <v>0</v>
      </c>
      <c r="AD344" s="323">
        <f t="shared" si="230"/>
        <v>0</v>
      </c>
      <c r="AE344" s="323">
        <f t="shared" si="231"/>
        <v>0</v>
      </c>
      <c r="AF344" s="323">
        <f t="shared" si="267"/>
        <v>0</v>
      </c>
      <c r="AG344" s="323">
        <f t="shared" si="268"/>
        <v>0</v>
      </c>
      <c r="AH344" s="323">
        <f t="shared" si="250"/>
        <v>0</v>
      </c>
      <c r="AI344" s="323">
        <f t="shared" si="251"/>
        <v>0</v>
      </c>
      <c r="AJ344" s="323">
        <f t="shared" si="252"/>
        <v>0</v>
      </c>
      <c r="AK344" s="323">
        <f t="shared" si="253"/>
        <v>0</v>
      </c>
      <c r="AL344" s="323">
        <f t="shared" si="254"/>
        <v>0</v>
      </c>
      <c r="AM344" s="323">
        <f t="shared" si="255"/>
        <v>0</v>
      </c>
      <c r="AN344" s="323">
        <f t="shared" si="256"/>
        <v>0</v>
      </c>
      <c r="AO344" s="323">
        <f t="shared" si="257"/>
        <v>0</v>
      </c>
      <c r="AP344" s="323">
        <f t="shared" si="258"/>
        <v>0</v>
      </c>
      <c r="AQ344" s="323">
        <f t="shared" si="259"/>
        <v>0</v>
      </c>
      <c r="AR344" s="323">
        <f t="shared" si="232"/>
        <v>0</v>
      </c>
      <c r="AS344" s="323">
        <f t="shared" si="233"/>
        <v>0</v>
      </c>
      <c r="AT344" s="323">
        <f t="shared" si="260"/>
        <v>0</v>
      </c>
      <c r="AU344" s="323">
        <f t="shared" si="261"/>
        <v>0</v>
      </c>
      <c r="AV344" s="323">
        <f t="shared" si="262"/>
        <v>0</v>
      </c>
      <c r="AW344" s="323">
        <f t="shared" si="263"/>
        <v>0</v>
      </c>
      <c r="AX344" s="323">
        <f t="shared" si="234"/>
        <v>0</v>
      </c>
      <c r="AY344" s="323">
        <f t="shared" si="235"/>
        <v>0</v>
      </c>
      <c r="AZ344" s="323">
        <f t="shared" si="236"/>
        <v>0</v>
      </c>
      <c r="BA344" s="323">
        <f t="shared" si="237"/>
        <v>0</v>
      </c>
    </row>
    <row r="345" spans="1:53" s="320" customFormat="1" ht="16.5" customHeight="1">
      <c r="A345" s="63" t="str">
        <f t="array" ref="A345">IF(C345&lt;&gt;0,SUM(($C$11:C345&lt;&gt;0)*1),"")</f>
        <v/>
      </c>
      <c r="B345" s="321"/>
      <c r="C345" s="321"/>
      <c r="D345" s="321"/>
      <c r="E345" s="443"/>
      <c r="F345" s="377"/>
      <c r="G345" s="379"/>
      <c r="H345" s="379"/>
      <c r="I345" s="63" t="str">
        <f t="shared" si="264"/>
        <v/>
      </c>
      <c r="J345" s="323">
        <f t="shared" si="226"/>
        <v>0</v>
      </c>
      <c r="K345" s="323">
        <f t="shared" si="227"/>
        <v>0</v>
      </c>
      <c r="L345" s="323">
        <f t="shared" si="238"/>
        <v>0</v>
      </c>
      <c r="M345" s="323">
        <f t="shared" si="239"/>
        <v>0</v>
      </c>
      <c r="N345" s="323">
        <f t="shared" si="265"/>
        <v>0</v>
      </c>
      <c r="O345" s="323">
        <f t="shared" si="266"/>
        <v>0</v>
      </c>
      <c r="P345" s="323">
        <f t="shared" si="240"/>
        <v>0</v>
      </c>
      <c r="Q345" s="323">
        <f t="shared" si="241"/>
        <v>0</v>
      </c>
      <c r="R345" s="323">
        <f t="shared" si="242"/>
        <v>0</v>
      </c>
      <c r="S345" s="323">
        <f t="shared" si="243"/>
        <v>0</v>
      </c>
      <c r="T345" s="323">
        <f t="shared" si="222"/>
        <v>0</v>
      </c>
      <c r="U345" s="323">
        <f t="shared" si="223"/>
        <v>0</v>
      </c>
      <c r="V345" s="323">
        <f t="shared" si="244"/>
        <v>0</v>
      </c>
      <c r="W345" s="323">
        <f t="shared" si="245"/>
        <v>0</v>
      </c>
      <c r="X345" s="323">
        <f t="shared" si="246"/>
        <v>0</v>
      </c>
      <c r="Y345" s="323">
        <f t="shared" si="247"/>
        <v>0</v>
      </c>
      <c r="Z345" s="323">
        <f t="shared" si="228"/>
        <v>0</v>
      </c>
      <c r="AA345" s="323">
        <f t="shared" si="229"/>
        <v>0</v>
      </c>
      <c r="AB345" s="323">
        <f t="shared" si="248"/>
        <v>0</v>
      </c>
      <c r="AC345" s="323">
        <f t="shared" si="249"/>
        <v>0</v>
      </c>
      <c r="AD345" s="323">
        <f t="shared" si="230"/>
        <v>0</v>
      </c>
      <c r="AE345" s="323">
        <f t="shared" si="231"/>
        <v>0</v>
      </c>
      <c r="AF345" s="323">
        <f t="shared" si="267"/>
        <v>0</v>
      </c>
      <c r="AG345" s="323">
        <f t="shared" si="268"/>
        <v>0</v>
      </c>
      <c r="AH345" s="323">
        <f t="shared" si="250"/>
        <v>0</v>
      </c>
      <c r="AI345" s="323">
        <f t="shared" si="251"/>
        <v>0</v>
      </c>
      <c r="AJ345" s="323">
        <f t="shared" si="252"/>
        <v>0</v>
      </c>
      <c r="AK345" s="323">
        <f t="shared" si="253"/>
        <v>0</v>
      </c>
      <c r="AL345" s="323">
        <f t="shared" si="254"/>
        <v>0</v>
      </c>
      <c r="AM345" s="323">
        <f t="shared" si="255"/>
        <v>0</v>
      </c>
      <c r="AN345" s="323">
        <f t="shared" si="256"/>
        <v>0</v>
      </c>
      <c r="AO345" s="323">
        <f t="shared" si="257"/>
        <v>0</v>
      </c>
      <c r="AP345" s="323">
        <f t="shared" si="258"/>
        <v>0</v>
      </c>
      <c r="AQ345" s="323">
        <f t="shared" si="259"/>
        <v>0</v>
      </c>
      <c r="AR345" s="323">
        <f t="shared" si="232"/>
        <v>0</v>
      </c>
      <c r="AS345" s="323">
        <f t="shared" si="233"/>
        <v>0</v>
      </c>
      <c r="AT345" s="323">
        <f t="shared" si="260"/>
        <v>0</v>
      </c>
      <c r="AU345" s="323">
        <f t="shared" si="261"/>
        <v>0</v>
      </c>
      <c r="AV345" s="323">
        <f t="shared" si="262"/>
        <v>0</v>
      </c>
      <c r="AW345" s="323">
        <f t="shared" si="263"/>
        <v>0</v>
      </c>
      <c r="AX345" s="323">
        <f t="shared" si="234"/>
        <v>0</v>
      </c>
      <c r="AY345" s="323">
        <f t="shared" si="235"/>
        <v>0</v>
      </c>
      <c r="AZ345" s="323">
        <f t="shared" si="236"/>
        <v>0</v>
      </c>
      <c r="BA345" s="323">
        <f t="shared" si="237"/>
        <v>0</v>
      </c>
    </row>
    <row r="346" spans="1:53" s="320" customFormat="1" ht="16.5" customHeight="1">
      <c r="A346" s="63" t="str">
        <f t="array" ref="A346">IF(C346&lt;&gt;0,SUM(($C$11:C346&lt;&gt;0)*1),"")</f>
        <v/>
      </c>
      <c r="B346" s="321"/>
      <c r="C346" s="321"/>
      <c r="D346" s="321"/>
      <c r="E346" s="443"/>
      <c r="F346" s="377"/>
      <c r="G346" s="379"/>
      <c r="H346" s="379"/>
      <c r="I346" s="63" t="str">
        <f t="shared" si="264"/>
        <v/>
      </c>
      <c r="J346" s="323">
        <f t="shared" si="226"/>
        <v>0</v>
      </c>
      <c r="K346" s="323">
        <f t="shared" si="227"/>
        <v>0</v>
      </c>
      <c r="L346" s="323">
        <f t="shared" si="238"/>
        <v>0</v>
      </c>
      <c r="M346" s="323">
        <f t="shared" si="239"/>
        <v>0</v>
      </c>
      <c r="N346" s="323">
        <f t="shared" si="265"/>
        <v>0</v>
      </c>
      <c r="O346" s="323">
        <f t="shared" si="266"/>
        <v>0</v>
      </c>
      <c r="P346" s="323">
        <f t="shared" si="240"/>
        <v>0</v>
      </c>
      <c r="Q346" s="323">
        <f t="shared" si="241"/>
        <v>0</v>
      </c>
      <c r="R346" s="323">
        <f t="shared" si="242"/>
        <v>0</v>
      </c>
      <c r="S346" s="323">
        <f t="shared" si="243"/>
        <v>0</v>
      </c>
      <c r="T346" s="323">
        <f t="shared" si="222"/>
        <v>0</v>
      </c>
      <c r="U346" s="323">
        <f t="shared" si="223"/>
        <v>0</v>
      </c>
      <c r="V346" s="323">
        <f t="shared" si="244"/>
        <v>0</v>
      </c>
      <c r="W346" s="323">
        <f t="shared" si="245"/>
        <v>0</v>
      </c>
      <c r="X346" s="323">
        <f t="shared" si="246"/>
        <v>0</v>
      </c>
      <c r="Y346" s="323">
        <f t="shared" si="247"/>
        <v>0</v>
      </c>
      <c r="Z346" s="323">
        <f t="shared" si="228"/>
        <v>0</v>
      </c>
      <c r="AA346" s="323">
        <f t="shared" si="229"/>
        <v>0</v>
      </c>
      <c r="AB346" s="323">
        <f t="shared" si="248"/>
        <v>0</v>
      </c>
      <c r="AC346" s="323">
        <f t="shared" si="249"/>
        <v>0</v>
      </c>
      <c r="AD346" s="323">
        <f t="shared" si="230"/>
        <v>0</v>
      </c>
      <c r="AE346" s="323">
        <f t="shared" si="231"/>
        <v>0</v>
      </c>
      <c r="AF346" s="323">
        <f t="shared" si="267"/>
        <v>0</v>
      </c>
      <c r="AG346" s="323">
        <f t="shared" si="268"/>
        <v>0</v>
      </c>
      <c r="AH346" s="323">
        <f t="shared" si="250"/>
        <v>0</v>
      </c>
      <c r="AI346" s="323">
        <f t="shared" si="251"/>
        <v>0</v>
      </c>
      <c r="AJ346" s="323">
        <f t="shared" si="252"/>
        <v>0</v>
      </c>
      <c r="AK346" s="323">
        <f t="shared" si="253"/>
        <v>0</v>
      </c>
      <c r="AL346" s="323">
        <f t="shared" si="254"/>
        <v>0</v>
      </c>
      <c r="AM346" s="323">
        <f t="shared" si="255"/>
        <v>0</v>
      </c>
      <c r="AN346" s="323">
        <f t="shared" si="256"/>
        <v>0</v>
      </c>
      <c r="AO346" s="323">
        <f t="shared" si="257"/>
        <v>0</v>
      </c>
      <c r="AP346" s="323">
        <f t="shared" si="258"/>
        <v>0</v>
      </c>
      <c r="AQ346" s="323">
        <f t="shared" si="259"/>
        <v>0</v>
      </c>
      <c r="AR346" s="323">
        <f t="shared" si="232"/>
        <v>0</v>
      </c>
      <c r="AS346" s="323">
        <f t="shared" si="233"/>
        <v>0</v>
      </c>
      <c r="AT346" s="323">
        <f t="shared" si="260"/>
        <v>0</v>
      </c>
      <c r="AU346" s="323">
        <f t="shared" si="261"/>
        <v>0</v>
      </c>
      <c r="AV346" s="323">
        <f t="shared" si="262"/>
        <v>0</v>
      </c>
      <c r="AW346" s="323">
        <f t="shared" si="263"/>
        <v>0</v>
      </c>
      <c r="AX346" s="323">
        <f t="shared" si="234"/>
        <v>0</v>
      </c>
      <c r="AY346" s="323">
        <f t="shared" si="235"/>
        <v>0</v>
      </c>
      <c r="AZ346" s="323">
        <f t="shared" si="236"/>
        <v>0</v>
      </c>
      <c r="BA346" s="323">
        <f t="shared" si="237"/>
        <v>0</v>
      </c>
    </row>
    <row r="347" spans="1:53" s="320" customFormat="1" ht="16.5" customHeight="1">
      <c r="A347" s="63" t="str">
        <f t="array" ref="A347">IF(C347&lt;&gt;0,SUM(($C$11:C347&lt;&gt;0)*1),"")</f>
        <v/>
      </c>
      <c r="B347" s="321"/>
      <c r="C347" s="321"/>
      <c r="D347" s="321"/>
      <c r="E347" s="443"/>
      <c r="F347" s="377"/>
      <c r="G347" s="379"/>
      <c r="H347" s="379"/>
      <c r="I347" s="63" t="str">
        <f t="shared" si="264"/>
        <v/>
      </c>
      <c r="J347" s="323">
        <f t="shared" si="226"/>
        <v>0</v>
      </c>
      <c r="K347" s="323">
        <f t="shared" si="227"/>
        <v>0</v>
      </c>
      <c r="L347" s="323">
        <f t="shared" si="238"/>
        <v>0</v>
      </c>
      <c r="M347" s="323">
        <f t="shared" si="239"/>
        <v>0</v>
      </c>
      <c r="N347" s="323">
        <f t="shared" si="265"/>
        <v>0</v>
      </c>
      <c r="O347" s="323">
        <f t="shared" si="266"/>
        <v>0</v>
      </c>
      <c r="P347" s="323">
        <f t="shared" si="240"/>
        <v>0</v>
      </c>
      <c r="Q347" s="323">
        <f t="shared" si="241"/>
        <v>0</v>
      </c>
      <c r="R347" s="323">
        <f t="shared" si="242"/>
        <v>0</v>
      </c>
      <c r="S347" s="323">
        <f t="shared" si="243"/>
        <v>0</v>
      </c>
      <c r="T347" s="323">
        <f t="shared" si="222"/>
        <v>0</v>
      </c>
      <c r="U347" s="323">
        <f t="shared" si="223"/>
        <v>0</v>
      </c>
      <c r="V347" s="323">
        <f t="shared" si="244"/>
        <v>0</v>
      </c>
      <c r="W347" s="323">
        <f t="shared" si="245"/>
        <v>0</v>
      </c>
      <c r="X347" s="323">
        <f t="shared" si="246"/>
        <v>0</v>
      </c>
      <c r="Y347" s="323">
        <f t="shared" si="247"/>
        <v>0</v>
      </c>
      <c r="Z347" s="323">
        <f t="shared" si="228"/>
        <v>0</v>
      </c>
      <c r="AA347" s="323">
        <f t="shared" si="229"/>
        <v>0</v>
      </c>
      <c r="AB347" s="323">
        <f t="shared" si="248"/>
        <v>0</v>
      </c>
      <c r="AC347" s="323">
        <f t="shared" si="249"/>
        <v>0</v>
      </c>
      <c r="AD347" s="323">
        <f t="shared" si="230"/>
        <v>0</v>
      </c>
      <c r="AE347" s="323">
        <f t="shared" si="231"/>
        <v>0</v>
      </c>
      <c r="AF347" s="323">
        <f t="shared" si="267"/>
        <v>0</v>
      </c>
      <c r="AG347" s="323">
        <f t="shared" si="268"/>
        <v>0</v>
      </c>
      <c r="AH347" s="323">
        <f t="shared" si="250"/>
        <v>0</v>
      </c>
      <c r="AI347" s="323">
        <f t="shared" si="251"/>
        <v>0</v>
      </c>
      <c r="AJ347" s="323">
        <f t="shared" si="252"/>
        <v>0</v>
      </c>
      <c r="AK347" s="323">
        <f t="shared" si="253"/>
        <v>0</v>
      </c>
      <c r="AL347" s="323">
        <f t="shared" si="254"/>
        <v>0</v>
      </c>
      <c r="AM347" s="323">
        <f t="shared" si="255"/>
        <v>0</v>
      </c>
      <c r="AN347" s="323">
        <f t="shared" si="256"/>
        <v>0</v>
      </c>
      <c r="AO347" s="323">
        <f t="shared" si="257"/>
        <v>0</v>
      </c>
      <c r="AP347" s="323">
        <f t="shared" si="258"/>
        <v>0</v>
      </c>
      <c r="AQ347" s="323">
        <f t="shared" si="259"/>
        <v>0</v>
      </c>
      <c r="AR347" s="323">
        <f t="shared" si="232"/>
        <v>0</v>
      </c>
      <c r="AS347" s="323">
        <f t="shared" si="233"/>
        <v>0</v>
      </c>
      <c r="AT347" s="323">
        <f t="shared" si="260"/>
        <v>0</v>
      </c>
      <c r="AU347" s="323">
        <f t="shared" si="261"/>
        <v>0</v>
      </c>
      <c r="AV347" s="323">
        <f t="shared" si="262"/>
        <v>0</v>
      </c>
      <c r="AW347" s="323">
        <f t="shared" si="263"/>
        <v>0</v>
      </c>
      <c r="AX347" s="323">
        <f t="shared" si="234"/>
        <v>0</v>
      </c>
      <c r="AY347" s="323">
        <f t="shared" si="235"/>
        <v>0</v>
      </c>
      <c r="AZ347" s="323">
        <f t="shared" si="236"/>
        <v>0</v>
      </c>
      <c r="BA347" s="323">
        <f t="shared" si="237"/>
        <v>0</v>
      </c>
    </row>
    <row r="348" spans="1:53" s="320" customFormat="1" ht="16.5" customHeight="1">
      <c r="A348" s="63" t="str">
        <f t="array" ref="A348">IF(C348&lt;&gt;0,SUM(($C$11:C348&lt;&gt;0)*1),"")</f>
        <v/>
      </c>
      <c r="B348" s="321"/>
      <c r="C348" s="321"/>
      <c r="D348" s="321"/>
      <c r="E348" s="443"/>
      <c r="F348" s="377"/>
      <c r="G348" s="379"/>
      <c r="H348" s="379"/>
      <c r="I348" s="63" t="str">
        <f t="shared" ref="I348" si="269">A348</f>
        <v/>
      </c>
      <c r="J348" s="323">
        <f t="shared" si="226"/>
        <v>0</v>
      </c>
      <c r="K348" s="323">
        <f t="shared" si="227"/>
        <v>0</v>
      </c>
      <c r="L348" s="323">
        <f t="shared" si="238"/>
        <v>0</v>
      </c>
      <c r="M348" s="323">
        <f t="shared" si="239"/>
        <v>0</v>
      </c>
      <c r="N348" s="323">
        <f t="shared" si="265"/>
        <v>0</v>
      </c>
      <c r="O348" s="323">
        <f t="shared" si="266"/>
        <v>0</v>
      </c>
      <c r="P348" s="323">
        <f t="shared" si="240"/>
        <v>0</v>
      </c>
      <c r="Q348" s="323">
        <f t="shared" si="241"/>
        <v>0</v>
      </c>
      <c r="R348" s="323">
        <f t="shared" si="242"/>
        <v>0</v>
      </c>
      <c r="S348" s="323">
        <f t="shared" si="243"/>
        <v>0</v>
      </c>
      <c r="T348" s="323">
        <f t="shared" si="222"/>
        <v>0</v>
      </c>
      <c r="U348" s="323">
        <f t="shared" si="223"/>
        <v>0</v>
      </c>
      <c r="V348" s="323">
        <f t="shared" si="244"/>
        <v>0</v>
      </c>
      <c r="W348" s="323">
        <f t="shared" si="245"/>
        <v>0</v>
      </c>
      <c r="X348" s="323">
        <f t="shared" si="246"/>
        <v>0</v>
      </c>
      <c r="Y348" s="323">
        <f t="shared" si="247"/>
        <v>0</v>
      </c>
      <c r="Z348" s="323">
        <f t="shared" si="228"/>
        <v>0</v>
      </c>
      <c r="AA348" s="323">
        <f t="shared" si="229"/>
        <v>0</v>
      </c>
      <c r="AB348" s="323">
        <f t="shared" si="248"/>
        <v>0</v>
      </c>
      <c r="AC348" s="323">
        <f t="shared" si="249"/>
        <v>0</v>
      </c>
      <c r="AD348" s="323">
        <f t="shared" si="230"/>
        <v>0</v>
      </c>
      <c r="AE348" s="323">
        <f t="shared" si="231"/>
        <v>0</v>
      </c>
      <c r="AF348" s="323">
        <f t="shared" si="267"/>
        <v>0</v>
      </c>
      <c r="AG348" s="323">
        <f t="shared" si="268"/>
        <v>0</v>
      </c>
      <c r="AH348" s="323">
        <f t="shared" si="250"/>
        <v>0</v>
      </c>
      <c r="AI348" s="323">
        <f t="shared" si="251"/>
        <v>0</v>
      </c>
      <c r="AJ348" s="323">
        <f t="shared" si="252"/>
        <v>0</v>
      </c>
      <c r="AK348" s="323">
        <f t="shared" si="253"/>
        <v>0</v>
      </c>
      <c r="AL348" s="323">
        <f t="shared" si="254"/>
        <v>0</v>
      </c>
      <c r="AM348" s="323">
        <f t="shared" si="255"/>
        <v>0</v>
      </c>
      <c r="AN348" s="323">
        <f t="shared" si="256"/>
        <v>0</v>
      </c>
      <c r="AO348" s="323">
        <f t="shared" si="257"/>
        <v>0</v>
      </c>
      <c r="AP348" s="323">
        <f t="shared" si="258"/>
        <v>0</v>
      </c>
      <c r="AQ348" s="323">
        <f t="shared" si="259"/>
        <v>0</v>
      </c>
      <c r="AR348" s="323">
        <f t="shared" si="232"/>
        <v>0</v>
      </c>
      <c r="AS348" s="323">
        <f t="shared" si="233"/>
        <v>0</v>
      </c>
      <c r="AT348" s="323">
        <f t="shared" si="260"/>
        <v>0</v>
      </c>
      <c r="AU348" s="323">
        <f t="shared" si="261"/>
        <v>0</v>
      </c>
      <c r="AV348" s="323">
        <f t="shared" si="262"/>
        <v>0</v>
      </c>
      <c r="AW348" s="323">
        <f t="shared" si="263"/>
        <v>0</v>
      </c>
      <c r="AX348" s="323">
        <f t="shared" si="234"/>
        <v>0</v>
      </c>
      <c r="AY348" s="323">
        <f t="shared" si="235"/>
        <v>0</v>
      </c>
      <c r="AZ348" s="323">
        <f t="shared" si="236"/>
        <v>0</v>
      </c>
      <c r="BA348" s="323">
        <f t="shared" si="237"/>
        <v>0</v>
      </c>
    </row>
    <row r="349" spans="1:53" s="358" customFormat="1" ht="16.5" customHeight="1">
      <c r="A349" s="63">
        <f t="array" aca="1" ref="A349" ca="1">IF(C349&lt;&gt;0,SUM(($C$11:C349&lt;&gt;0)*1),"")</f>
        <v>2</v>
      </c>
      <c r="B349" s="324">
        <v>42369</v>
      </c>
      <c r="C349" s="324" t="s">
        <v>154</v>
      </c>
      <c r="D349" s="324">
        <f t="shared" ref="D349:D354" si="270">B349</f>
        <v>42369</v>
      </c>
      <c r="E349" s="325" t="s">
        <v>155</v>
      </c>
      <c r="F349" s="86">
        <f ca="1">AP356</f>
        <v>0</v>
      </c>
      <c r="G349" s="326" t="s">
        <v>247</v>
      </c>
      <c r="H349" s="326" t="s">
        <v>138</v>
      </c>
      <c r="I349" s="63">
        <f t="shared" ref="I349:I354" ca="1" si="271">A349</f>
        <v>2</v>
      </c>
      <c r="J349" s="323">
        <f t="shared" ref="J349:J355" si="272">IF($G349="1111",$F349,0)</f>
        <v>0</v>
      </c>
      <c r="K349" s="323">
        <f t="shared" ref="K349:K355" si="273">IF($H349="1111",$F349,0)</f>
        <v>0</v>
      </c>
      <c r="L349" s="323">
        <f t="shared" ref="L349:N355" si="274">IF($G349="1121",$F349,0)</f>
        <v>0</v>
      </c>
      <c r="M349" s="323">
        <f t="shared" ref="M349:O355" si="275">IF($H349="1121",$F349,0)</f>
        <v>0</v>
      </c>
      <c r="N349" s="323">
        <f t="shared" si="265"/>
        <v>0</v>
      </c>
      <c r="O349" s="323">
        <f t="shared" si="266"/>
        <v>0</v>
      </c>
      <c r="P349" s="323">
        <f t="shared" ref="P349:P355" si="276">IF($G349="1331",$F349,0)</f>
        <v>0</v>
      </c>
      <c r="Q349" s="323">
        <f t="shared" ref="Q349:Q355" si="277">IF($H349="1331",$F349,0)</f>
        <v>0</v>
      </c>
      <c r="R349" s="323">
        <f t="shared" ref="R349:R355" si="278">IF($G349="1388",$F349,0)</f>
        <v>0</v>
      </c>
      <c r="S349" s="323">
        <f t="shared" ref="S349:S355" si="279">IF($H349="1388",$F349,0)</f>
        <v>0</v>
      </c>
      <c r="T349" s="323">
        <f t="shared" ref="T349:T355" ca="1" si="280">IF($G349="2412",$F349,0)</f>
        <v>0</v>
      </c>
      <c r="U349" s="323">
        <f t="shared" ref="U349:U355" si="281">IF($H349="2412",$F349,0)</f>
        <v>0</v>
      </c>
      <c r="V349" s="323">
        <f t="shared" ref="V349:V355" si="282">IF($G349="331",$F349,0)</f>
        <v>0</v>
      </c>
      <c r="W349" s="323">
        <f t="shared" ref="W349:W355" si="283">IF($H349="331",$F349,0)</f>
        <v>0</v>
      </c>
      <c r="X349" s="323">
        <f t="shared" ref="X349:X355" si="284">IF($G349="3334",$F349,0)</f>
        <v>0</v>
      </c>
      <c r="Y349" s="323">
        <f t="shared" ref="Y349:Y355" si="285">IF($H349="3334",$F349,0)</f>
        <v>0</v>
      </c>
      <c r="Z349" s="323">
        <f t="shared" ref="Z349:Z355" si="286">IF($G349="33382",$F349,0)</f>
        <v>0</v>
      </c>
      <c r="AA349" s="323">
        <f t="shared" ref="AA349:AA355" si="287">IF($H349="33382",$F349,0)</f>
        <v>0</v>
      </c>
      <c r="AB349" s="323">
        <f t="shared" ref="AB349:AB355" si="288">IF($G349="3388",$F349,0)</f>
        <v>0</v>
      </c>
      <c r="AC349" s="323">
        <f t="shared" ref="AC349:AC355" si="289">IF($H349="3388",$F349,0)</f>
        <v>0</v>
      </c>
      <c r="AD349" s="323">
        <f t="shared" ref="AD349:AD355" si="290">IF($G349="3411",$F349,0)</f>
        <v>0</v>
      </c>
      <c r="AE349" s="323">
        <f t="shared" ref="AE349:AE355" si="291">IF($H349="3411",$F349,0)</f>
        <v>0</v>
      </c>
      <c r="AF349" s="323">
        <f t="shared" si="267"/>
        <v>0</v>
      </c>
      <c r="AG349" s="323">
        <f t="shared" si="268"/>
        <v>0</v>
      </c>
      <c r="AH349" s="323">
        <f t="shared" ref="AH349:AH355" si="292">IF($G349="4111",$F349,0)</f>
        <v>0</v>
      </c>
      <c r="AI349" s="323">
        <f t="shared" ref="AI349:AI355" si="293">IF($H349="4111",$F349,0)</f>
        <v>0</v>
      </c>
      <c r="AJ349" s="323">
        <f t="shared" ref="AJ349:AJ355" si="294">IF($G349="4211",$F349,0)</f>
        <v>0</v>
      </c>
      <c r="AK349" s="323">
        <f t="shared" ref="AK349:AK355" si="295">IF($H349="4211",$F349,0)</f>
        <v>0</v>
      </c>
      <c r="AL349" s="323">
        <f t="shared" ref="AL349:AL355" si="296">IF($G349="4212",$F349,0)</f>
        <v>0</v>
      </c>
      <c r="AM349" s="323">
        <f t="shared" ref="AM349:AM355" si="297">IF($H349="4212",$F349,0)</f>
        <v>0</v>
      </c>
      <c r="AN349" s="323">
        <f t="shared" ref="AN349:AN355" si="298">IF($G349="515",$F349,0)</f>
        <v>0</v>
      </c>
      <c r="AO349" s="323">
        <f t="shared" ref="AO349:AO355" si="299">IF($H349="515",$F349,0)</f>
        <v>0</v>
      </c>
      <c r="AP349" s="323">
        <f t="shared" ref="AP349:AP355" si="300">IF($G349="635",$F349,0)</f>
        <v>0</v>
      </c>
      <c r="AQ349" s="323">
        <f t="shared" ref="AQ349:AQ355" ca="1" si="301">IF($H349="635",$F349,0)</f>
        <v>0</v>
      </c>
      <c r="AR349" s="323">
        <f t="shared" ref="AR349:AR355" si="302">IF($G349="642",$F349,0)</f>
        <v>0</v>
      </c>
      <c r="AS349" s="323">
        <f t="shared" ref="AS349:AS355" si="303">IF($H349="642",$F349,0)</f>
        <v>0</v>
      </c>
      <c r="AT349" s="323">
        <f t="shared" ref="AT349:AT355" si="304">IF($G349="711",$F349,0)</f>
        <v>0</v>
      </c>
      <c r="AU349" s="323">
        <f t="shared" ref="AU349:AU355" si="305">IF($H349="711",$F349,0)</f>
        <v>0</v>
      </c>
      <c r="AV349" s="323">
        <f t="shared" ref="AV349:AV355" si="306">IF($G349="811",$F349,0)</f>
        <v>0</v>
      </c>
      <c r="AW349" s="323">
        <f t="shared" ref="AW349:AW355" si="307">IF($H349="811",$F349,0)</f>
        <v>0</v>
      </c>
      <c r="AX349" s="323">
        <f t="shared" ref="AX349:AX355" si="308">IF($G349="821",$F349,0)</f>
        <v>0</v>
      </c>
      <c r="AY349" s="323">
        <f t="shared" ref="AY349:AY355" si="309">IF($H349="821",$F349,0)</f>
        <v>0</v>
      </c>
      <c r="AZ349" s="323">
        <f t="shared" ref="AZ349:AZ355" si="310">IF($G349="911",$F349,0)</f>
        <v>0</v>
      </c>
      <c r="BA349" s="323">
        <f t="shared" ref="BA349:BA355" si="311">IF($H349="911",$F349,0)</f>
        <v>0</v>
      </c>
    </row>
    <row r="350" spans="1:53" s="358" customFormat="1" ht="16.5" customHeight="1">
      <c r="A350" s="63">
        <f t="array" aca="1" ref="A350" ca="1">IF(C350&lt;&gt;0,SUM(($C$11:C350&lt;&gt;0)*1),"")</f>
        <v>3</v>
      </c>
      <c r="B350" s="324">
        <v>42369</v>
      </c>
      <c r="C350" s="324" t="s">
        <v>154</v>
      </c>
      <c r="D350" s="324">
        <f t="shared" si="270"/>
        <v>42369</v>
      </c>
      <c r="E350" s="325" t="s">
        <v>156</v>
      </c>
      <c r="F350" s="86">
        <f ca="1">AR356</f>
        <v>0</v>
      </c>
      <c r="G350" s="326" t="s">
        <v>148</v>
      </c>
      <c r="H350" s="326" t="s">
        <v>140</v>
      </c>
      <c r="I350" s="63">
        <f t="shared" ca="1" si="271"/>
        <v>3</v>
      </c>
      <c r="J350" s="323">
        <f t="shared" si="272"/>
        <v>0</v>
      </c>
      <c r="K350" s="323">
        <f t="shared" si="273"/>
        <v>0</v>
      </c>
      <c r="L350" s="323">
        <f t="shared" si="274"/>
        <v>0</v>
      </c>
      <c r="M350" s="323">
        <f t="shared" si="275"/>
        <v>0</v>
      </c>
      <c r="N350" s="323">
        <f t="shared" si="265"/>
        <v>0</v>
      </c>
      <c r="O350" s="323">
        <f t="shared" si="266"/>
        <v>0</v>
      </c>
      <c r="P350" s="323">
        <f t="shared" si="276"/>
        <v>0</v>
      </c>
      <c r="Q350" s="323">
        <f t="shared" si="277"/>
        <v>0</v>
      </c>
      <c r="R350" s="323">
        <f t="shared" si="278"/>
        <v>0</v>
      </c>
      <c r="S350" s="323">
        <f t="shared" si="279"/>
        <v>0</v>
      </c>
      <c r="T350" s="323">
        <f t="shared" si="280"/>
        <v>0</v>
      </c>
      <c r="U350" s="323">
        <f t="shared" si="281"/>
        <v>0</v>
      </c>
      <c r="V350" s="323">
        <f t="shared" si="282"/>
        <v>0</v>
      </c>
      <c r="W350" s="323">
        <f t="shared" si="283"/>
        <v>0</v>
      </c>
      <c r="X350" s="323">
        <f t="shared" si="284"/>
        <v>0</v>
      </c>
      <c r="Y350" s="323">
        <f t="shared" si="285"/>
        <v>0</v>
      </c>
      <c r="Z350" s="323">
        <f t="shared" si="286"/>
        <v>0</v>
      </c>
      <c r="AA350" s="323">
        <f t="shared" si="287"/>
        <v>0</v>
      </c>
      <c r="AB350" s="323">
        <f t="shared" si="288"/>
        <v>0</v>
      </c>
      <c r="AC350" s="323">
        <f t="shared" si="289"/>
        <v>0</v>
      </c>
      <c r="AD350" s="323">
        <f t="shared" si="290"/>
        <v>0</v>
      </c>
      <c r="AE350" s="323">
        <f t="shared" si="291"/>
        <v>0</v>
      </c>
      <c r="AF350" s="323">
        <f t="shared" si="267"/>
        <v>0</v>
      </c>
      <c r="AG350" s="323">
        <f t="shared" si="268"/>
        <v>0</v>
      </c>
      <c r="AH350" s="323">
        <f t="shared" si="292"/>
        <v>0</v>
      </c>
      <c r="AI350" s="323">
        <f t="shared" si="293"/>
        <v>0</v>
      </c>
      <c r="AJ350" s="323">
        <f t="shared" si="294"/>
        <v>0</v>
      </c>
      <c r="AK350" s="323">
        <f t="shared" si="295"/>
        <v>0</v>
      </c>
      <c r="AL350" s="323">
        <f t="shared" si="296"/>
        <v>0</v>
      </c>
      <c r="AM350" s="323">
        <f t="shared" si="297"/>
        <v>0</v>
      </c>
      <c r="AN350" s="323">
        <f t="shared" si="298"/>
        <v>0</v>
      </c>
      <c r="AO350" s="323">
        <f t="shared" si="299"/>
        <v>0</v>
      </c>
      <c r="AP350" s="323">
        <f t="shared" si="300"/>
        <v>0</v>
      </c>
      <c r="AQ350" s="323">
        <f t="shared" si="301"/>
        <v>0</v>
      </c>
      <c r="AR350" s="323">
        <f t="shared" si="302"/>
        <v>0</v>
      </c>
      <c r="AS350" s="323">
        <f t="shared" ca="1" si="303"/>
        <v>0</v>
      </c>
      <c r="AT350" s="323">
        <f t="shared" si="304"/>
        <v>0</v>
      </c>
      <c r="AU350" s="323">
        <f t="shared" si="305"/>
        <v>0</v>
      </c>
      <c r="AV350" s="323">
        <f t="shared" si="306"/>
        <v>0</v>
      </c>
      <c r="AW350" s="323">
        <f t="shared" si="307"/>
        <v>0</v>
      </c>
      <c r="AX350" s="323">
        <f t="shared" si="308"/>
        <v>0</v>
      </c>
      <c r="AY350" s="323">
        <f t="shared" si="309"/>
        <v>0</v>
      </c>
      <c r="AZ350" s="323">
        <f t="shared" ca="1" si="310"/>
        <v>0</v>
      </c>
      <c r="BA350" s="323">
        <f t="shared" si="311"/>
        <v>0</v>
      </c>
    </row>
    <row r="351" spans="1:53" s="358" customFormat="1" ht="16.5" customHeight="1">
      <c r="A351" s="63">
        <f t="array" aca="1" ref="A351" ca="1">IF(C351&lt;&gt;0,SUM(($C$11:C351&lt;&gt;0)*1),"")</f>
        <v>4</v>
      </c>
      <c r="B351" s="324">
        <v>42369</v>
      </c>
      <c r="C351" s="324" t="s">
        <v>154</v>
      </c>
      <c r="D351" s="324">
        <f t="shared" si="270"/>
        <v>42369</v>
      </c>
      <c r="E351" s="325" t="s">
        <v>310</v>
      </c>
      <c r="F351" s="86">
        <v>304750266</v>
      </c>
      <c r="G351" s="326" t="s">
        <v>133</v>
      </c>
      <c r="H351" s="326" t="s">
        <v>148</v>
      </c>
      <c r="I351" s="63">
        <f t="shared" ca="1" si="271"/>
        <v>4</v>
      </c>
      <c r="J351" s="323">
        <f t="shared" si="272"/>
        <v>0</v>
      </c>
      <c r="K351" s="323">
        <f t="shared" si="273"/>
        <v>0</v>
      </c>
      <c r="L351" s="323">
        <f t="shared" si="274"/>
        <v>0</v>
      </c>
      <c r="M351" s="323">
        <f t="shared" si="275"/>
        <v>0</v>
      </c>
      <c r="N351" s="323">
        <f t="shared" si="265"/>
        <v>0</v>
      </c>
      <c r="O351" s="323">
        <f t="shared" si="266"/>
        <v>0</v>
      </c>
      <c r="P351" s="323">
        <f t="shared" si="276"/>
        <v>0</v>
      </c>
      <c r="Q351" s="323">
        <f t="shared" si="277"/>
        <v>0</v>
      </c>
      <c r="R351" s="323">
        <f t="shared" si="278"/>
        <v>0</v>
      </c>
      <c r="S351" s="323">
        <f t="shared" si="279"/>
        <v>0</v>
      </c>
      <c r="T351" s="323">
        <f t="shared" si="280"/>
        <v>0</v>
      </c>
      <c r="U351" s="323">
        <f t="shared" si="281"/>
        <v>0</v>
      </c>
      <c r="V351" s="323">
        <f t="shared" si="282"/>
        <v>0</v>
      </c>
      <c r="W351" s="323">
        <f t="shared" si="283"/>
        <v>0</v>
      </c>
      <c r="X351" s="323">
        <f t="shared" si="284"/>
        <v>0</v>
      </c>
      <c r="Y351" s="323">
        <f t="shared" si="285"/>
        <v>0</v>
      </c>
      <c r="Z351" s="323">
        <f t="shared" si="286"/>
        <v>0</v>
      </c>
      <c r="AA351" s="323">
        <f t="shared" si="287"/>
        <v>0</v>
      </c>
      <c r="AB351" s="323">
        <f t="shared" si="288"/>
        <v>0</v>
      </c>
      <c r="AC351" s="323">
        <f t="shared" si="289"/>
        <v>0</v>
      </c>
      <c r="AD351" s="323">
        <f t="shared" si="290"/>
        <v>0</v>
      </c>
      <c r="AE351" s="323">
        <f t="shared" si="291"/>
        <v>0</v>
      </c>
      <c r="AF351" s="323">
        <f t="shared" si="267"/>
        <v>0</v>
      </c>
      <c r="AG351" s="323">
        <f t="shared" si="268"/>
        <v>0</v>
      </c>
      <c r="AH351" s="323">
        <f t="shared" si="292"/>
        <v>0</v>
      </c>
      <c r="AI351" s="323">
        <f t="shared" si="293"/>
        <v>0</v>
      </c>
      <c r="AJ351" s="323">
        <f t="shared" si="294"/>
        <v>0</v>
      </c>
      <c r="AK351" s="323">
        <f t="shared" si="295"/>
        <v>0</v>
      </c>
      <c r="AL351" s="323">
        <f t="shared" si="296"/>
        <v>304750266</v>
      </c>
      <c r="AM351" s="323">
        <f t="shared" si="297"/>
        <v>0</v>
      </c>
      <c r="AN351" s="323">
        <f t="shared" si="298"/>
        <v>0</v>
      </c>
      <c r="AO351" s="323">
        <f t="shared" si="299"/>
        <v>0</v>
      </c>
      <c r="AP351" s="323">
        <f t="shared" si="300"/>
        <v>0</v>
      </c>
      <c r="AQ351" s="323">
        <f t="shared" si="301"/>
        <v>0</v>
      </c>
      <c r="AR351" s="323">
        <f t="shared" si="302"/>
        <v>0</v>
      </c>
      <c r="AS351" s="323">
        <f t="shared" si="303"/>
        <v>0</v>
      </c>
      <c r="AT351" s="323">
        <f t="shared" si="304"/>
        <v>0</v>
      </c>
      <c r="AU351" s="323">
        <f t="shared" si="305"/>
        <v>0</v>
      </c>
      <c r="AV351" s="323">
        <f t="shared" si="306"/>
        <v>0</v>
      </c>
      <c r="AW351" s="323">
        <f t="shared" si="307"/>
        <v>0</v>
      </c>
      <c r="AX351" s="323">
        <f t="shared" si="308"/>
        <v>0</v>
      </c>
      <c r="AY351" s="323">
        <f t="shared" si="309"/>
        <v>0</v>
      </c>
      <c r="AZ351" s="323">
        <f t="shared" si="310"/>
        <v>0</v>
      </c>
      <c r="BA351" s="323">
        <f t="shared" si="311"/>
        <v>304750266</v>
      </c>
    </row>
    <row r="352" spans="1:53" s="358" customFormat="1" ht="16.5" customHeight="1">
      <c r="A352" s="63">
        <f t="array" aca="1" ref="A352" ca="1">IF(C352&lt;&gt;0,SUM(($C$11:C352&lt;&gt;0)*1),"")</f>
        <v>5</v>
      </c>
      <c r="B352" s="324">
        <v>42369</v>
      </c>
      <c r="C352" s="324" t="s">
        <v>154</v>
      </c>
      <c r="D352" s="324">
        <f t="shared" si="270"/>
        <v>42369</v>
      </c>
      <c r="E352" s="325" t="s">
        <v>158</v>
      </c>
      <c r="F352" s="86">
        <f ca="1">AO356</f>
        <v>0</v>
      </c>
      <c r="G352" s="326" t="s">
        <v>59</v>
      </c>
      <c r="H352" s="326" t="s">
        <v>148</v>
      </c>
      <c r="I352" s="63">
        <f t="shared" ca="1" si="271"/>
        <v>5</v>
      </c>
      <c r="J352" s="323">
        <f t="shared" si="272"/>
        <v>0</v>
      </c>
      <c r="K352" s="323">
        <f t="shared" si="273"/>
        <v>0</v>
      </c>
      <c r="L352" s="323">
        <f t="shared" si="274"/>
        <v>0</v>
      </c>
      <c r="M352" s="323">
        <f t="shared" si="275"/>
        <v>0</v>
      </c>
      <c r="N352" s="323">
        <f t="shared" si="265"/>
        <v>0</v>
      </c>
      <c r="O352" s="323">
        <f t="shared" si="266"/>
        <v>0</v>
      </c>
      <c r="P352" s="323">
        <f t="shared" si="276"/>
        <v>0</v>
      </c>
      <c r="Q352" s="323">
        <f t="shared" si="277"/>
        <v>0</v>
      </c>
      <c r="R352" s="323">
        <f t="shared" si="278"/>
        <v>0</v>
      </c>
      <c r="S352" s="323">
        <f t="shared" si="279"/>
        <v>0</v>
      </c>
      <c r="T352" s="323">
        <f t="shared" si="280"/>
        <v>0</v>
      </c>
      <c r="U352" s="323">
        <f t="shared" si="281"/>
        <v>0</v>
      </c>
      <c r="V352" s="323">
        <f t="shared" si="282"/>
        <v>0</v>
      </c>
      <c r="W352" s="323">
        <f t="shared" si="283"/>
        <v>0</v>
      </c>
      <c r="X352" s="323">
        <f t="shared" si="284"/>
        <v>0</v>
      </c>
      <c r="Y352" s="323">
        <f t="shared" si="285"/>
        <v>0</v>
      </c>
      <c r="Z352" s="323">
        <f t="shared" si="286"/>
        <v>0</v>
      </c>
      <c r="AA352" s="323">
        <f t="shared" si="287"/>
        <v>0</v>
      </c>
      <c r="AB352" s="323">
        <f t="shared" si="288"/>
        <v>0</v>
      </c>
      <c r="AC352" s="323">
        <f t="shared" si="289"/>
        <v>0</v>
      </c>
      <c r="AD352" s="323">
        <f t="shared" si="290"/>
        <v>0</v>
      </c>
      <c r="AE352" s="323">
        <f t="shared" si="291"/>
        <v>0</v>
      </c>
      <c r="AF352" s="323">
        <f t="shared" si="267"/>
        <v>0</v>
      </c>
      <c r="AG352" s="323">
        <f t="shared" si="268"/>
        <v>0</v>
      </c>
      <c r="AH352" s="323">
        <f t="shared" si="292"/>
        <v>0</v>
      </c>
      <c r="AI352" s="323">
        <f t="shared" si="293"/>
        <v>0</v>
      </c>
      <c r="AJ352" s="323">
        <f t="shared" si="294"/>
        <v>0</v>
      </c>
      <c r="AK352" s="323">
        <f t="shared" si="295"/>
        <v>0</v>
      </c>
      <c r="AL352" s="323">
        <f t="shared" si="296"/>
        <v>0</v>
      </c>
      <c r="AM352" s="323">
        <f t="shared" si="297"/>
        <v>0</v>
      </c>
      <c r="AN352" s="323">
        <f t="shared" ca="1" si="298"/>
        <v>0</v>
      </c>
      <c r="AO352" s="323">
        <f t="shared" si="299"/>
        <v>0</v>
      </c>
      <c r="AP352" s="323">
        <f t="shared" si="300"/>
        <v>0</v>
      </c>
      <c r="AQ352" s="323">
        <f t="shared" si="301"/>
        <v>0</v>
      </c>
      <c r="AR352" s="323">
        <f t="shared" si="302"/>
        <v>0</v>
      </c>
      <c r="AS352" s="323">
        <f t="shared" si="303"/>
        <v>0</v>
      </c>
      <c r="AT352" s="323">
        <f t="shared" si="304"/>
        <v>0</v>
      </c>
      <c r="AU352" s="323">
        <f t="shared" si="305"/>
        <v>0</v>
      </c>
      <c r="AV352" s="323">
        <f t="shared" si="306"/>
        <v>0</v>
      </c>
      <c r="AW352" s="323">
        <f t="shared" si="307"/>
        <v>0</v>
      </c>
      <c r="AX352" s="323">
        <f t="shared" si="308"/>
        <v>0</v>
      </c>
      <c r="AY352" s="323">
        <f t="shared" si="309"/>
        <v>0</v>
      </c>
      <c r="AZ352" s="323">
        <f t="shared" si="310"/>
        <v>0</v>
      </c>
      <c r="BA352" s="323">
        <f t="shared" ca="1" si="311"/>
        <v>0</v>
      </c>
    </row>
    <row r="353" spans="1:53" s="358" customFormat="1" ht="16.5" customHeight="1">
      <c r="A353" s="63">
        <f t="array" aca="1" ref="A353" ca="1">IF(C353&lt;&gt;0,SUM(($C$11:C353&lt;&gt;0)*1),"")</f>
        <v>6</v>
      </c>
      <c r="B353" s="324">
        <v>42369</v>
      </c>
      <c r="C353" s="324" t="s">
        <v>154</v>
      </c>
      <c r="D353" s="324">
        <f t="shared" si="270"/>
        <v>42369</v>
      </c>
      <c r="E353" s="325" t="s">
        <v>159</v>
      </c>
      <c r="F353" s="86">
        <f ca="1">AU356</f>
        <v>0</v>
      </c>
      <c r="G353" s="326" t="s">
        <v>142</v>
      </c>
      <c r="H353" s="326" t="s">
        <v>148</v>
      </c>
      <c r="I353" s="63">
        <f t="shared" ca="1" si="271"/>
        <v>6</v>
      </c>
      <c r="J353" s="323">
        <f t="shared" si="272"/>
        <v>0</v>
      </c>
      <c r="K353" s="323">
        <f t="shared" si="273"/>
        <v>0</v>
      </c>
      <c r="L353" s="323">
        <f t="shared" si="274"/>
        <v>0</v>
      </c>
      <c r="M353" s="323">
        <f t="shared" si="275"/>
        <v>0</v>
      </c>
      <c r="N353" s="323">
        <f t="shared" si="265"/>
        <v>0</v>
      </c>
      <c r="O353" s="323">
        <f t="shared" si="266"/>
        <v>0</v>
      </c>
      <c r="P353" s="323">
        <f t="shared" si="276"/>
        <v>0</v>
      </c>
      <c r="Q353" s="323">
        <f t="shared" si="277"/>
        <v>0</v>
      </c>
      <c r="R353" s="323">
        <f t="shared" si="278"/>
        <v>0</v>
      </c>
      <c r="S353" s="323">
        <f t="shared" si="279"/>
        <v>0</v>
      </c>
      <c r="T353" s="323">
        <f t="shared" si="280"/>
        <v>0</v>
      </c>
      <c r="U353" s="323">
        <f t="shared" si="281"/>
        <v>0</v>
      </c>
      <c r="V353" s="323">
        <f t="shared" si="282"/>
        <v>0</v>
      </c>
      <c r="W353" s="323">
        <f t="shared" si="283"/>
        <v>0</v>
      </c>
      <c r="X353" s="323">
        <f t="shared" si="284"/>
        <v>0</v>
      </c>
      <c r="Y353" s="323">
        <f t="shared" si="285"/>
        <v>0</v>
      </c>
      <c r="Z353" s="323">
        <f t="shared" si="286"/>
        <v>0</v>
      </c>
      <c r="AA353" s="323">
        <f t="shared" si="287"/>
        <v>0</v>
      </c>
      <c r="AB353" s="323">
        <f t="shared" si="288"/>
        <v>0</v>
      </c>
      <c r="AC353" s="323">
        <f t="shared" si="289"/>
        <v>0</v>
      </c>
      <c r="AD353" s="323">
        <f t="shared" si="290"/>
        <v>0</v>
      </c>
      <c r="AE353" s="323">
        <f t="shared" si="291"/>
        <v>0</v>
      </c>
      <c r="AF353" s="323">
        <f t="shared" si="267"/>
        <v>0</v>
      </c>
      <c r="AG353" s="323">
        <f t="shared" si="268"/>
        <v>0</v>
      </c>
      <c r="AH353" s="323">
        <f t="shared" si="292"/>
        <v>0</v>
      </c>
      <c r="AI353" s="323">
        <f t="shared" si="293"/>
        <v>0</v>
      </c>
      <c r="AJ353" s="323">
        <f t="shared" si="294"/>
        <v>0</v>
      </c>
      <c r="AK353" s="323">
        <f t="shared" si="295"/>
        <v>0</v>
      </c>
      <c r="AL353" s="323">
        <f t="shared" si="296"/>
        <v>0</v>
      </c>
      <c r="AM353" s="323">
        <f t="shared" si="297"/>
        <v>0</v>
      </c>
      <c r="AN353" s="323">
        <f t="shared" si="298"/>
        <v>0</v>
      </c>
      <c r="AO353" s="323">
        <f t="shared" si="299"/>
        <v>0</v>
      </c>
      <c r="AP353" s="323">
        <f t="shared" si="300"/>
        <v>0</v>
      </c>
      <c r="AQ353" s="323">
        <f t="shared" si="301"/>
        <v>0</v>
      </c>
      <c r="AR353" s="323">
        <f t="shared" si="302"/>
        <v>0</v>
      </c>
      <c r="AS353" s="323">
        <f t="shared" si="303"/>
        <v>0</v>
      </c>
      <c r="AT353" s="323">
        <f t="shared" ca="1" si="304"/>
        <v>0</v>
      </c>
      <c r="AU353" s="323">
        <f t="shared" si="305"/>
        <v>0</v>
      </c>
      <c r="AV353" s="323">
        <f t="shared" si="306"/>
        <v>0</v>
      </c>
      <c r="AW353" s="323">
        <f t="shared" si="307"/>
        <v>0</v>
      </c>
      <c r="AX353" s="323">
        <f t="shared" si="308"/>
        <v>0</v>
      </c>
      <c r="AY353" s="323">
        <f t="shared" si="309"/>
        <v>0</v>
      </c>
      <c r="AZ353" s="323">
        <f t="shared" si="310"/>
        <v>0</v>
      </c>
      <c r="BA353" s="323">
        <f t="shared" ca="1" si="311"/>
        <v>0</v>
      </c>
    </row>
    <row r="354" spans="1:53" s="358" customFormat="1" ht="16.5" customHeight="1">
      <c r="A354" s="63">
        <f t="array" aca="1" ref="A354" ca="1">IF(C354&lt;&gt;0,SUM(($C$11:C354&lt;&gt;0)*1),"")</f>
        <v>7</v>
      </c>
      <c r="B354" s="324">
        <v>42369</v>
      </c>
      <c r="C354" s="324" t="s">
        <v>154</v>
      </c>
      <c r="D354" s="324">
        <f t="shared" si="270"/>
        <v>42369</v>
      </c>
      <c r="E354" s="325" t="s">
        <v>160</v>
      </c>
      <c r="F354" s="86">
        <f ca="1">AV356</f>
        <v>0</v>
      </c>
      <c r="G354" s="326" t="s">
        <v>148</v>
      </c>
      <c r="H354" s="326" t="s">
        <v>144</v>
      </c>
      <c r="I354" s="63">
        <f t="shared" ca="1" si="271"/>
        <v>7</v>
      </c>
      <c r="J354" s="323">
        <f t="shared" si="272"/>
        <v>0</v>
      </c>
      <c r="K354" s="323">
        <f t="shared" si="273"/>
        <v>0</v>
      </c>
      <c r="L354" s="323">
        <f t="shared" si="274"/>
        <v>0</v>
      </c>
      <c r="M354" s="323">
        <f t="shared" si="275"/>
        <v>0</v>
      </c>
      <c r="N354" s="323">
        <f t="shared" si="265"/>
        <v>0</v>
      </c>
      <c r="O354" s="323">
        <f t="shared" si="266"/>
        <v>0</v>
      </c>
      <c r="P354" s="323">
        <f t="shared" si="276"/>
        <v>0</v>
      </c>
      <c r="Q354" s="323">
        <f t="shared" si="277"/>
        <v>0</v>
      </c>
      <c r="R354" s="323">
        <f t="shared" si="278"/>
        <v>0</v>
      </c>
      <c r="S354" s="323">
        <f t="shared" si="279"/>
        <v>0</v>
      </c>
      <c r="T354" s="323">
        <f t="shared" si="280"/>
        <v>0</v>
      </c>
      <c r="U354" s="323">
        <f t="shared" si="281"/>
        <v>0</v>
      </c>
      <c r="V354" s="323">
        <f t="shared" si="282"/>
        <v>0</v>
      </c>
      <c r="W354" s="323">
        <f t="shared" si="283"/>
        <v>0</v>
      </c>
      <c r="X354" s="323">
        <f t="shared" si="284"/>
        <v>0</v>
      </c>
      <c r="Y354" s="323">
        <f t="shared" si="285"/>
        <v>0</v>
      </c>
      <c r="Z354" s="323">
        <f t="shared" si="286"/>
        <v>0</v>
      </c>
      <c r="AA354" s="323">
        <f t="shared" si="287"/>
        <v>0</v>
      </c>
      <c r="AB354" s="323">
        <f t="shared" si="288"/>
        <v>0</v>
      </c>
      <c r="AC354" s="323">
        <f t="shared" si="289"/>
        <v>0</v>
      </c>
      <c r="AD354" s="323">
        <f t="shared" si="290"/>
        <v>0</v>
      </c>
      <c r="AE354" s="323">
        <f t="shared" si="291"/>
        <v>0</v>
      </c>
      <c r="AF354" s="323">
        <f t="shared" si="267"/>
        <v>0</v>
      </c>
      <c r="AG354" s="323">
        <f t="shared" si="268"/>
        <v>0</v>
      </c>
      <c r="AH354" s="323">
        <f t="shared" si="292"/>
        <v>0</v>
      </c>
      <c r="AI354" s="323">
        <f t="shared" si="293"/>
        <v>0</v>
      </c>
      <c r="AJ354" s="323">
        <f t="shared" si="294"/>
        <v>0</v>
      </c>
      <c r="AK354" s="323">
        <f t="shared" si="295"/>
        <v>0</v>
      </c>
      <c r="AL354" s="323">
        <f t="shared" si="296"/>
        <v>0</v>
      </c>
      <c r="AM354" s="323">
        <f t="shared" si="297"/>
        <v>0</v>
      </c>
      <c r="AN354" s="323">
        <f t="shared" si="298"/>
        <v>0</v>
      </c>
      <c r="AO354" s="323">
        <f t="shared" si="299"/>
        <v>0</v>
      </c>
      <c r="AP354" s="323">
        <f t="shared" si="300"/>
        <v>0</v>
      </c>
      <c r="AQ354" s="323">
        <f t="shared" si="301"/>
        <v>0</v>
      </c>
      <c r="AR354" s="323">
        <f t="shared" si="302"/>
        <v>0</v>
      </c>
      <c r="AS354" s="323">
        <f t="shared" si="303"/>
        <v>0</v>
      </c>
      <c r="AT354" s="323">
        <f t="shared" si="304"/>
        <v>0</v>
      </c>
      <c r="AU354" s="323">
        <f t="shared" si="305"/>
        <v>0</v>
      </c>
      <c r="AV354" s="323">
        <f t="shared" si="306"/>
        <v>0</v>
      </c>
      <c r="AW354" s="323">
        <f t="shared" ca="1" si="307"/>
        <v>0</v>
      </c>
      <c r="AX354" s="323">
        <f t="shared" si="308"/>
        <v>0</v>
      </c>
      <c r="AY354" s="323">
        <f t="shared" si="309"/>
        <v>0</v>
      </c>
      <c r="AZ354" s="323">
        <f t="shared" ca="1" si="310"/>
        <v>0</v>
      </c>
      <c r="BA354" s="323">
        <f t="shared" si="311"/>
        <v>0</v>
      </c>
    </row>
    <row r="355" spans="1:53" s="320" customFormat="1" ht="16.5" customHeight="1">
      <c r="A355" s="63" t="str">
        <f t="array" ref="A355">IF(C355&lt;&gt;0,SUM(($C$11:C355&lt;&gt;0)*1),"")</f>
        <v/>
      </c>
      <c r="B355" s="284"/>
      <c r="C355" s="284"/>
      <c r="D355" s="284"/>
      <c r="E355" s="322"/>
      <c r="F355" s="65"/>
      <c r="G355" s="328"/>
      <c r="H355" s="328"/>
      <c r="I355" s="63" t="str">
        <f>A355</f>
        <v/>
      </c>
      <c r="J355" s="323">
        <f t="shared" si="272"/>
        <v>0</v>
      </c>
      <c r="K355" s="323">
        <f t="shared" si="273"/>
        <v>0</v>
      </c>
      <c r="L355" s="323">
        <f t="shared" si="274"/>
        <v>0</v>
      </c>
      <c r="M355" s="323">
        <f t="shared" si="275"/>
        <v>0</v>
      </c>
      <c r="N355" s="323">
        <f t="shared" si="265"/>
        <v>0</v>
      </c>
      <c r="O355" s="323">
        <f t="shared" si="266"/>
        <v>0</v>
      </c>
      <c r="P355" s="323">
        <f t="shared" si="276"/>
        <v>0</v>
      </c>
      <c r="Q355" s="323">
        <f t="shared" si="277"/>
        <v>0</v>
      </c>
      <c r="R355" s="323">
        <f t="shared" si="278"/>
        <v>0</v>
      </c>
      <c r="S355" s="323">
        <f t="shared" si="279"/>
        <v>0</v>
      </c>
      <c r="T355" s="323">
        <f t="shared" si="280"/>
        <v>0</v>
      </c>
      <c r="U355" s="323">
        <f t="shared" si="281"/>
        <v>0</v>
      </c>
      <c r="V355" s="323">
        <f t="shared" si="282"/>
        <v>0</v>
      </c>
      <c r="W355" s="323">
        <f t="shared" si="283"/>
        <v>0</v>
      </c>
      <c r="X355" s="323">
        <f t="shared" si="284"/>
        <v>0</v>
      </c>
      <c r="Y355" s="323">
        <f t="shared" si="285"/>
        <v>0</v>
      </c>
      <c r="Z355" s="323">
        <f t="shared" si="286"/>
        <v>0</v>
      </c>
      <c r="AA355" s="323">
        <f t="shared" si="287"/>
        <v>0</v>
      </c>
      <c r="AB355" s="323">
        <f t="shared" si="288"/>
        <v>0</v>
      </c>
      <c r="AC355" s="323">
        <f t="shared" si="289"/>
        <v>0</v>
      </c>
      <c r="AD355" s="323">
        <f t="shared" si="290"/>
        <v>0</v>
      </c>
      <c r="AE355" s="323">
        <f t="shared" si="291"/>
        <v>0</v>
      </c>
      <c r="AF355" s="323">
        <f t="shared" si="267"/>
        <v>0</v>
      </c>
      <c r="AG355" s="323">
        <f t="shared" si="268"/>
        <v>0</v>
      </c>
      <c r="AH355" s="323">
        <f t="shared" si="292"/>
        <v>0</v>
      </c>
      <c r="AI355" s="323">
        <f t="shared" si="293"/>
        <v>0</v>
      </c>
      <c r="AJ355" s="323">
        <f t="shared" si="294"/>
        <v>0</v>
      </c>
      <c r="AK355" s="323">
        <f t="shared" si="295"/>
        <v>0</v>
      </c>
      <c r="AL355" s="323">
        <f t="shared" si="296"/>
        <v>0</v>
      </c>
      <c r="AM355" s="323">
        <f t="shared" si="297"/>
        <v>0</v>
      </c>
      <c r="AN355" s="323">
        <f t="shared" si="298"/>
        <v>0</v>
      </c>
      <c r="AO355" s="323">
        <f t="shared" si="299"/>
        <v>0</v>
      </c>
      <c r="AP355" s="323">
        <f t="shared" si="300"/>
        <v>0</v>
      </c>
      <c r="AQ355" s="323">
        <f t="shared" si="301"/>
        <v>0</v>
      </c>
      <c r="AR355" s="323">
        <f t="shared" si="302"/>
        <v>0</v>
      </c>
      <c r="AS355" s="323">
        <f t="shared" si="303"/>
        <v>0</v>
      </c>
      <c r="AT355" s="323">
        <f t="shared" si="304"/>
        <v>0</v>
      </c>
      <c r="AU355" s="323">
        <f t="shared" si="305"/>
        <v>0</v>
      </c>
      <c r="AV355" s="323">
        <f t="shared" si="306"/>
        <v>0</v>
      </c>
      <c r="AW355" s="323">
        <f t="shared" si="307"/>
        <v>0</v>
      </c>
      <c r="AX355" s="323">
        <f t="shared" si="308"/>
        <v>0</v>
      </c>
      <c r="AY355" s="323">
        <f t="shared" si="309"/>
        <v>0</v>
      </c>
      <c r="AZ355" s="323">
        <f t="shared" si="310"/>
        <v>0</v>
      </c>
      <c r="BA355" s="323">
        <f t="shared" si="311"/>
        <v>0</v>
      </c>
    </row>
    <row r="356" spans="1:53" s="320" customFormat="1" ht="16.5" customHeight="1">
      <c r="A356" s="329"/>
      <c r="B356" s="284"/>
      <c r="C356" s="359"/>
      <c r="D356" s="284"/>
      <c r="E356" s="322" t="s">
        <v>268</v>
      </c>
      <c r="F356" s="329"/>
      <c r="G356" s="328"/>
      <c r="H356" s="328"/>
      <c r="I356" s="329"/>
      <c r="J356" s="329">
        <f t="shared" ref="J356:BA356" ca="1" si="312">SUM(J11:J355)</f>
        <v>0</v>
      </c>
      <c r="K356" s="329">
        <f t="shared" ca="1" si="312"/>
        <v>0</v>
      </c>
      <c r="L356" s="329">
        <f t="shared" ca="1" si="312"/>
        <v>0</v>
      </c>
      <c r="M356" s="329">
        <f t="shared" ca="1" si="312"/>
        <v>0</v>
      </c>
      <c r="N356" s="329">
        <f t="shared" ref="N356:O356" ca="1" si="313">SUM(N11:N355)</f>
        <v>0</v>
      </c>
      <c r="O356" s="329">
        <f t="shared" ca="1" si="313"/>
        <v>0</v>
      </c>
      <c r="P356" s="329">
        <f t="shared" ca="1" si="312"/>
        <v>0</v>
      </c>
      <c r="Q356" s="329">
        <f t="shared" ca="1" si="312"/>
        <v>0</v>
      </c>
      <c r="R356" s="329">
        <f t="shared" ca="1" si="312"/>
        <v>0</v>
      </c>
      <c r="S356" s="329">
        <f t="shared" ca="1" si="312"/>
        <v>0</v>
      </c>
      <c r="T356" s="329">
        <f t="shared" ca="1" si="312"/>
        <v>0</v>
      </c>
      <c r="U356" s="329">
        <f t="shared" ca="1" si="312"/>
        <v>0</v>
      </c>
      <c r="V356" s="329">
        <f t="shared" ca="1" si="312"/>
        <v>0</v>
      </c>
      <c r="W356" s="329">
        <f t="shared" ca="1" si="312"/>
        <v>0</v>
      </c>
      <c r="X356" s="329">
        <f t="shared" ca="1" si="312"/>
        <v>0</v>
      </c>
      <c r="Y356" s="329">
        <f t="shared" ca="1" si="312"/>
        <v>0</v>
      </c>
      <c r="Z356" s="329">
        <f t="shared" ca="1" si="312"/>
        <v>0</v>
      </c>
      <c r="AA356" s="329">
        <f t="shared" ca="1" si="312"/>
        <v>0</v>
      </c>
      <c r="AB356" s="329">
        <f t="shared" ca="1" si="312"/>
        <v>0</v>
      </c>
      <c r="AC356" s="329">
        <f t="shared" ca="1" si="312"/>
        <v>0</v>
      </c>
      <c r="AD356" s="329">
        <f t="shared" ca="1" si="312"/>
        <v>0</v>
      </c>
      <c r="AE356" s="329">
        <f t="shared" ca="1" si="312"/>
        <v>0</v>
      </c>
      <c r="AF356" s="329">
        <f t="shared" ref="AF356:AG356" ca="1" si="314">SUM(AF11:AF355)</f>
        <v>0</v>
      </c>
      <c r="AG356" s="329">
        <f t="shared" ca="1" si="314"/>
        <v>0</v>
      </c>
      <c r="AH356" s="329">
        <f t="shared" ca="1" si="312"/>
        <v>0</v>
      </c>
      <c r="AI356" s="329">
        <f t="shared" ca="1" si="312"/>
        <v>0</v>
      </c>
      <c r="AJ356" s="329">
        <f t="shared" ca="1" si="312"/>
        <v>0</v>
      </c>
      <c r="AK356" s="329">
        <f t="shared" ca="1" si="312"/>
        <v>0</v>
      </c>
      <c r="AL356" s="329">
        <f t="shared" ca="1" si="312"/>
        <v>304750266</v>
      </c>
      <c r="AM356" s="329">
        <f t="shared" ca="1" si="312"/>
        <v>0</v>
      </c>
      <c r="AN356" s="329">
        <f t="shared" ca="1" si="312"/>
        <v>0</v>
      </c>
      <c r="AO356" s="329">
        <f t="shared" ca="1" si="312"/>
        <v>0</v>
      </c>
      <c r="AP356" s="329">
        <f t="shared" ca="1" si="312"/>
        <v>0</v>
      </c>
      <c r="AQ356" s="329">
        <f t="shared" ca="1" si="312"/>
        <v>0</v>
      </c>
      <c r="AR356" s="329">
        <f t="shared" ca="1" si="312"/>
        <v>0</v>
      </c>
      <c r="AS356" s="329">
        <f t="shared" ca="1" si="312"/>
        <v>0</v>
      </c>
      <c r="AT356" s="329">
        <f t="shared" ca="1" si="312"/>
        <v>0</v>
      </c>
      <c r="AU356" s="329">
        <f t="shared" ca="1" si="312"/>
        <v>0</v>
      </c>
      <c r="AV356" s="329">
        <f t="shared" ca="1" si="312"/>
        <v>0</v>
      </c>
      <c r="AW356" s="329">
        <f t="shared" ca="1" si="312"/>
        <v>0</v>
      </c>
      <c r="AX356" s="329">
        <f t="shared" ca="1" si="312"/>
        <v>0</v>
      </c>
      <c r="AY356" s="329">
        <f t="shared" ca="1" si="312"/>
        <v>0</v>
      </c>
      <c r="AZ356" s="329">
        <f t="shared" ca="1" si="312"/>
        <v>0</v>
      </c>
      <c r="BA356" s="329">
        <f t="shared" ca="1" si="312"/>
        <v>304750266</v>
      </c>
    </row>
    <row r="357" spans="1:53" s="320" customFormat="1" ht="16.5" customHeight="1">
      <c r="A357" s="330"/>
      <c r="B357" s="330"/>
      <c r="C357" s="330"/>
      <c r="D357" s="330"/>
      <c r="E357" s="331" t="s">
        <v>311</v>
      </c>
      <c r="F357" s="330"/>
      <c r="G357" s="332"/>
      <c r="H357" s="332"/>
      <c r="I357" s="330"/>
      <c r="J357" s="352">
        <f ca="1">MAX(J10+J356-K10-K356,0)</f>
        <v>1342165410</v>
      </c>
      <c r="K357" s="352">
        <f ca="1">MAX(K10+K356-J10-J356,0)</f>
        <v>0</v>
      </c>
      <c r="L357" s="352">
        <f ca="1">MAX(L10+L356-M10-M356,0)</f>
        <v>1694774692</v>
      </c>
      <c r="M357" s="352">
        <f ca="1">MAX(M10+M356-L10-L356,0)</f>
        <v>0</v>
      </c>
      <c r="N357" s="352">
        <f ca="1">MAX(N10+N356-O10-O356,0)</f>
        <v>0</v>
      </c>
      <c r="O357" s="352">
        <f ca="1">MAX(O10+O356-N10-N356,0)</f>
        <v>0</v>
      </c>
      <c r="P357" s="352">
        <f ca="1">MAX(P10+P356-Q10-Q356,0)</f>
        <v>452614594</v>
      </c>
      <c r="Q357" s="352">
        <f ca="1">MAX(Q10+Q356-P10-P356,0)</f>
        <v>0</v>
      </c>
      <c r="R357" s="352">
        <f ca="1">MAX(R10+R356-S10-S356,0)</f>
        <v>0</v>
      </c>
      <c r="S357" s="352">
        <f ca="1">MAX(S10+S356-R10-R356,0)</f>
        <v>0</v>
      </c>
      <c r="T357" s="352">
        <f ca="1">MAX(T10+T356-U10-U356,0)</f>
        <v>22599987302</v>
      </c>
      <c r="U357" s="352">
        <f ca="1">MAX(U10+U356-T10-T356,0)</f>
        <v>0</v>
      </c>
      <c r="V357" s="352">
        <f ca="1">MAX(V10+V356-W10-W356,0)</f>
        <v>4299540884</v>
      </c>
      <c r="W357" s="352">
        <f ca="1">MAX(W10+W356-V10-V356,0)</f>
        <v>0</v>
      </c>
      <c r="X357" s="352">
        <f ca="1">MAX(X10+X356-Y10-Y356,0)</f>
        <v>0</v>
      </c>
      <c r="Y357" s="352">
        <f ca="1">MAX(Y10+Y356-X10-X356,0)</f>
        <v>0</v>
      </c>
      <c r="Z357" s="352">
        <f ca="1">MAX(Z10+Z356-AA10-AA356,0)</f>
        <v>0</v>
      </c>
      <c r="AA357" s="352">
        <f ca="1">MAX(AA10+AA356-Z10-Z356,0)</f>
        <v>0</v>
      </c>
      <c r="AB357" s="352">
        <f ca="1">MAX(AB10+AB356-AC10-AC356,0)</f>
        <v>0</v>
      </c>
      <c r="AC357" s="352">
        <f ca="1">MAX(AC10+AC356-AB10-AB356,0)</f>
        <v>5000000000</v>
      </c>
      <c r="AD357" s="352">
        <f ca="1">MAX(AD10+AD356-AE10-AE356,0)</f>
        <v>0</v>
      </c>
      <c r="AE357" s="352">
        <f ca="1">MAX(AE10+AE356-AD10-AD356,0)</f>
        <v>20000000000</v>
      </c>
      <c r="AF357" s="352">
        <f t="shared" ref="AF357" ca="1" si="315">MAX(AF10+AF356-AG10-AG356,0)</f>
        <v>0</v>
      </c>
      <c r="AG357" s="352">
        <f t="shared" ref="AG357" ca="1" si="316">MAX(AG10+AG356-AF10-AF356,0)</f>
        <v>1982640000</v>
      </c>
      <c r="AH357" s="352">
        <f t="shared" ref="AH357" ca="1" si="317">MAX(AH10+AH356-AI10-AI356,0)</f>
        <v>0</v>
      </c>
      <c r="AI357" s="352">
        <f t="shared" ref="AI357" ca="1" si="318">MAX(AI10+AI356-AH10-AH356,0)</f>
        <v>4000000000</v>
      </c>
      <c r="AJ357" s="352">
        <f ca="1">MAX(AJ10+AJ356-AK10-AK356,0)</f>
        <v>583066238</v>
      </c>
      <c r="AK357" s="352">
        <f ca="1">MAX(AK10+AK356-AJ10-AJ356,0)</f>
        <v>0</v>
      </c>
      <c r="AL357" s="352">
        <f ca="1">MAX(AL10+AL356-AM10-AM356,0)</f>
        <v>359476733</v>
      </c>
      <c r="AM357" s="352">
        <f ca="1">MAX(AM10+AM356-AL10-AL356,0)</f>
        <v>0</v>
      </c>
      <c r="AN357" s="352">
        <f ca="1">MAX(AN10+AN356-AO10-AO356,0)</f>
        <v>0</v>
      </c>
      <c r="AO357" s="352">
        <f ca="1">MAX(AO10+AO356-AN10-AN356,0)</f>
        <v>0</v>
      </c>
      <c r="AP357" s="352">
        <f ca="1">MAX(AP10+AP356-AQ10-AQ356,0)</f>
        <v>0</v>
      </c>
      <c r="AQ357" s="352">
        <f ca="1">MAX(AQ10+AQ356-AP10-AP356,0)</f>
        <v>0</v>
      </c>
      <c r="AR357" s="352">
        <f ca="1">MAX(AR10+AR356-AS10-AS356,0)</f>
        <v>0</v>
      </c>
      <c r="AS357" s="352">
        <f ca="1">MAX(AS10+AS356-AR10-AR356,0)</f>
        <v>0</v>
      </c>
      <c r="AT357" s="352">
        <f ca="1">MAX(AT10+AT356-AU10-AU356,0)</f>
        <v>0</v>
      </c>
      <c r="AU357" s="352">
        <f ca="1">MAX(AU10+AU356-AT10-AT356,0)</f>
        <v>0</v>
      </c>
      <c r="AV357" s="352">
        <f ca="1">MAX(AV10+AV356-AW10-AW356,0)</f>
        <v>0</v>
      </c>
      <c r="AW357" s="352">
        <f ca="1">MAX(AW10+AW356-AV10-AV356,0)</f>
        <v>0</v>
      </c>
      <c r="AX357" s="352">
        <f ca="1">MAX(AX10+AX356-AY10-AY356,0)</f>
        <v>0</v>
      </c>
      <c r="AY357" s="352">
        <f ca="1">MAX(AY10+AY356-AX10-AX356,0)</f>
        <v>0</v>
      </c>
      <c r="AZ357" s="352">
        <f ca="1">MAX(AZ10+AZ356-BA10-BA356,0)</f>
        <v>0</v>
      </c>
      <c r="BA357" s="352">
        <f ca="1">MAX(BA10+BA356-AZ10-AZ356,0)</f>
        <v>348985853</v>
      </c>
    </row>
    <row r="358" spans="1:53" s="320" customFormat="1" ht="16.5" customHeight="1">
      <c r="A358" s="334"/>
      <c r="B358" s="334"/>
      <c r="C358" s="335"/>
      <c r="D358" s="334"/>
      <c r="E358" s="336" t="s">
        <v>312</v>
      </c>
      <c r="F358" s="334"/>
      <c r="G358" s="337"/>
      <c r="H358" s="337"/>
      <c r="I358" s="334"/>
      <c r="J358" s="334">
        <f ca="1">J356+'SC-III'!J245</f>
        <v>0</v>
      </c>
      <c r="K358" s="334">
        <f ca="1">K356+'SC-III'!K245</f>
        <v>0</v>
      </c>
      <c r="L358" s="334">
        <f ca="1">L356+'SC-III'!L245</f>
        <v>0</v>
      </c>
      <c r="M358" s="334">
        <f ca="1">M356+'SC-III'!M245</f>
        <v>0</v>
      </c>
      <c r="N358" s="334">
        <f ca="1">N356+'SC-III'!N245</f>
        <v>0</v>
      </c>
      <c r="O358" s="334">
        <f ca="1">O356+'SC-III'!O245</f>
        <v>0</v>
      </c>
      <c r="P358" s="334">
        <f ca="1">P356+'SC-III'!P245</f>
        <v>0</v>
      </c>
      <c r="Q358" s="334">
        <f ca="1">Q356+'SC-III'!Q245</f>
        <v>0</v>
      </c>
      <c r="R358" s="334">
        <f ca="1">R356+'SC-III'!R245</f>
        <v>0</v>
      </c>
      <c r="S358" s="334">
        <f ca="1">S356+'SC-III'!S245</f>
        <v>0</v>
      </c>
      <c r="T358" s="334">
        <f ca="1">T356+'SC-III'!T245</f>
        <v>0</v>
      </c>
      <c r="U358" s="334">
        <f ca="1">U356+'SC-III'!U245</f>
        <v>0</v>
      </c>
      <c r="V358" s="334">
        <f ca="1">V356+'SC-III'!V245</f>
        <v>0</v>
      </c>
      <c r="W358" s="334">
        <f ca="1">W356+'SC-III'!W245</f>
        <v>10490880</v>
      </c>
      <c r="X358" s="334">
        <f ca="1">X356+'SC-III'!X245</f>
        <v>0</v>
      </c>
      <c r="Y358" s="334">
        <f ca="1">Y356+'SC-III'!Y245</f>
        <v>0</v>
      </c>
      <c r="Z358" s="334">
        <f ca="1">Z356+'SC-III'!Z245</f>
        <v>0</v>
      </c>
      <c r="AA358" s="334">
        <f ca="1">AA356+'SC-III'!AA245</f>
        <v>0</v>
      </c>
      <c r="AB358" s="334">
        <f ca="1">AB356+'SC-III'!AB245</f>
        <v>0</v>
      </c>
      <c r="AC358" s="334">
        <f ca="1">AC356+'SC-III'!AC245</f>
        <v>0</v>
      </c>
      <c r="AD358" s="334">
        <f ca="1">AD356+'SC-III'!AD245</f>
        <v>0</v>
      </c>
      <c r="AE358" s="334">
        <f ca="1">AE356+'SC-III'!AE245</f>
        <v>0</v>
      </c>
      <c r="AF358" s="334">
        <f ca="1">AF356+'SC-III'!AF245</f>
        <v>0</v>
      </c>
      <c r="AG358" s="334">
        <f ca="1">AG356+'SC-III'!AG245</f>
        <v>0</v>
      </c>
      <c r="AH358" s="334">
        <f ca="1">AH356+'SC-III'!AH245</f>
        <v>0</v>
      </c>
      <c r="AI358" s="334">
        <f ca="1">AI356+'SC-III'!AI245</f>
        <v>0</v>
      </c>
      <c r="AJ358" s="334">
        <f ca="1">AJ356+'SC-III'!AJ245</f>
        <v>359476733</v>
      </c>
      <c r="AK358" s="334">
        <f ca="1">AK356+'SC-III'!AK245</f>
        <v>0</v>
      </c>
      <c r="AL358" s="334">
        <f ca="1">AL356+'SC-III'!AL245</f>
        <v>359476733</v>
      </c>
      <c r="AM358" s="334">
        <f ca="1">AM356+'SC-III'!AM245</f>
        <v>359476733</v>
      </c>
      <c r="AN358" s="334">
        <f ca="1">AN356+'SC-III'!AN245</f>
        <v>0</v>
      </c>
      <c r="AO358" s="334">
        <f ca="1">AO356+'SC-III'!AO245</f>
        <v>0</v>
      </c>
      <c r="AP358" s="334">
        <f ca="1">AP356+'SC-III'!AP245</f>
        <v>0</v>
      </c>
      <c r="AQ358" s="334">
        <f ca="1">AQ356+'SC-III'!AQ245</f>
        <v>0</v>
      </c>
      <c r="AR358" s="334">
        <f ca="1">AR356+'SC-III'!AR245</f>
        <v>10490880</v>
      </c>
      <c r="AS358" s="334">
        <f ca="1">AS356+'SC-III'!AS245</f>
        <v>10490880</v>
      </c>
      <c r="AT358" s="334">
        <f ca="1">AT356+'SC-III'!AT245</f>
        <v>0</v>
      </c>
      <c r="AU358" s="334">
        <f ca="1">AU356+'SC-III'!AU245</f>
        <v>0</v>
      </c>
      <c r="AV358" s="334">
        <f ca="1">AV356+'SC-III'!AV245</f>
        <v>0</v>
      </c>
      <c r="AW358" s="334">
        <f ca="1">AW356+'SC-III'!AW245</f>
        <v>0</v>
      </c>
      <c r="AX358" s="334">
        <f ca="1">AX356+'SC-III'!AX245</f>
        <v>0</v>
      </c>
      <c r="AY358" s="334">
        <f ca="1">AY356+'SC-III'!AY245</f>
        <v>0</v>
      </c>
      <c r="AZ358" s="334">
        <f ca="1">AZ356+'SC-III'!AZ245</f>
        <v>10490880</v>
      </c>
      <c r="BA358" s="334">
        <f ca="1">BA356+'SC-III'!BA245</f>
        <v>359476733</v>
      </c>
    </row>
    <row r="359" spans="1:53" ht="12" customHeight="1">
      <c r="B359" s="339"/>
      <c r="C359" s="340"/>
      <c r="D359" s="340"/>
      <c r="E359" s="340"/>
      <c r="F359" s="340"/>
      <c r="G359" s="341"/>
      <c r="H359" s="341"/>
      <c r="I359" s="340"/>
      <c r="J359" s="340"/>
      <c r="K359" s="340"/>
      <c r="AB359" s="340"/>
      <c r="AC359" s="340"/>
      <c r="AD359" s="340"/>
      <c r="AE359" s="341"/>
      <c r="AF359" s="340"/>
      <c r="AG359" s="341"/>
      <c r="AH359" s="341"/>
      <c r="AI359" s="341"/>
      <c r="AJ359" s="341"/>
      <c r="AK359" s="357"/>
      <c r="AL359" s="340"/>
      <c r="AM359" s="340"/>
      <c r="AN359" s="340"/>
      <c r="AO359" s="340"/>
      <c r="AR359" s="340"/>
      <c r="AS359" s="340"/>
      <c r="AT359" s="340"/>
      <c r="AU359" s="340"/>
      <c r="AV359" s="340"/>
      <c r="AW359" s="340"/>
      <c r="AZ359" s="340"/>
      <c r="BA359" s="340"/>
    </row>
    <row r="360" spans="1:53" ht="12" customHeight="1">
      <c r="B360" s="339"/>
      <c r="C360" s="340"/>
      <c r="D360" s="340"/>
      <c r="E360" s="340"/>
      <c r="F360" s="340"/>
      <c r="G360" s="341"/>
      <c r="H360" s="341"/>
      <c r="I360" s="340"/>
      <c r="J360" s="340"/>
      <c r="K360" s="340"/>
      <c r="AB360" s="340"/>
      <c r="AC360" s="340"/>
      <c r="AD360" s="340"/>
      <c r="AE360" s="341"/>
      <c r="AF360" s="340"/>
      <c r="AG360" s="341"/>
      <c r="AH360" s="341"/>
      <c r="AI360" s="341"/>
      <c r="AJ360" s="341"/>
      <c r="AK360" s="357"/>
      <c r="AL360" s="343" t="s">
        <v>363</v>
      </c>
      <c r="AM360" s="344"/>
      <c r="AN360" s="344"/>
      <c r="AO360" s="344"/>
      <c r="AP360" s="344"/>
      <c r="AQ360" s="344"/>
      <c r="AR360" s="345"/>
      <c r="AS360" s="345"/>
      <c r="AT360" s="344"/>
    </row>
    <row r="361" spans="1:53" ht="12" customHeight="1">
      <c r="J361" s="342"/>
      <c r="K361" s="342"/>
      <c r="L361" s="342"/>
      <c r="M361" s="360"/>
      <c r="N361" s="342"/>
      <c r="O361" s="360"/>
      <c r="P361" s="360"/>
      <c r="Q361" s="360"/>
      <c r="R361" s="342"/>
      <c r="AE361" s="299"/>
      <c r="AG361" s="299"/>
      <c r="AH361" s="299"/>
      <c r="AI361" s="299"/>
      <c r="AJ361" s="299"/>
      <c r="AK361" s="361"/>
      <c r="AL361" s="346" t="s">
        <v>344</v>
      </c>
      <c r="AM361" s="344"/>
      <c r="AN361" s="344"/>
      <c r="AO361" s="344"/>
      <c r="AP361" s="344"/>
      <c r="AQ361" s="344"/>
      <c r="AR361" s="345"/>
      <c r="AS361" s="345"/>
      <c r="AT361" s="344"/>
    </row>
    <row r="362" spans="1:53" s="305" customFormat="1" ht="12" customHeight="1">
      <c r="F362" s="362"/>
      <c r="G362" s="363"/>
      <c r="H362" s="363"/>
      <c r="R362" s="364"/>
      <c r="Z362" s="298"/>
      <c r="AA362" s="298"/>
      <c r="AE362" s="363"/>
      <c r="AG362" s="363"/>
      <c r="AH362" s="363"/>
      <c r="AI362" s="363"/>
      <c r="AJ362" s="363"/>
      <c r="AK362" s="365"/>
      <c r="AL362" s="344"/>
      <c r="AM362" s="344"/>
      <c r="AN362" s="344"/>
      <c r="AO362" s="344"/>
      <c r="AP362" s="344"/>
      <c r="AQ362" s="344"/>
      <c r="AR362" s="344"/>
      <c r="AS362" s="344"/>
      <c r="AT362" s="345"/>
      <c r="AU362" s="298"/>
      <c r="AV362" s="298"/>
      <c r="AW362" s="298"/>
      <c r="AX362" s="298"/>
      <c r="AY362" s="298"/>
      <c r="AZ362" s="298"/>
      <c r="BA362" s="298"/>
    </row>
    <row r="363" spans="1:53" ht="12" customHeight="1">
      <c r="L363" s="320"/>
      <c r="N363" s="320"/>
      <c r="AE363" s="299"/>
      <c r="AG363" s="299"/>
      <c r="AH363" s="299"/>
      <c r="AI363" s="299"/>
      <c r="AJ363" s="299"/>
      <c r="AK363" s="361"/>
      <c r="AL363" s="344"/>
      <c r="AM363" s="344"/>
      <c r="AN363" s="344"/>
      <c r="AO363" s="344"/>
      <c r="AP363" s="344"/>
      <c r="AQ363" s="344"/>
      <c r="AR363" s="344"/>
      <c r="AS363" s="344"/>
      <c r="AT363" s="345"/>
      <c r="AZ363" s="347" t="str">
        <f>"Ngày 31 tháng 12 năm 2015 "</f>
        <v xml:space="preserve">Ngày 31 tháng 12 năm 2015 </v>
      </c>
    </row>
    <row r="364" spans="1:53">
      <c r="J364" s="320"/>
      <c r="K364" s="320"/>
      <c r="AL364" s="344"/>
      <c r="AM364" s="348" t="s">
        <v>14</v>
      </c>
      <c r="AN364" s="344"/>
      <c r="AO364" s="344"/>
      <c r="AP364" s="344"/>
      <c r="AQ364" s="344"/>
      <c r="AR364" s="344"/>
      <c r="AS364" s="349" t="s">
        <v>15</v>
      </c>
      <c r="AT364" s="345"/>
      <c r="AZ364" s="348" t="s">
        <v>210</v>
      </c>
    </row>
    <row r="365" spans="1:53">
      <c r="T365" s="320"/>
      <c r="AL365" s="344"/>
      <c r="AM365" s="350" t="s">
        <v>16</v>
      </c>
      <c r="AN365" s="344"/>
      <c r="AO365" s="344"/>
      <c r="AP365" s="344"/>
      <c r="AQ365" s="344"/>
      <c r="AR365" s="344"/>
      <c r="AS365" s="351" t="s">
        <v>16</v>
      </c>
      <c r="AT365" s="345"/>
      <c r="AZ365" s="350" t="s">
        <v>245</v>
      </c>
    </row>
    <row r="366" spans="1:53">
      <c r="F366" s="320"/>
      <c r="T366" s="320"/>
      <c r="AL366" s="344"/>
      <c r="AM366" s="344"/>
      <c r="AN366" s="344"/>
      <c r="AO366" s="344"/>
      <c r="AP366" s="344"/>
      <c r="AQ366" s="344"/>
      <c r="AR366" s="344"/>
      <c r="AS366" s="344"/>
      <c r="AT366" s="345"/>
      <c r="AZ366" s="344"/>
    </row>
    <row r="367" spans="1:53">
      <c r="F367" s="320"/>
      <c r="T367" s="320"/>
      <c r="AZ367" s="344"/>
    </row>
    <row r="368" spans="1:53">
      <c r="F368" s="320"/>
      <c r="G368" s="320"/>
      <c r="T368" s="320"/>
    </row>
    <row r="369" spans="5:20">
      <c r="F369" s="320"/>
      <c r="T369" s="320"/>
    </row>
    <row r="370" spans="5:20">
      <c r="F370" s="320"/>
      <c r="T370" s="320"/>
    </row>
    <row r="371" spans="5:20">
      <c r="F371" s="320"/>
      <c r="M371" s="342"/>
      <c r="O371" s="342"/>
      <c r="P371" s="342"/>
      <c r="Q371" s="342"/>
      <c r="R371" s="342"/>
      <c r="T371" s="320"/>
    </row>
    <row r="372" spans="5:20">
      <c r="E372" s="353"/>
      <c r="F372" s="320"/>
      <c r="M372" s="342"/>
      <c r="O372" s="342"/>
      <c r="P372" s="342"/>
      <c r="Q372" s="342"/>
      <c r="R372" s="342"/>
    </row>
    <row r="373" spans="5:20">
      <c r="F373" s="342"/>
      <c r="M373" s="342"/>
      <c r="O373" s="342"/>
      <c r="P373" s="342"/>
      <c r="Q373" s="342"/>
      <c r="R373" s="342"/>
    </row>
    <row r="374" spans="5:20">
      <c r="F374" s="342"/>
      <c r="M374" s="342"/>
      <c r="O374" s="342"/>
      <c r="P374" s="342"/>
      <c r="Q374" s="342"/>
      <c r="R374" s="342"/>
    </row>
    <row r="375" spans="5:20">
      <c r="E375" s="342"/>
      <c r="F375" s="342"/>
      <c r="M375" s="342"/>
      <c r="O375" s="342"/>
      <c r="P375" s="342"/>
      <c r="Q375" s="342"/>
      <c r="R375" s="342"/>
    </row>
    <row r="376" spans="5:20">
      <c r="E376" s="342"/>
      <c r="F376" s="342"/>
      <c r="M376" s="342"/>
      <c r="O376" s="342"/>
      <c r="P376" s="342"/>
      <c r="Q376" s="342"/>
      <c r="R376" s="342"/>
    </row>
    <row r="377" spans="5:20">
      <c r="E377" s="342"/>
      <c r="F377" s="342"/>
      <c r="M377" s="342"/>
      <c r="O377" s="342"/>
      <c r="P377" s="342"/>
      <c r="Q377" s="342"/>
      <c r="R377" s="342"/>
    </row>
    <row r="378" spans="5:20">
      <c r="E378" s="342"/>
      <c r="F378" s="342"/>
      <c r="M378" s="342"/>
      <c r="O378" s="342"/>
      <c r="P378" s="342"/>
      <c r="Q378" s="342"/>
      <c r="R378" s="342"/>
    </row>
    <row r="379" spans="5:20">
      <c r="E379" s="342"/>
      <c r="F379" s="342"/>
      <c r="M379" s="342"/>
      <c r="O379" s="342"/>
      <c r="P379" s="342"/>
      <c r="Q379" s="342"/>
      <c r="R379" s="342"/>
    </row>
    <row r="380" spans="5:20">
      <c r="E380" s="342"/>
      <c r="F380" s="342"/>
      <c r="M380" s="342"/>
      <c r="O380" s="342"/>
      <c r="P380" s="342"/>
      <c r="Q380" s="342"/>
      <c r="R380" s="342"/>
    </row>
    <row r="381" spans="5:20">
      <c r="F381" s="342"/>
      <c r="M381" s="342"/>
      <c r="O381" s="342"/>
      <c r="P381" s="342"/>
      <c r="Q381" s="342"/>
      <c r="R381" s="342"/>
    </row>
    <row r="382" spans="5:20">
      <c r="F382" s="342"/>
      <c r="M382" s="342"/>
      <c r="O382" s="342"/>
      <c r="P382" s="342"/>
      <c r="Q382" s="342"/>
      <c r="R382" s="342"/>
    </row>
    <row r="383" spans="5:20">
      <c r="F383" s="342"/>
      <c r="M383" s="342"/>
      <c r="O383" s="342"/>
      <c r="P383" s="342"/>
      <c r="Q383" s="342"/>
      <c r="R383" s="342"/>
    </row>
    <row r="384" spans="5:20">
      <c r="F384" s="342"/>
      <c r="M384" s="342"/>
      <c r="O384" s="342"/>
      <c r="P384" s="342"/>
      <c r="Q384" s="342"/>
      <c r="R384" s="342"/>
    </row>
    <row r="385" spans="6:18">
      <c r="F385" s="342"/>
      <c r="M385" s="342"/>
      <c r="O385" s="342"/>
      <c r="P385" s="342"/>
      <c r="Q385" s="342"/>
      <c r="R385" s="342"/>
    </row>
    <row r="386" spans="6:18">
      <c r="F386" s="342"/>
      <c r="M386" s="342"/>
      <c r="O386" s="342"/>
      <c r="P386" s="342"/>
      <c r="Q386" s="342"/>
      <c r="R386" s="342"/>
    </row>
    <row r="387" spans="6:18">
      <c r="M387" s="342"/>
      <c r="O387" s="342"/>
      <c r="P387" s="342"/>
      <c r="Q387" s="342"/>
      <c r="R387" s="342"/>
    </row>
    <row r="389" spans="6:18">
      <c r="M389" s="342"/>
      <c r="O389" s="342"/>
      <c r="P389" s="342"/>
      <c r="Q389" s="342"/>
      <c r="R389" s="342"/>
    </row>
    <row r="390" spans="6:18">
      <c r="M390" s="342"/>
      <c r="O390" s="342"/>
      <c r="P390" s="342"/>
      <c r="Q390" s="342"/>
      <c r="R390" s="342"/>
    </row>
    <row r="391" spans="6:18">
      <c r="M391" s="342"/>
      <c r="O391" s="342"/>
      <c r="P391" s="342"/>
      <c r="Q391" s="342"/>
      <c r="R391" s="342"/>
    </row>
    <row r="392" spans="6:18">
      <c r="M392" s="342"/>
      <c r="O392" s="342"/>
      <c r="P392" s="342"/>
      <c r="Q392" s="342"/>
      <c r="R392" s="342"/>
    </row>
    <row r="393" spans="6:18">
      <c r="M393" s="342"/>
      <c r="O393" s="342"/>
      <c r="P393" s="342"/>
      <c r="Q393" s="342"/>
      <c r="R393" s="342"/>
    </row>
    <row r="394" spans="6:18">
      <c r="M394" s="342"/>
      <c r="O394" s="342"/>
      <c r="P394" s="342"/>
      <c r="Q394" s="342"/>
      <c r="R394" s="342"/>
    </row>
    <row r="407" spans="13:17">
      <c r="M407" s="342"/>
      <c r="O407" s="342"/>
      <c r="P407" s="342"/>
      <c r="Q407" s="342"/>
    </row>
    <row r="424" spans="13:18">
      <c r="R424" s="342"/>
    </row>
    <row r="425" spans="13:18">
      <c r="R425" s="342"/>
    </row>
    <row r="426" spans="13:18">
      <c r="M426" s="342"/>
      <c r="O426" s="342"/>
      <c r="P426" s="342"/>
      <c r="Q426" s="342"/>
      <c r="R426" s="342"/>
    </row>
    <row r="427" spans="13:18">
      <c r="M427" s="342"/>
      <c r="O427" s="342"/>
      <c r="P427" s="342"/>
      <c r="Q427" s="342"/>
      <c r="R427" s="342"/>
    </row>
    <row r="428" spans="13:18">
      <c r="M428" s="342"/>
      <c r="O428" s="342"/>
      <c r="P428" s="342"/>
      <c r="Q428" s="342"/>
    </row>
    <row r="429" spans="13:18">
      <c r="M429" s="342"/>
      <c r="O429" s="342"/>
      <c r="P429" s="342"/>
      <c r="Q429" s="342"/>
    </row>
    <row r="431" spans="13:18">
      <c r="M431" s="342"/>
      <c r="O431" s="342"/>
      <c r="P431" s="342"/>
      <c r="Q431" s="342"/>
      <c r="R431" s="342"/>
    </row>
    <row r="432" spans="13:18">
      <c r="M432" s="342"/>
      <c r="O432" s="342"/>
      <c r="P432" s="342"/>
      <c r="Q432" s="342"/>
      <c r="R432" s="342"/>
    </row>
    <row r="439" spans="13:18">
      <c r="M439" s="342"/>
      <c r="O439" s="342"/>
      <c r="P439" s="342"/>
      <c r="Q439" s="342"/>
      <c r="R439" s="342"/>
    </row>
    <row r="440" spans="13:18">
      <c r="M440" s="342"/>
      <c r="O440" s="342"/>
      <c r="P440" s="342"/>
      <c r="Q440" s="342"/>
      <c r="R440" s="342"/>
    </row>
    <row r="441" spans="13:18">
      <c r="M441" s="342"/>
      <c r="O441" s="342"/>
      <c r="P441" s="342"/>
      <c r="Q441" s="342"/>
      <c r="R441" s="342"/>
    </row>
    <row r="445" spans="13:18">
      <c r="M445" s="342"/>
      <c r="O445" s="342"/>
      <c r="P445" s="342"/>
      <c r="Q445" s="342"/>
      <c r="R445" s="342"/>
    </row>
    <row r="446" spans="13:18">
      <c r="M446" s="342"/>
      <c r="O446" s="342"/>
      <c r="P446" s="342"/>
      <c r="Q446" s="342"/>
      <c r="R446" s="342"/>
    </row>
    <row r="447" spans="13:18">
      <c r="M447" s="342"/>
      <c r="O447" s="342"/>
      <c r="P447" s="342"/>
      <c r="Q447" s="342"/>
      <c r="R447" s="342"/>
    </row>
    <row r="448" spans="13:18">
      <c r="M448" s="342"/>
      <c r="O448" s="342"/>
      <c r="P448" s="342"/>
      <c r="Q448" s="342"/>
      <c r="R448" s="342"/>
    </row>
    <row r="449" spans="13:18">
      <c r="M449" s="342"/>
      <c r="O449" s="342"/>
      <c r="P449" s="342"/>
      <c r="Q449" s="342"/>
      <c r="R449" s="342"/>
    </row>
    <row r="450" spans="13:18">
      <c r="M450" s="342"/>
      <c r="O450" s="342"/>
      <c r="P450" s="342"/>
      <c r="Q450" s="342"/>
      <c r="R450" s="342"/>
    </row>
    <row r="451" spans="13:18">
      <c r="M451" s="342"/>
      <c r="O451" s="342"/>
      <c r="P451" s="342"/>
      <c r="Q451" s="342"/>
      <c r="R451" s="342"/>
    </row>
    <row r="452" spans="13:18">
      <c r="M452" s="342"/>
      <c r="O452" s="342"/>
      <c r="P452" s="342"/>
      <c r="Q452" s="342"/>
      <c r="R452" s="342"/>
    </row>
    <row r="453" spans="13:18">
      <c r="M453" s="342"/>
      <c r="O453" s="342"/>
      <c r="P453" s="342"/>
      <c r="Q453" s="342"/>
      <c r="R453" s="342"/>
    </row>
    <row r="454" spans="13:18">
      <c r="M454" s="342"/>
      <c r="O454" s="342"/>
      <c r="P454" s="342"/>
      <c r="Q454" s="342"/>
      <c r="R454" s="342"/>
    </row>
    <row r="455" spans="13:18">
      <c r="M455" s="342"/>
      <c r="O455" s="342"/>
      <c r="P455" s="342"/>
      <c r="Q455" s="342"/>
      <c r="R455" s="342"/>
    </row>
    <row r="456" spans="13:18">
      <c r="M456" s="342"/>
      <c r="O456" s="342"/>
      <c r="P456" s="342"/>
      <c r="Q456" s="342"/>
      <c r="R456" s="342"/>
    </row>
    <row r="457" spans="13:18">
      <c r="M457" s="342"/>
      <c r="O457" s="342"/>
      <c r="P457" s="342"/>
      <c r="Q457" s="342"/>
      <c r="R457" s="342"/>
    </row>
    <row r="458" spans="13:18">
      <c r="M458" s="342"/>
      <c r="O458" s="342"/>
      <c r="P458" s="342"/>
      <c r="Q458" s="342"/>
      <c r="R458" s="342"/>
    </row>
    <row r="459" spans="13:18">
      <c r="M459" s="342"/>
      <c r="O459" s="342"/>
      <c r="P459" s="342"/>
      <c r="Q459" s="342"/>
      <c r="R459" s="342"/>
    </row>
    <row r="460" spans="13:18">
      <c r="M460" s="342"/>
      <c r="O460" s="342"/>
      <c r="P460" s="342"/>
      <c r="Q460" s="342"/>
      <c r="R460" s="342"/>
    </row>
    <row r="461" spans="13:18">
      <c r="M461" s="342"/>
      <c r="O461" s="342"/>
      <c r="P461" s="342"/>
      <c r="Q461" s="342"/>
      <c r="R461" s="342"/>
    </row>
    <row r="462" spans="13:18">
      <c r="M462" s="342"/>
      <c r="O462" s="342"/>
      <c r="P462" s="342"/>
      <c r="Q462" s="342"/>
      <c r="R462" s="342"/>
    </row>
    <row r="463" spans="13:18">
      <c r="M463" s="342"/>
      <c r="O463" s="342"/>
      <c r="P463" s="342"/>
      <c r="Q463" s="342"/>
      <c r="R463" s="342"/>
    </row>
    <row r="464" spans="13:18">
      <c r="M464" s="342"/>
      <c r="O464" s="342"/>
      <c r="P464" s="342"/>
      <c r="Q464" s="342"/>
      <c r="R464" s="342"/>
    </row>
    <row r="465" spans="13:18">
      <c r="M465" s="342"/>
      <c r="O465" s="342"/>
      <c r="P465" s="342"/>
      <c r="Q465" s="342"/>
      <c r="R465" s="342"/>
    </row>
    <row r="466" spans="13:18">
      <c r="M466" s="342"/>
      <c r="O466" s="342"/>
      <c r="P466" s="342"/>
      <c r="Q466" s="342"/>
      <c r="R466" s="342"/>
    </row>
    <row r="467" spans="13:18">
      <c r="M467" s="342"/>
      <c r="O467" s="342"/>
      <c r="P467" s="342"/>
      <c r="Q467" s="342"/>
      <c r="R467" s="342"/>
    </row>
    <row r="468" spans="13:18">
      <c r="M468" s="342"/>
      <c r="O468" s="342"/>
      <c r="P468" s="342"/>
      <c r="Q468" s="342"/>
      <c r="R468" s="342"/>
    </row>
    <row r="469" spans="13:18">
      <c r="M469" s="342"/>
      <c r="O469" s="342"/>
      <c r="P469" s="342"/>
      <c r="Q469" s="342"/>
      <c r="R469" s="342"/>
    </row>
    <row r="470" spans="13:18">
      <c r="M470" s="342"/>
      <c r="O470" s="342"/>
      <c r="P470" s="342"/>
      <c r="Q470" s="342"/>
      <c r="R470" s="342"/>
    </row>
    <row r="471" spans="13:18">
      <c r="M471" s="342"/>
      <c r="O471" s="342"/>
      <c r="P471" s="342"/>
      <c r="Q471" s="342"/>
      <c r="R471" s="342"/>
    </row>
    <row r="472" spans="13:18">
      <c r="M472" s="342"/>
      <c r="O472" s="342"/>
      <c r="P472" s="342"/>
      <c r="Q472" s="342"/>
      <c r="R472" s="342"/>
    </row>
    <row r="473" spans="13:18">
      <c r="M473" s="342"/>
      <c r="O473" s="342"/>
      <c r="P473" s="342"/>
      <c r="Q473" s="342"/>
      <c r="R473" s="342"/>
    </row>
    <row r="474" spans="13:18">
      <c r="M474" s="342"/>
      <c r="O474" s="342"/>
      <c r="P474" s="342"/>
      <c r="Q474" s="342"/>
      <c r="R474" s="342"/>
    </row>
    <row r="475" spans="13:18">
      <c r="M475" s="342"/>
      <c r="O475" s="342"/>
      <c r="P475" s="342"/>
      <c r="Q475" s="342"/>
      <c r="R475" s="342"/>
    </row>
    <row r="476" spans="13:18">
      <c r="M476" s="342"/>
      <c r="O476" s="342"/>
      <c r="P476" s="342"/>
      <c r="Q476" s="342"/>
      <c r="R476" s="342"/>
    </row>
    <row r="477" spans="13:18">
      <c r="M477" s="342"/>
      <c r="O477" s="342"/>
      <c r="P477" s="342"/>
      <c r="Q477" s="342"/>
      <c r="R477" s="342"/>
    </row>
    <row r="478" spans="13:18">
      <c r="M478" s="342"/>
      <c r="O478" s="342"/>
      <c r="P478" s="342"/>
      <c r="Q478" s="342"/>
      <c r="R478" s="342"/>
    </row>
    <row r="479" spans="13:18">
      <c r="M479" s="342"/>
      <c r="O479" s="342"/>
      <c r="P479" s="342"/>
      <c r="Q479" s="342"/>
      <c r="R479" s="342"/>
    </row>
    <row r="480" spans="13:18">
      <c r="M480" s="342"/>
      <c r="O480" s="342"/>
      <c r="P480" s="342"/>
      <c r="Q480" s="342"/>
      <c r="R480" s="342"/>
    </row>
    <row r="481" spans="13:18">
      <c r="M481" s="342"/>
      <c r="O481" s="342"/>
      <c r="P481" s="342"/>
      <c r="Q481" s="342"/>
      <c r="R481" s="342"/>
    </row>
    <row r="482" spans="13:18">
      <c r="M482" s="342"/>
      <c r="O482" s="342"/>
      <c r="P482" s="342"/>
      <c r="Q482" s="342"/>
      <c r="R482" s="342"/>
    </row>
    <row r="483" spans="13:18">
      <c r="M483" s="342"/>
      <c r="O483" s="342"/>
      <c r="P483" s="342"/>
      <c r="Q483" s="342"/>
      <c r="R483" s="342"/>
    </row>
    <row r="484" spans="13:18">
      <c r="M484" s="342"/>
      <c r="O484" s="342"/>
      <c r="P484" s="342"/>
      <c r="Q484" s="342"/>
      <c r="R484" s="342"/>
    </row>
    <row r="485" spans="13:18">
      <c r="M485" s="342"/>
      <c r="O485" s="342"/>
      <c r="P485" s="342"/>
      <c r="Q485" s="342"/>
      <c r="R485" s="342"/>
    </row>
    <row r="486" spans="13:18">
      <c r="M486" s="342"/>
      <c r="O486" s="342"/>
      <c r="P486" s="342"/>
      <c r="Q486" s="342"/>
      <c r="R486" s="342"/>
    </row>
    <row r="487" spans="13:18">
      <c r="M487" s="342"/>
      <c r="O487" s="342"/>
      <c r="P487" s="342"/>
      <c r="Q487" s="342"/>
      <c r="R487" s="342"/>
    </row>
    <row r="488" spans="13:18">
      <c r="M488" s="342"/>
      <c r="O488" s="342"/>
      <c r="P488" s="342"/>
      <c r="Q488" s="342"/>
      <c r="R488" s="342"/>
    </row>
    <row r="489" spans="13:18">
      <c r="M489" s="342"/>
      <c r="O489" s="342"/>
      <c r="P489" s="342"/>
      <c r="Q489" s="342"/>
      <c r="R489" s="342"/>
    </row>
    <row r="490" spans="13:18">
      <c r="M490" s="342"/>
      <c r="O490" s="342"/>
      <c r="P490" s="342"/>
      <c r="Q490" s="342"/>
      <c r="R490" s="342"/>
    </row>
    <row r="491" spans="13:18">
      <c r="M491" s="342"/>
      <c r="O491" s="342"/>
      <c r="P491" s="342"/>
      <c r="Q491" s="342"/>
      <c r="R491" s="342"/>
    </row>
    <row r="492" spans="13:18">
      <c r="M492" s="342"/>
      <c r="O492" s="342"/>
      <c r="P492" s="342"/>
      <c r="Q492" s="342"/>
      <c r="R492" s="342"/>
    </row>
    <row r="493" spans="13:18">
      <c r="M493" s="342"/>
      <c r="O493" s="342"/>
      <c r="P493" s="342"/>
      <c r="Q493" s="342"/>
      <c r="R493" s="342"/>
    </row>
    <row r="494" spans="13:18">
      <c r="M494" s="342"/>
      <c r="O494" s="342"/>
      <c r="P494" s="342"/>
      <c r="Q494" s="342"/>
      <c r="R494" s="342"/>
    </row>
    <row r="495" spans="13:18">
      <c r="M495" s="342"/>
      <c r="O495" s="342"/>
      <c r="P495" s="342"/>
      <c r="Q495" s="342"/>
      <c r="R495" s="342"/>
    </row>
    <row r="496" spans="13:18">
      <c r="M496" s="342"/>
      <c r="O496" s="342"/>
      <c r="P496" s="342"/>
      <c r="Q496" s="342"/>
      <c r="R496" s="342"/>
    </row>
    <row r="497" spans="13:18">
      <c r="M497" s="342"/>
      <c r="O497" s="342"/>
      <c r="P497" s="342"/>
      <c r="Q497" s="342"/>
      <c r="R497" s="342"/>
    </row>
    <row r="498" spans="13:18">
      <c r="M498" s="342"/>
      <c r="O498" s="342"/>
      <c r="P498" s="342"/>
      <c r="Q498" s="342"/>
      <c r="R498" s="342"/>
    </row>
    <row r="499" spans="13:18">
      <c r="M499" s="342"/>
      <c r="O499" s="342"/>
      <c r="P499" s="342"/>
      <c r="Q499" s="342"/>
      <c r="R499" s="342"/>
    </row>
    <row r="500" spans="13:18">
      <c r="M500" s="342"/>
      <c r="O500" s="342"/>
      <c r="P500" s="342"/>
      <c r="Q500" s="342"/>
      <c r="R500" s="342"/>
    </row>
    <row r="501" spans="13:18">
      <c r="M501" s="342"/>
      <c r="O501" s="342"/>
      <c r="P501" s="342"/>
      <c r="Q501" s="342"/>
      <c r="R501" s="342"/>
    </row>
    <row r="502" spans="13:18">
      <c r="M502" s="342"/>
      <c r="O502" s="342"/>
      <c r="P502" s="342"/>
      <c r="Q502" s="342"/>
      <c r="R502" s="342"/>
    </row>
    <row r="503" spans="13:18">
      <c r="M503" s="342"/>
      <c r="O503" s="342"/>
      <c r="P503" s="342"/>
      <c r="Q503" s="342"/>
      <c r="R503" s="342"/>
    </row>
    <row r="504" spans="13:18">
      <c r="M504" s="342"/>
      <c r="O504" s="342"/>
      <c r="P504" s="342"/>
      <c r="Q504" s="342"/>
      <c r="R504" s="342"/>
    </row>
    <row r="505" spans="13:18">
      <c r="M505" s="342"/>
      <c r="O505" s="342"/>
      <c r="P505" s="342"/>
      <c r="Q505" s="342"/>
      <c r="R505" s="342"/>
    </row>
    <row r="506" spans="13:18">
      <c r="M506" s="342"/>
      <c r="O506" s="342"/>
      <c r="P506" s="342"/>
      <c r="Q506" s="342"/>
      <c r="R506" s="342"/>
    </row>
    <row r="507" spans="13:18">
      <c r="M507" s="342"/>
      <c r="O507" s="342"/>
      <c r="P507" s="342"/>
      <c r="Q507" s="342"/>
      <c r="R507" s="342"/>
    </row>
    <row r="508" spans="13:18">
      <c r="M508" s="342"/>
      <c r="O508" s="342"/>
      <c r="P508" s="342"/>
      <c r="Q508" s="342"/>
      <c r="R508" s="342"/>
    </row>
    <row r="509" spans="13:18">
      <c r="M509" s="342"/>
      <c r="O509" s="342"/>
      <c r="P509" s="342"/>
      <c r="Q509" s="342"/>
      <c r="R509" s="342"/>
    </row>
    <row r="510" spans="13:18">
      <c r="M510" s="342"/>
      <c r="O510" s="342"/>
      <c r="P510" s="342"/>
      <c r="Q510" s="342"/>
      <c r="R510" s="342"/>
    </row>
    <row r="511" spans="13:18">
      <c r="M511" s="342"/>
      <c r="O511" s="342"/>
      <c r="P511" s="342"/>
      <c r="Q511" s="342"/>
      <c r="R511" s="342"/>
    </row>
    <row r="512" spans="13:18">
      <c r="M512" s="342"/>
      <c r="O512" s="342"/>
      <c r="P512" s="342"/>
      <c r="Q512" s="342"/>
      <c r="R512" s="342"/>
    </row>
    <row r="513" spans="13:18">
      <c r="M513" s="342"/>
      <c r="O513" s="342"/>
      <c r="P513" s="342"/>
      <c r="Q513" s="342"/>
      <c r="R513" s="342"/>
    </row>
    <row r="514" spans="13:18">
      <c r="M514" s="342"/>
      <c r="O514" s="342"/>
      <c r="P514" s="342"/>
      <c r="Q514" s="342"/>
      <c r="R514" s="342"/>
    </row>
    <row r="515" spans="13:18">
      <c r="M515" s="342"/>
      <c r="O515" s="342"/>
      <c r="P515" s="342"/>
      <c r="Q515" s="342"/>
      <c r="R515" s="342"/>
    </row>
    <row r="516" spans="13:18">
      <c r="M516" s="342"/>
      <c r="O516" s="342"/>
      <c r="P516" s="342"/>
      <c r="Q516" s="342"/>
      <c r="R516" s="342"/>
    </row>
    <row r="517" spans="13:18">
      <c r="M517" s="342"/>
      <c r="O517" s="342"/>
      <c r="P517" s="342"/>
      <c r="Q517" s="342"/>
      <c r="R517" s="342"/>
    </row>
    <row r="518" spans="13:18">
      <c r="M518" s="342"/>
      <c r="O518" s="342"/>
      <c r="P518" s="342"/>
      <c r="Q518" s="342"/>
      <c r="R518" s="342"/>
    </row>
    <row r="519" spans="13:18">
      <c r="M519" s="342"/>
      <c r="O519" s="342"/>
      <c r="P519" s="342"/>
      <c r="Q519" s="342"/>
      <c r="R519" s="342"/>
    </row>
  </sheetData>
  <autoFilter ref="A9:BA358"/>
  <mergeCells count="33">
    <mergeCell ref="N7:O7"/>
    <mergeCell ref="AD7:AE7"/>
    <mergeCell ref="AH7:AI7"/>
    <mergeCell ref="B5:R5"/>
    <mergeCell ref="A7:A8"/>
    <mergeCell ref="B7:B8"/>
    <mergeCell ref="C7:D7"/>
    <mergeCell ref="E7:E8"/>
    <mergeCell ref="F7:F8"/>
    <mergeCell ref="G7:H7"/>
    <mergeCell ref="I7:I8"/>
    <mergeCell ref="T7:U7"/>
    <mergeCell ref="V7:W7"/>
    <mergeCell ref="X7:Y7"/>
    <mergeCell ref="Z7:AA7"/>
    <mergeCell ref="AB7:AC7"/>
    <mergeCell ref="AF7:AG7"/>
    <mergeCell ref="B4:R4"/>
    <mergeCell ref="L1:Q1"/>
    <mergeCell ref="L2:Q3"/>
    <mergeCell ref="AX7:AY7"/>
    <mergeCell ref="AZ7:BA7"/>
    <mergeCell ref="AL7:AM7"/>
    <mergeCell ref="AN7:AO7"/>
    <mergeCell ref="AP7:AQ7"/>
    <mergeCell ref="AR7:AS7"/>
    <mergeCell ref="AT7:AU7"/>
    <mergeCell ref="AV7:AW7"/>
    <mergeCell ref="AJ7:AK7"/>
    <mergeCell ref="J7:K7"/>
    <mergeCell ref="L7:M7"/>
    <mergeCell ref="P7:Q7"/>
    <mergeCell ref="R7:S7"/>
  </mergeCells>
  <pageMargins left="0.8" right="0.2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5"/>
  <sheetViews>
    <sheetView topLeftCell="A7" workbookViewId="0">
      <pane ySplit="8" topLeftCell="A15" activePane="bottomLeft" state="frozen"/>
      <selection activeCell="A7" sqref="A7"/>
      <selection pane="bottomLeft" activeCell="A71" sqref="A51:XFD71"/>
    </sheetView>
  </sheetViews>
  <sheetFormatPr defaultRowHeight="15"/>
  <cols>
    <col min="1" max="1" width="7.7109375" style="246" customWidth="1"/>
    <col min="2" max="2" width="6.28515625" style="246" customWidth="1"/>
    <col min="3" max="3" width="7.42578125" style="246" customWidth="1"/>
    <col min="4" max="4" width="34.5703125" style="5" customWidth="1"/>
    <col min="5" max="5" width="6.28515625" style="24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">
        <v>277</v>
      </c>
      <c r="G2" s="555" t="s">
        <v>278</v>
      </c>
      <c r="H2" s="555"/>
      <c r="I2" s="555"/>
    </row>
    <row r="3" spans="1:9" ht="15.75" customHeight="1">
      <c r="A3" s="1" t="s">
        <v>279</v>
      </c>
      <c r="G3" s="556" t="s">
        <v>228</v>
      </c>
      <c r="H3" s="556"/>
      <c r="I3" s="556"/>
    </row>
    <row r="4" spans="1:9">
      <c r="F4" s="17"/>
      <c r="G4" s="556"/>
      <c r="H4" s="556"/>
      <c r="I4" s="556"/>
    </row>
    <row r="5" spans="1:9" ht="17.25" customHeight="1">
      <c r="A5" s="557" t="s">
        <v>280</v>
      </c>
      <c r="B5" s="557"/>
      <c r="C5" s="557"/>
      <c r="D5" s="557"/>
      <c r="E5" s="557"/>
      <c r="F5" s="557"/>
      <c r="G5" s="557"/>
      <c r="H5" s="557"/>
      <c r="I5" s="557"/>
    </row>
    <row r="6" spans="1:9">
      <c r="A6" s="558" t="s">
        <v>281</v>
      </c>
      <c r="B6" s="559"/>
      <c r="C6" s="559"/>
      <c r="D6" s="559"/>
      <c r="E6" s="559"/>
      <c r="F6" s="559"/>
      <c r="G6" s="559"/>
      <c r="H6" s="559"/>
      <c r="I6" s="559"/>
    </row>
    <row r="7" spans="1:9">
      <c r="B7" s="5"/>
      <c r="C7" s="5"/>
      <c r="D7" s="290" t="s">
        <v>282</v>
      </c>
      <c r="E7" s="291" t="s">
        <v>133</v>
      </c>
    </row>
    <row r="8" spans="1:9">
      <c r="B8" s="5"/>
      <c r="C8" s="5"/>
      <c r="D8" s="290" t="s">
        <v>283</v>
      </c>
      <c r="E8" s="5" t="str">
        <f>VLOOKUP($E$7,DSTK,2,0)</f>
        <v xml:space="preserve"> Lợi Nhuận Chưa Phân Phối Năm Nay </v>
      </c>
    </row>
    <row r="9" spans="1:9">
      <c r="A9" s="559" t="s">
        <v>36</v>
      </c>
      <c r="B9" s="560"/>
      <c r="C9" s="560"/>
      <c r="D9" s="560"/>
      <c r="E9" s="560"/>
      <c r="F9" s="560"/>
      <c r="G9" s="560"/>
      <c r="H9" s="560"/>
      <c r="I9" s="560"/>
    </row>
    <row r="10" spans="1:9" ht="9.75" customHeight="1">
      <c r="C10" s="561"/>
      <c r="D10" s="562"/>
      <c r="E10" s="562"/>
      <c r="F10" s="562"/>
      <c r="G10" s="562"/>
      <c r="H10" s="562"/>
      <c r="I10" s="562"/>
    </row>
    <row r="11" spans="1:9" s="18" customFormat="1" ht="19.5" customHeight="1">
      <c r="A11" s="563" t="s">
        <v>27</v>
      </c>
      <c r="B11" s="553" t="s">
        <v>1</v>
      </c>
      <c r="C11" s="564"/>
      <c r="D11" s="563" t="s">
        <v>0</v>
      </c>
      <c r="E11" s="563" t="s">
        <v>19</v>
      </c>
      <c r="F11" s="553" t="s">
        <v>28</v>
      </c>
      <c r="G11" s="564"/>
      <c r="H11" s="553" t="s">
        <v>38</v>
      </c>
      <c r="I11" s="554"/>
    </row>
    <row r="12" spans="1:9" s="18" customFormat="1" ht="32.25" customHeight="1">
      <c r="A12" s="563"/>
      <c r="B12" s="488" t="s">
        <v>20</v>
      </c>
      <c r="C12" s="488" t="s">
        <v>39</v>
      </c>
      <c r="D12" s="563"/>
      <c r="E12" s="563"/>
      <c r="F12" s="488" t="s">
        <v>29</v>
      </c>
      <c r="G12" s="488" t="s">
        <v>30</v>
      </c>
      <c r="H12" s="488" t="s">
        <v>29</v>
      </c>
      <c r="I12" s="488" t="s">
        <v>30</v>
      </c>
    </row>
    <row r="13" spans="1:9" s="433" customFormat="1" ht="11.25" customHeight="1">
      <c r="A13" s="437" t="s">
        <v>2</v>
      </c>
      <c r="B13" s="438" t="s">
        <v>3</v>
      </c>
      <c r="C13" s="437" t="s">
        <v>4</v>
      </c>
      <c r="D13" s="437" t="s">
        <v>5</v>
      </c>
      <c r="E13" s="437" t="s">
        <v>6</v>
      </c>
      <c r="F13" s="437">
        <v>1</v>
      </c>
      <c r="G13" s="437">
        <v>2</v>
      </c>
      <c r="H13" s="437">
        <v>3</v>
      </c>
      <c r="I13" s="437">
        <v>4</v>
      </c>
    </row>
    <row r="14" spans="1:9" s="18" customFormat="1" ht="18" customHeight="1">
      <c r="A14" s="489"/>
      <c r="B14" s="465"/>
      <c r="C14" s="489"/>
      <c r="D14" s="464" t="s">
        <v>7</v>
      </c>
      <c r="E14" s="465"/>
      <c r="F14" s="490"/>
      <c r="G14" s="490"/>
      <c r="H14" s="490">
        <f>VLOOKUP($E$7,DSTK,3,0)</f>
        <v>359476733</v>
      </c>
      <c r="I14" s="490">
        <f>VLOOKUP($E$7,DSTK,4,0)</f>
        <v>0</v>
      </c>
    </row>
    <row r="15" spans="1:9" s="18" customFormat="1" ht="18" customHeight="1">
      <c r="A15" s="395">
        <f ca="1">IF(ROWS($1:1)&gt;COUNT(Dong5),"",OFFSET(TH!C$1,SMALL(Dong5,ROWS($1:1)),))</f>
        <v>42369</v>
      </c>
      <c r="B15" s="395" t="str">
        <f ca="1">IF(ROWS($1:1)&gt;COUNT(Dong5),"",OFFSET(TH!D$1,SMALL(Dong5,ROWS($1:1)),))</f>
        <v>BTKC</v>
      </c>
      <c r="C15" s="395">
        <f ca="1">IF(ROWS($1:1)&gt;COUNT(Dong5),"",OFFSET(TH!E$1,SMALL(Dong5,ROWS($1:1)),))</f>
        <v>42369</v>
      </c>
      <c r="D15" s="491" t="str">
        <f ca="1">IF(ROWS($1:1)&gt;COUNT(Dong5),"",OFFSET(TH!F$1,SMALL(Dong5,ROWS($1:1)),))</f>
        <v>K/C lãi SXKD</v>
      </c>
      <c r="E15" s="395" t="str">
        <f ca="1">IF(ROWS($1:1)&gt;COUNT(Dong5),"",IF(OFFSET(TH!L$1,SMALL(Dong5,ROWS($1:1)),)=$E$7,OFFSET(TH!M$1,SMALL(Dong5,ROWS($1:1)),),OFFSET(TH!L$1,SMALL(Dong5,ROWS($1:1)),)))</f>
        <v>911</v>
      </c>
      <c r="F15" s="492">
        <f ca="1">IF(ROWS($1:1)&gt;COUNT(Dong5),0,IF(OFFSET(TH!L$1,SMALL(Dong5,ROWS($1:1)),)=$E$7,OFFSET(TH!K$1,SMALL(Dong5,ROWS($1:1)),),0))</f>
        <v>108222567</v>
      </c>
      <c r="G15" s="490">
        <f ca="1">IF(ROWS($1:1)&gt;COUNT(Dong5),0,IF(OFFSET(TH!M$1,SMALL(Dong5,ROWS($1:1)),)=$E$7,OFFSET(TH!K$1,SMALL(Dong5,ROWS($1:1)),),0))</f>
        <v>0</v>
      </c>
      <c r="H15" s="493">
        <f ca="1">IF(D15&lt;&gt;"",MAX(H14+F15-G15-I14,0),0)</f>
        <v>467699300</v>
      </c>
      <c r="I15" s="493">
        <f ca="1">IF(D15&lt;&gt;"",MAX(I14+G15-H14-F15,0),0)</f>
        <v>0</v>
      </c>
    </row>
    <row r="16" spans="1:9" s="18" customFormat="1" ht="18" customHeight="1">
      <c r="A16" s="395">
        <f ca="1">IF(ROWS($1:2)&gt;COUNT(Dong5),"",OFFSET(TH!C$1,SMALL(Dong5,ROWS($1:2)),))</f>
        <v>42369</v>
      </c>
      <c r="B16" s="395" t="str">
        <f ca="1">IF(ROWS($1:2)&gt;COUNT(Dong5),"",OFFSET(TH!D$1,SMALL(Dong5,ROWS($1:2)),))</f>
        <v>BTKC</v>
      </c>
      <c r="C16" s="395">
        <f ca="1">IF(ROWS($1:2)&gt;COUNT(Dong5),"",OFFSET(TH!E$1,SMALL(Dong5,ROWS($1:2)),))</f>
        <v>42369</v>
      </c>
      <c r="D16" s="491" t="str">
        <f ca="1">IF(ROWS($1:2)&gt;COUNT(Dong5),"",OFFSET(TH!F$1,SMALL(Dong5,ROWS($1:2)),))</f>
        <v>K/C Thu nhập sau thuế</v>
      </c>
      <c r="E16" s="395" t="str">
        <f ca="1">IF(ROWS($1:2)&gt;COUNT(Dong5),"",IF(OFFSET(TH!L$1,SMALL(Dong5,ROWS($1:2)),)=$E$7,OFFSET(TH!M$1,SMALL(Dong5,ROWS($1:2)),),OFFSET(TH!L$1,SMALL(Dong5,ROWS($1:2)),)))</f>
        <v>4211</v>
      </c>
      <c r="F16" s="492">
        <f ca="1">IF(ROWS($1:2)&gt;COUNT(Dong5),0,IF(OFFSET(TH!L$1,SMALL(Dong5,ROWS($1:2)),)=$E$7,OFFSET(TH!K$1,SMALL(Dong5,ROWS($1:2)),),0))</f>
        <v>0</v>
      </c>
      <c r="G16" s="490">
        <f ca="1">IF(ROWS($1:2)&gt;COUNT(Dong5),0,IF(OFFSET(TH!M$1,SMALL(Dong5,ROWS($1:2)),)=$E$7,OFFSET(TH!K$1,SMALL(Dong5,ROWS($1:2)),),0))</f>
        <v>359476733</v>
      </c>
      <c r="H16" s="493">
        <f t="shared" ref="H16:H32" ca="1" si="0">IF(D16&lt;&gt;"",MAX(H15+F16-G16-I15,0),0)</f>
        <v>108222567</v>
      </c>
      <c r="I16" s="493">
        <f t="shared" ref="I16:I32" ca="1" si="1">IF(D16&lt;&gt;"",MAX(I15+G16-H15-F16,0),0)</f>
        <v>0</v>
      </c>
    </row>
    <row r="17" spans="1:9" s="18" customFormat="1" ht="18" customHeight="1">
      <c r="A17" s="395" t="str">
        <f ca="1">IF(ROWS($1:3)&gt;COUNT(Dong5),"",OFFSET(TH!C$1,SMALL(Dong5,ROWS($1:3)),))</f>
        <v/>
      </c>
      <c r="B17" s="395" t="str">
        <f ca="1">IF(ROWS($1:3)&gt;COUNT(Dong5),"",OFFSET(TH!D$1,SMALL(Dong5,ROWS($1:3)),))</f>
        <v/>
      </c>
      <c r="C17" s="395" t="str">
        <f ca="1">IF(ROWS($1:3)&gt;COUNT(Dong5),"",OFFSET(TH!E$1,SMALL(Dong5,ROWS($1:3)),))</f>
        <v/>
      </c>
      <c r="D17" s="491" t="str">
        <f ca="1">IF(ROWS($1:3)&gt;COUNT(Dong5),"",OFFSET(TH!F$1,SMALL(Dong5,ROWS($1:3)),))</f>
        <v/>
      </c>
      <c r="E17" s="395" t="str">
        <f ca="1">IF(ROWS($1:3)&gt;COUNT(Dong5),"",IF(OFFSET(TH!L$1,SMALL(Dong5,ROWS($1:3)),)=$E$7,OFFSET(TH!M$1,SMALL(Dong5,ROWS($1:3)),),OFFSET(TH!L$1,SMALL(Dong5,ROWS($1:3)),)))</f>
        <v/>
      </c>
      <c r="F17" s="492">
        <f ca="1">IF(ROWS($1:3)&gt;COUNT(Dong5),0,IF(OFFSET(TH!L$1,SMALL(Dong5,ROWS($1:3)),)=$E$7,OFFSET(TH!K$1,SMALL(Dong5,ROWS($1:3)),),0))</f>
        <v>0</v>
      </c>
      <c r="G17" s="490">
        <f ca="1">IF(ROWS($1:3)&gt;COUNT(Dong5),0,IF(OFFSET(TH!M$1,SMALL(Dong5,ROWS($1:3)),)=$E$7,OFFSET(TH!K$1,SMALL(Dong5,ROWS($1:3)),),0))</f>
        <v>0</v>
      </c>
      <c r="H17" s="493">
        <f t="shared" ca="1" si="0"/>
        <v>0</v>
      </c>
      <c r="I17" s="493">
        <f t="shared" ca="1" si="1"/>
        <v>0</v>
      </c>
    </row>
    <row r="18" spans="1:9" s="18" customFormat="1" ht="18" customHeight="1">
      <c r="A18" s="395" t="str">
        <f ca="1">IF(ROWS($1:4)&gt;COUNT(Dong5),"",OFFSET(TH!C$1,SMALL(Dong5,ROWS($1:4)),))</f>
        <v/>
      </c>
      <c r="B18" s="395" t="str">
        <f ca="1">IF(ROWS($1:4)&gt;COUNT(Dong5),"",OFFSET(TH!D$1,SMALL(Dong5,ROWS($1:4)),))</f>
        <v/>
      </c>
      <c r="C18" s="395" t="str">
        <f ca="1">IF(ROWS($1:4)&gt;COUNT(Dong5),"",OFFSET(TH!E$1,SMALL(Dong5,ROWS($1:4)),))</f>
        <v/>
      </c>
      <c r="D18" s="491" t="str">
        <f ca="1">IF(ROWS($1:4)&gt;COUNT(Dong5),"",OFFSET(TH!F$1,SMALL(Dong5,ROWS($1:4)),))</f>
        <v/>
      </c>
      <c r="E18" s="395" t="str">
        <f ca="1">IF(ROWS($1:4)&gt;COUNT(Dong5),"",IF(OFFSET(TH!L$1,SMALL(Dong5,ROWS($1:4)),)=$E$7,OFFSET(TH!M$1,SMALL(Dong5,ROWS($1:4)),),OFFSET(TH!L$1,SMALL(Dong5,ROWS($1:4)),)))</f>
        <v/>
      </c>
      <c r="F18" s="492">
        <f ca="1">IF(ROWS($1:4)&gt;COUNT(Dong5),0,IF(OFFSET(TH!L$1,SMALL(Dong5,ROWS($1:4)),)=$E$7,OFFSET(TH!K$1,SMALL(Dong5,ROWS($1:4)),),0))</f>
        <v>0</v>
      </c>
      <c r="G18" s="490">
        <f ca="1">IF(ROWS($1:4)&gt;COUNT(Dong5),0,IF(OFFSET(TH!M$1,SMALL(Dong5,ROWS($1:4)),)=$E$7,OFFSET(TH!K$1,SMALL(Dong5,ROWS($1:4)),),0))</f>
        <v>0</v>
      </c>
      <c r="H18" s="493">
        <f t="shared" ca="1" si="0"/>
        <v>0</v>
      </c>
      <c r="I18" s="493">
        <f t="shared" ca="1" si="1"/>
        <v>0</v>
      </c>
    </row>
    <row r="19" spans="1:9" s="18" customFormat="1" ht="18" customHeight="1">
      <c r="A19" s="395" t="str">
        <f ca="1">IF(ROWS($1:5)&gt;COUNT(Dong5),"",OFFSET(TH!C$1,SMALL(Dong5,ROWS($1:5)),))</f>
        <v/>
      </c>
      <c r="B19" s="395" t="str">
        <f ca="1">IF(ROWS($1:5)&gt;COUNT(Dong5),"",OFFSET(TH!D$1,SMALL(Dong5,ROWS($1:5)),))</f>
        <v/>
      </c>
      <c r="C19" s="395" t="str">
        <f ca="1">IF(ROWS($1:5)&gt;COUNT(Dong5),"",OFFSET(TH!E$1,SMALL(Dong5,ROWS($1:5)),))</f>
        <v/>
      </c>
      <c r="D19" s="491" t="str">
        <f ca="1">IF(ROWS($1:5)&gt;COUNT(Dong5),"",OFFSET(TH!F$1,SMALL(Dong5,ROWS($1:5)),))</f>
        <v/>
      </c>
      <c r="E19" s="395" t="str">
        <f ca="1">IF(ROWS($1:5)&gt;COUNT(Dong5),"",IF(OFFSET(TH!L$1,SMALL(Dong5,ROWS($1:5)),)=$E$7,OFFSET(TH!M$1,SMALL(Dong5,ROWS($1:5)),),OFFSET(TH!L$1,SMALL(Dong5,ROWS($1:5)),)))</f>
        <v/>
      </c>
      <c r="F19" s="492">
        <f ca="1">IF(ROWS($1:5)&gt;COUNT(Dong5),0,IF(OFFSET(TH!L$1,SMALL(Dong5,ROWS($1:5)),)=$E$7,OFFSET(TH!K$1,SMALL(Dong5,ROWS($1:5)),),0))</f>
        <v>0</v>
      </c>
      <c r="G19" s="490">
        <f ca="1">IF(ROWS($1:5)&gt;COUNT(Dong5),0,IF(OFFSET(TH!M$1,SMALL(Dong5,ROWS($1:5)),)=$E$7,OFFSET(TH!K$1,SMALL(Dong5,ROWS($1:5)),),0))</f>
        <v>0</v>
      </c>
      <c r="H19" s="493">
        <f t="shared" ca="1" si="0"/>
        <v>0</v>
      </c>
      <c r="I19" s="493">
        <f t="shared" ca="1" si="1"/>
        <v>0</v>
      </c>
    </row>
    <row r="20" spans="1:9" s="18" customFormat="1" ht="18" customHeight="1">
      <c r="A20" s="395" t="str">
        <f ca="1">IF(ROWS($1:6)&gt;COUNT(Dong5),"",OFFSET(TH!C$1,SMALL(Dong5,ROWS($1:6)),))</f>
        <v/>
      </c>
      <c r="B20" s="395" t="str">
        <f ca="1">IF(ROWS($1:6)&gt;COUNT(Dong5),"",OFFSET(TH!D$1,SMALL(Dong5,ROWS($1:6)),))</f>
        <v/>
      </c>
      <c r="C20" s="395" t="str">
        <f ca="1">IF(ROWS($1:6)&gt;COUNT(Dong5),"",OFFSET(TH!E$1,SMALL(Dong5,ROWS($1:6)),))</f>
        <v/>
      </c>
      <c r="D20" s="491" t="str">
        <f ca="1">IF(ROWS($1:6)&gt;COUNT(Dong5),"",OFFSET(TH!F$1,SMALL(Dong5,ROWS($1:6)),))</f>
        <v/>
      </c>
      <c r="E20" s="395" t="str">
        <f ca="1">IF(ROWS($1:6)&gt;COUNT(Dong5),"",IF(OFFSET(TH!L$1,SMALL(Dong5,ROWS($1:6)),)=$E$7,OFFSET(TH!M$1,SMALL(Dong5,ROWS($1:6)),),OFFSET(TH!L$1,SMALL(Dong5,ROWS($1:6)),)))</f>
        <v/>
      </c>
      <c r="F20" s="492">
        <f ca="1">IF(ROWS($1:6)&gt;COUNT(Dong5),0,IF(OFFSET(TH!L$1,SMALL(Dong5,ROWS($1:6)),)=$E$7,OFFSET(TH!K$1,SMALL(Dong5,ROWS($1:6)),),0))</f>
        <v>0</v>
      </c>
      <c r="G20" s="490">
        <f ca="1">IF(ROWS($1:6)&gt;COUNT(Dong5),0,IF(OFFSET(TH!M$1,SMALL(Dong5,ROWS($1:6)),)=$E$7,OFFSET(TH!K$1,SMALL(Dong5,ROWS($1:6)),),0))</f>
        <v>0</v>
      </c>
      <c r="H20" s="493">
        <f t="shared" ca="1" si="0"/>
        <v>0</v>
      </c>
      <c r="I20" s="493">
        <f t="shared" ca="1" si="1"/>
        <v>0</v>
      </c>
    </row>
    <row r="21" spans="1:9" s="18" customFormat="1" ht="18" customHeight="1">
      <c r="A21" s="395" t="str">
        <f ca="1">IF(ROWS($1:7)&gt;COUNT(Dong5),"",OFFSET(TH!C$1,SMALL(Dong5,ROWS($1:7)),))</f>
        <v/>
      </c>
      <c r="B21" s="395" t="str">
        <f ca="1">IF(ROWS($1:7)&gt;COUNT(Dong5),"",OFFSET(TH!D$1,SMALL(Dong5,ROWS($1:7)),))</f>
        <v/>
      </c>
      <c r="C21" s="395" t="str">
        <f ca="1">IF(ROWS($1:7)&gt;COUNT(Dong5),"",OFFSET(TH!E$1,SMALL(Dong5,ROWS($1:7)),))</f>
        <v/>
      </c>
      <c r="D21" s="491" t="str">
        <f ca="1">IF(ROWS($1:7)&gt;COUNT(Dong5),"",OFFSET(TH!F$1,SMALL(Dong5,ROWS($1:7)),)&amp;" - "&amp;OFFSET(TH!H$1,SMALL(Dong5,ROWS($1:7)),))</f>
        <v/>
      </c>
      <c r="E21" s="395" t="str">
        <f ca="1">IF(ROWS($1:7)&gt;COUNT(Dong5),"",IF(OFFSET(TH!L$1,SMALL(Dong5,ROWS($1:7)),)=$E$7,OFFSET(TH!M$1,SMALL(Dong5,ROWS($1:7)),),OFFSET(TH!L$1,SMALL(Dong5,ROWS($1:7)),)))</f>
        <v/>
      </c>
      <c r="F21" s="492">
        <f ca="1">IF(ROWS($1:7)&gt;COUNT(Dong5),0,IF(OFFSET(TH!L$1,SMALL(Dong5,ROWS($1:7)),)=$E$7,OFFSET(TH!K$1,SMALL(Dong5,ROWS($1:7)),),0))</f>
        <v>0</v>
      </c>
      <c r="G21" s="490">
        <f ca="1">IF(ROWS($1:7)&gt;COUNT(Dong5),0,IF(OFFSET(TH!M$1,SMALL(Dong5,ROWS($1:7)),)=$E$7,OFFSET(TH!K$1,SMALL(Dong5,ROWS($1:7)),),0))</f>
        <v>0</v>
      </c>
      <c r="H21" s="493">
        <f t="shared" ca="1" si="0"/>
        <v>0</v>
      </c>
      <c r="I21" s="493">
        <f t="shared" ca="1" si="1"/>
        <v>0</v>
      </c>
    </row>
    <row r="22" spans="1:9" s="18" customFormat="1" ht="18" customHeight="1">
      <c r="A22" s="395" t="str">
        <f ca="1">IF(ROWS($1:8)&gt;COUNT(Dong5),"",OFFSET(TH!C$1,SMALL(Dong5,ROWS($1:8)),))</f>
        <v/>
      </c>
      <c r="B22" s="395" t="str">
        <f ca="1">IF(ROWS($1:8)&gt;COUNT(Dong5),"",OFFSET(TH!D$1,SMALL(Dong5,ROWS($1:8)),))</f>
        <v/>
      </c>
      <c r="C22" s="395" t="str">
        <f ca="1">IF(ROWS($1:8)&gt;COUNT(Dong5),"",OFFSET(TH!E$1,SMALL(Dong5,ROWS($1:8)),))</f>
        <v/>
      </c>
      <c r="D22" s="491" t="str">
        <f ca="1">IF(ROWS($1:8)&gt;COUNT(Dong5),"",OFFSET(TH!F$1,SMALL(Dong5,ROWS($1:8)),)&amp;" - "&amp;OFFSET(TH!H$1,SMALL(Dong5,ROWS($1:8)),))</f>
        <v/>
      </c>
      <c r="E22" s="395" t="str">
        <f ca="1">IF(ROWS($1:8)&gt;COUNT(Dong5),"",IF(OFFSET(TH!L$1,SMALL(Dong5,ROWS($1:8)),)=$E$7,OFFSET(TH!M$1,SMALL(Dong5,ROWS($1:8)),),OFFSET(TH!L$1,SMALL(Dong5,ROWS($1:8)),)))</f>
        <v/>
      </c>
      <c r="F22" s="492">
        <f ca="1">IF(ROWS($1:8)&gt;COUNT(Dong5),0,IF(OFFSET(TH!L$1,SMALL(Dong5,ROWS($1:8)),)=$E$7,OFFSET(TH!K$1,SMALL(Dong5,ROWS($1:8)),),0))</f>
        <v>0</v>
      </c>
      <c r="G22" s="490">
        <f ca="1">IF(ROWS($1:8)&gt;COUNT(Dong5),0,IF(OFFSET(TH!M$1,SMALL(Dong5,ROWS($1:8)),)=$E$7,OFFSET(TH!K$1,SMALL(Dong5,ROWS($1:8)),),0))</f>
        <v>0</v>
      </c>
      <c r="H22" s="493">
        <f t="shared" ca="1" si="0"/>
        <v>0</v>
      </c>
      <c r="I22" s="493">
        <f t="shared" ca="1" si="1"/>
        <v>0</v>
      </c>
    </row>
    <row r="23" spans="1:9" s="18" customFormat="1" ht="18" customHeight="1">
      <c r="A23" s="395" t="str">
        <f ca="1">IF(ROWS($1:9)&gt;COUNT(Dong5),"",OFFSET(TH!C$1,SMALL(Dong5,ROWS($1:9)),))</f>
        <v/>
      </c>
      <c r="B23" s="395" t="str">
        <f ca="1">IF(ROWS($1:9)&gt;COUNT(Dong5),"",OFFSET(TH!D$1,SMALL(Dong5,ROWS($1:9)),))</f>
        <v/>
      </c>
      <c r="C23" s="395" t="str">
        <f ca="1">IF(ROWS($1:9)&gt;COUNT(Dong5),"",OFFSET(TH!E$1,SMALL(Dong5,ROWS($1:9)),))</f>
        <v/>
      </c>
      <c r="D23" s="491" t="str">
        <f ca="1">IF(ROWS($1:9)&gt;COUNT(Dong5),"",OFFSET(TH!F$1,SMALL(Dong5,ROWS($1:9)),)&amp;" - "&amp;OFFSET(TH!H$1,SMALL(Dong5,ROWS($1:9)),))</f>
        <v/>
      </c>
      <c r="E23" s="395" t="str">
        <f ca="1">IF(ROWS($1:9)&gt;COUNT(Dong5),"",IF(OFFSET(TH!L$1,SMALL(Dong5,ROWS($1:9)),)=$E$7,OFFSET(TH!M$1,SMALL(Dong5,ROWS($1:9)),),OFFSET(TH!L$1,SMALL(Dong5,ROWS($1:9)),)))</f>
        <v/>
      </c>
      <c r="F23" s="492">
        <f ca="1">IF(ROWS($1:9)&gt;COUNT(Dong5),0,IF(OFFSET(TH!L$1,SMALL(Dong5,ROWS($1:9)),)=$E$7,OFFSET(TH!K$1,SMALL(Dong5,ROWS($1:9)),),0))</f>
        <v>0</v>
      </c>
      <c r="G23" s="490">
        <f ca="1">IF(ROWS($1:9)&gt;COUNT(Dong5),0,IF(OFFSET(TH!M$1,SMALL(Dong5,ROWS($1:9)),)=$E$7,OFFSET(TH!K$1,SMALL(Dong5,ROWS($1:9)),),0))</f>
        <v>0</v>
      </c>
      <c r="H23" s="493">
        <f t="shared" ca="1" si="0"/>
        <v>0</v>
      </c>
      <c r="I23" s="493">
        <f t="shared" ca="1" si="1"/>
        <v>0</v>
      </c>
    </row>
    <row r="24" spans="1:9" s="18" customFormat="1" ht="18" customHeight="1">
      <c r="A24" s="395" t="str">
        <f ca="1">IF(ROWS($1:10)&gt;COUNT(Dong5),"",OFFSET(TH!C$1,SMALL(Dong5,ROWS($1:10)),))</f>
        <v/>
      </c>
      <c r="B24" s="395" t="str">
        <f ca="1">IF(ROWS($1:10)&gt;COUNT(Dong5),"",OFFSET(TH!D$1,SMALL(Dong5,ROWS($1:10)),))</f>
        <v/>
      </c>
      <c r="C24" s="395" t="str">
        <f ca="1">IF(ROWS($1:10)&gt;COUNT(Dong5),"",OFFSET(TH!E$1,SMALL(Dong5,ROWS($1:10)),))</f>
        <v/>
      </c>
      <c r="D24" s="491" t="str">
        <f ca="1">IF(ROWS($1:10)&gt;COUNT(Dong5),"",OFFSET(TH!F$1,SMALL(Dong5,ROWS($1:10)),)&amp;" - "&amp;OFFSET(TH!H$1,SMALL(Dong5,ROWS($1:10)),))</f>
        <v/>
      </c>
      <c r="E24" s="395" t="str">
        <f ca="1">IF(ROWS($1:10)&gt;COUNT(Dong5),"",IF(OFFSET(TH!L$1,SMALL(Dong5,ROWS($1:10)),)=$E$7,OFFSET(TH!M$1,SMALL(Dong5,ROWS($1:10)),),OFFSET(TH!L$1,SMALL(Dong5,ROWS($1:10)),)))</f>
        <v/>
      </c>
      <c r="F24" s="492">
        <f ca="1">IF(ROWS($1:10)&gt;COUNT(Dong5),0,IF(OFFSET(TH!L$1,SMALL(Dong5,ROWS($1:10)),)=$E$7,OFFSET(TH!K$1,SMALL(Dong5,ROWS($1:10)),),0))</f>
        <v>0</v>
      </c>
      <c r="G24" s="490">
        <f ca="1">IF(ROWS($1:10)&gt;COUNT(Dong5),0,IF(OFFSET(TH!M$1,SMALL(Dong5,ROWS($1:10)),)=$E$7,OFFSET(TH!K$1,SMALL(Dong5,ROWS($1:10)),),0))</f>
        <v>0</v>
      </c>
      <c r="H24" s="493">
        <f t="shared" ca="1" si="0"/>
        <v>0</v>
      </c>
      <c r="I24" s="493">
        <f t="shared" ca="1" si="1"/>
        <v>0</v>
      </c>
    </row>
    <row r="25" spans="1:9" s="18" customFormat="1" ht="18" customHeight="1">
      <c r="A25" s="395" t="str">
        <f ca="1">IF(ROWS($1:11)&gt;COUNT(Dong5),"",OFFSET(TH!C$1,SMALL(Dong5,ROWS($1:11)),))</f>
        <v/>
      </c>
      <c r="B25" s="395" t="str">
        <f ca="1">IF(ROWS($1:11)&gt;COUNT(Dong5),"",OFFSET(TH!D$1,SMALL(Dong5,ROWS($1:11)),))</f>
        <v/>
      </c>
      <c r="C25" s="395" t="str">
        <f ca="1">IF(ROWS($1:11)&gt;COUNT(Dong5),"",OFFSET(TH!E$1,SMALL(Dong5,ROWS($1:11)),))</f>
        <v/>
      </c>
      <c r="D25" s="491" t="str">
        <f ca="1">IF(ROWS($1:11)&gt;COUNT(Dong5),"",OFFSET(TH!F$1,SMALL(Dong5,ROWS($1:11)),))</f>
        <v/>
      </c>
      <c r="E25" s="395" t="str">
        <f ca="1">IF(ROWS($1:11)&gt;COUNT(Dong5),"",IF(OFFSET(TH!L$1,SMALL(Dong5,ROWS($1:11)),)=$E$7,OFFSET(TH!M$1,SMALL(Dong5,ROWS($1:11)),),OFFSET(TH!L$1,SMALL(Dong5,ROWS($1:11)),)))</f>
        <v/>
      </c>
      <c r="F25" s="492">
        <f ca="1">IF(ROWS($1:11)&gt;COUNT(Dong5),0,IF(OFFSET(TH!L$1,SMALL(Dong5,ROWS($1:11)),)=$E$7,OFFSET(TH!K$1,SMALL(Dong5,ROWS($1:11)),),0))</f>
        <v>0</v>
      </c>
      <c r="G25" s="490">
        <f ca="1">IF(ROWS($1:11)&gt;COUNT(Dong5),0,IF(OFFSET(TH!M$1,SMALL(Dong5,ROWS($1:11)),)=$E$7,OFFSET(TH!K$1,SMALL(Dong5,ROWS($1:11)),),0))</f>
        <v>0</v>
      </c>
      <c r="H25" s="493">
        <f t="shared" ca="1" si="0"/>
        <v>0</v>
      </c>
      <c r="I25" s="493">
        <f t="shared" ca="1" si="1"/>
        <v>0</v>
      </c>
    </row>
    <row r="26" spans="1:9" s="18" customFormat="1" ht="18" customHeight="1">
      <c r="A26" s="395" t="str">
        <f ca="1">IF(ROWS($1:12)&gt;COUNT(Dong5),"",OFFSET(TH!C$1,SMALL(Dong5,ROWS($1:12)),))</f>
        <v/>
      </c>
      <c r="B26" s="395" t="str">
        <f ca="1">IF(ROWS($1:12)&gt;COUNT(Dong5),"",OFFSET(TH!D$1,SMALL(Dong5,ROWS($1:12)),))</f>
        <v/>
      </c>
      <c r="C26" s="395" t="str">
        <f ca="1">IF(ROWS($1:12)&gt;COUNT(Dong5),"",OFFSET(TH!E$1,SMALL(Dong5,ROWS($1:12)),))</f>
        <v/>
      </c>
      <c r="D26" s="491" t="str">
        <f ca="1">IF(ROWS($1:12)&gt;COUNT(Dong5),"",OFFSET(TH!F$1,SMALL(Dong5,ROWS($1:12)),))</f>
        <v/>
      </c>
      <c r="E26" s="395" t="str">
        <f ca="1">IF(ROWS($1:12)&gt;COUNT(Dong5),"",IF(OFFSET(TH!L$1,SMALL(Dong5,ROWS($1:12)),)=$E$7,OFFSET(TH!M$1,SMALL(Dong5,ROWS($1:12)),),OFFSET(TH!L$1,SMALL(Dong5,ROWS($1:12)),)))</f>
        <v/>
      </c>
      <c r="F26" s="492">
        <f ca="1">IF(ROWS($1:12)&gt;COUNT(Dong5),0,IF(OFFSET(TH!L$1,SMALL(Dong5,ROWS($1:12)),)=$E$7,OFFSET(TH!K$1,SMALL(Dong5,ROWS($1:12)),),0))</f>
        <v>0</v>
      </c>
      <c r="G26" s="490">
        <f ca="1">IF(ROWS($1:12)&gt;COUNT(Dong5),0,IF(OFFSET(TH!M$1,SMALL(Dong5,ROWS($1:12)),)=$E$7,OFFSET(TH!K$1,SMALL(Dong5,ROWS($1:12)),),0))</f>
        <v>0</v>
      </c>
      <c r="H26" s="493">
        <f t="shared" ca="1" si="0"/>
        <v>0</v>
      </c>
      <c r="I26" s="493">
        <f t="shared" ca="1" si="1"/>
        <v>0</v>
      </c>
    </row>
    <row r="27" spans="1:9" s="18" customFormat="1" ht="18" customHeight="1">
      <c r="A27" s="395" t="str">
        <f ca="1">IF(ROWS($1:13)&gt;COUNT(Dong5),"",OFFSET(TH!C$1,SMALL(Dong5,ROWS($1:13)),))</f>
        <v/>
      </c>
      <c r="B27" s="395" t="str">
        <f ca="1">IF(ROWS($1:13)&gt;COUNT(Dong5),"",OFFSET(TH!D$1,SMALL(Dong5,ROWS($1:13)),))</f>
        <v/>
      </c>
      <c r="C27" s="395" t="str">
        <f ca="1">IF(ROWS($1:13)&gt;COUNT(Dong5),"",OFFSET(TH!E$1,SMALL(Dong5,ROWS($1:13)),))</f>
        <v/>
      </c>
      <c r="D27" s="491" t="str">
        <f ca="1">IF(ROWS($1:13)&gt;COUNT(Dong5),"",OFFSET(TH!F$1,SMALL(Dong5,ROWS($1:13)),))</f>
        <v/>
      </c>
      <c r="E27" s="395" t="str">
        <f ca="1">IF(ROWS($1:13)&gt;COUNT(Dong5),"",IF(OFFSET(TH!L$1,SMALL(Dong5,ROWS($1:13)),)=$E$7,OFFSET(TH!M$1,SMALL(Dong5,ROWS($1:13)),),OFFSET(TH!L$1,SMALL(Dong5,ROWS($1:13)),)))</f>
        <v/>
      </c>
      <c r="F27" s="492">
        <f ca="1">IF(ROWS($1:13)&gt;COUNT(Dong5),0,IF(OFFSET(TH!L$1,SMALL(Dong5,ROWS($1:13)),)=$E$7,OFFSET(TH!K$1,SMALL(Dong5,ROWS($1:13)),),0))</f>
        <v>0</v>
      </c>
      <c r="G27" s="490">
        <f ca="1">IF(ROWS($1:13)&gt;COUNT(Dong5),0,IF(OFFSET(TH!M$1,SMALL(Dong5,ROWS($1:13)),)=$E$7,OFFSET(TH!K$1,SMALL(Dong5,ROWS($1:13)),),0))</f>
        <v>0</v>
      </c>
      <c r="H27" s="493">
        <f t="shared" ca="1" si="0"/>
        <v>0</v>
      </c>
      <c r="I27" s="493">
        <f t="shared" ca="1" si="1"/>
        <v>0</v>
      </c>
    </row>
    <row r="28" spans="1:9" s="18" customFormat="1" ht="18" customHeight="1">
      <c r="A28" s="395" t="str">
        <f ca="1">IF(ROWS($1:14)&gt;COUNT(Dong5),"",OFFSET(TH!C$1,SMALL(Dong5,ROWS($1:14)),))</f>
        <v/>
      </c>
      <c r="B28" s="395" t="str">
        <f ca="1">IF(ROWS($1:14)&gt;COUNT(Dong5),"",OFFSET(TH!D$1,SMALL(Dong5,ROWS($1:14)),))</f>
        <v/>
      </c>
      <c r="C28" s="395" t="str">
        <f ca="1">IF(ROWS($1:14)&gt;COUNT(Dong5),"",OFFSET(TH!E$1,SMALL(Dong5,ROWS($1:14)),))</f>
        <v/>
      </c>
      <c r="D28" s="491" t="str">
        <f ca="1">IF(ROWS($1:14)&gt;COUNT(Dong5),"",OFFSET(TH!F$1,SMALL(Dong5,ROWS($1:14)),))</f>
        <v/>
      </c>
      <c r="E28" s="395" t="str">
        <f ca="1">IF(ROWS($1:14)&gt;COUNT(Dong5),"",IF(OFFSET(TH!L$1,SMALL(Dong5,ROWS($1:14)),)=$E$7,OFFSET(TH!M$1,SMALL(Dong5,ROWS($1:14)),),OFFSET(TH!L$1,SMALL(Dong5,ROWS($1:14)),)))</f>
        <v/>
      </c>
      <c r="F28" s="492">
        <f ca="1">IF(ROWS($1:14)&gt;COUNT(Dong5),0,IF(OFFSET(TH!L$1,SMALL(Dong5,ROWS($1:14)),)=$E$7,OFFSET(TH!K$1,SMALL(Dong5,ROWS($1:14)),),0))</f>
        <v>0</v>
      </c>
      <c r="G28" s="490">
        <f ca="1">IF(ROWS($1:14)&gt;COUNT(Dong5),0,IF(OFFSET(TH!M$1,SMALL(Dong5,ROWS($1:14)),)=$E$7,OFFSET(TH!K$1,SMALL(Dong5,ROWS($1:14)),),0))</f>
        <v>0</v>
      </c>
      <c r="H28" s="493">
        <f t="shared" ca="1" si="0"/>
        <v>0</v>
      </c>
      <c r="I28" s="493">
        <f t="shared" ca="1" si="1"/>
        <v>0</v>
      </c>
    </row>
    <row r="29" spans="1:9" s="18" customFormat="1" ht="18" customHeight="1">
      <c r="A29" s="395" t="str">
        <f ca="1">IF(ROWS($1:15)&gt;COUNT(Dong5),"",OFFSET(TH!C$1,SMALL(Dong5,ROWS($1:15)),))</f>
        <v/>
      </c>
      <c r="B29" s="395" t="str">
        <f ca="1">IF(ROWS($1:15)&gt;COUNT(Dong5),"",OFFSET(TH!D$1,SMALL(Dong5,ROWS($1:15)),))</f>
        <v/>
      </c>
      <c r="C29" s="395" t="str">
        <f ca="1">IF(ROWS($1:15)&gt;COUNT(Dong5),"",OFFSET(TH!E$1,SMALL(Dong5,ROWS($1:15)),))</f>
        <v/>
      </c>
      <c r="D29" s="491" t="str">
        <f ca="1">IF(ROWS($1:15)&gt;COUNT(Dong5),"",OFFSET(TH!F$1,SMALL(Dong5,ROWS($1:15)),))</f>
        <v/>
      </c>
      <c r="E29" s="395" t="str">
        <f ca="1">IF(ROWS($1:15)&gt;COUNT(Dong5),"",IF(OFFSET(TH!L$1,SMALL(Dong5,ROWS($1:15)),)=$E$7,OFFSET(TH!M$1,SMALL(Dong5,ROWS($1:15)),),OFFSET(TH!L$1,SMALL(Dong5,ROWS($1:15)),)))</f>
        <v/>
      </c>
      <c r="F29" s="492">
        <f ca="1">IF(ROWS($1:15)&gt;COUNT(Dong5),0,IF(OFFSET(TH!L$1,SMALL(Dong5,ROWS($1:15)),)=$E$7,OFFSET(TH!K$1,SMALL(Dong5,ROWS($1:15)),),0))</f>
        <v>0</v>
      </c>
      <c r="G29" s="490">
        <f ca="1">IF(ROWS($1:15)&gt;COUNT(Dong5),0,IF(OFFSET(TH!M$1,SMALL(Dong5,ROWS($1:15)),)=$E$7,OFFSET(TH!K$1,SMALL(Dong5,ROWS($1:15)),),0))</f>
        <v>0</v>
      </c>
      <c r="H29" s="493">
        <f t="shared" ca="1" si="0"/>
        <v>0</v>
      </c>
      <c r="I29" s="493">
        <f t="shared" ca="1" si="1"/>
        <v>0</v>
      </c>
    </row>
    <row r="30" spans="1:9" s="18" customFormat="1" ht="18" customHeight="1">
      <c r="A30" s="395" t="str">
        <f ca="1">IF(ROWS($1:16)&gt;COUNT(Dong5),"",OFFSET(TH!C$1,SMALL(Dong5,ROWS($1:16)),))</f>
        <v/>
      </c>
      <c r="B30" s="395" t="str">
        <f ca="1">IF(ROWS($1:16)&gt;COUNT(Dong5),"",OFFSET(TH!D$1,SMALL(Dong5,ROWS($1:16)),))</f>
        <v/>
      </c>
      <c r="C30" s="395" t="str">
        <f ca="1">IF(ROWS($1:16)&gt;COUNT(Dong5),"",OFFSET(TH!E$1,SMALL(Dong5,ROWS($1:16)),))</f>
        <v/>
      </c>
      <c r="D30" s="491" t="str">
        <f ca="1">IF(ROWS($1:16)&gt;COUNT(Dong5),"",OFFSET(TH!F$1,SMALL(Dong5,ROWS($1:16)),))</f>
        <v/>
      </c>
      <c r="E30" s="395" t="str">
        <f ca="1">IF(ROWS($1:16)&gt;COUNT(Dong5),"",IF(OFFSET(TH!L$1,SMALL(Dong5,ROWS($1:16)),)=$E$7,OFFSET(TH!M$1,SMALL(Dong5,ROWS($1:16)),),OFFSET(TH!L$1,SMALL(Dong5,ROWS($1:16)),)))</f>
        <v/>
      </c>
      <c r="F30" s="492">
        <f ca="1">IF(ROWS($1:16)&gt;COUNT(Dong5),0,IF(OFFSET(TH!L$1,SMALL(Dong5,ROWS($1:16)),)=$E$7,OFFSET(TH!K$1,SMALL(Dong5,ROWS($1:16)),),0))</f>
        <v>0</v>
      </c>
      <c r="G30" s="490">
        <f ca="1">IF(ROWS($1:16)&gt;COUNT(Dong5),0,IF(OFFSET(TH!M$1,SMALL(Dong5,ROWS($1:16)),)=$E$7,OFFSET(TH!K$1,SMALL(Dong5,ROWS($1:16)),),0))</f>
        <v>0</v>
      </c>
      <c r="H30" s="493">
        <f t="shared" ca="1" si="0"/>
        <v>0</v>
      </c>
      <c r="I30" s="493">
        <f t="shared" ca="1" si="1"/>
        <v>0</v>
      </c>
    </row>
    <row r="31" spans="1:9" s="18" customFormat="1" ht="18" customHeight="1">
      <c r="A31" s="395" t="str">
        <f ca="1">IF(ROWS($1:17)&gt;COUNT(Dong5),"",OFFSET(TH!C$1,SMALL(Dong5,ROWS($1:17)),))</f>
        <v/>
      </c>
      <c r="B31" s="395" t="str">
        <f ca="1">IF(ROWS($1:17)&gt;COUNT(Dong5),"",OFFSET(TH!D$1,SMALL(Dong5,ROWS($1:17)),))</f>
        <v/>
      </c>
      <c r="C31" s="395" t="str">
        <f ca="1">IF(ROWS($1:17)&gt;COUNT(Dong5),"",OFFSET(TH!E$1,SMALL(Dong5,ROWS($1:17)),))</f>
        <v/>
      </c>
      <c r="D31" s="491" t="str">
        <f ca="1">IF(ROWS($1:17)&gt;COUNT(Dong5),"",OFFSET(TH!F$1,SMALL(Dong5,ROWS($1:17)),))</f>
        <v/>
      </c>
      <c r="E31" s="395" t="str">
        <f ca="1">IF(ROWS($1:17)&gt;COUNT(Dong5),"",IF(OFFSET(TH!L$1,SMALL(Dong5,ROWS($1:17)),)=$E$7,OFFSET(TH!M$1,SMALL(Dong5,ROWS($1:17)),),OFFSET(TH!L$1,SMALL(Dong5,ROWS($1:17)),)))</f>
        <v/>
      </c>
      <c r="F31" s="492">
        <f ca="1">IF(ROWS($1:17)&gt;COUNT(Dong5),0,IF(OFFSET(TH!L$1,SMALL(Dong5,ROWS($1:17)),)=$E$7,OFFSET(TH!K$1,SMALL(Dong5,ROWS($1:17)),),0))</f>
        <v>0</v>
      </c>
      <c r="G31" s="490">
        <f ca="1">IF(ROWS($1:17)&gt;COUNT(Dong5),0,IF(OFFSET(TH!M$1,SMALL(Dong5,ROWS($1:17)),)=$E$7,OFFSET(TH!K$1,SMALL(Dong5,ROWS($1:17)),),0))</f>
        <v>0</v>
      </c>
      <c r="H31" s="493">
        <f t="shared" ca="1" si="0"/>
        <v>0</v>
      </c>
      <c r="I31" s="493">
        <f t="shared" ca="1" si="1"/>
        <v>0</v>
      </c>
    </row>
    <row r="32" spans="1:9" s="18" customFormat="1" ht="18" customHeight="1">
      <c r="A32" s="395" t="str">
        <f ca="1">IF(ROWS($1:18)&gt;COUNT(Dong5),"",OFFSET(TH!C$1,SMALL(Dong5,ROWS($1:18)),))</f>
        <v/>
      </c>
      <c r="B32" s="395" t="str">
        <f ca="1">IF(ROWS($1:18)&gt;COUNT(Dong5),"",OFFSET(TH!D$1,SMALL(Dong5,ROWS($1:18)),))</f>
        <v/>
      </c>
      <c r="C32" s="395" t="str">
        <f ca="1">IF(ROWS($1:18)&gt;COUNT(Dong5),"",OFFSET(TH!E$1,SMALL(Dong5,ROWS($1:18)),))</f>
        <v/>
      </c>
      <c r="D32" s="491" t="str">
        <f ca="1">IF(ROWS($1:18)&gt;COUNT(Dong5),"",OFFSET(TH!F$1,SMALL(Dong5,ROWS($1:18)),))</f>
        <v/>
      </c>
      <c r="E32" s="395" t="str">
        <f ca="1">IF(ROWS($1:18)&gt;COUNT(Dong5),"",IF(OFFSET(TH!L$1,SMALL(Dong5,ROWS($1:18)),)=$E$7,OFFSET(TH!M$1,SMALL(Dong5,ROWS($1:18)),),OFFSET(TH!L$1,SMALL(Dong5,ROWS($1:18)),)))</f>
        <v/>
      </c>
      <c r="F32" s="492">
        <f ca="1">IF(ROWS($1:18)&gt;COUNT(Dong5),0,IF(OFFSET(TH!L$1,SMALL(Dong5,ROWS($1:18)),)=$E$7,OFFSET(TH!K$1,SMALL(Dong5,ROWS($1:18)),),0))</f>
        <v>0</v>
      </c>
      <c r="G32" s="490">
        <f ca="1">IF(ROWS($1:18)&gt;COUNT(Dong5),0,IF(OFFSET(TH!M$1,SMALL(Dong5,ROWS($1:18)),)=$E$7,OFFSET(TH!K$1,SMALL(Dong5,ROWS($1:18)),),0))</f>
        <v>0</v>
      </c>
      <c r="H32" s="493">
        <f t="shared" ca="1" si="0"/>
        <v>0</v>
      </c>
      <c r="I32" s="493">
        <f t="shared" ca="1" si="1"/>
        <v>0</v>
      </c>
    </row>
    <row r="33" spans="1:9" s="18" customFormat="1" ht="18" customHeight="1">
      <c r="A33" s="395" t="str">
        <f ca="1">IF(ROWS($1:19)&gt;COUNT(Dong5),"",OFFSET(TH!C$1,SMALL(Dong5,ROWS($1:19)),))</f>
        <v/>
      </c>
      <c r="B33" s="395" t="str">
        <f ca="1">IF(ROWS($1:19)&gt;COUNT(Dong5),"",OFFSET(TH!D$1,SMALL(Dong5,ROWS($1:19)),))</f>
        <v/>
      </c>
      <c r="C33" s="395" t="str">
        <f ca="1">IF(ROWS($1:19)&gt;COUNT(Dong5),"",OFFSET(TH!E$1,SMALL(Dong5,ROWS($1:19)),))</f>
        <v/>
      </c>
      <c r="D33" s="491" t="str">
        <f ca="1">IF(ROWS($1:19)&gt;COUNT(Dong5),"",OFFSET(TH!F$1,SMALL(Dong5,ROWS($1:19)),))</f>
        <v/>
      </c>
      <c r="E33" s="395" t="str">
        <f ca="1">IF(ROWS($1:19)&gt;COUNT(Dong5),"",IF(OFFSET(TH!L$1,SMALL(Dong5,ROWS($1:19)),)=$E$7,OFFSET(TH!M$1,SMALL(Dong5,ROWS($1:19)),),OFFSET(TH!L$1,SMALL(Dong5,ROWS($1:19)),)))</f>
        <v/>
      </c>
      <c r="F33" s="492">
        <f ca="1">IF(ROWS($1:19)&gt;COUNT(Dong5),0,IF(OFFSET(TH!L$1,SMALL(Dong5,ROWS($1:19)),)=$E$7,OFFSET(TH!K$1,SMALL(Dong5,ROWS($1:19)),),0))</f>
        <v>0</v>
      </c>
      <c r="G33" s="490">
        <f ca="1">IF(ROWS($1:19)&gt;COUNT(Dong5),0,IF(OFFSET(TH!M$1,SMALL(Dong5,ROWS($1:19)),)=$E$7,OFFSET(TH!K$1,SMALL(Dong5,ROWS($1:19)),),0))</f>
        <v>0</v>
      </c>
      <c r="H33" s="493">
        <f t="shared" ref="H33:H46" ca="1" si="2">IF(D33&lt;&gt;"",MAX(H32+F33-G33-I32,0),0)</f>
        <v>0</v>
      </c>
      <c r="I33" s="493">
        <f t="shared" ref="I33:I46" ca="1" si="3">IF(D33&lt;&gt;"",MAX(I32+G33-H32-F33,0),0)</f>
        <v>0</v>
      </c>
    </row>
    <row r="34" spans="1:9" s="18" customFormat="1" ht="18" customHeight="1">
      <c r="A34" s="395" t="str">
        <f ca="1">IF(ROWS($1:20)&gt;COUNT(Dong5),"",OFFSET(TH!C$1,SMALL(Dong5,ROWS($1:20)),))</f>
        <v/>
      </c>
      <c r="B34" s="395" t="str">
        <f ca="1">IF(ROWS($1:20)&gt;COUNT(Dong5),"",OFFSET(TH!D$1,SMALL(Dong5,ROWS($1:20)),))</f>
        <v/>
      </c>
      <c r="C34" s="395" t="str">
        <f ca="1">IF(ROWS($1:20)&gt;COUNT(Dong5),"",OFFSET(TH!E$1,SMALL(Dong5,ROWS($1:20)),))</f>
        <v/>
      </c>
      <c r="D34" s="491" t="str">
        <f ca="1">IF(ROWS($1:20)&gt;COUNT(Dong5),"",OFFSET(TH!F$1,SMALL(Dong5,ROWS($1:20)),))</f>
        <v/>
      </c>
      <c r="E34" s="395" t="str">
        <f ca="1">IF(ROWS($1:20)&gt;COUNT(Dong5),"",IF(OFFSET(TH!L$1,SMALL(Dong5,ROWS($1:20)),)=$E$7,OFFSET(TH!M$1,SMALL(Dong5,ROWS($1:20)),),OFFSET(TH!L$1,SMALL(Dong5,ROWS($1:20)),)))</f>
        <v/>
      </c>
      <c r="F34" s="492">
        <f ca="1">IF(ROWS($1:20)&gt;COUNT(Dong5),0,IF(OFFSET(TH!L$1,SMALL(Dong5,ROWS($1:20)),)=$E$7,OFFSET(TH!K$1,SMALL(Dong5,ROWS($1:20)),),0))</f>
        <v>0</v>
      </c>
      <c r="G34" s="490">
        <f ca="1">IF(ROWS($1:20)&gt;COUNT(Dong5),0,IF(OFFSET(TH!M$1,SMALL(Dong5,ROWS($1:20)),)=$E$7,OFFSET(TH!K$1,SMALL(Dong5,ROWS($1:20)),),0))</f>
        <v>0</v>
      </c>
      <c r="H34" s="493">
        <f t="shared" ca="1" si="2"/>
        <v>0</v>
      </c>
      <c r="I34" s="493">
        <f t="shared" ca="1" si="3"/>
        <v>0</v>
      </c>
    </row>
    <row r="35" spans="1:9" s="18" customFormat="1" ht="18" customHeight="1">
      <c r="A35" s="395" t="str">
        <f ca="1">IF(ROWS($1:21)&gt;COUNT(Dong5),"",OFFSET(TH!C$1,SMALL(Dong5,ROWS($1:21)),))</f>
        <v/>
      </c>
      <c r="B35" s="395" t="str">
        <f ca="1">IF(ROWS($1:21)&gt;COUNT(Dong5),"",OFFSET(TH!D$1,SMALL(Dong5,ROWS($1:21)),))</f>
        <v/>
      </c>
      <c r="C35" s="395" t="str">
        <f ca="1">IF(ROWS($1:21)&gt;COUNT(Dong5),"",OFFSET(TH!E$1,SMALL(Dong5,ROWS($1:21)),))</f>
        <v/>
      </c>
      <c r="D35" s="491" t="str">
        <f ca="1">IF(ROWS($1:21)&gt;COUNT(Dong5),"",OFFSET(TH!F$1,SMALL(Dong5,ROWS($1:21)),))</f>
        <v/>
      </c>
      <c r="E35" s="395" t="str">
        <f ca="1">IF(ROWS($1:21)&gt;COUNT(Dong5),"",IF(OFFSET(TH!L$1,SMALL(Dong5,ROWS($1:21)),)=$E$7,OFFSET(TH!M$1,SMALL(Dong5,ROWS($1:21)),),OFFSET(TH!L$1,SMALL(Dong5,ROWS($1:21)),)))</f>
        <v/>
      </c>
      <c r="F35" s="492">
        <f ca="1">IF(ROWS($1:21)&gt;COUNT(Dong5),0,IF(OFFSET(TH!L$1,SMALL(Dong5,ROWS($1:21)),)=$E$7,OFFSET(TH!K$1,SMALL(Dong5,ROWS($1:21)),),0))</f>
        <v>0</v>
      </c>
      <c r="G35" s="490">
        <f ca="1">IF(ROWS($1:21)&gt;COUNT(Dong5),0,IF(OFFSET(TH!M$1,SMALL(Dong5,ROWS($1:21)),)=$E$7,OFFSET(TH!K$1,SMALL(Dong5,ROWS($1:21)),),0))</f>
        <v>0</v>
      </c>
      <c r="H35" s="493">
        <f t="shared" ca="1" si="2"/>
        <v>0</v>
      </c>
      <c r="I35" s="493">
        <f t="shared" ca="1" si="3"/>
        <v>0</v>
      </c>
    </row>
    <row r="36" spans="1:9" s="18" customFormat="1" ht="18" customHeight="1">
      <c r="A36" s="395" t="str">
        <f ca="1">IF(ROWS($1:22)&gt;COUNT(Dong5),"",OFFSET(TH!C$1,SMALL(Dong5,ROWS($1:22)),))</f>
        <v/>
      </c>
      <c r="B36" s="395" t="str">
        <f ca="1">IF(ROWS($1:22)&gt;COUNT(Dong5),"",OFFSET(TH!D$1,SMALL(Dong5,ROWS($1:22)),))</f>
        <v/>
      </c>
      <c r="C36" s="395" t="str">
        <f ca="1">IF(ROWS($1:22)&gt;COUNT(Dong5),"",OFFSET(TH!E$1,SMALL(Dong5,ROWS($1:22)),))</f>
        <v/>
      </c>
      <c r="D36" s="491" t="str">
        <f ca="1">IF(ROWS($1:22)&gt;COUNT(Dong5),"",OFFSET(TH!F$1,SMALL(Dong5,ROWS($1:22)),))</f>
        <v/>
      </c>
      <c r="E36" s="395" t="str">
        <f ca="1">IF(ROWS($1:22)&gt;COUNT(Dong5),"",IF(OFFSET(TH!L$1,SMALL(Dong5,ROWS($1:22)),)=$E$7,OFFSET(TH!M$1,SMALL(Dong5,ROWS($1:22)),),OFFSET(TH!L$1,SMALL(Dong5,ROWS($1:22)),)))</f>
        <v/>
      </c>
      <c r="F36" s="492">
        <f ca="1">IF(ROWS($1:22)&gt;COUNT(Dong5),0,IF(OFFSET(TH!L$1,SMALL(Dong5,ROWS($1:22)),)=$E$7,OFFSET(TH!K$1,SMALL(Dong5,ROWS($1:22)),),0))</f>
        <v>0</v>
      </c>
      <c r="G36" s="490">
        <f ca="1">IF(ROWS($1:22)&gt;COUNT(Dong5),0,IF(OFFSET(TH!M$1,SMALL(Dong5,ROWS($1:22)),)=$E$7,OFFSET(TH!K$1,SMALL(Dong5,ROWS($1:22)),),0))</f>
        <v>0</v>
      </c>
      <c r="H36" s="493">
        <f t="shared" ca="1" si="2"/>
        <v>0</v>
      </c>
      <c r="I36" s="493">
        <f t="shared" ca="1" si="3"/>
        <v>0</v>
      </c>
    </row>
    <row r="37" spans="1:9" s="18" customFormat="1" ht="18" customHeight="1">
      <c r="A37" s="395" t="str">
        <f ca="1">IF(ROWS($1:23)&gt;COUNT(Dong5),"",OFFSET(TH!C$1,SMALL(Dong5,ROWS($1:23)),))</f>
        <v/>
      </c>
      <c r="B37" s="395" t="str">
        <f ca="1">IF(ROWS($1:23)&gt;COUNT(Dong5),"",OFFSET(TH!D$1,SMALL(Dong5,ROWS($1:23)),))</f>
        <v/>
      </c>
      <c r="C37" s="395" t="str">
        <f ca="1">IF(ROWS($1:23)&gt;COUNT(Dong5),"",OFFSET(TH!E$1,SMALL(Dong5,ROWS($1:23)),))</f>
        <v/>
      </c>
      <c r="D37" s="491" t="str">
        <f ca="1">IF(ROWS($1:23)&gt;COUNT(Dong5),"",OFFSET(TH!F$1,SMALL(Dong5,ROWS($1:23)),))</f>
        <v/>
      </c>
      <c r="E37" s="395" t="str">
        <f ca="1">IF(ROWS($1:23)&gt;COUNT(Dong5),"",IF(OFFSET(TH!L$1,SMALL(Dong5,ROWS($1:23)),)=$E$7,OFFSET(TH!M$1,SMALL(Dong5,ROWS($1:23)),),OFFSET(TH!L$1,SMALL(Dong5,ROWS($1:23)),)))</f>
        <v/>
      </c>
      <c r="F37" s="492">
        <f ca="1">IF(ROWS($1:23)&gt;COUNT(Dong5),0,IF(OFFSET(TH!L$1,SMALL(Dong5,ROWS($1:23)),)=$E$7,OFFSET(TH!K$1,SMALL(Dong5,ROWS($1:23)),),0))</f>
        <v>0</v>
      </c>
      <c r="G37" s="490">
        <f ca="1">IF(ROWS($1:23)&gt;COUNT(Dong5),0,IF(OFFSET(TH!M$1,SMALL(Dong5,ROWS($1:23)),)=$E$7,OFFSET(TH!K$1,SMALL(Dong5,ROWS($1:23)),),0))</f>
        <v>0</v>
      </c>
      <c r="H37" s="493">
        <f t="shared" ca="1" si="2"/>
        <v>0</v>
      </c>
      <c r="I37" s="493">
        <f t="shared" ca="1" si="3"/>
        <v>0</v>
      </c>
    </row>
    <row r="38" spans="1:9" s="18" customFormat="1" ht="18" customHeight="1">
      <c r="A38" s="395" t="str">
        <f ca="1">IF(ROWS($1:24)&gt;COUNT(Dong5),"",OFFSET(TH!C$1,SMALL(Dong5,ROWS($1:24)),))</f>
        <v/>
      </c>
      <c r="B38" s="395" t="str">
        <f ca="1">IF(ROWS($1:24)&gt;COUNT(Dong5),"",OFFSET(TH!D$1,SMALL(Dong5,ROWS($1:24)),))</f>
        <v/>
      </c>
      <c r="C38" s="395" t="str">
        <f ca="1">IF(ROWS($1:24)&gt;COUNT(Dong5),"",OFFSET(TH!E$1,SMALL(Dong5,ROWS($1:24)),))</f>
        <v/>
      </c>
      <c r="D38" s="491" t="str">
        <f ca="1">IF(ROWS($1:24)&gt;COUNT(Dong5),"",OFFSET(TH!F$1,SMALL(Dong5,ROWS($1:24)),))</f>
        <v/>
      </c>
      <c r="E38" s="395" t="str">
        <f ca="1">IF(ROWS($1:24)&gt;COUNT(Dong5),"",IF(OFFSET(TH!L$1,SMALL(Dong5,ROWS($1:24)),)=$E$7,OFFSET(TH!M$1,SMALL(Dong5,ROWS($1:24)),),OFFSET(TH!L$1,SMALL(Dong5,ROWS($1:24)),)))</f>
        <v/>
      </c>
      <c r="F38" s="492">
        <f ca="1">IF(ROWS($1:24)&gt;COUNT(Dong5),0,IF(OFFSET(TH!L$1,SMALL(Dong5,ROWS($1:24)),)=$E$7,OFFSET(TH!K$1,SMALL(Dong5,ROWS($1:24)),),0))</f>
        <v>0</v>
      </c>
      <c r="G38" s="490">
        <f ca="1">IF(ROWS($1:24)&gt;COUNT(Dong5),0,IF(OFFSET(TH!M$1,SMALL(Dong5,ROWS($1:24)),)=$E$7,OFFSET(TH!K$1,SMALL(Dong5,ROWS($1:24)),),0))</f>
        <v>0</v>
      </c>
      <c r="H38" s="493">
        <f t="shared" ca="1" si="2"/>
        <v>0</v>
      </c>
      <c r="I38" s="493">
        <f t="shared" ca="1" si="3"/>
        <v>0</v>
      </c>
    </row>
    <row r="39" spans="1:9" s="18" customFormat="1" ht="18" customHeight="1">
      <c r="A39" s="395" t="str">
        <f ca="1">IF(ROWS($1:25)&gt;COUNT(Dong5),"",OFFSET(TH!C$1,SMALL(Dong5,ROWS($1:25)),))</f>
        <v/>
      </c>
      <c r="B39" s="395" t="str">
        <f ca="1">IF(ROWS($1:25)&gt;COUNT(Dong5),"",OFFSET(TH!D$1,SMALL(Dong5,ROWS($1:25)),))</f>
        <v/>
      </c>
      <c r="C39" s="395" t="str">
        <f ca="1">IF(ROWS($1:25)&gt;COUNT(Dong5),"",OFFSET(TH!E$1,SMALL(Dong5,ROWS($1:25)),))</f>
        <v/>
      </c>
      <c r="D39" s="491" t="str">
        <f ca="1">IF(ROWS($1:25)&gt;COUNT(Dong5),"",OFFSET(TH!F$1,SMALL(Dong5,ROWS($1:25)),))</f>
        <v/>
      </c>
      <c r="E39" s="395" t="str">
        <f ca="1">IF(ROWS($1:25)&gt;COUNT(Dong5),"",IF(OFFSET(TH!L$1,SMALL(Dong5,ROWS($1:25)),)=$E$7,OFFSET(TH!M$1,SMALL(Dong5,ROWS($1:25)),),OFFSET(TH!L$1,SMALL(Dong5,ROWS($1:25)),)))</f>
        <v/>
      </c>
      <c r="F39" s="492">
        <f ca="1">IF(ROWS($1:25)&gt;COUNT(Dong5),0,IF(OFFSET(TH!L$1,SMALL(Dong5,ROWS($1:25)),)=$E$7,OFFSET(TH!K$1,SMALL(Dong5,ROWS($1:25)),),0))</f>
        <v>0</v>
      </c>
      <c r="G39" s="490">
        <f ca="1">IF(ROWS($1:25)&gt;COUNT(Dong5),0,IF(OFFSET(TH!M$1,SMALL(Dong5,ROWS($1:25)),)=$E$7,OFFSET(TH!K$1,SMALL(Dong5,ROWS($1:25)),),0))</f>
        <v>0</v>
      </c>
      <c r="H39" s="493">
        <f t="shared" ca="1" si="2"/>
        <v>0</v>
      </c>
      <c r="I39" s="493">
        <f t="shared" ca="1" si="3"/>
        <v>0</v>
      </c>
    </row>
    <row r="40" spans="1:9" s="18" customFormat="1" ht="18" customHeight="1">
      <c r="A40" s="395" t="str">
        <f ca="1">IF(ROWS($1:26)&gt;COUNT(Dong5),"",OFFSET(TH!C$1,SMALL(Dong5,ROWS($1:26)),))</f>
        <v/>
      </c>
      <c r="B40" s="395" t="str">
        <f ca="1">IF(ROWS($1:26)&gt;COUNT(Dong5),"",OFFSET(TH!D$1,SMALL(Dong5,ROWS($1:26)),))</f>
        <v/>
      </c>
      <c r="C40" s="395" t="str">
        <f ca="1">IF(ROWS($1:26)&gt;COUNT(Dong5),"",OFFSET(TH!E$1,SMALL(Dong5,ROWS($1:26)),))</f>
        <v/>
      </c>
      <c r="D40" s="491" t="str">
        <f ca="1">IF(ROWS($1:26)&gt;COUNT(Dong5),"",OFFSET(TH!F$1,SMALL(Dong5,ROWS($1:26)),))</f>
        <v/>
      </c>
      <c r="E40" s="395" t="str">
        <f ca="1">IF(ROWS($1:26)&gt;COUNT(Dong5),"",IF(OFFSET(TH!L$1,SMALL(Dong5,ROWS($1:26)),)=$E$7,OFFSET(TH!M$1,SMALL(Dong5,ROWS($1:26)),),OFFSET(TH!L$1,SMALL(Dong5,ROWS($1:26)),)))</f>
        <v/>
      </c>
      <c r="F40" s="492">
        <f ca="1">IF(ROWS($1:26)&gt;COUNT(Dong5),0,IF(OFFSET(TH!L$1,SMALL(Dong5,ROWS($1:26)),)=$E$7,OFFSET(TH!K$1,SMALL(Dong5,ROWS($1:26)),),0))</f>
        <v>0</v>
      </c>
      <c r="G40" s="490">
        <f ca="1">IF(ROWS($1:26)&gt;COUNT(Dong5),0,IF(OFFSET(TH!M$1,SMALL(Dong5,ROWS($1:26)),)=$E$7,OFFSET(TH!K$1,SMALL(Dong5,ROWS($1:26)),),0))</f>
        <v>0</v>
      </c>
      <c r="H40" s="493">
        <f t="shared" ca="1" si="2"/>
        <v>0</v>
      </c>
      <c r="I40" s="493">
        <f t="shared" ca="1" si="3"/>
        <v>0</v>
      </c>
    </row>
    <row r="41" spans="1:9" s="18" customFormat="1" ht="18" customHeight="1">
      <c r="A41" s="395" t="str">
        <f ca="1">IF(ROWS($1:27)&gt;COUNT(Dong5),"",OFFSET(TH!C$1,SMALL(Dong5,ROWS($1:27)),))</f>
        <v/>
      </c>
      <c r="B41" s="395" t="str">
        <f ca="1">IF(ROWS($1:27)&gt;COUNT(Dong5),"",OFFSET(TH!D$1,SMALL(Dong5,ROWS($1:27)),))</f>
        <v/>
      </c>
      <c r="C41" s="395" t="str">
        <f ca="1">IF(ROWS($1:27)&gt;COUNT(Dong5),"",OFFSET(TH!E$1,SMALL(Dong5,ROWS($1:27)),))</f>
        <v/>
      </c>
      <c r="D41" s="491" t="str">
        <f ca="1">IF(ROWS($1:27)&gt;COUNT(Dong5),"",OFFSET(TH!F$1,SMALL(Dong5,ROWS($1:27)),))</f>
        <v/>
      </c>
      <c r="E41" s="395" t="str">
        <f ca="1">IF(ROWS($1:27)&gt;COUNT(Dong5),"",IF(OFFSET(TH!L$1,SMALL(Dong5,ROWS($1:27)),)=$E$7,OFFSET(TH!M$1,SMALL(Dong5,ROWS($1:27)),),OFFSET(TH!L$1,SMALL(Dong5,ROWS($1:27)),)))</f>
        <v/>
      </c>
      <c r="F41" s="492">
        <f ca="1">IF(ROWS($1:27)&gt;COUNT(Dong5),0,IF(OFFSET(TH!L$1,SMALL(Dong5,ROWS($1:27)),)=$E$7,OFFSET(TH!K$1,SMALL(Dong5,ROWS($1:27)),),0))</f>
        <v>0</v>
      </c>
      <c r="G41" s="490">
        <f ca="1">IF(ROWS($1:27)&gt;COUNT(Dong5),0,IF(OFFSET(TH!M$1,SMALL(Dong5,ROWS($1:27)),)=$E$7,OFFSET(TH!K$1,SMALL(Dong5,ROWS($1:27)),),0))</f>
        <v>0</v>
      </c>
      <c r="H41" s="493">
        <f t="shared" ca="1" si="2"/>
        <v>0</v>
      </c>
      <c r="I41" s="493">
        <f t="shared" ca="1" si="3"/>
        <v>0</v>
      </c>
    </row>
    <row r="42" spans="1:9" s="18" customFormat="1" ht="18" customHeight="1">
      <c r="A42" s="395" t="str">
        <f ca="1">IF(ROWS($1:28)&gt;COUNT(Dong5),"",OFFSET(TH!C$1,SMALL(Dong5,ROWS($1:28)),))</f>
        <v/>
      </c>
      <c r="B42" s="395" t="str">
        <f ca="1">IF(ROWS($1:28)&gt;COUNT(Dong5),"",OFFSET(TH!D$1,SMALL(Dong5,ROWS($1:28)),))</f>
        <v/>
      </c>
      <c r="C42" s="395" t="str">
        <f ca="1">IF(ROWS($1:28)&gt;COUNT(Dong5),"",OFFSET(TH!E$1,SMALL(Dong5,ROWS($1:28)),))</f>
        <v/>
      </c>
      <c r="D42" s="491" t="str">
        <f ca="1">IF(ROWS($1:28)&gt;COUNT(Dong5),"",OFFSET(TH!F$1,SMALL(Dong5,ROWS($1:28)),))</f>
        <v/>
      </c>
      <c r="E42" s="395" t="str">
        <f ca="1">IF(ROWS($1:28)&gt;COUNT(Dong5),"",IF(OFFSET(TH!L$1,SMALL(Dong5,ROWS($1:28)),)=$E$7,OFFSET(TH!M$1,SMALL(Dong5,ROWS($1:28)),),OFFSET(TH!L$1,SMALL(Dong5,ROWS($1:28)),)))</f>
        <v/>
      </c>
      <c r="F42" s="492">
        <f ca="1">IF(ROWS($1:28)&gt;COUNT(Dong5),0,IF(OFFSET(TH!L$1,SMALL(Dong5,ROWS($1:28)),)=$E$7,OFFSET(TH!K$1,SMALL(Dong5,ROWS($1:28)),),0))</f>
        <v>0</v>
      </c>
      <c r="G42" s="490">
        <f ca="1">IF(ROWS($1:28)&gt;COUNT(Dong5),0,IF(OFFSET(TH!M$1,SMALL(Dong5,ROWS($1:28)),)=$E$7,OFFSET(TH!K$1,SMALL(Dong5,ROWS($1:28)),),0))</f>
        <v>0</v>
      </c>
      <c r="H42" s="493">
        <f t="shared" ca="1" si="2"/>
        <v>0</v>
      </c>
      <c r="I42" s="493">
        <f t="shared" ca="1" si="3"/>
        <v>0</v>
      </c>
    </row>
    <row r="43" spans="1:9" s="18" customFormat="1" ht="18" customHeight="1">
      <c r="A43" s="395" t="str">
        <f ca="1">IF(ROWS($1:29)&gt;COUNT(Dong5),"",OFFSET(TH!C$1,SMALL(Dong5,ROWS($1:29)),))</f>
        <v/>
      </c>
      <c r="B43" s="395" t="str">
        <f ca="1">IF(ROWS($1:29)&gt;COUNT(Dong5),"",OFFSET(TH!D$1,SMALL(Dong5,ROWS($1:29)),))</f>
        <v/>
      </c>
      <c r="C43" s="395" t="str">
        <f ca="1">IF(ROWS($1:29)&gt;COUNT(Dong5),"",OFFSET(TH!E$1,SMALL(Dong5,ROWS($1:29)),))</f>
        <v/>
      </c>
      <c r="D43" s="491" t="str">
        <f ca="1">IF(ROWS($1:29)&gt;COUNT(Dong5),"",OFFSET(TH!F$1,SMALL(Dong5,ROWS($1:29)),))</f>
        <v/>
      </c>
      <c r="E43" s="395" t="str">
        <f ca="1">IF(ROWS($1:29)&gt;COUNT(Dong5),"",IF(OFFSET(TH!L$1,SMALL(Dong5,ROWS($1:29)),)=$E$7,OFFSET(TH!M$1,SMALL(Dong5,ROWS($1:29)),),OFFSET(TH!L$1,SMALL(Dong5,ROWS($1:29)),)))</f>
        <v/>
      </c>
      <c r="F43" s="492">
        <f ca="1">IF(ROWS($1:29)&gt;COUNT(Dong5),0,IF(OFFSET(TH!L$1,SMALL(Dong5,ROWS($1:29)),)=$E$7,OFFSET(TH!K$1,SMALL(Dong5,ROWS($1:29)),),0))</f>
        <v>0</v>
      </c>
      <c r="G43" s="490">
        <f ca="1">IF(ROWS($1:29)&gt;COUNT(Dong5),0,IF(OFFSET(TH!M$1,SMALL(Dong5,ROWS($1:29)),)=$E$7,OFFSET(TH!K$1,SMALL(Dong5,ROWS($1:29)),),0))</f>
        <v>0</v>
      </c>
      <c r="H43" s="493">
        <f t="shared" ca="1" si="2"/>
        <v>0</v>
      </c>
      <c r="I43" s="493">
        <f t="shared" ca="1" si="3"/>
        <v>0</v>
      </c>
    </row>
    <row r="44" spans="1:9" s="18" customFormat="1" ht="18" customHeight="1">
      <c r="A44" s="395" t="str">
        <f ca="1">IF(ROWS($1:30)&gt;COUNT(Dong5),"",OFFSET(TH!C$1,SMALL(Dong5,ROWS($1:30)),))</f>
        <v/>
      </c>
      <c r="B44" s="395" t="str">
        <f ca="1">IF(ROWS($1:30)&gt;COUNT(Dong5),"",OFFSET(TH!D$1,SMALL(Dong5,ROWS($1:30)),))</f>
        <v/>
      </c>
      <c r="C44" s="395" t="str">
        <f ca="1">IF(ROWS($1:30)&gt;COUNT(Dong5),"",OFFSET(TH!E$1,SMALL(Dong5,ROWS($1:30)),))</f>
        <v/>
      </c>
      <c r="D44" s="491" t="str">
        <f ca="1">IF(ROWS($1:30)&gt;COUNT(Dong5),"",OFFSET(TH!F$1,SMALL(Dong5,ROWS($1:30)),))</f>
        <v/>
      </c>
      <c r="E44" s="395" t="str">
        <f ca="1">IF(ROWS($1:30)&gt;COUNT(Dong5),"",IF(OFFSET(TH!L$1,SMALL(Dong5,ROWS($1:30)),)=$E$7,OFFSET(TH!M$1,SMALL(Dong5,ROWS($1:30)),),OFFSET(TH!L$1,SMALL(Dong5,ROWS($1:30)),)))</f>
        <v/>
      </c>
      <c r="F44" s="492">
        <f ca="1">IF(ROWS($1:30)&gt;COUNT(Dong5),0,IF(OFFSET(TH!L$1,SMALL(Dong5,ROWS($1:30)),)=$E$7,OFFSET(TH!K$1,SMALL(Dong5,ROWS($1:30)),),0))</f>
        <v>0</v>
      </c>
      <c r="G44" s="490">
        <f ca="1">IF(ROWS($1:30)&gt;COUNT(Dong5),0,IF(OFFSET(TH!M$1,SMALL(Dong5,ROWS($1:30)),)=$E$7,OFFSET(TH!K$1,SMALL(Dong5,ROWS($1:30)),),0))</f>
        <v>0</v>
      </c>
      <c r="H44" s="493">
        <f t="shared" ca="1" si="2"/>
        <v>0</v>
      </c>
      <c r="I44" s="493">
        <f t="shared" ca="1" si="3"/>
        <v>0</v>
      </c>
    </row>
    <row r="45" spans="1:9" s="18" customFormat="1" ht="18" customHeight="1">
      <c r="A45" s="395" t="str">
        <f ca="1">IF(ROWS($1:31)&gt;COUNT(Dong5),"",OFFSET(TH!C$1,SMALL(Dong5,ROWS($1:31)),))</f>
        <v/>
      </c>
      <c r="B45" s="395" t="str">
        <f ca="1">IF(ROWS($1:31)&gt;COUNT(Dong5),"",OFFSET(TH!D$1,SMALL(Dong5,ROWS($1:31)),))</f>
        <v/>
      </c>
      <c r="C45" s="395" t="str">
        <f ca="1">IF(ROWS($1:31)&gt;COUNT(Dong5),"",OFFSET(TH!E$1,SMALL(Dong5,ROWS($1:31)),))</f>
        <v/>
      </c>
      <c r="D45" s="491" t="str">
        <f ca="1">IF(ROWS($1:31)&gt;COUNT(Dong5),"",OFFSET(TH!F$1,SMALL(Dong5,ROWS($1:31)),))</f>
        <v/>
      </c>
      <c r="E45" s="395" t="str">
        <f ca="1">IF(ROWS($1:31)&gt;COUNT(Dong5),"",IF(OFFSET(TH!L$1,SMALL(Dong5,ROWS($1:31)),)=$E$7,OFFSET(TH!M$1,SMALL(Dong5,ROWS($1:31)),),OFFSET(TH!L$1,SMALL(Dong5,ROWS($1:31)),)))</f>
        <v/>
      </c>
      <c r="F45" s="492">
        <f ca="1">IF(ROWS($1:31)&gt;COUNT(Dong5),0,IF(OFFSET(TH!L$1,SMALL(Dong5,ROWS($1:31)),)=$E$7,OFFSET(TH!K$1,SMALL(Dong5,ROWS($1:31)),),0))</f>
        <v>0</v>
      </c>
      <c r="G45" s="490">
        <f ca="1">IF(ROWS($1:31)&gt;COUNT(Dong5),0,IF(OFFSET(TH!M$1,SMALL(Dong5,ROWS($1:31)),)=$E$7,OFFSET(TH!K$1,SMALL(Dong5,ROWS($1:31)),),0))</f>
        <v>0</v>
      </c>
      <c r="H45" s="493">
        <f t="shared" ca="1" si="2"/>
        <v>0</v>
      </c>
      <c r="I45" s="493">
        <f t="shared" ca="1" si="3"/>
        <v>0</v>
      </c>
    </row>
    <row r="46" spans="1:9" s="18" customFormat="1" ht="18" customHeight="1">
      <c r="A46" s="395" t="str">
        <f ca="1">IF(ROWS($1:32)&gt;COUNT(Dong5),"",OFFSET(TH!C$1,SMALL(Dong5,ROWS($1:32)),))</f>
        <v/>
      </c>
      <c r="B46" s="395" t="str">
        <f ca="1">IF(ROWS($1:32)&gt;COUNT(Dong5),"",OFFSET(TH!D$1,SMALL(Dong5,ROWS($1:32)),))</f>
        <v/>
      </c>
      <c r="C46" s="395" t="str">
        <f ca="1">IF(ROWS($1:32)&gt;COUNT(Dong5),"",OFFSET(TH!E$1,SMALL(Dong5,ROWS($1:32)),))</f>
        <v/>
      </c>
      <c r="D46" s="491" t="str">
        <f ca="1">IF(ROWS($1:32)&gt;COUNT(Dong5),"",OFFSET(TH!F$1,SMALL(Dong5,ROWS($1:32)),))</f>
        <v/>
      </c>
      <c r="E46" s="395" t="str">
        <f ca="1">IF(ROWS($1:32)&gt;COUNT(Dong5),"",IF(OFFSET(TH!L$1,SMALL(Dong5,ROWS($1:32)),)=$E$7,OFFSET(TH!M$1,SMALL(Dong5,ROWS($1:32)),),OFFSET(TH!L$1,SMALL(Dong5,ROWS($1:32)),)))</f>
        <v/>
      </c>
      <c r="F46" s="492">
        <f ca="1">IF(ROWS($1:32)&gt;COUNT(Dong5),0,IF(OFFSET(TH!L$1,SMALL(Dong5,ROWS($1:32)),)=$E$7,OFFSET(TH!K$1,SMALL(Dong5,ROWS($1:32)),),0))</f>
        <v>0</v>
      </c>
      <c r="G46" s="490">
        <f ca="1">IF(ROWS($1:32)&gt;COUNT(Dong5),0,IF(OFFSET(TH!M$1,SMALL(Dong5,ROWS($1:32)),)=$E$7,OFFSET(TH!K$1,SMALL(Dong5,ROWS($1:32)),),0))</f>
        <v>0</v>
      </c>
      <c r="H46" s="493">
        <f t="shared" ca="1" si="2"/>
        <v>0</v>
      </c>
      <c r="I46" s="493">
        <f t="shared" ca="1" si="3"/>
        <v>0</v>
      </c>
    </row>
    <row r="47" spans="1:9" s="18" customFormat="1" ht="18" customHeight="1">
      <c r="A47" s="395" t="str">
        <f ca="1">IF(ROWS($1:33)&gt;COUNT(Dong5),"",OFFSET(TH!C$1,SMALL(Dong5,ROWS($1:33)),))</f>
        <v/>
      </c>
      <c r="B47" s="395" t="str">
        <f ca="1">IF(ROWS($1:33)&gt;COUNT(Dong5),"",OFFSET(TH!D$1,SMALL(Dong5,ROWS($1:33)),))</f>
        <v/>
      </c>
      <c r="C47" s="395" t="str">
        <f ca="1">IF(ROWS($1:33)&gt;COUNT(Dong5),"",OFFSET(TH!E$1,SMALL(Dong5,ROWS($1:33)),))</f>
        <v/>
      </c>
      <c r="D47" s="491" t="str">
        <f ca="1">IF(ROWS($1:33)&gt;COUNT(Dong5),"",OFFSET(TH!F$1,SMALL(Dong5,ROWS($1:33)),))</f>
        <v/>
      </c>
      <c r="E47" s="395" t="str">
        <f ca="1">IF(ROWS($1:33)&gt;COUNT(Dong5),"",IF(OFFSET(TH!L$1,SMALL(Dong5,ROWS($1:33)),)=$E$7,OFFSET(TH!M$1,SMALL(Dong5,ROWS($1:33)),),OFFSET(TH!L$1,SMALL(Dong5,ROWS($1:33)),)))</f>
        <v/>
      </c>
      <c r="F47" s="492">
        <f ca="1">IF(ROWS($1:33)&gt;COUNT(Dong5),0,IF(OFFSET(TH!L$1,SMALL(Dong5,ROWS($1:33)),)=$E$7,OFFSET(TH!K$1,SMALL(Dong5,ROWS($1:33)),),0))</f>
        <v>0</v>
      </c>
      <c r="G47" s="490">
        <f ca="1">IF(ROWS($1:33)&gt;COUNT(Dong5),0,IF(OFFSET(TH!M$1,SMALL(Dong5,ROWS($1:33)),)=$E$7,OFFSET(TH!K$1,SMALL(Dong5,ROWS($1:33)),),0))</f>
        <v>0</v>
      </c>
      <c r="H47" s="493">
        <f t="shared" ref="H47:H50" ca="1" si="4">IF(D47&lt;&gt;"",MAX(H46+F47-G47-I46,0),0)</f>
        <v>0</v>
      </c>
      <c r="I47" s="493">
        <f t="shared" ref="I47:I50" ca="1" si="5">IF(D47&lt;&gt;"",MAX(I46+G47-H46-F47,0),0)</f>
        <v>0</v>
      </c>
    </row>
    <row r="48" spans="1:9" s="18" customFormat="1" ht="18" customHeight="1">
      <c r="A48" s="395" t="str">
        <f ca="1">IF(ROWS($1:34)&gt;COUNT(Dong5),"",OFFSET(TH!C$1,SMALL(Dong5,ROWS($1:34)),))</f>
        <v/>
      </c>
      <c r="B48" s="395" t="str">
        <f ca="1">IF(ROWS($1:34)&gt;COUNT(Dong5),"",OFFSET(TH!D$1,SMALL(Dong5,ROWS($1:34)),))</f>
        <v/>
      </c>
      <c r="C48" s="395" t="str">
        <f ca="1">IF(ROWS($1:34)&gt;COUNT(Dong5),"",OFFSET(TH!E$1,SMALL(Dong5,ROWS($1:34)),))</f>
        <v/>
      </c>
      <c r="D48" s="491" t="str">
        <f ca="1">IF(ROWS($1:34)&gt;COUNT(Dong5),"",OFFSET(TH!F$1,SMALL(Dong5,ROWS($1:34)),))</f>
        <v/>
      </c>
      <c r="E48" s="395" t="str">
        <f ca="1">IF(ROWS($1:34)&gt;COUNT(Dong5),"",IF(OFFSET(TH!L$1,SMALL(Dong5,ROWS($1:34)),)=$E$7,OFFSET(TH!M$1,SMALL(Dong5,ROWS($1:34)),),OFFSET(TH!L$1,SMALL(Dong5,ROWS($1:34)),)))</f>
        <v/>
      </c>
      <c r="F48" s="492">
        <f ca="1">IF(ROWS($1:34)&gt;COUNT(Dong5),0,IF(OFFSET(TH!L$1,SMALL(Dong5,ROWS($1:34)),)=$E$7,OFFSET(TH!K$1,SMALL(Dong5,ROWS($1:34)),),0))</f>
        <v>0</v>
      </c>
      <c r="G48" s="490">
        <f ca="1">IF(ROWS($1:34)&gt;COUNT(Dong5),0,IF(OFFSET(TH!M$1,SMALL(Dong5,ROWS($1:34)),)=$E$7,OFFSET(TH!K$1,SMALL(Dong5,ROWS($1:34)),),0))</f>
        <v>0</v>
      </c>
      <c r="H48" s="493">
        <f t="shared" ca="1" si="4"/>
        <v>0</v>
      </c>
      <c r="I48" s="493">
        <f t="shared" ca="1" si="5"/>
        <v>0</v>
      </c>
    </row>
    <row r="49" spans="1:9" s="18" customFormat="1" ht="18" customHeight="1">
      <c r="A49" s="395" t="str">
        <f ca="1">IF(ROWS($1:35)&gt;COUNT(Dong5),"",OFFSET(TH!C$1,SMALL(Dong5,ROWS($1:35)),))</f>
        <v/>
      </c>
      <c r="B49" s="395" t="str">
        <f ca="1">IF(ROWS($1:35)&gt;COUNT(Dong5),"",OFFSET(TH!D$1,SMALL(Dong5,ROWS($1:35)),))</f>
        <v/>
      </c>
      <c r="C49" s="395" t="str">
        <f ca="1">IF(ROWS($1:35)&gt;COUNT(Dong5),"",OFFSET(TH!E$1,SMALL(Dong5,ROWS($1:35)),))</f>
        <v/>
      </c>
      <c r="D49" s="491" t="str">
        <f ca="1">IF(ROWS($1:35)&gt;COUNT(Dong5),"",OFFSET(TH!F$1,SMALL(Dong5,ROWS($1:35)),))</f>
        <v/>
      </c>
      <c r="E49" s="395" t="str">
        <f ca="1">IF(ROWS($1:35)&gt;COUNT(Dong5),"",IF(OFFSET(TH!L$1,SMALL(Dong5,ROWS($1:35)),)=$E$7,OFFSET(TH!M$1,SMALL(Dong5,ROWS($1:35)),),OFFSET(TH!L$1,SMALL(Dong5,ROWS($1:35)),)))</f>
        <v/>
      </c>
      <c r="F49" s="492">
        <f ca="1">IF(ROWS($1:35)&gt;COUNT(Dong5),0,IF(OFFSET(TH!L$1,SMALL(Dong5,ROWS($1:35)),)=$E$7,OFFSET(TH!K$1,SMALL(Dong5,ROWS($1:35)),),0))</f>
        <v>0</v>
      </c>
      <c r="G49" s="490">
        <f ca="1">IF(ROWS($1:35)&gt;COUNT(Dong5),0,IF(OFFSET(TH!M$1,SMALL(Dong5,ROWS($1:35)),)=$E$7,OFFSET(TH!K$1,SMALL(Dong5,ROWS($1:35)),),0))</f>
        <v>0</v>
      </c>
      <c r="H49" s="493">
        <f t="shared" ca="1" si="4"/>
        <v>0</v>
      </c>
      <c r="I49" s="493">
        <f t="shared" ca="1" si="5"/>
        <v>0</v>
      </c>
    </row>
    <row r="50" spans="1:9" s="18" customFormat="1" ht="18" customHeight="1">
      <c r="A50" s="395" t="str">
        <f ca="1">IF(ROWS($1:36)&gt;COUNT(Dong5),"",OFFSET(TH!C$1,SMALL(Dong5,ROWS($1:36)),))</f>
        <v/>
      </c>
      <c r="B50" s="395" t="str">
        <f ca="1">IF(ROWS($1:36)&gt;COUNT(Dong5),"",OFFSET(TH!D$1,SMALL(Dong5,ROWS($1:36)),))</f>
        <v/>
      </c>
      <c r="C50" s="395" t="str">
        <f ca="1">IF(ROWS($1:36)&gt;COUNT(Dong5),"",OFFSET(TH!E$1,SMALL(Dong5,ROWS($1:36)),))</f>
        <v/>
      </c>
      <c r="D50" s="491" t="str">
        <f ca="1">IF(ROWS($1:36)&gt;COUNT(Dong5),"",OFFSET(TH!F$1,SMALL(Dong5,ROWS($1:36)),))</f>
        <v/>
      </c>
      <c r="E50" s="395" t="str">
        <f ca="1">IF(ROWS($1:36)&gt;COUNT(Dong5),"",IF(OFFSET(TH!L$1,SMALL(Dong5,ROWS($1:36)),)=$E$7,OFFSET(TH!M$1,SMALL(Dong5,ROWS($1:36)),),OFFSET(TH!L$1,SMALL(Dong5,ROWS($1:36)),)))</f>
        <v/>
      </c>
      <c r="F50" s="492">
        <f ca="1">IF(ROWS($1:36)&gt;COUNT(Dong5),0,IF(OFFSET(TH!L$1,SMALL(Dong5,ROWS($1:36)),)=$E$7,OFFSET(TH!K$1,SMALL(Dong5,ROWS($1:36)),),0))</f>
        <v>0</v>
      </c>
      <c r="G50" s="490">
        <f ca="1">IF(ROWS($1:36)&gt;COUNT(Dong5),0,IF(OFFSET(TH!M$1,SMALL(Dong5,ROWS($1:36)),)=$E$7,OFFSET(TH!K$1,SMALL(Dong5,ROWS($1:36)),),0))</f>
        <v>0</v>
      </c>
      <c r="H50" s="493">
        <f t="shared" ca="1" si="4"/>
        <v>0</v>
      </c>
      <c r="I50" s="493">
        <f t="shared" ca="1" si="5"/>
        <v>0</v>
      </c>
    </row>
    <row r="51" spans="1:9" s="18" customFormat="1" ht="18" customHeight="1">
      <c r="A51" s="395"/>
      <c r="B51" s="396"/>
      <c r="C51" s="395"/>
      <c r="D51" s="478" t="s">
        <v>242</v>
      </c>
      <c r="E51" s="396" t="s">
        <v>26</v>
      </c>
      <c r="F51" s="494">
        <f ca="1">SUM(F15:F50)</f>
        <v>108222567</v>
      </c>
      <c r="G51" s="494">
        <f ca="1">SUM(G15:G50)</f>
        <v>359476733</v>
      </c>
      <c r="H51" s="494" t="s">
        <v>26</v>
      </c>
      <c r="I51" s="494" t="s">
        <v>26</v>
      </c>
    </row>
    <row r="52" spans="1:9" s="18" customFormat="1" ht="18" customHeight="1">
      <c r="A52" s="495"/>
      <c r="B52" s="483"/>
      <c r="C52" s="495"/>
      <c r="D52" s="482" t="s">
        <v>13</v>
      </c>
      <c r="E52" s="483" t="s">
        <v>26</v>
      </c>
      <c r="F52" s="496" t="s">
        <v>26</v>
      </c>
      <c r="G52" s="496" t="s">
        <v>26</v>
      </c>
      <c r="H52" s="497">
        <f ca="1">MAX(H14+F51-G51-I14,0)</f>
        <v>108222567</v>
      </c>
      <c r="I52" s="497">
        <f ca="1">MAX(I14+G51-F51-H14,0)</f>
        <v>0</v>
      </c>
    </row>
    <row r="53" spans="1:9" s="18" customFormat="1" ht="9.75" customHeight="1">
      <c r="A53" s="433"/>
      <c r="B53" s="433"/>
      <c r="C53" s="433"/>
      <c r="E53" s="433"/>
    </row>
    <row r="54" spans="1:9" s="18" customFormat="1" ht="12.75">
      <c r="A54" s="433"/>
      <c r="B54" s="433"/>
      <c r="C54" s="498" t="s">
        <v>365</v>
      </c>
      <c r="E54" s="433"/>
    </row>
    <row r="55" spans="1:9" s="18" customFormat="1" ht="12.75">
      <c r="A55" s="433"/>
      <c r="B55" s="433"/>
      <c r="C55" s="28" t="s">
        <v>284</v>
      </c>
      <c r="E55" s="433"/>
    </row>
    <row r="56" spans="1:9" s="18" customFormat="1" ht="13.5" customHeight="1">
      <c r="A56" s="433"/>
      <c r="B56" s="433"/>
      <c r="C56" s="433"/>
      <c r="E56" s="551" t="s">
        <v>285</v>
      </c>
      <c r="F56" s="551"/>
      <c r="G56" s="551"/>
      <c r="H56" s="551"/>
      <c r="I56" s="551"/>
    </row>
    <row r="57" spans="1:9" s="18" customFormat="1" ht="12.75">
      <c r="A57" s="551" t="s">
        <v>14</v>
      </c>
      <c r="B57" s="551"/>
      <c r="C57" s="551"/>
      <c r="D57" s="551"/>
      <c r="E57" s="551" t="s">
        <v>15</v>
      </c>
      <c r="F57" s="551"/>
      <c r="G57" s="551"/>
      <c r="H57" s="551"/>
      <c r="I57" s="551"/>
    </row>
    <row r="58" spans="1:9" s="18" customFormat="1" ht="12.75">
      <c r="A58" s="551" t="s">
        <v>16</v>
      </c>
      <c r="B58" s="551"/>
      <c r="C58" s="551"/>
      <c r="D58" s="551"/>
      <c r="E58" s="551" t="s">
        <v>16</v>
      </c>
      <c r="F58" s="551"/>
      <c r="G58" s="551"/>
      <c r="H58" s="551"/>
      <c r="I58" s="551"/>
    </row>
    <row r="59" spans="1:9" s="18" customFormat="1" ht="12.75">
      <c r="A59" s="433"/>
      <c r="B59" s="433"/>
      <c r="C59" s="433"/>
      <c r="E59" s="433"/>
    </row>
    <row r="60" spans="1:9">
      <c r="D60" s="292"/>
      <c r="F60" s="293"/>
    </row>
    <row r="65" spans="1:4">
      <c r="A65" s="552" t="s">
        <v>341</v>
      </c>
      <c r="B65" s="552"/>
      <c r="C65" s="552"/>
      <c r="D65" s="552"/>
    </row>
  </sheetData>
  <mergeCells count="18">
    <mergeCell ref="E56:I56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57:D57"/>
    <mergeCell ref="E57:I57"/>
    <mergeCell ref="A58:D58"/>
    <mergeCell ref="E58:I58"/>
    <mergeCell ref="A65:D65"/>
  </mergeCells>
  <dataValidations count="1">
    <dataValidation type="list" allowBlank="1" showInputMessage="1" showErrorMessage="1" sqref="E7">
      <formula1>"1388,2412,3334,33382,3388,4211,4212,515,635,642,711,811,821,911"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M9" sqref="M9"/>
    </sheetView>
  </sheetViews>
  <sheetFormatPr defaultRowHeight="15"/>
  <cols>
    <col min="1" max="1" width="3.7109375" style="105" customWidth="1"/>
    <col min="2" max="2" width="5.28515625" style="105" customWidth="1"/>
    <col min="3" max="3" width="15.140625" style="105" customWidth="1"/>
    <col min="4" max="4" width="16" style="105" customWidth="1"/>
    <col min="5" max="5" width="3.85546875" style="105" customWidth="1"/>
    <col min="6" max="6" width="6" style="105" customWidth="1"/>
    <col min="7" max="8" width="6.7109375" style="105" customWidth="1"/>
    <col min="9" max="9" width="10.42578125" style="105" customWidth="1"/>
    <col min="10" max="10" width="5.85546875" style="105" customWidth="1"/>
    <col min="11" max="11" width="8.28515625" style="105" customWidth="1"/>
    <col min="12" max="12" width="5" style="105" customWidth="1"/>
    <col min="13" max="13" width="6.42578125" style="105" customWidth="1"/>
    <col min="14" max="14" width="3.140625" style="105" customWidth="1"/>
    <col min="15" max="15" width="6.42578125" style="105" customWidth="1"/>
    <col min="16" max="16" width="5" style="141" customWidth="1"/>
    <col min="17" max="17" width="6.7109375" style="105" customWidth="1"/>
    <col min="18" max="18" width="1.5703125" style="105" customWidth="1"/>
    <col min="19" max="19" width="5.7109375" style="105" customWidth="1"/>
    <col min="20" max="20" width="1.5703125" style="105" customWidth="1"/>
    <col min="21" max="21" width="5" style="105" customWidth="1"/>
    <col min="22" max="22" width="1.5703125" style="105" customWidth="1"/>
    <col min="23" max="23" width="5.5703125" style="105" customWidth="1"/>
  </cols>
  <sheetData>
    <row r="1" spans="1:23" ht="13.5" customHeight="1">
      <c r="B1" s="103" t="s">
        <v>217</v>
      </c>
      <c r="C1" s="114"/>
      <c r="D1" s="104"/>
      <c r="E1" s="104"/>
      <c r="F1" s="104"/>
      <c r="G1" s="104"/>
      <c r="I1" s="106"/>
      <c r="L1" s="107" t="str">
        <f>+IF(LEFT($U$4,1)="T","Mẫu số 01 - TT","Mẫu số 02 - TT")</f>
        <v>Mẫu số 02 - TT</v>
      </c>
      <c r="N1" s="108"/>
      <c r="O1" s="108"/>
      <c r="P1" s="109"/>
      <c r="Q1" s="110"/>
      <c r="R1" s="110"/>
      <c r="S1" s="110"/>
      <c r="T1" s="110"/>
      <c r="U1" s="110"/>
      <c r="V1" s="111"/>
      <c r="W1" s="110"/>
    </row>
    <row r="2" spans="1:23" ht="13.5" customHeight="1">
      <c r="B2" s="114" t="s">
        <v>218</v>
      </c>
      <c r="C2" s="114"/>
      <c r="D2" s="104"/>
      <c r="E2" s="104"/>
      <c r="F2" s="104"/>
      <c r="G2" s="104"/>
      <c r="H2" s="106"/>
      <c r="I2" s="106"/>
      <c r="L2" s="115" t="str">
        <f>IF($Q$4&gt;=2015,"(Ban hành theo Thông tư số 200/2014/TT-BTC ","(Ban hành kèm theo QĐ 48/2006/QĐ-BTC")</f>
        <v xml:space="preserve">(Ban hành theo Thông tư số 200/2014/TT-BTC </v>
      </c>
      <c r="N2" s="116"/>
      <c r="O2" s="116"/>
      <c r="P2" s="109"/>
      <c r="Q2" s="110"/>
      <c r="R2" s="110"/>
      <c r="S2" s="110"/>
      <c r="T2" s="110"/>
      <c r="U2" s="110"/>
      <c r="V2" s="117"/>
      <c r="W2" s="118" t="s">
        <v>205</v>
      </c>
    </row>
    <row r="3" spans="1:23" ht="13.5" customHeight="1">
      <c r="B3" s="114"/>
      <c r="C3" s="104"/>
      <c r="D3" s="104"/>
      <c r="E3" s="104"/>
      <c r="G3" s="104"/>
      <c r="I3" s="119"/>
      <c r="L3" s="115" t="str">
        <f>IF($Q$4=2015,"Ngày 22/12/2014 của Bộ Tài chính)","ngày 24/09/2006 của Bộ trưởng BTC)")</f>
        <v>ngày 24/09/2006 của Bộ trưởng BTC)</v>
      </c>
      <c r="N3" s="116"/>
      <c r="O3" s="116"/>
      <c r="P3" s="120"/>
      <c r="Q3" s="118" t="s">
        <v>220</v>
      </c>
      <c r="R3" s="374"/>
      <c r="S3" s="375" t="s">
        <v>325</v>
      </c>
      <c r="T3" s="374"/>
      <c r="U3" s="375" t="s">
        <v>206</v>
      </c>
      <c r="V3" s="117"/>
      <c r="W3" s="118" t="s">
        <v>206</v>
      </c>
    </row>
    <row r="4" spans="1:23" ht="21.75">
      <c r="B4" s="114"/>
      <c r="C4" s="104"/>
      <c r="D4" s="104"/>
      <c r="E4" s="104"/>
      <c r="G4" s="121"/>
      <c r="H4" s="122" t="str">
        <f>IF(LEFT($U$4,1)="T","PHIẾU THU","PHIẾU CHI")</f>
        <v>PHIẾU CHI</v>
      </c>
      <c r="J4" s="121"/>
      <c r="K4" s="123"/>
      <c r="M4" s="123"/>
      <c r="N4" s="123"/>
      <c r="O4" s="123"/>
      <c r="P4" s="124"/>
      <c r="Q4" s="151">
        <v>2016</v>
      </c>
      <c r="R4" s="125"/>
      <c r="S4" s="373">
        <v>1</v>
      </c>
      <c r="T4" s="125"/>
      <c r="U4" s="152" t="s">
        <v>4</v>
      </c>
      <c r="V4" s="153"/>
      <c r="W4" s="154">
        <v>1</v>
      </c>
    </row>
    <row r="5" spans="1:23">
      <c r="B5" s="114"/>
      <c r="C5" s="104"/>
      <c r="D5" s="104"/>
      <c r="E5" s="104"/>
      <c r="G5" s="121"/>
      <c r="H5" s="126" t="str">
        <f>IF(ISNA(VLOOKUP($M$7,TM,3,0)),"","Ngày  "&amp;DAY(VLOOKUP($M$7,TM,3,0))&amp;"  tháng  "&amp;MONTH(VLOOKUP($M$7,TM,3,0))&amp;"  năm  "&amp;$Q$4)</f>
        <v>Ngày  2  tháng  1  năm  2016</v>
      </c>
      <c r="J5" s="121"/>
      <c r="K5" s="123"/>
      <c r="M5" s="123"/>
      <c r="N5" s="123"/>
      <c r="O5" s="123"/>
      <c r="P5" s="124"/>
      <c r="Q5" s="118"/>
      <c r="V5" s="113"/>
      <c r="W5" s="118"/>
    </row>
    <row r="6" spans="1:23" ht="13.5">
      <c r="A6" s="129"/>
      <c r="B6" s="127"/>
      <c r="C6" s="128"/>
      <c r="D6" s="128"/>
      <c r="E6" s="128"/>
      <c r="F6" s="129"/>
      <c r="G6" s="130"/>
      <c r="H6" s="130"/>
      <c r="I6" s="130"/>
      <c r="J6" s="129"/>
      <c r="K6" s="129"/>
      <c r="L6" s="131" t="str">
        <f>"Quyển số: 0"&amp;$S$4</f>
        <v>Quyển số: 01</v>
      </c>
      <c r="M6" s="129"/>
      <c r="N6" s="129"/>
      <c r="O6" s="132"/>
      <c r="P6" s="133"/>
      <c r="Q6" s="129"/>
      <c r="R6" s="129"/>
      <c r="S6" s="129"/>
      <c r="T6" s="129"/>
      <c r="U6" s="129"/>
      <c r="V6" s="134"/>
      <c r="W6" s="118"/>
    </row>
    <row r="7" spans="1:23" ht="13.5" customHeight="1">
      <c r="A7" s="129"/>
      <c r="B7" s="129"/>
      <c r="C7" s="129"/>
      <c r="D7" s="129"/>
      <c r="E7" s="127"/>
      <c r="F7" s="130"/>
      <c r="G7" s="130"/>
      <c r="H7" s="130"/>
      <c r="I7" s="130"/>
      <c r="J7" s="129"/>
      <c r="K7" s="129"/>
      <c r="L7" s="135" t="str">
        <f>"Số :    "</f>
        <v xml:space="preserve">Số :    </v>
      </c>
      <c r="M7" s="136" t="str">
        <f>$U$4&amp;IF($W$4&gt;=10,$W$4,"0"&amp;$W$4)</f>
        <v>C01</v>
      </c>
      <c r="N7" s="132"/>
      <c r="O7" s="132"/>
      <c r="P7" s="133"/>
      <c r="Q7" s="129"/>
      <c r="R7" s="129"/>
      <c r="S7" s="129"/>
      <c r="T7" s="129"/>
      <c r="U7" s="129"/>
      <c r="V7" s="129"/>
      <c r="W7" s="129"/>
    </row>
    <row r="8" spans="1:23" ht="13.5">
      <c r="A8" s="129"/>
      <c r="B8" s="129"/>
      <c r="C8" s="129"/>
      <c r="D8" s="129"/>
      <c r="E8" s="127"/>
      <c r="F8" s="127"/>
      <c r="G8" s="127"/>
      <c r="H8" s="127"/>
      <c r="I8" s="127"/>
      <c r="J8" s="129"/>
      <c r="K8" s="137"/>
      <c r="L8" s="131" t="s">
        <v>207</v>
      </c>
      <c r="M8" s="138">
        <f>IF($U$4="T","1111",IF($U$4="C",IF(ISNA(VLOOKUP($M$7,TM,12,0)),"",VLOOKUP($M$7,TM,11,0)),""))</f>
        <v>4500000</v>
      </c>
      <c r="N8" s="132"/>
      <c r="O8" s="132"/>
      <c r="P8" s="139"/>
      <c r="Q8" s="129"/>
      <c r="R8" s="129"/>
      <c r="S8" s="129"/>
      <c r="T8" s="129"/>
      <c r="U8" s="129"/>
      <c r="V8" s="129"/>
      <c r="W8" s="129"/>
    </row>
    <row r="9" spans="1:23" ht="13.5">
      <c r="A9" s="129"/>
      <c r="B9" s="129"/>
      <c r="C9" s="129"/>
      <c r="D9" s="129"/>
      <c r="E9" s="127"/>
      <c r="F9" s="127"/>
      <c r="G9" s="127"/>
      <c r="H9" s="127"/>
      <c r="I9" s="127"/>
      <c r="J9" s="129"/>
      <c r="K9" s="137"/>
      <c r="L9" s="135" t="s">
        <v>208</v>
      </c>
      <c r="M9" s="138" t="str">
        <f>IF($U$4="C","1111",IF($U$4="T",IF(ISNA(VLOOKUP($M$7,TM,10,0)),"",VLOOKUP($M$7,TM,11,0)),""))</f>
        <v>1111</v>
      </c>
      <c r="N9" s="132"/>
      <c r="O9" s="132"/>
      <c r="P9" s="139"/>
      <c r="Q9" s="129"/>
      <c r="R9" s="129"/>
      <c r="S9" s="129"/>
      <c r="T9" s="129"/>
      <c r="U9" s="129"/>
      <c r="V9" s="129"/>
      <c r="W9" s="129"/>
    </row>
    <row r="10" spans="1:23">
      <c r="A10" s="129"/>
      <c r="B10" s="129"/>
      <c r="C10" s="140" t="str">
        <f>IF($U$4="T","Họ tên người nộp tiền :","Họ và tên người nhận tiền :")&amp;" "&amp;IF(ISNA(VLOOKUP($M$7,TM,8,0)),"",VLOOKUP($M$7,TM,8,0))</f>
        <v>Họ và tên người nhận tiền : Cty TNHH SX TM Trang Trí Nội Thất Inox Nhơn Hòa</v>
      </c>
      <c r="D10" s="127"/>
      <c r="E10" s="129"/>
      <c r="F10" s="127"/>
      <c r="G10" s="127"/>
      <c r="H10" s="127"/>
      <c r="I10" s="127"/>
      <c r="J10" s="129"/>
      <c r="K10" s="127"/>
      <c r="L10" s="135"/>
      <c r="M10" s="138"/>
      <c r="N10" s="132"/>
      <c r="O10" s="127"/>
      <c r="P10" s="133"/>
      <c r="Q10" s="129"/>
      <c r="R10" s="129"/>
      <c r="S10" s="129"/>
      <c r="T10" s="129"/>
      <c r="U10" s="129"/>
      <c r="V10" s="129"/>
      <c r="W10" s="129"/>
    </row>
    <row r="11" spans="1:23">
      <c r="C11" s="140" t="str">
        <f>"Địa chỉ :"</f>
        <v>Địa chỉ :</v>
      </c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20"/>
    </row>
    <row r="12" spans="1:23">
      <c r="C12" s="140" t="str">
        <f>IF($U$4="T","Lý do nộp :","Lý do chi :")&amp;" "&amp;IF(ISNA(VLOOKUP($M$7,TM,6,0)),"",VLOOKUP($M$7,TM,6,0))</f>
        <v>Lý do chi : Bàn Inox 80x230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</row>
    <row r="13" spans="1:23">
      <c r="C13" s="105" t="s">
        <v>223</v>
      </c>
      <c r="D13" s="142">
        <f ca="1">SUMIF(TM,$M$7,TH)</f>
        <v>4950000</v>
      </c>
      <c r="E13" s="105" t="s">
        <v>209</v>
      </c>
      <c r="F13" s="142"/>
      <c r="G13" s="142"/>
      <c r="P13" s="105"/>
    </row>
    <row r="14" spans="1:23">
      <c r="C14" s="105" t="str">
        <f ca="1">"Viết bằng chữ: " &amp;[1]!VND('IN-TC'!D13, TRUE)</f>
        <v>Viết bằng chữ: Bốn triệu, chín trăm năm mươi ngàn đồng</v>
      </c>
      <c r="P14" s="120"/>
    </row>
    <row r="15" spans="1:23">
      <c r="C15" s="140" t="str">
        <f>"Kèm theo :     " &amp;IF(OR(ISNA(VLOOKUP($M$7,TM,7,0)),VLOOKUP($M$7,TM,7,0)=""),"                           ","    HĐ  "&amp;(VLOOKUP($M$7,TM,7,0))) &amp; "     chứng từ gốc. "</f>
        <v xml:space="preserve">Kèm theo :         HĐ  0000015     chứng từ gốc. </v>
      </c>
      <c r="D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3"/>
    </row>
    <row r="16" spans="1:23">
      <c r="K16" s="144"/>
      <c r="L16" s="144"/>
      <c r="M16" s="160" t="str">
        <f>H5</f>
        <v>Ngày  2  tháng  1  năm  2016</v>
      </c>
      <c r="N16" s="144"/>
      <c r="O16" s="144"/>
      <c r="P16" s="105"/>
    </row>
    <row r="17" spans="1:23">
      <c r="C17" s="145" t="s">
        <v>210</v>
      </c>
      <c r="D17" s="146"/>
      <c r="E17" s="145" t="s">
        <v>15</v>
      </c>
      <c r="F17" s="146"/>
      <c r="G17" s="146"/>
      <c r="H17" s="145" t="str">
        <f>IF($U$4="C","Thủ quỹ","Người nộp tiền")</f>
        <v>Thủ quỹ</v>
      </c>
      <c r="J17" s="145" t="s">
        <v>211</v>
      </c>
      <c r="K17" s="146"/>
      <c r="M17" s="147" t="str">
        <f>IF($U$4="T","Thủ quỹ","Người nhận tiền")</f>
        <v>Người nhận tiền</v>
      </c>
      <c r="N17" s="148"/>
      <c r="O17" s="148"/>
      <c r="P17" s="105"/>
    </row>
    <row r="18" spans="1:23">
      <c r="A18" s="146"/>
      <c r="B18" s="146"/>
      <c r="C18" s="149" t="s">
        <v>212</v>
      </c>
      <c r="E18" s="149" t="s">
        <v>213</v>
      </c>
      <c r="H18" s="149" t="s">
        <v>213</v>
      </c>
      <c r="I18" s="146"/>
      <c r="J18" s="149" t="s">
        <v>213</v>
      </c>
      <c r="L18" s="146"/>
      <c r="M18" s="149" t="s">
        <v>213</v>
      </c>
      <c r="P18" s="146"/>
      <c r="Q18" s="146"/>
      <c r="R18" s="146"/>
      <c r="S18" s="146"/>
      <c r="T18" s="146"/>
      <c r="U18" s="146"/>
      <c r="V18" s="146"/>
      <c r="W18" s="146"/>
    </row>
    <row r="19" spans="1:23">
      <c r="P19" s="105"/>
    </row>
    <row r="20" spans="1:23">
      <c r="P20" s="105"/>
    </row>
    <row r="21" spans="1:23">
      <c r="P21" s="105"/>
    </row>
    <row r="22" spans="1:23">
      <c r="P22" s="105"/>
    </row>
    <row r="23" spans="1:23">
      <c r="I23" s="112"/>
      <c r="P23" s="105"/>
    </row>
    <row r="24" spans="1:23">
      <c r="C24" s="424" t="s">
        <v>187</v>
      </c>
      <c r="H24" s="424" t="str">
        <f>IF($U$4="T","","Phạm Thị Đông")</f>
        <v>Phạm Thị Đông</v>
      </c>
      <c r="J24" s="424" t="s">
        <v>341</v>
      </c>
      <c r="M24" s="424" t="str">
        <f>IF($U$4="C","","Phạm Thị Đông")</f>
        <v/>
      </c>
      <c r="P24" s="105"/>
    </row>
    <row r="25" spans="1:23">
      <c r="B25" s="105" t="s">
        <v>214</v>
      </c>
      <c r="P25" s="105"/>
    </row>
    <row r="26" spans="1:23">
      <c r="B26" s="140"/>
      <c r="C26" s="140" t="s">
        <v>215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05"/>
    </row>
    <row r="27" spans="1:23">
      <c r="B27" s="140"/>
      <c r="C27" s="140" t="s">
        <v>216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05"/>
    </row>
    <row r="46" spans="5:5">
      <c r="E46" s="150"/>
    </row>
    <row r="47" spans="5:5">
      <c r="E47" s="150"/>
    </row>
    <row r="48" spans="5:5">
      <c r="E48" s="150"/>
    </row>
    <row r="49" spans="5:5">
      <c r="E49" s="150"/>
    </row>
    <row r="50" spans="5:5">
      <c r="E50" s="150"/>
    </row>
    <row r="51" spans="5:5">
      <c r="E51" s="150"/>
    </row>
    <row r="52" spans="5:5">
      <c r="E52" s="150"/>
    </row>
    <row r="53" spans="5:5">
      <c r="E53" s="150"/>
    </row>
    <row r="54" spans="5:5">
      <c r="E54" s="150"/>
    </row>
    <row r="55" spans="5:5">
      <c r="E55" s="150"/>
    </row>
    <row r="56" spans="5:5">
      <c r="E56" s="150"/>
    </row>
    <row r="57" spans="5:5">
      <c r="E57" s="150"/>
    </row>
    <row r="58" spans="5:5">
      <c r="E58" s="150"/>
    </row>
    <row r="59" spans="5:5">
      <c r="E59" s="150"/>
    </row>
    <row r="60" spans="5:5">
      <c r="E60" s="150"/>
    </row>
    <row r="61" spans="5:5">
      <c r="E61" s="150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120"/>
  <sheetViews>
    <sheetView topLeftCell="A10" zoomScale="90" workbookViewId="0">
      <pane ySplit="4" topLeftCell="A62" activePane="bottomLeft" state="frozen"/>
      <selection activeCell="A10" sqref="A10"/>
      <selection pane="bottomLeft" activeCell="A101" sqref="A101:XFD167"/>
    </sheetView>
  </sheetViews>
  <sheetFormatPr defaultRowHeight="15"/>
  <cols>
    <col min="1" max="2" width="8.7109375" style="168" customWidth="1"/>
    <col min="3" max="4" width="6.5703125" style="168" customWidth="1"/>
    <col min="5" max="5" width="34.5703125" style="168" customWidth="1"/>
    <col min="6" max="6" width="6.28515625" style="168" customWidth="1"/>
    <col min="7" max="9" width="14.42578125" style="168" customWidth="1"/>
    <col min="10" max="10" width="6.28515625" style="168" customWidth="1"/>
    <col min="11" max="11" width="2.140625" style="168" customWidth="1"/>
    <col min="12" max="12" width="10" style="168" customWidth="1"/>
    <col min="13" max="13" width="3.28515625" style="168" hidden="1" customWidth="1"/>
    <col min="14" max="15" width="5" style="168" hidden="1" customWidth="1"/>
    <col min="16" max="16" width="9.140625" style="168" hidden="1" customWidth="1"/>
    <col min="17" max="16384" width="9.140625" style="168"/>
  </cols>
  <sheetData>
    <row r="1" spans="1:15" s="3" customFormat="1" ht="16.5" customHeight="1">
      <c r="A1" s="195" t="s">
        <v>217</v>
      </c>
      <c r="B1" s="2"/>
      <c r="C1" s="2"/>
      <c r="D1" s="2"/>
      <c r="E1" s="2"/>
      <c r="G1" s="555" t="s">
        <v>227</v>
      </c>
      <c r="H1" s="555"/>
      <c r="I1" s="555"/>
      <c r="J1" s="555"/>
    </row>
    <row r="2" spans="1:15" s="3" customFormat="1" ht="16.5" customHeight="1">
      <c r="A2" s="140" t="s">
        <v>218</v>
      </c>
      <c r="B2" s="16"/>
      <c r="C2" s="16"/>
      <c r="D2" s="16"/>
      <c r="E2" s="16"/>
      <c r="G2" s="556" t="s">
        <v>228</v>
      </c>
      <c r="H2" s="556"/>
      <c r="I2" s="556"/>
      <c r="J2" s="556"/>
    </row>
    <row r="3" spans="1:15" s="3" customFormat="1" ht="16.5" customHeight="1">
      <c r="A3" s="4"/>
      <c r="B3" s="16"/>
      <c r="C3" s="166"/>
      <c r="D3" s="166"/>
      <c r="E3" s="16"/>
      <c r="G3" s="556"/>
      <c r="H3" s="556"/>
      <c r="I3" s="556"/>
      <c r="J3" s="556"/>
    </row>
    <row r="4" spans="1:15" s="3" customFormat="1" ht="6.75" customHeight="1">
      <c r="A4" s="16"/>
      <c r="B4" s="16"/>
      <c r="C4" s="16"/>
      <c r="D4" s="16"/>
      <c r="E4" s="16"/>
      <c r="G4" s="167"/>
      <c r="H4" s="167"/>
      <c r="I4" s="167"/>
      <c r="J4" s="167"/>
    </row>
    <row r="5" spans="1:15" ht="24.75" customHeight="1">
      <c r="A5" s="580" t="s">
        <v>229</v>
      </c>
      <c r="B5" s="580"/>
      <c r="C5" s="580"/>
      <c r="D5" s="580"/>
      <c r="E5" s="580"/>
      <c r="F5" s="580"/>
      <c r="G5" s="580"/>
      <c r="H5" s="580"/>
      <c r="I5" s="580"/>
      <c r="J5" s="580"/>
    </row>
    <row r="6" spans="1:15" ht="14.25" customHeight="1">
      <c r="A6" s="582" t="str">
        <f>$L$11&amp;" / 2015"</f>
        <v>Quý I / 2015</v>
      </c>
      <c r="B6" s="582"/>
      <c r="C6" s="582"/>
      <c r="D6" s="582"/>
      <c r="E6" s="582"/>
      <c r="F6" s="582"/>
      <c r="G6" s="582"/>
      <c r="H6" s="582"/>
      <c r="I6" s="582"/>
      <c r="J6" s="582"/>
    </row>
    <row r="7" spans="1:15">
      <c r="A7" s="581" t="s">
        <v>230</v>
      </c>
      <c r="B7" s="581"/>
      <c r="C7" s="581"/>
      <c r="D7" s="581"/>
      <c r="E7" s="581"/>
      <c r="F7" s="581"/>
      <c r="G7" s="581"/>
      <c r="H7" s="581"/>
      <c r="I7" s="581"/>
      <c r="J7" s="581"/>
    </row>
    <row r="8" spans="1:15">
      <c r="A8" s="581" t="s">
        <v>231</v>
      </c>
      <c r="B8" s="581"/>
      <c r="C8" s="581"/>
      <c r="D8" s="581"/>
      <c r="E8" s="581"/>
      <c r="F8" s="581"/>
      <c r="G8" s="581"/>
      <c r="H8" s="581"/>
      <c r="I8" s="581"/>
      <c r="J8" s="581"/>
    </row>
    <row r="9" spans="1:15">
      <c r="A9" s="169"/>
      <c r="I9" s="169" t="s">
        <v>232</v>
      </c>
    </row>
    <row r="10" spans="1:15" ht="33" customHeight="1" thickBot="1">
      <c r="A10" s="583" t="s">
        <v>27</v>
      </c>
      <c r="B10" s="583" t="s">
        <v>233</v>
      </c>
      <c r="C10" s="585" t="s">
        <v>234</v>
      </c>
      <c r="D10" s="585"/>
      <c r="E10" s="585" t="s">
        <v>0</v>
      </c>
      <c r="F10" s="583" t="s">
        <v>19</v>
      </c>
      <c r="G10" s="585" t="s">
        <v>28</v>
      </c>
      <c r="H10" s="585"/>
      <c r="I10" s="585" t="s">
        <v>235</v>
      </c>
      <c r="J10" s="585" t="s">
        <v>236</v>
      </c>
      <c r="L10" s="196"/>
      <c r="N10" s="581" t="s">
        <v>246</v>
      </c>
      <c r="O10" s="581"/>
    </row>
    <row r="11" spans="1:15" ht="24" customHeight="1" thickBot="1">
      <c r="A11" s="584"/>
      <c r="B11" s="584"/>
      <c r="C11" s="170" t="s">
        <v>237</v>
      </c>
      <c r="D11" s="170" t="s">
        <v>238</v>
      </c>
      <c r="E11" s="585"/>
      <c r="F11" s="584"/>
      <c r="G11" s="170" t="s">
        <v>29</v>
      </c>
      <c r="H11" s="170" t="s">
        <v>30</v>
      </c>
      <c r="I11" s="585"/>
      <c r="J11" s="585"/>
      <c r="L11" s="242" t="s">
        <v>364</v>
      </c>
      <c r="N11" s="243">
        <f>IF(L11="Quý I",1,IF(L11="Quý II",4,IF(L11="Quý III",7,IF(L11="Quý IV",10,""))))</f>
        <v>1</v>
      </c>
      <c r="O11" s="244">
        <f>IF(L11="Quý I",3,IF(L11="Quý II",6,IF(L11="Quý III",9,IF(L11="Quý IV",12,""))))</f>
        <v>3</v>
      </c>
    </row>
    <row r="12" spans="1:15" s="171" customFormat="1" ht="11.25" customHeight="1">
      <c r="A12" s="172" t="s">
        <v>2</v>
      </c>
      <c r="B12" s="172" t="s">
        <v>3</v>
      </c>
      <c r="C12" s="172" t="s">
        <v>4</v>
      </c>
      <c r="D12" s="172" t="s">
        <v>5</v>
      </c>
      <c r="E12" s="172" t="s">
        <v>6</v>
      </c>
      <c r="F12" s="172" t="s">
        <v>239</v>
      </c>
      <c r="G12" s="172">
        <v>1</v>
      </c>
      <c r="H12" s="172">
        <v>2</v>
      </c>
      <c r="I12" s="172">
        <v>3</v>
      </c>
      <c r="J12" s="172" t="s">
        <v>240</v>
      </c>
    </row>
    <row r="13" spans="1:15" s="173" customFormat="1" ht="19.5" customHeight="1">
      <c r="A13" s="174"/>
      <c r="B13" s="174"/>
      <c r="C13" s="174"/>
      <c r="D13" s="174"/>
      <c r="E13" s="174" t="s">
        <v>241</v>
      </c>
      <c r="F13" s="175"/>
      <c r="G13" s="176"/>
      <c r="H13" s="174"/>
      <c r="I13" s="197">
        <f>IF($L$11="All",CDPS!$C$10,CDPS!$C$10+SUMIF(_N111,"x",TH)-SUMIF(_C111,"x",TH))</f>
        <v>1342165410</v>
      </c>
      <c r="J13" s="174"/>
    </row>
    <row r="14" spans="1:15" ht="19.5" customHeight="1">
      <c r="A14" s="177">
        <f ca="1">IF(ROWS($1:1)&gt;COUNT(Dong1),"",OFFSET(TH!C$1,SMALL(Dong1,ROWS($1:1)),))</f>
        <v>42371</v>
      </c>
      <c r="B14" s="177">
        <f ca="1">IF(ROWS($1:1)&gt;COUNT(Dong1),"",OFFSET(TH!E$1,SMALL(Dong1,ROWS($1:1)),))</f>
        <v>42371</v>
      </c>
      <c r="C14" s="178" t="str">
        <f ca="1">IF(ROWS($1:1)&gt;COUNT(Dong1),"",IF(OFFSET(TH!L$1,SMALL(Dong1,ROWS($1:1)),)="1111",OFFSET(TH!D$1,SMALL(Dong1,ROWS($1:1)),),""))</f>
        <v/>
      </c>
      <c r="D14" s="179" t="str">
        <f ca="1">IF(ROWS($1:1)&gt;COUNT(Dong1),"",IF(OFFSET(TH!M$1,SMALL(Dong1,ROWS($1:1)),)="1111",OFFSET(TH!D$1,SMALL(Dong1,ROWS($1:1)),),""))</f>
        <v>C01</v>
      </c>
      <c r="E14" s="453" t="str">
        <f ca="1">IF(ROWS($1:1)&gt;COUNT(Dong1),"",OFFSET(TH!F$1,SMALL(Dong1,ROWS($1:1)),))</f>
        <v>Bàn Inox 80x230</v>
      </c>
      <c r="F14" s="181" t="str">
        <f ca="1">IF(ROWS($1:1)&gt;COUNT(Dong1),"",IF(OFFSET(TH!M$1,SMALL(Dong1,ROWS($1:1)),)="1111",OFFSET(TH!L$1,SMALL(Dong1,ROWS($1:1)),),OFFSET(TH!M$1,SMALL(Dong1,ROWS($1:1)),)))</f>
        <v>2412</v>
      </c>
      <c r="G14" s="182">
        <f ca="1">IF(ROWS($1:1)&gt;COUNT(Dong1),"",IF(OFFSET(TH!L$1,SMALL(Dong1,ROWS($1:1)),)="1111",OFFSET(TH!K$1,SMALL(Dong1,ROWS($1:1)),),0))</f>
        <v>0</v>
      </c>
      <c r="H14" s="180">
        <f ca="1">IF(ROWS($1:1)&gt;COUNT(Dong1),"",IF(OFFSET(TH!M$1,SMALL(Dong1,ROWS($1:1)),)="1111",OFFSET(TH!K$1,SMALL(Dong1,ROWS($1:1)),),0))</f>
        <v>4500000</v>
      </c>
      <c r="I14" s="178">
        <f t="shared" ref="I14" ca="1" si="0">IF(E14&lt;&gt;"",I13+G14-H14,0)</f>
        <v>1337665410</v>
      </c>
      <c r="J14" s="183"/>
    </row>
    <row r="15" spans="1:15" ht="19.5" customHeight="1">
      <c r="A15" s="177">
        <f ca="1">IF(ROWS($1:2)&gt;COUNT(Dong1),"",OFFSET(TH!C$1,SMALL(Dong1,ROWS($1:2)),))</f>
        <v>42371</v>
      </c>
      <c r="B15" s="177">
        <f ca="1">IF(ROWS($1:2)&gt;COUNT(Dong1),"",OFFSET(TH!E$1,SMALL(Dong1,ROWS($1:2)),))</f>
        <v>42371</v>
      </c>
      <c r="C15" s="178" t="str">
        <f ca="1">IF(ROWS($1:2)&gt;COUNT(Dong1),"",IF(OFFSET(TH!L$1,SMALL(Dong1,ROWS($1:2)),)="1111",OFFSET(TH!D$1,SMALL(Dong1,ROWS($1:2)),),""))</f>
        <v/>
      </c>
      <c r="D15" s="179" t="str">
        <f ca="1">IF(ROWS($1:2)&gt;COUNT(Dong1),"",IF(OFFSET(TH!M$1,SMALL(Dong1,ROWS($1:2)),)="1111",OFFSET(TH!D$1,SMALL(Dong1,ROWS($1:2)),),""))</f>
        <v>C01</v>
      </c>
      <c r="E15" s="453" t="str">
        <f ca="1">IF(ROWS($1:2)&gt;COUNT(Dong1),"",OFFSET(TH!F$1,SMALL(Dong1,ROWS($1:2)),))</f>
        <v>VAT Bàn Inox 80x230</v>
      </c>
      <c r="F15" s="181" t="str">
        <f ca="1">IF(ROWS($1:2)&gt;COUNT(Dong1),"",IF(OFFSET(TH!M$1,SMALL(Dong1,ROWS($1:2)),)="1111",OFFSET(TH!L$1,SMALL(Dong1,ROWS($1:2)),),OFFSET(TH!M$1,SMALL(Dong1,ROWS($1:2)),)))</f>
        <v>1331</v>
      </c>
      <c r="G15" s="182">
        <f ca="1">IF(ROWS($1:2)&gt;COUNT(Dong1),"",IF(OFFSET(TH!L$1,SMALL(Dong1,ROWS($1:2)),)="1111",OFFSET(TH!K$1,SMALL(Dong1,ROWS($1:2)),),0))</f>
        <v>0</v>
      </c>
      <c r="H15" s="180">
        <f ca="1">IF(ROWS($1:2)&gt;COUNT(Dong1),"",IF(OFFSET(TH!M$1,SMALL(Dong1,ROWS($1:2)),)="1111",OFFSET(TH!K$1,SMALL(Dong1,ROWS($1:2)),),0))</f>
        <v>450000</v>
      </c>
      <c r="I15" s="178">
        <f t="shared" ref="I15:I78" ca="1" si="1">IF(E15&lt;&gt;"",I14+G15-H15,0)</f>
        <v>1337215410</v>
      </c>
      <c r="J15" s="183"/>
    </row>
    <row r="16" spans="1:15" ht="19.5" customHeight="1">
      <c r="A16" s="177">
        <f ca="1">IF(ROWS($1:3)&gt;COUNT(Dong1),"",OFFSET(TH!C$1,SMALL(Dong1,ROWS($1:3)),))</f>
        <v>42373</v>
      </c>
      <c r="B16" s="177">
        <f ca="1">IF(ROWS($1:3)&gt;COUNT(Dong1),"",OFFSET(TH!E$1,SMALL(Dong1,ROWS($1:3)),))</f>
        <v>42373</v>
      </c>
      <c r="C16" s="178" t="str">
        <f ca="1">IF(ROWS($1:3)&gt;COUNT(Dong1),"",IF(OFFSET(TH!L$1,SMALL(Dong1,ROWS($1:3)),)="1111",OFFSET(TH!D$1,SMALL(Dong1,ROWS($1:3)),),""))</f>
        <v/>
      </c>
      <c r="D16" s="179" t="str">
        <f ca="1">IF(ROWS($1:3)&gt;COUNT(Dong1),"",IF(OFFSET(TH!M$1,SMALL(Dong1,ROWS($1:3)),)="1111",OFFSET(TH!D$1,SMALL(Dong1,ROWS($1:3)),),""))</f>
        <v>C02</v>
      </c>
      <c r="E16" s="453" t="str">
        <f ca="1">IF(ROWS($1:3)&gt;COUNT(Dong1),"",OFFSET(TH!F$1,SMALL(Dong1,ROWS($1:3)),))</f>
        <v>Bàn Inox 80x230</v>
      </c>
      <c r="F16" s="181" t="str">
        <f ca="1">IF(ROWS($1:3)&gt;COUNT(Dong1),"",IF(OFFSET(TH!M$1,SMALL(Dong1,ROWS($1:3)),)="1111",OFFSET(TH!L$1,SMALL(Dong1,ROWS($1:3)),),OFFSET(TH!M$1,SMALL(Dong1,ROWS($1:3)),)))</f>
        <v>2412</v>
      </c>
      <c r="G16" s="182">
        <f ca="1">IF(ROWS($1:3)&gt;COUNT(Dong1),"",IF(OFFSET(TH!L$1,SMALL(Dong1,ROWS($1:3)),)="1111",OFFSET(TH!K$1,SMALL(Dong1,ROWS($1:3)),),0))</f>
        <v>0</v>
      </c>
      <c r="H16" s="180">
        <f ca="1">IF(ROWS($1:3)&gt;COUNT(Dong1),"",IF(OFFSET(TH!M$1,SMALL(Dong1,ROWS($1:3)),)="1111",OFFSET(TH!K$1,SMALL(Dong1,ROWS($1:3)),),0))</f>
        <v>18000000</v>
      </c>
      <c r="I16" s="178">
        <f t="shared" ca="1" si="1"/>
        <v>1319215410</v>
      </c>
      <c r="J16" s="183"/>
    </row>
    <row r="17" spans="1:10" ht="19.5" customHeight="1">
      <c r="A17" s="177">
        <f ca="1">IF(ROWS($1:4)&gt;COUNT(Dong1),"",OFFSET(TH!C$1,SMALL(Dong1,ROWS($1:4)),))</f>
        <v>42373</v>
      </c>
      <c r="B17" s="177">
        <f ca="1">IF(ROWS($1:4)&gt;COUNT(Dong1),"",OFFSET(TH!E$1,SMALL(Dong1,ROWS($1:4)),))</f>
        <v>42373</v>
      </c>
      <c r="C17" s="178" t="str">
        <f ca="1">IF(ROWS($1:4)&gt;COUNT(Dong1),"",IF(OFFSET(TH!L$1,SMALL(Dong1,ROWS($1:4)),)="1111",OFFSET(TH!D$1,SMALL(Dong1,ROWS($1:4)),),""))</f>
        <v/>
      </c>
      <c r="D17" s="179" t="str">
        <f ca="1">IF(ROWS($1:4)&gt;COUNT(Dong1),"",IF(OFFSET(TH!M$1,SMALL(Dong1,ROWS($1:4)),)="1111",OFFSET(TH!D$1,SMALL(Dong1,ROWS($1:4)),),""))</f>
        <v>C02</v>
      </c>
      <c r="E17" s="453" t="str">
        <f ca="1">IF(ROWS($1:4)&gt;COUNT(Dong1),"",OFFSET(TH!F$1,SMALL(Dong1,ROWS($1:4)),))</f>
        <v>VAT Bàn Inox 80x230</v>
      </c>
      <c r="F17" s="181" t="str">
        <f ca="1">IF(ROWS($1:4)&gt;COUNT(Dong1),"",IF(OFFSET(TH!M$1,SMALL(Dong1,ROWS($1:4)),)="1111",OFFSET(TH!L$1,SMALL(Dong1,ROWS($1:4)),),OFFSET(TH!M$1,SMALL(Dong1,ROWS($1:4)),)))</f>
        <v>1331</v>
      </c>
      <c r="G17" s="182">
        <f ca="1">IF(ROWS($1:4)&gt;COUNT(Dong1),"",IF(OFFSET(TH!L$1,SMALL(Dong1,ROWS($1:4)),)="1111",OFFSET(TH!K$1,SMALL(Dong1,ROWS($1:4)),),0))</f>
        <v>0</v>
      </c>
      <c r="H17" s="180">
        <f ca="1">IF(ROWS($1:4)&gt;COUNT(Dong1),"",IF(OFFSET(TH!M$1,SMALL(Dong1,ROWS($1:4)),)="1111",OFFSET(TH!K$1,SMALL(Dong1,ROWS($1:4)),),0))</f>
        <v>1800000</v>
      </c>
      <c r="I17" s="178">
        <f t="shared" ca="1" si="1"/>
        <v>1317415410</v>
      </c>
      <c r="J17" s="183"/>
    </row>
    <row r="18" spans="1:10" ht="19.5" customHeight="1">
      <c r="A18" s="177">
        <f ca="1">IF(ROWS($1:5)&gt;COUNT(Dong1),"",OFFSET(TH!C$1,SMALL(Dong1,ROWS($1:5)),))</f>
        <v>42374</v>
      </c>
      <c r="B18" s="177">
        <f ca="1">IF(ROWS($1:5)&gt;COUNT(Dong1),"",OFFSET(TH!E$1,SMALL(Dong1,ROWS($1:5)),))</f>
        <v>42374</v>
      </c>
      <c r="C18" s="178" t="str">
        <f ca="1">IF(ROWS($1:5)&gt;COUNT(Dong1),"",IF(OFFSET(TH!L$1,SMALL(Dong1,ROWS($1:5)),)="1111",OFFSET(TH!D$1,SMALL(Dong1,ROWS($1:5)),),""))</f>
        <v/>
      </c>
      <c r="D18" s="179" t="str">
        <f ca="1">IF(ROWS($1:5)&gt;COUNT(Dong1),"",IF(OFFSET(TH!M$1,SMALL(Dong1,ROWS($1:5)),)="1111",OFFSET(TH!D$1,SMALL(Dong1,ROWS($1:5)),),""))</f>
        <v>C03</v>
      </c>
      <c r="E18" s="453" t="str">
        <f ca="1">IF(ROWS($1:5)&gt;COUNT(Dong1),"",OFFSET(TH!F$1,SMALL(Dong1,ROWS($1:5)),))</f>
        <v>La bàn, que hàn</v>
      </c>
      <c r="F18" s="181" t="str">
        <f ca="1">IF(ROWS($1:5)&gt;COUNT(Dong1),"",IF(OFFSET(TH!M$1,SMALL(Dong1,ROWS($1:5)),)="1111",OFFSET(TH!L$1,SMALL(Dong1,ROWS($1:5)),),OFFSET(TH!M$1,SMALL(Dong1,ROWS($1:5)),)))</f>
        <v>2412</v>
      </c>
      <c r="G18" s="182">
        <f ca="1">IF(ROWS($1:5)&gt;COUNT(Dong1),"",IF(OFFSET(TH!L$1,SMALL(Dong1,ROWS($1:5)),)="1111",OFFSET(TH!K$1,SMALL(Dong1,ROWS($1:5)),),0))</f>
        <v>0</v>
      </c>
      <c r="H18" s="180">
        <f ca="1">IF(ROWS($1:5)&gt;COUNT(Dong1),"",IF(OFFSET(TH!M$1,SMALL(Dong1,ROWS($1:5)),)="1111",OFFSET(TH!K$1,SMALL(Dong1,ROWS($1:5)),),0))</f>
        <v>1653598</v>
      </c>
      <c r="I18" s="178">
        <f t="shared" ca="1" si="1"/>
        <v>1315761812</v>
      </c>
      <c r="J18" s="183"/>
    </row>
    <row r="19" spans="1:10" ht="19.5" customHeight="1">
      <c r="A19" s="177">
        <f ca="1">IF(ROWS($1:6)&gt;COUNT(Dong1),"",OFFSET(TH!C$1,SMALL(Dong1,ROWS($1:6)),))</f>
        <v>42374</v>
      </c>
      <c r="B19" s="177">
        <f ca="1">IF(ROWS($1:6)&gt;COUNT(Dong1),"",OFFSET(TH!E$1,SMALL(Dong1,ROWS($1:6)),))</f>
        <v>42374</v>
      </c>
      <c r="C19" s="178" t="str">
        <f ca="1">IF(ROWS($1:6)&gt;COUNT(Dong1),"",IF(OFFSET(TH!L$1,SMALL(Dong1,ROWS($1:6)),)="1111",OFFSET(TH!D$1,SMALL(Dong1,ROWS($1:6)),),""))</f>
        <v/>
      </c>
      <c r="D19" s="179" t="str">
        <f ca="1">IF(ROWS($1:6)&gt;COUNT(Dong1),"",IF(OFFSET(TH!M$1,SMALL(Dong1,ROWS($1:6)),)="1111",OFFSET(TH!D$1,SMALL(Dong1,ROWS($1:6)),),""))</f>
        <v>C03</v>
      </c>
      <c r="E19" s="453" t="str">
        <f ca="1">IF(ROWS($1:6)&gt;COUNT(Dong1),"",OFFSET(TH!F$1,SMALL(Dong1,ROWS($1:6)),))</f>
        <v>VAT La bàn, que hàn</v>
      </c>
      <c r="F19" s="181" t="str">
        <f ca="1">IF(ROWS($1:6)&gt;COUNT(Dong1),"",IF(OFFSET(TH!M$1,SMALL(Dong1,ROWS($1:6)),)="1111",OFFSET(TH!L$1,SMALL(Dong1,ROWS($1:6)),),OFFSET(TH!M$1,SMALL(Dong1,ROWS($1:6)),)))</f>
        <v>1331</v>
      </c>
      <c r="G19" s="182">
        <f ca="1">IF(ROWS($1:6)&gt;COUNT(Dong1),"",IF(OFFSET(TH!L$1,SMALL(Dong1,ROWS($1:6)),)="1111",OFFSET(TH!K$1,SMALL(Dong1,ROWS($1:6)),),0))</f>
        <v>0</v>
      </c>
      <c r="H19" s="180">
        <f ca="1">IF(ROWS($1:6)&gt;COUNT(Dong1),"",IF(OFFSET(TH!M$1,SMALL(Dong1,ROWS($1:6)),)="1111",OFFSET(TH!K$1,SMALL(Dong1,ROWS($1:6)),),0))</f>
        <v>165359</v>
      </c>
      <c r="I19" s="178">
        <f t="shared" ca="1" si="1"/>
        <v>1315596453</v>
      </c>
      <c r="J19" s="183"/>
    </row>
    <row r="20" spans="1:10" ht="19.5" customHeight="1">
      <c r="A20" s="177">
        <f ca="1">IF(ROWS($1:7)&gt;COUNT(Dong1),"",OFFSET(TH!C$1,SMALL(Dong1,ROWS($1:7)),))</f>
        <v>42379</v>
      </c>
      <c r="B20" s="177">
        <f ca="1">IF(ROWS($1:7)&gt;COUNT(Dong1),"",OFFSET(TH!E$1,SMALL(Dong1,ROWS($1:7)),))</f>
        <v>42379</v>
      </c>
      <c r="C20" s="178" t="str">
        <f ca="1">IF(ROWS($1:7)&gt;COUNT(Dong1),"",IF(OFFSET(TH!L$1,SMALL(Dong1,ROWS($1:7)),)="1111",OFFSET(TH!D$1,SMALL(Dong1,ROWS($1:7)),),""))</f>
        <v/>
      </c>
      <c r="D20" s="179" t="str">
        <f ca="1">IF(ROWS($1:7)&gt;COUNT(Dong1),"",IF(OFFSET(TH!M$1,SMALL(Dong1,ROWS($1:7)),)="1111",OFFSET(TH!D$1,SMALL(Dong1,ROWS($1:7)),),""))</f>
        <v>C04</v>
      </c>
      <c r="E20" s="453" t="str">
        <f ca="1">IF(ROWS($1:7)&gt;COUNT(Dong1),"",OFFSET(TH!F$1,SMALL(Dong1,ROWS($1:7)),))</f>
        <v>Phí dịch vụ bảo vệ T12/2015</v>
      </c>
      <c r="F20" s="181" t="str">
        <f ca="1">IF(ROWS($1:7)&gt;COUNT(Dong1),"",IF(OFFSET(TH!M$1,SMALL(Dong1,ROWS($1:7)),)="1111",OFFSET(TH!L$1,SMALL(Dong1,ROWS($1:7)),),OFFSET(TH!M$1,SMALL(Dong1,ROWS($1:7)),)))</f>
        <v>642</v>
      </c>
      <c r="G20" s="182">
        <f ca="1">IF(ROWS($1:7)&gt;COUNT(Dong1),"",IF(OFFSET(TH!L$1,SMALL(Dong1,ROWS($1:7)),)="1111",OFFSET(TH!K$1,SMALL(Dong1,ROWS($1:7)),),0))</f>
        <v>0</v>
      </c>
      <c r="H20" s="180">
        <f ca="1">IF(ROWS($1:7)&gt;COUNT(Dong1),"",IF(OFFSET(TH!M$1,SMALL(Dong1,ROWS($1:7)),)="1111",OFFSET(TH!K$1,SMALL(Dong1,ROWS($1:7)),),0))</f>
        <v>6818182</v>
      </c>
      <c r="I20" s="178">
        <f t="shared" ca="1" si="1"/>
        <v>1308778271</v>
      </c>
      <c r="J20" s="183"/>
    </row>
    <row r="21" spans="1:10" ht="19.5" customHeight="1">
      <c r="A21" s="177">
        <f ca="1">IF(ROWS($1:8)&gt;COUNT(Dong1),"",OFFSET(TH!C$1,SMALL(Dong1,ROWS($1:8)),))</f>
        <v>42379</v>
      </c>
      <c r="B21" s="177">
        <f ca="1">IF(ROWS($1:8)&gt;COUNT(Dong1),"",OFFSET(TH!E$1,SMALL(Dong1,ROWS($1:8)),))</f>
        <v>42379</v>
      </c>
      <c r="C21" s="178" t="str">
        <f ca="1">IF(ROWS($1:8)&gt;COUNT(Dong1),"",IF(OFFSET(TH!L$1,SMALL(Dong1,ROWS($1:8)),)="1111",OFFSET(TH!D$1,SMALL(Dong1,ROWS($1:8)),),""))</f>
        <v/>
      </c>
      <c r="D21" s="179" t="str">
        <f ca="1">IF(ROWS($1:8)&gt;COUNT(Dong1),"",IF(OFFSET(TH!M$1,SMALL(Dong1,ROWS($1:8)),)="1111",OFFSET(TH!D$1,SMALL(Dong1,ROWS($1:8)),),""))</f>
        <v>C04</v>
      </c>
      <c r="E21" s="453" t="str">
        <f ca="1">IF(ROWS($1:8)&gt;COUNT(Dong1),"",OFFSET(TH!F$1,SMALL(Dong1,ROWS($1:8)),))</f>
        <v>VAT Phí dịch vụ bảo vệ T12/2015</v>
      </c>
      <c r="F21" s="181" t="str">
        <f ca="1">IF(ROWS($1:8)&gt;COUNT(Dong1),"",IF(OFFSET(TH!M$1,SMALL(Dong1,ROWS($1:8)),)="1111",OFFSET(TH!L$1,SMALL(Dong1,ROWS($1:8)),),OFFSET(TH!M$1,SMALL(Dong1,ROWS($1:8)),)))</f>
        <v>1331</v>
      </c>
      <c r="G21" s="182">
        <f ca="1">IF(ROWS($1:8)&gt;COUNT(Dong1),"",IF(OFFSET(TH!L$1,SMALL(Dong1,ROWS($1:8)),)="1111",OFFSET(TH!K$1,SMALL(Dong1,ROWS($1:8)),),0))</f>
        <v>0</v>
      </c>
      <c r="H21" s="180">
        <f ca="1">IF(ROWS($1:8)&gt;COUNT(Dong1),"",IF(OFFSET(TH!M$1,SMALL(Dong1,ROWS($1:8)),)="1111",OFFSET(TH!K$1,SMALL(Dong1,ROWS($1:8)),),0))</f>
        <v>681818</v>
      </c>
      <c r="I21" s="178">
        <f t="shared" ca="1" si="1"/>
        <v>1308096453</v>
      </c>
      <c r="J21" s="183"/>
    </row>
    <row r="22" spans="1:10" ht="19.5" customHeight="1">
      <c r="A22" s="177">
        <f ca="1">IF(ROWS($1:9)&gt;COUNT(Dong1),"",OFFSET(TH!C$1,SMALL(Dong1,ROWS($1:9)),))</f>
        <v>42380</v>
      </c>
      <c r="B22" s="177">
        <f ca="1">IF(ROWS($1:9)&gt;COUNT(Dong1),"",OFFSET(TH!E$1,SMALL(Dong1,ROWS($1:9)),))</f>
        <v>42380</v>
      </c>
      <c r="C22" s="178" t="str">
        <f ca="1">IF(ROWS($1:9)&gt;COUNT(Dong1),"",IF(OFFSET(TH!L$1,SMALL(Dong1,ROWS($1:9)),)="1111",OFFSET(TH!D$1,SMALL(Dong1,ROWS($1:9)),),""))</f>
        <v/>
      </c>
      <c r="D22" s="179" t="str">
        <f ca="1">IF(ROWS($1:9)&gt;COUNT(Dong1),"",IF(OFFSET(TH!M$1,SMALL(Dong1,ROWS($1:9)),)="1111",OFFSET(TH!D$1,SMALL(Dong1,ROWS($1:9)),),""))</f>
        <v>C05</v>
      </c>
      <c r="E22" s="453" t="str">
        <f ca="1">IF(ROWS($1:9)&gt;COUNT(Dong1),"",OFFSET(TH!F$1,SMALL(Dong1,ROWS($1:9)),))</f>
        <v>Cước điện thoại + Internet T11/2015</v>
      </c>
      <c r="F22" s="181" t="str">
        <f ca="1">IF(ROWS($1:9)&gt;COUNT(Dong1),"",IF(OFFSET(TH!M$1,SMALL(Dong1,ROWS($1:9)),)="1111",OFFSET(TH!L$1,SMALL(Dong1,ROWS($1:9)),),OFFSET(TH!M$1,SMALL(Dong1,ROWS($1:9)),)))</f>
        <v>642</v>
      </c>
      <c r="G22" s="182">
        <f ca="1">IF(ROWS($1:9)&gt;COUNT(Dong1),"",IF(OFFSET(TH!L$1,SMALL(Dong1,ROWS($1:9)),)="1111",OFFSET(TH!K$1,SMALL(Dong1,ROWS($1:9)),),0))</f>
        <v>0</v>
      </c>
      <c r="H22" s="180">
        <f ca="1">IF(ROWS($1:9)&gt;COUNT(Dong1),"",IF(OFFSET(TH!M$1,SMALL(Dong1,ROWS($1:9)),)="1111",OFFSET(TH!K$1,SMALL(Dong1,ROWS($1:9)),),0))</f>
        <v>547308</v>
      </c>
      <c r="I22" s="178">
        <f t="shared" ca="1" si="1"/>
        <v>1307549145</v>
      </c>
      <c r="J22" s="183"/>
    </row>
    <row r="23" spans="1:10" ht="19.5" customHeight="1">
      <c r="A23" s="177">
        <f ca="1">IF(ROWS($1:10)&gt;COUNT(Dong1),"",OFFSET(TH!C$1,SMALL(Dong1,ROWS($1:10)),))</f>
        <v>42380</v>
      </c>
      <c r="B23" s="177">
        <f ca="1">IF(ROWS($1:10)&gt;COUNT(Dong1),"",OFFSET(TH!E$1,SMALL(Dong1,ROWS($1:10)),))</f>
        <v>42380</v>
      </c>
      <c r="C23" s="178" t="str">
        <f ca="1">IF(ROWS($1:10)&gt;COUNT(Dong1),"",IF(OFFSET(TH!L$1,SMALL(Dong1,ROWS($1:10)),)="1111",OFFSET(TH!D$1,SMALL(Dong1,ROWS($1:10)),),""))</f>
        <v/>
      </c>
      <c r="D23" s="179" t="str">
        <f ca="1">IF(ROWS($1:10)&gt;COUNT(Dong1),"",IF(OFFSET(TH!M$1,SMALL(Dong1,ROWS($1:10)),)="1111",OFFSET(TH!D$1,SMALL(Dong1,ROWS($1:10)),),""))</f>
        <v>C05</v>
      </c>
      <c r="E23" s="453" t="str">
        <f ca="1">IF(ROWS($1:10)&gt;COUNT(Dong1),"",OFFSET(TH!F$1,SMALL(Dong1,ROWS($1:10)),))</f>
        <v>VAT Cước điện thoại + Internet T11/2015</v>
      </c>
      <c r="F23" s="181" t="str">
        <f ca="1">IF(ROWS($1:10)&gt;COUNT(Dong1),"",IF(OFFSET(TH!M$1,SMALL(Dong1,ROWS($1:10)),)="1111",OFFSET(TH!L$1,SMALL(Dong1,ROWS($1:10)),),OFFSET(TH!M$1,SMALL(Dong1,ROWS($1:10)),)))</f>
        <v>1331</v>
      </c>
      <c r="G23" s="182">
        <f ca="1">IF(ROWS($1:10)&gt;COUNT(Dong1),"",IF(OFFSET(TH!L$1,SMALL(Dong1,ROWS($1:10)),)="1111",OFFSET(TH!K$1,SMALL(Dong1,ROWS($1:10)),),0))</f>
        <v>0</v>
      </c>
      <c r="H23" s="180">
        <f ca="1">IF(ROWS($1:10)&gt;COUNT(Dong1),"",IF(OFFSET(TH!M$1,SMALL(Dong1,ROWS($1:10)),)="1111",OFFSET(TH!K$1,SMALL(Dong1,ROWS($1:10)),),0))</f>
        <v>54730</v>
      </c>
      <c r="I23" s="178">
        <f t="shared" ca="1" si="1"/>
        <v>1307494415</v>
      </c>
      <c r="J23" s="183"/>
    </row>
    <row r="24" spans="1:10" ht="19.5" customHeight="1">
      <c r="A24" s="177">
        <f ca="1">IF(ROWS($1:11)&gt;COUNT(Dong1),"",OFFSET(TH!C$1,SMALL(Dong1,ROWS($1:11)),))</f>
        <v>42381</v>
      </c>
      <c r="B24" s="177">
        <f ca="1">IF(ROWS($1:11)&gt;COUNT(Dong1),"",OFFSET(TH!E$1,SMALL(Dong1,ROWS($1:11)),))</f>
        <v>42381</v>
      </c>
      <c r="C24" s="178" t="str">
        <f ca="1">IF(ROWS($1:11)&gt;COUNT(Dong1),"",IF(OFFSET(TH!L$1,SMALL(Dong1,ROWS($1:11)),)="1111",OFFSET(TH!D$1,SMALL(Dong1,ROWS($1:11)),),""))</f>
        <v/>
      </c>
      <c r="D24" s="179" t="str">
        <f ca="1">IF(ROWS($1:11)&gt;COUNT(Dong1),"",IF(OFFSET(TH!M$1,SMALL(Dong1,ROWS($1:11)),)="1111",OFFSET(TH!D$1,SMALL(Dong1,ROWS($1:11)),),""))</f>
        <v>C06</v>
      </c>
      <c r="E24" s="453" t="str">
        <f ca="1">IF(ROWS($1:11)&gt;COUNT(Dong1),"",OFFSET(TH!F$1,SMALL(Dong1,ROWS($1:11)),))</f>
        <v>Van đạp chân, máng rửa tay</v>
      </c>
      <c r="F24" s="181" t="str">
        <f ca="1">IF(ROWS($1:11)&gt;COUNT(Dong1),"",IF(OFFSET(TH!M$1,SMALL(Dong1,ROWS($1:11)),)="1111",OFFSET(TH!L$1,SMALL(Dong1,ROWS($1:11)),),OFFSET(TH!M$1,SMALL(Dong1,ROWS($1:11)),)))</f>
        <v>2412</v>
      </c>
      <c r="G24" s="182">
        <f ca="1">IF(ROWS($1:11)&gt;COUNT(Dong1),"",IF(OFFSET(TH!L$1,SMALL(Dong1,ROWS($1:11)),)="1111",OFFSET(TH!K$1,SMALL(Dong1,ROWS($1:11)),),0))</f>
        <v>0</v>
      </c>
      <c r="H24" s="180">
        <f ca="1">IF(ROWS($1:11)&gt;COUNT(Dong1),"",IF(OFFSET(TH!M$1,SMALL(Dong1,ROWS($1:11)),)="1111",OFFSET(TH!K$1,SMALL(Dong1,ROWS($1:11)),),0))</f>
        <v>12150000</v>
      </c>
      <c r="I24" s="178">
        <f t="shared" ca="1" si="1"/>
        <v>1295344415</v>
      </c>
      <c r="J24" s="183"/>
    </row>
    <row r="25" spans="1:10" ht="19.5" customHeight="1">
      <c r="A25" s="177">
        <f ca="1">IF(ROWS($1:12)&gt;COUNT(Dong1),"",OFFSET(TH!C$1,SMALL(Dong1,ROWS($1:12)),))</f>
        <v>42381</v>
      </c>
      <c r="B25" s="177">
        <f ca="1">IF(ROWS($1:12)&gt;COUNT(Dong1),"",OFFSET(TH!E$1,SMALL(Dong1,ROWS($1:12)),))</f>
        <v>42381</v>
      </c>
      <c r="C25" s="178" t="str">
        <f ca="1">IF(ROWS($1:12)&gt;COUNT(Dong1),"",IF(OFFSET(TH!L$1,SMALL(Dong1,ROWS($1:12)),)="1111",OFFSET(TH!D$1,SMALL(Dong1,ROWS($1:12)),),""))</f>
        <v/>
      </c>
      <c r="D25" s="179" t="str">
        <f ca="1">IF(ROWS($1:12)&gt;COUNT(Dong1),"",IF(OFFSET(TH!M$1,SMALL(Dong1,ROWS($1:12)),)="1111",OFFSET(TH!D$1,SMALL(Dong1,ROWS($1:12)),),""))</f>
        <v>C06</v>
      </c>
      <c r="E25" s="453" t="str">
        <f ca="1">IF(ROWS($1:12)&gt;COUNT(Dong1),"",OFFSET(TH!F$1,SMALL(Dong1,ROWS($1:12)),))</f>
        <v>VAT Van đạp chân, máng rửa tay</v>
      </c>
      <c r="F25" s="181" t="str">
        <f ca="1">IF(ROWS($1:12)&gt;COUNT(Dong1),"",IF(OFFSET(TH!M$1,SMALL(Dong1,ROWS($1:12)),)="1111",OFFSET(TH!L$1,SMALL(Dong1,ROWS($1:12)),),OFFSET(TH!M$1,SMALL(Dong1,ROWS($1:12)),)))</f>
        <v>1331</v>
      </c>
      <c r="G25" s="182">
        <f ca="1">IF(ROWS($1:12)&gt;COUNT(Dong1),"",IF(OFFSET(TH!L$1,SMALL(Dong1,ROWS($1:12)),)="1111",OFFSET(TH!K$1,SMALL(Dong1,ROWS($1:12)),),0))</f>
        <v>0</v>
      </c>
      <c r="H25" s="180">
        <f ca="1">IF(ROWS($1:12)&gt;COUNT(Dong1),"",IF(OFFSET(TH!M$1,SMALL(Dong1,ROWS($1:12)),)="1111",OFFSET(TH!K$1,SMALL(Dong1,ROWS($1:12)),),0))</f>
        <v>1215000</v>
      </c>
      <c r="I25" s="178">
        <f t="shared" ca="1" si="1"/>
        <v>1294129415</v>
      </c>
      <c r="J25" s="183"/>
    </row>
    <row r="26" spans="1:10" ht="19.5" customHeight="1">
      <c r="A26" s="177">
        <f ca="1">IF(ROWS($1:13)&gt;COUNT(Dong1),"",OFFSET(TH!C$1,SMALL(Dong1,ROWS($1:13)),))</f>
        <v>42381</v>
      </c>
      <c r="B26" s="177">
        <f ca="1">IF(ROWS($1:13)&gt;COUNT(Dong1),"",OFFSET(TH!E$1,SMALL(Dong1,ROWS($1:13)),))</f>
        <v>42381</v>
      </c>
      <c r="C26" s="178" t="str">
        <f ca="1">IF(ROWS($1:13)&gt;COUNT(Dong1),"",IF(OFFSET(TH!L$1,SMALL(Dong1,ROWS($1:13)),)="1111",OFFSET(TH!D$1,SMALL(Dong1,ROWS($1:13)),),""))</f>
        <v/>
      </c>
      <c r="D26" s="179" t="str">
        <f ca="1">IF(ROWS($1:13)&gt;COUNT(Dong1),"",IF(OFFSET(TH!M$1,SMALL(Dong1,ROWS($1:13)),)="1111",OFFSET(TH!D$1,SMALL(Dong1,ROWS($1:13)),),""))</f>
        <v>C07</v>
      </c>
      <c r="E26" s="453" t="str">
        <f ca="1">IF(ROWS($1:13)&gt;COUNT(Dong1),"",OFFSET(TH!F$1,SMALL(Dong1,ROWS($1:13)),))</f>
        <v>Sơn dầu</v>
      </c>
      <c r="F26" s="181" t="str">
        <f ca="1">IF(ROWS($1:13)&gt;COUNT(Dong1),"",IF(OFFSET(TH!M$1,SMALL(Dong1,ROWS($1:13)),)="1111",OFFSET(TH!L$1,SMALL(Dong1,ROWS($1:13)),),OFFSET(TH!M$1,SMALL(Dong1,ROWS($1:13)),)))</f>
        <v>2412</v>
      </c>
      <c r="G26" s="182">
        <f ca="1">IF(ROWS($1:13)&gt;COUNT(Dong1),"",IF(OFFSET(TH!L$1,SMALL(Dong1,ROWS($1:13)),)="1111",OFFSET(TH!K$1,SMALL(Dong1,ROWS($1:13)),),0))</f>
        <v>0</v>
      </c>
      <c r="H26" s="180">
        <f ca="1">IF(ROWS($1:13)&gt;COUNT(Dong1),"",IF(OFFSET(TH!M$1,SMALL(Dong1,ROWS($1:13)),)="1111",OFFSET(TH!K$1,SMALL(Dong1,ROWS($1:13)),),0))</f>
        <v>800000</v>
      </c>
      <c r="I26" s="178">
        <f t="shared" ca="1" si="1"/>
        <v>1293329415</v>
      </c>
      <c r="J26" s="183"/>
    </row>
    <row r="27" spans="1:10" ht="19.5" customHeight="1">
      <c r="A27" s="177">
        <f ca="1">IF(ROWS($1:14)&gt;COUNT(Dong1),"",OFFSET(TH!C$1,SMALL(Dong1,ROWS($1:14)),))</f>
        <v>42384</v>
      </c>
      <c r="B27" s="177">
        <f ca="1">IF(ROWS($1:14)&gt;COUNT(Dong1),"",OFFSET(TH!E$1,SMALL(Dong1,ROWS($1:14)),))</f>
        <v>42384</v>
      </c>
      <c r="C27" s="178" t="str">
        <f ca="1">IF(ROWS($1:14)&gt;COUNT(Dong1),"",IF(OFFSET(TH!L$1,SMALL(Dong1,ROWS($1:14)),)="1111",OFFSET(TH!D$1,SMALL(Dong1,ROWS($1:14)),),""))</f>
        <v/>
      </c>
      <c r="D27" s="179" t="str">
        <f ca="1">IF(ROWS($1:14)&gt;COUNT(Dong1),"",IF(OFFSET(TH!M$1,SMALL(Dong1,ROWS($1:14)),)="1111",OFFSET(TH!D$1,SMALL(Dong1,ROWS($1:14)),),""))</f>
        <v>C08</v>
      </c>
      <c r="E27" s="453" t="str">
        <f ca="1">IF(ROWS($1:14)&gt;COUNT(Dong1),"",OFFSET(TH!F$1,SMALL(Dong1,ROWS($1:14)),))</f>
        <v>Vật liệu xây dựng</v>
      </c>
      <c r="F27" s="181" t="str">
        <f ca="1">IF(ROWS($1:14)&gt;COUNT(Dong1),"",IF(OFFSET(TH!M$1,SMALL(Dong1,ROWS($1:14)),)="1111",OFFSET(TH!L$1,SMALL(Dong1,ROWS($1:14)),),OFFSET(TH!M$1,SMALL(Dong1,ROWS($1:14)),)))</f>
        <v>2412</v>
      </c>
      <c r="G27" s="182">
        <f ca="1">IF(ROWS($1:14)&gt;COUNT(Dong1),"",IF(OFFSET(TH!L$1,SMALL(Dong1,ROWS($1:14)),)="1111",OFFSET(TH!K$1,SMALL(Dong1,ROWS($1:14)),),0))</f>
        <v>0</v>
      </c>
      <c r="H27" s="180">
        <f ca="1">IF(ROWS($1:14)&gt;COUNT(Dong1),"",IF(OFFSET(TH!M$1,SMALL(Dong1,ROWS($1:14)),)="1111",OFFSET(TH!K$1,SMALL(Dong1,ROWS($1:14)),),0))</f>
        <v>2010000</v>
      </c>
      <c r="I27" s="178">
        <f t="shared" ca="1" si="1"/>
        <v>1291319415</v>
      </c>
      <c r="J27" s="183"/>
    </row>
    <row r="28" spans="1:10" ht="19.5" customHeight="1">
      <c r="A28" s="177">
        <f ca="1">IF(ROWS($1:15)&gt;COUNT(Dong1),"",OFFSET(TH!C$1,SMALL(Dong1,ROWS($1:15)),))</f>
        <v>42384</v>
      </c>
      <c r="B28" s="177">
        <f ca="1">IF(ROWS($1:15)&gt;COUNT(Dong1),"",OFFSET(TH!E$1,SMALL(Dong1,ROWS($1:15)),))</f>
        <v>42384</v>
      </c>
      <c r="C28" s="178" t="str">
        <f ca="1">IF(ROWS($1:15)&gt;COUNT(Dong1),"",IF(OFFSET(TH!L$1,SMALL(Dong1,ROWS($1:15)),)="1111",OFFSET(TH!D$1,SMALL(Dong1,ROWS($1:15)),),""))</f>
        <v>T01</v>
      </c>
      <c r="D28" s="179" t="str">
        <f ca="1">IF(ROWS($1:15)&gt;COUNT(Dong1),"",IF(OFFSET(TH!M$1,SMALL(Dong1,ROWS($1:15)),)="1111",OFFSET(TH!D$1,SMALL(Dong1,ROWS($1:15)),),""))</f>
        <v/>
      </c>
      <c r="E28" s="453" t="str">
        <f ca="1">IF(ROWS($1:15)&gt;COUNT(Dong1),"",OFFSET(TH!F$1,SMALL(Dong1,ROWS($1:15)),))</f>
        <v>Q4 - Rút tiền mặt</v>
      </c>
      <c r="F28" s="181" t="str">
        <f ca="1">IF(ROWS($1:15)&gt;COUNT(Dong1),"",IF(OFFSET(TH!M$1,SMALL(Dong1,ROWS($1:15)),)="1111",OFFSET(TH!L$1,SMALL(Dong1,ROWS($1:15)),),OFFSET(TH!M$1,SMALL(Dong1,ROWS($1:15)),)))</f>
        <v>1121</v>
      </c>
      <c r="G28" s="182">
        <f ca="1">IF(ROWS($1:15)&gt;COUNT(Dong1),"",IF(OFFSET(TH!L$1,SMALL(Dong1,ROWS($1:15)),)="1111",OFFSET(TH!K$1,SMALL(Dong1,ROWS($1:15)),),0))</f>
        <v>350000000</v>
      </c>
      <c r="H28" s="180">
        <f ca="1">IF(ROWS($1:15)&gt;COUNT(Dong1),"",IF(OFFSET(TH!M$1,SMALL(Dong1,ROWS($1:15)),)="1111",OFFSET(TH!K$1,SMALL(Dong1,ROWS($1:15)),),0))</f>
        <v>0</v>
      </c>
      <c r="I28" s="178">
        <f t="shared" ca="1" si="1"/>
        <v>1641319415</v>
      </c>
      <c r="J28" s="183"/>
    </row>
    <row r="29" spans="1:10" ht="19.5" customHeight="1">
      <c r="A29" s="177">
        <f ca="1">IF(ROWS($1:16)&gt;COUNT(Dong1),"",OFFSET(TH!C$1,SMALL(Dong1,ROWS($1:16)),))</f>
        <v>42385</v>
      </c>
      <c r="B29" s="177">
        <f ca="1">IF(ROWS($1:16)&gt;COUNT(Dong1),"",OFFSET(TH!E$1,SMALL(Dong1,ROWS($1:16)),))</f>
        <v>42385</v>
      </c>
      <c r="C29" s="178" t="str">
        <f ca="1">IF(ROWS($1:16)&gt;COUNT(Dong1),"",IF(OFFSET(TH!L$1,SMALL(Dong1,ROWS($1:16)),)="1111",OFFSET(TH!D$1,SMALL(Dong1,ROWS($1:16)),),""))</f>
        <v/>
      </c>
      <c r="D29" s="179" t="str">
        <f ca="1">IF(ROWS($1:16)&gt;COUNT(Dong1),"",IF(OFFSET(TH!M$1,SMALL(Dong1,ROWS($1:16)),)="1111",OFFSET(TH!D$1,SMALL(Dong1,ROWS($1:16)),),""))</f>
        <v>C09</v>
      </c>
      <c r="E29" s="453" t="str">
        <f ca="1">IF(ROWS($1:16)&gt;COUNT(Dong1),"",OFFSET(TH!F$1,SMALL(Dong1,ROWS($1:16)),))</f>
        <v>Bình MT5</v>
      </c>
      <c r="F29" s="181" t="str">
        <f ca="1">IF(ROWS($1:16)&gt;COUNT(Dong1),"",IF(OFFSET(TH!M$1,SMALL(Dong1,ROWS($1:16)),)="1111",OFFSET(TH!L$1,SMALL(Dong1,ROWS($1:16)),),OFFSET(TH!M$1,SMALL(Dong1,ROWS($1:16)),)))</f>
        <v>2412</v>
      </c>
      <c r="G29" s="182">
        <f ca="1">IF(ROWS($1:16)&gt;COUNT(Dong1),"",IF(OFFSET(TH!L$1,SMALL(Dong1,ROWS($1:16)),)="1111",OFFSET(TH!K$1,SMALL(Dong1,ROWS($1:16)),),0))</f>
        <v>0</v>
      </c>
      <c r="H29" s="180">
        <f ca="1">IF(ROWS($1:16)&gt;COUNT(Dong1),"",IF(OFFSET(TH!M$1,SMALL(Dong1,ROWS($1:16)),)="1111",OFFSET(TH!K$1,SMALL(Dong1,ROWS($1:16)),),0))</f>
        <v>12750000</v>
      </c>
      <c r="I29" s="178">
        <f t="shared" ca="1" si="1"/>
        <v>1628569415</v>
      </c>
      <c r="J29" s="183"/>
    </row>
    <row r="30" spans="1:10" ht="19.5" customHeight="1">
      <c r="A30" s="177">
        <f ca="1">IF(ROWS($1:17)&gt;COUNT(Dong1),"",OFFSET(TH!C$1,SMALL(Dong1,ROWS($1:17)),))</f>
        <v>42385</v>
      </c>
      <c r="B30" s="177">
        <f ca="1">IF(ROWS($1:17)&gt;COUNT(Dong1),"",OFFSET(TH!E$1,SMALL(Dong1,ROWS($1:17)),))</f>
        <v>42385</v>
      </c>
      <c r="C30" s="178" t="str">
        <f ca="1">IF(ROWS($1:17)&gt;COUNT(Dong1),"",IF(OFFSET(TH!L$1,SMALL(Dong1,ROWS($1:17)),)="1111",OFFSET(TH!D$1,SMALL(Dong1,ROWS($1:17)),),""))</f>
        <v/>
      </c>
      <c r="D30" s="179" t="str">
        <f ca="1">IF(ROWS($1:17)&gt;COUNT(Dong1),"",IF(OFFSET(TH!M$1,SMALL(Dong1,ROWS($1:17)),)="1111",OFFSET(TH!D$1,SMALL(Dong1,ROWS($1:17)),),""))</f>
        <v>C09</v>
      </c>
      <c r="E30" s="453" t="str">
        <f ca="1">IF(ROWS($1:17)&gt;COUNT(Dong1),"",OFFSET(TH!F$1,SMALL(Dong1,ROWS($1:17)),))</f>
        <v>VAT Bình MT5</v>
      </c>
      <c r="F30" s="181" t="str">
        <f ca="1">IF(ROWS($1:17)&gt;COUNT(Dong1),"",IF(OFFSET(TH!M$1,SMALL(Dong1,ROWS($1:17)),)="1111",OFFSET(TH!L$1,SMALL(Dong1,ROWS($1:17)),),OFFSET(TH!M$1,SMALL(Dong1,ROWS($1:17)),)))</f>
        <v>1331</v>
      </c>
      <c r="G30" s="182">
        <f ca="1">IF(ROWS($1:17)&gt;COUNT(Dong1),"",IF(OFFSET(TH!L$1,SMALL(Dong1,ROWS($1:17)),)="1111",OFFSET(TH!K$1,SMALL(Dong1,ROWS($1:17)),),0))</f>
        <v>0</v>
      </c>
      <c r="H30" s="180">
        <f ca="1">IF(ROWS($1:17)&gt;COUNT(Dong1),"",IF(OFFSET(TH!M$1,SMALL(Dong1,ROWS($1:17)),)="1111",OFFSET(TH!K$1,SMALL(Dong1,ROWS($1:17)),),0))</f>
        <v>1275000</v>
      </c>
      <c r="I30" s="178">
        <f t="shared" ca="1" si="1"/>
        <v>1627294415</v>
      </c>
      <c r="J30" s="183"/>
    </row>
    <row r="31" spans="1:10" ht="19.5" customHeight="1">
      <c r="A31" s="177">
        <f ca="1">IF(ROWS($1:18)&gt;COUNT(Dong1),"",OFFSET(TH!C$1,SMALL(Dong1,ROWS($1:18)),))</f>
        <v>42387</v>
      </c>
      <c r="B31" s="177">
        <f ca="1">IF(ROWS($1:18)&gt;COUNT(Dong1),"",OFFSET(TH!E$1,SMALL(Dong1,ROWS($1:18)),))</f>
        <v>42387</v>
      </c>
      <c r="C31" s="178" t="str">
        <f ca="1">IF(ROWS($1:18)&gt;COUNT(Dong1),"",IF(OFFSET(TH!L$1,SMALL(Dong1,ROWS($1:18)),)="1111",OFFSET(TH!D$1,SMALL(Dong1,ROWS($1:18)),),""))</f>
        <v/>
      </c>
      <c r="D31" s="179" t="str">
        <f ca="1">IF(ROWS($1:18)&gt;COUNT(Dong1),"",IF(OFFSET(TH!M$1,SMALL(Dong1,ROWS($1:18)),)="1111",OFFSET(TH!D$1,SMALL(Dong1,ROWS($1:18)),),""))</f>
        <v>C10</v>
      </c>
      <c r="E31" s="453" t="str">
        <f ca="1">IF(ROWS($1:18)&gt;COUNT(Dong1),"",OFFSET(TH!F$1,SMALL(Dong1,ROWS($1:18)),))</f>
        <v>Bình MFZ35, MFZ8</v>
      </c>
      <c r="F31" s="181" t="str">
        <f ca="1">IF(ROWS($1:18)&gt;COUNT(Dong1),"",IF(OFFSET(TH!M$1,SMALL(Dong1,ROWS($1:18)),)="1111",OFFSET(TH!L$1,SMALL(Dong1,ROWS($1:18)),),OFFSET(TH!M$1,SMALL(Dong1,ROWS($1:18)),)))</f>
        <v>2412</v>
      </c>
      <c r="G31" s="182">
        <f ca="1">IF(ROWS($1:18)&gt;COUNT(Dong1),"",IF(OFFSET(TH!L$1,SMALL(Dong1,ROWS($1:18)),)="1111",OFFSET(TH!K$1,SMALL(Dong1,ROWS($1:18)),),0))</f>
        <v>0</v>
      </c>
      <c r="H31" s="180">
        <f ca="1">IF(ROWS($1:18)&gt;COUNT(Dong1),"",IF(OFFSET(TH!M$1,SMALL(Dong1,ROWS($1:18)),)="1111",OFFSET(TH!K$1,SMALL(Dong1,ROWS($1:18)),),0))</f>
        <v>16600000</v>
      </c>
      <c r="I31" s="178">
        <f t="shared" ca="1" si="1"/>
        <v>1610694415</v>
      </c>
      <c r="J31" s="183"/>
    </row>
    <row r="32" spans="1:10" ht="19.5" customHeight="1">
      <c r="A32" s="177">
        <f ca="1">IF(ROWS($1:19)&gt;COUNT(Dong1),"",OFFSET(TH!C$1,SMALL(Dong1,ROWS($1:19)),))</f>
        <v>42387</v>
      </c>
      <c r="B32" s="177">
        <f ca="1">IF(ROWS($1:19)&gt;COUNT(Dong1),"",OFFSET(TH!E$1,SMALL(Dong1,ROWS($1:19)),))</f>
        <v>42387</v>
      </c>
      <c r="C32" s="178" t="str">
        <f ca="1">IF(ROWS($1:19)&gt;COUNT(Dong1),"",IF(OFFSET(TH!L$1,SMALL(Dong1,ROWS($1:19)),)="1111",OFFSET(TH!D$1,SMALL(Dong1,ROWS($1:19)),),""))</f>
        <v/>
      </c>
      <c r="D32" s="179" t="str">
        <f ca="1">IF(ROWS($1:19)&gt;COUNT(Dong1),"",IF(OFFSET(TH!M$1,SMALL(Dong1,ROWS($1:19)),)="1111",OFFSET(TH!D$1,SMALL(Dong1,ROWS($1:19)),),""))</f>
        <v>C10</v>
      </c>
      <c r="E32" s="453" t="str">
        <f ca="1">IF(ROWS($1:19)&gt;COUNT(Dong1),"",OFFSET(TH!F$1,SMALL(Dong1,ROWS($1:19)),))</f>
        <v>VAT Bình MFZ35, MFZ8</v>
      </c>
      <c r="F32" s="181" t="str">
        <f ca="1">IF(ROWS($1:19)&gt;COUNT(Dong1),"",IF(OFFSET(TH!M$1,SMALL(Dong1,ROWS($1:19)),)="1111",OFFSET(TH!L$1,SMALL(Dong1,ROWS($1:19)),),OFFSET(TH!M$1,SMALL(Dong1,ROWS($1:19)),)))</f>
        <v>1331</v>
      </c>
      <c r="G32" s="182">
        <f ca="1">IF(ROWS($1:19)&gt;COUNT(Dong1),"",IF(OFFSET(TH!L$1,SMALL(Dong1,ROWS($1:19)),)="1111",OFFSET(TH!K$1,SMALL(Dong1,ROWS($1:19)),),0))</f>
        <v>0</v>
      </c>
      <c r="H32" s="180">
        <f ca="1">IF(ROWS($1:19)&gt;COUNT(Dong1),"",IF(OFFSET(TH!M$1,SMALL(Dong1,ROWS($1:19)),)="1111",OFFSET(TH!K$1,SMALL(Dong1,ROWS($1:19)),),0))</f>
        <v>1660000</v>
      </c>
      <c r="I32" s="178">
        <f t="shared" ca="1" si="1"/>
        <v>1609034415</v>
      </c>
      <c r="J32" s="183"/>
    </row>
    <row r="33" spans="1:10" ht="19.5" customHeight="1">
      <c r="A33" s="177">
        <f ca="1">IF(ROWS($1:20)&gt;COUNT(Dong1),"",OFFSET(TH!C$1,SMALL(Dong1,ROWS($1:20)),))</f>
        <v>42388</v>
      </c>
      <c r="B33" s="177">
        <f ca="1">IF(ROWS($1:20)&gt;COUNT(Dong1),"",OFFSET(TH!E$1,SMALL(Dong1,ROWS($1:20)),))</f>
        <v>42388</v>
      </c>
      <c r="C33" s="178" t="str">
        <f ca="1">IF(ROWS($1:20)&gt;COUNT(Dong1),"",IF(OFFSET(TH!L$1,SMALL(Dong1,ROWS($1:20)),)="1111",OFFSET(TH!D$1,SMALL(Dong1,ROWS($1:20)),),""))</f>
        <v/>
      </c>
      <c r="D33" s="179" t="str">
        <f ca="1">IF(ROWS($1:20)&gt;COUNT(Dong1),"",IF(OFFSET(TH!M$1,SMALL(Dong1,ROWS($1:20)),)="1111",OFFSET(TH!D$1,SMALL(Dong1,ROWS($1:20)),),""))</f>
        <v>C11</v>
      </c>
      <c r="E33" s="453" t="str">
        <f ca="1">IF(ROWS($1:20)&gt;COUNT(Dong1),"",OFFSET(TH!F$1,SMALL(Dong1,ROWS($1:20)),))</f>
        <v>Bình MFZ8, MT5, Nối quy tiêu lệnh, đế bình</v>
      </c>
      <c r="F33" s="181" t="str">
        <f ca="1">IF(ROWS($1:20)&gt;COUNT(Dong1),"",IF(OFFSET(TH!M$1,SMALL(Dong1,ROWS($1:20)),)="1111",OFFSET(TH!L$1,SMALL(Dong1,ROWS($1:20)),),OFFSET(TH!M$1,SMALL(Dong1,ROWS($1:20)),)))</f>
        <v>2412</v>
      </c>
      <c r="G33" s="182">
        <f ca="1">IF(ROWS($1:20)&gt;COUNT(Dong1),"",IF(OFFSET(TH!L$1,SMALL(Dong1,ROWS($1:20)),)="1111",OFFSET(TH!K$1,SMALL(Dong1,ROWS($1:20)),),0))</f>
        <v>0</v>
      </c>
      <c r="H33" s="180">
        <f ca="1">IF(ROWS($1:20)&gt;COUNT(Dong1),"",IF(OFFSET(TH!M$1,SMALL(Dong1,ROWS($1:20)),)="1111",OFFSET(TH!K$1,SMALL(Dong1,ROWS($1:20)),),0))</f>
        <v>16200000</v>
      </c>
      <c r="I33" s="178">
        <f t="shared" ca="1" si="1"/>
        <v>1592834415</v>
      </c>
      <c r="J33" s="183"/>
    </row>
    <row r="34" spans="1:10" ht="19.5" customHeight="1">
      <c r="A34" s="177">
        <f ca="1">IF(ROWS($1:21)&gt;COUNT(Dong1),"",OFFSET(TH!C$1,SMALL(Dong1,ROWS($1:21)),))</f>
        <v>42388</v>
      </c>
      <c r="B34" s="177">
        <f ca="1">IF(ROWS($1:21)&gt;COUNT(Dong1),"",OFFSET(TH!E$1,SMALL(Dong1,ROWS($1:21)),))</f>
        <v>42388</v>
      </c>
      <c r="C34" s="178" t="str">
        <f ca="1">IF(ROWS($1:21)&gt;COUNT(Dong1),"",IF(OFFSET(TH!L$1,SMALL(Dong1,ROWS($1:21)),)="1111",OFFSET(TH!D$1,SMALL(Dong1,ROWS($1:21)),),""))</f>
        <v/>
      </c>
      <c r="D34" s="179" t="str">
        <f ca="1">IF(ROWS($1:21)&gt;COUNT(Dong1),"",IF(OFFSET(TH!M$1,SMALL(Dong1,ROWS($1:21)),)="1111",OFFSET(TH!D$1,SMALL(Dong1,ROWS($1:21)),),""))</f>
        <v>C11</v>
      </c>
      <c r="E34" s="453" t="str">
        <f ca="1">IF(ROWS($1:21)&gt;COUNT(Dong1),"",OFFSET(TH!F$1,SMALL(Dong1,ROWS($1:21)),))</f>
        <v>VAT Bình MFZ8, MT5, Nối quy tiêu lệnh, đế bình</v>
      </c>
      <c r="F34" s="181" t="str">
        <f ca="1">IF(ROWS($1:21)&gt;COUNT(Dong1),"",IF(OFFSET(TH!M$1,SMALL(Dong1,ROWS($1:21)),)="1111",OFFSET(TH!L$1,SMALL(Dong1,ROWS($1:21)),),OFFSET(TH!M$1,SMALL(Dong1,ROWS($1:21)),)))</f>
        <v>1331</v>
      </c>
      <c r="G34" s="182">
        <f ca="1">IF(ROWS($1:21)&gt;COUNT(Dong1),"",IF(OFFSET(TH!L$1,SMALL(Dong1,ROWS($1:21)),)="1111",OFFSET(TH!K$1,SMALL(Dong1,ROWS($1:21)),),0))</f>
        <v>0</v>
      </c>
      <c r="H34" s="180">
        <f ca="1">IF(ROWS($1:21)&gt;COUNT(Dong1),"",IF(OFFSET(TH!M$1,SMALL(Dong1,ROWS($1:21)),)="1111",OFFSET(TH!K$1,SMALL(Dong1,ROWS($1:21)),),0))</f>
        <v>1620000</v>
      </c>
      <c r="I34" s="178">
        <f t="shared" ca="1" si="1"/>
        <v>1591214415</v>
      </c>
      <c r="J34" s="183"/>
    </row>
    <row r="35" spans="1:10" ht="19.5" customHeight="1">
      <c r="A35" s="177">
        <f ca="1">IF(ROWS($1:22)&gt;COUNT(Dong1),"",OFFSET(TH!C$1,SMALL(Dong1,ROWS($1:22)),))</f>
        <v>42389</v>
      </c>
      <c r="B35" s="177">
        <f ca="1">IF(ROWS($1:22)&gt;COUNT(Dong1),"",OFFSET(TH!E$1,SMALL(Dong1,ROWS($1:22)),))</f>
        <v>42389</v>
      </c>
      <c r="C35" s="178" t="str">
        <f ca="1">IF(ROWS($1:22)&gt;COUNT(Dong1),"",IF(OFFSET(TH!L$1,SMALL(Dong1,ROWS($1:22)),)="1111",OFFSET(TH!D$1,SMALL(Dong1,ROWS($1:22)),),""))</f>
        <v/>
      </c>
      <c r="D35" s="179" t="str">
        <f ca="1">IF(ROWS($1:22)&gt;COUNT(Dong1),"",IF(OFFSET(TH!M$1,SMALL(Dong1,ROWS($1:22)),)="1111",OFFSET(TH!D$1,SMALL(Dong1,ROWS($1:22)),),""))</f>
        <v>C12</v>
      </c>
      <c r="E35" s="453" t="str">
        <f ca="1">IF(ROWS($1:22)&gt;COUNT(Dong1),"",OFFSET(TH!F$1,SMALL(Dong1,ROWS($1:22)),))</f>
        <v>Vật liệu xây dựng</v>
      </c>
      <c r="F35" s="181" t="str">
        <f ca="1">IF(ROWS($1:22)&gt;COUNT(Dong1),"",IF(OFFSET(TH!M$1,SMALL(Dong1,ROWS($1:22)),)="1111",OFFSET(TH!L$1,SMALL(Dong1,ROWS($1:22)),),OFFSET(TH!M$1,SMALL(Dong1,ROWS($1:22)),)))</f>
        <v>2412</v>
      </c>
      <c r="G35" s="182">
        <f ca="1">IF(ROWS($1:22)&gt;COUNT(Dong1),"",IF(OFFSET(TH!L$1,SMALL(Dong1,ROWS($1:22)),)="1111",OFFSET(TH!K$1,SMALL(Dong1,ROWS($1:22)),),0))</f>
        <v>0</v>
      </c>
      <c r="H35" s="180">
        <f ca="1">IF(ROWS($1:22)&gt;COUNT(Dong1),"",IF(OFFSET(TH!M$1,SMALL(Dong1,ROWS($1:22)),)="1111",OFFSET(TH!K$1,SMALL(Dong1,ROWS($1:22)),),0))</f>
        <v>1357000</v>
      </c>
      <c r="I35" s="178">
        <f t="shared" ca="1" si="1"/>
        <v>1589857415</v>
      </c>
      <c r="J35" s="183"/>
    </row>
    <row r="36" spans="1:10" ht="19.5" customHeight="1">
      <c r="A36" s="177">
        <f ca="1">IF(ROWS($1:23)&gt;COUNT(Dong1),"",OFFSET(TH!C$1,SMALL(Dong1,ROWS($1:23)),))</f>
        <v>42389</v>
      </c>
      <c r="B36" s="177">
        <f ca="1">IF(ROWS($1:23)&gt;COUNT(Dong1),"",OFFSET(TH!E$1,SMALL(Dong1,ROWS($1:23)),))</f>
        <v>42389</v>
      </c>
      <c r="C36" s="178" t="str">
        <f ca="1">IF(ROWS($1:23)&gt;COUNT(Dong1),"",IF(OFFSET(TH!L$1,SMALL(Dong1,ROWS($1:23)),)="1111",OFFSET(TH!D$1,SMALL(Dong1,ROWS($1:23)),),""))</f>
        <v/>
      </c>
      <c r="D36" s="179" t="str">
        <f ca="1">IF(ROWS($1:23)&gt;COUNT(Dong1),"",IF(OFFSET(TH!M$1,SMALL(Dong1,ROWS($1:23)),)="1111",OFFSET(TH!D$1,SMALL(Dong1,ROWS($1:23)),),""))</f>
        <v>C13</v>
      </c>
      <c r="E36" s="453" t="str">
        <f ca="1">IF(ROWS($1:23)&gt;COUNT(Dong1),"",OFFSET(TH!F$1,SMALL(Dong1,ROWS($1:23)),))</f>
        <v>Vật liệu điện</v>
      </c>
      <c r="F36" s="181" t="str">
        <f ca="1">IF(ROWS($1:23)&gt;COUNT(Dong1),"",IF(OFFSET(TH!M$1,SMALL(Dong1,ROWS($1:23)),)="1111",OFFSET(TH!L$1,SMALL(Dong1,ROWS($1:23)),),OFFSET(TH!M$1,SMALL(Dong1,ROWS($1:23)),)))</f>
        <v>2412</v>
      </c>
      <c r="G36" s="182">
        <f ca="1">IF(ROWS($1:23)&gt;COUNT(Dong1),"",IF(OFFSET(TH!L$1,SMALL(Dong1,ROWS($1:23)),)="1111",OFFSET(TH!K$1,SMALL(Dong1,ROWS($1:23)),),0))</f>
        <v>0</v>
      </c>
      <c r="H36" s="180">
        <f ca="1">IF(ROWS($1:23)&gt;COUNT(Dong1),"",IF(OFFSET(TH!M$1,SMALL(Dong1,ROWS($1:23)),)="1111",OFFSET(TH!K$1,SMALL(Dong1,ROWS($1:23)),),0))</f>
        <v>2589000</v>
      </c>
      <c r="I36" s="178">
        <f t="shared" ca="1" si="1"/>
        <v>1587268415</v>
      </c>
      <c r="J36" s="183"/>
    </row>
    <row r="37" spans="1:10" ht="19.5" customHeight="1">
      <c r="A37" s="177">
        <f ca="1">IF(ROWS($1:24)&gt;COUNT(Dong1),"",OFFSET(TH!C$1,SMALL(Dong1,ROWS($1:24)),))</f>
        <v>42390</v>
      </c>
      <c r="B37" s="177">
        <f ca="1">IF(ROWS($1:24)&gt;COUNT(Dong1),"",OFFSET(TH!E$1,SMALL(Dong1,ROWS($1:24)),))</f>
        <v>42343</v>
      </c>
      <c r="C37" s="178" t="str">
        <f ca="1">IF(ROWS($1:24)&gt;COUNT(Dong1),"",IF(OFFSET(TH!L$1,SMALL(Dong1,ROWS($1:24)),)="1111",OFFSET(TH!D$1,SMALL(Dong1,ROWS($1:24)),),""))</f>
        <v/>
      </c>
      <c r="D37" s="179" t="str">
        <f ca="1">IF(ROWS($1:24)&gt;COUNT(Dong1),"",IF(OFFSET(TH!M$1,SMALL(Dong1,ROWS($1:24)),)="1111",OFFSET(TH!D$1,SMALL(Dong1,ROWS($1:24)),),""))</f>
        <v>C14</v>
      </c>
      <c r="E37" s="453" t="str">
        <f ca="1">IF(ROWS($1:24)&gt;COUNT(Dong1),"",OFFSET(TH!F$1,SMALL(Dong1,ROWS($1:24)),))</f>
        <v>Thép không gỉ</v>
      </c>
      <c r="F37" s="181" t="str">
        <f ca="1">IF(ROWS($1:24)&gt;COUNT(Dong1),"",IF(OFFSET(TH!M$1,SMALL(Dong1,ROWS($1:24)),)="1111",OFFSET(TH!L$1,SMALL(Dong1,ROWS($1:24)),),OFFSET(TH!M$1,SMALL(Dong1,ROWS($1:24)),)))</f>
        <v>2412</v>
      </c>
      <c r="G37" s="182">
        <f ca="1">IF(ROWS($1:24)&gt;COUNT(Dong1),"",IF(OFFSET(TH!L$1,SMALL(Dong1,ROWS($1:24)),)="1111",OFFSET(TH!K$1,SMALL(Dong1,ROWS($1:24)),),0))</f>
        <v>0</v>
      </c>
      <c r="H37" s="180">
        <f ca="1">IF(ROWS($1:24)&gt;COUNT(Dong1),"",IF(OFFSET(TH!M$1,SMALL(Dong1,ROWS($1:24)),)="1111",OFFSET(TH!K$1,SMALL(Dong1,ROWS($1:24)),),0))</f>
        <v>13804000</v>
      </c>
      <c r="I37" s="178">
        <f t="shared" ca="1" si="1"/>
        <v>1573464415</v>
      </c>
      <c r="J37" s="183"/>
    </row>
    <row r="38" spans="1:10" ht="19.5" customHeight="1">
      <c r="A38" s="177">
        <f ca="1">IF(ROWS($1:25)&gt;COUNT(Dong1),"",OFFSET(TH!C$1,SMALL(Dong1,ROWS($1:25)),))</f>
        <v>42390</v>
      </c>
      <c r="B38" s="177">
        <f ca="1">IF(ROWS($1:25)&gt;COUNT(Dong1),"",OFFSET(TH!E$1,SMALL(Dong1,ROWS($1:25)),))</f>
        <v>42343</v>
      </c>
      <c r="C38" s="178" t="str">
        <f ca="1">IF(ROWS($1:25)&gt;COUNT(Dong1),"",IF(OFFSET(TH!L$1,SMALL(Dong1,ROWS($1:25)),)="1111",OFFSET(TH!D$1,SMALL(Dong1,ROWS($1:25)),),""))</f>
        <v/>
      </c>
      <c r="D38" s="179" t="str">
        <f ca="1">IF(ROWS($1:25)&gt;COUNT(Dong1),"",IF(OFFSET(TH!M$1,SMALL(Dong1,ROWS($1:25)),)="1111",OFFSET(TH!D$1,SMALL(Dong1,ROWS($1:25)),),""))</f>
        <v>C14</v>
      </c>
      <c r="E38" s="453" t="str">
        <f ca="1">IF(ROWS($1:25)&gt;COUNT(Dong1),"",OFFSET(TH!F$1,SMALL(Dong1,ROWS($1:25)),))</f>
        <v>VAT Thép không gỉ</v>
      </c>
      <c r="F38" s="181" t="str">
        <f ca="1">IF(ROWS($1:25)&gt;COUNT(Dong1),"",IF(OFFSET(TH!M$1,SMALL(Dong1,ROWS($1:25)),)="1111",OFFSET(TH!L$1,SMALL(Dong1,ROWS($1:25)),),OFFSET(TH!M$1,SMALL(Dong1,ROWS($1:25)),)))</f>
        <v>1331</v>
      </c>
      <c r="G38" s="182">
        <f ca="1">IF(ROWS($1:25)&gt;COUNT(Dong1),"",IF(OFFSET(TH!L$1,SMALL(Dong1,ROWS($1:25)),)="1111",OFFSET(TH!K$1,SMALL(Dong1,ROWS($1:25)),),0))</f>
        <v>0</v>
      </c>
      <c r="H38" s="180">
        <f ca="1">IF(ROWS($1:25)&gt;COUNT(Dong1),"",IF(OFFSET(TH!M$1,SMALL(Dong1,ROWS($1:25)),)="1111",OFFSET(TH!K$1,SMALL(Dong1,ROWS($1:25)),),0))</f>
        <v>1380400</v>
      </c>
      <c r="I38" s="178">
        <f t="shared" ca="1" si="1"/>
        <v>1572084015</v>
      </c>
      <c r="J38" s="183"/>
    </row>
    <row r="39" spans="1:10" ht="19.5" customHeight="1">
      <c r="A39" s="177">
        <f ca="1">IF(ROWS($1:26)&gt;COUNT(Dong1),"",OFFSET(TH!C$1,SMALL(Dong1,ROWS($1:26)),))</f>
        <v>42390</v>
      </c>
      <c r="B39" s="177">
        <f ca="1">IF(ROWS($1:26)&gt;COUNT(Dong1),"",OFFSET(TH!E$1,SMALL(Dong1,ROWS($1:26)),))</f>
        <v>42390</v>
      </c>
      <c r="C39" s="178" t="str">
        <f ca="1">IF(ROWS($1:26)&gt;COUNT(Dong1),"",IF(OFFSET(TH!L$1,SMALL(Dong1,ROWS($1:26)),)="1111",OFFSET(TH!D$1,SMALL(Dong1,ROWS($1:26)),),""))</f>
        <v/>
      </c>
      <c r="D39" s="179" t="str">
        <f ca="1">IF(ROWS($1:26)&gt;COUNT(Dong1),"",IF(OFFSET(TH!M$1,SMALL(Dong1,ROWS($1:26)),)="1111",OFFSET(TH!D$1,SMALL(Dong1,ROWS($1:26)),),""))</f>
        <v>C15</v>
      </c>
      <c r="E39" s="453" t="str">
        <f ca="1">IF(ROWS($1:26)&gt;COUNT(Dong1),"",OFFSET(TH!F$1,SMALL(Dong1,ROWS($1:26)),))</f>
        <v>Vật liệu điện</v>
      </c>
      <c r="F39" s="181" t="str">
        <f ca="1">IF(ROWS($1:26)&gt;COUNT(Dong1),"",IF(OFFSET(TH!M$1,SMALL(Dong1,ROWS($1:26)),)="1111",OFFSET(TH!L$1,SMALL(Dong1,ROWS($1:26)),),OFFSET(TH!M$1,SMALL(Dong1,ROWS($1:26)),)))</f>
        <v>2412</v>
      </c>
      <c r="G39" s="182">
        <f ca="1">IF(ROWS($1:26)&gt;COUNT(Dong1),"",IF(OFFSET(TH!L$1,SMALL(Dong1,ROWS($1:26)),)="1111",OFFSET(TH!K$1,SMALL(Dong1,ROWS($1:26)),),0))</f>
        <v>0</v>
      </c>
      <c r="H39" s="180">
        <f ca="1">IF(ROWS($1:26)&gt;COUNT(Dong1),"",IF(OFFSET(TH!M$1,SMALL(Dong1,ROWS($1:26)),)="1111",OFFSET(TH!K$1,SMALL(Dong1,ROWS($1:26)),),0))</f>
        <v>2303000</v>
      </c>
      <c r="I39" s="178">
        <f t="shared" ca="1" si="1"/>
        <v>1569781015</v>
      </c>
      <c r="J39" s="183"/>
    </row>
    <row r="40" spans="1:10" ht="19.5" customHeight="1">
      <c r="A40" s="177">
        <f ca="1">IF(ROWS($1:27)&gt;COUNT(Dong1),"",OFFSET(TH!C$1,SMALL(Dong1,ROWS($1:27)),))</f>
        <v>42390</v>
      </c>
      <c r="B40" s="177">
        <f ca="1">IF(ROWS($1:27)&gt;COUNT(Dong1),"",OFFSET(TH!E$1,SMALL(Dong1,ROWS($1:27)),))</f>
        <v>42390</v>
      </c>
      <c r="C40" s="178" t="str">
        <f ca="1">IF(ROWS($1:27)&gt;COUNT(Dong1),"",IF(OFFSET(TH!L$1,SMALL(Dong1,ROWS($1:27)),)="1111",OFFSET(TH!D$1,SMALL(Dong1,ROWS($1:27)),),""))</f>
        <v/>
      </c>
      <c r="D40" s="179" t="str">
        <f ca="1">IF(ROWS($1:27)&gt;COUNT(Dong1),"",IF(OFFSET(TH!M$1,SMALL(Dong1,ROWS($1:27)),)="1111",OFFSET(TH!D$1,SMALL(Dong1,ROWS($1:27)),),""))</f>
        <v>C16</v>
      </c>
      <c r="E40" s="453" t="str">
        <f ca="1">IF(ROWS($1:27)&gt;COUNT(Dong1),"",OFFSET(TH!F$1,SMALL(Dong1,ROWS($1:27)),))</f>
        <v>Tiền nước tháng 1/2016</v>
      </c>
      <c r="F40" s="181" t="str">
        <f ca="1">IF(ROWS($1:27)&gt;COUNT(Dong1),"",IF(OFFSET(TH!M$1,SMALL(Dong1,ROWS($1:27)),)="1111",OFFSET(TH!L$1,SMALL(Dong1,ROWS($1:27)),),OFFSET(TH!M$1,SMALL(Dong1,ROWS($1:27)),)))</f>
        <v>642</v>
      </c>
      <c r="G40" s="182">
        <f ca="1">IF(ROWS($1:27)&gt;COUNT(Dong1),"",IF(OFFSET(TH!L$1,SMALL(Dong1,ROWS($1:27)),)="1111",OFFSET(TH!K$1,SMALL(Dong1,ROWS($1:27)),),0))</f>
        <v>0</v>
      </c>
      <c r="H40" s="180">
        <f ca="1">IF(ROWS($1:27)&gt;COUNT(Dong1),"",IF(OFFSET(TH!M$1,SMALL(Dong1,ROWS($1:27)),)="1111",OFFSET(TH!K$1,SMALL(Dong1,ROWS($1:27)),),0))</f>
        <v>7333400</v>
      </c>
      <c r="I40" s="178">
        <f t="shared" ca="1" si="1"/>
        <v>1562447615</v>
      </c>
      <c r="J40" s="183"/>
    </row>
    <row r="41" spans="1:10" ht="19.5" customHeight="1">
      <c r="A41" s="177">
        <f ca="1">IF(ROWS($1:28)&gt;COUNT(Dong1),"",OFFSET(TH!C$1,SMALL(Dong1,ROWS($1:28)),))</f>
        <v>42390</v>
      </c>
      <c r="B41" s="177">
        <f ca="1">IF(ROWS($1:28)&gt;COUNT(Dong1),"",OFFSET(TH!E$1,SMALL(Dong1,ROWS($1:28)),))</f>
        <v>42390</v>
      </c>
      <c r="C41" s="178" t="str">
        <f ca="1">IF(ROWS($1:28)&gt;COUNT(Dong1),"",IF(OFFSET(TH!L$1,SMALL(Dong1,ROWS($1:28)),)="1111",OFFSET(TH!D$1,SMALL(Dong1,ROWS($1:28)),),""))</f>
        <v/>
      </c>
      <c r="D41" s="179" t="str">
        <f ca="1">IF(ROWS($1:28)&gt;COUNT(Dong1),"",IF(OFFSET(TH!M$1,SMALL(Dong1,ROWS($1:28)),)="1111",OFFSET(TH!D$1,SMALL(Dong1,ROWS($1:28)),),""))</f>
        <v>C16</v>
      </c>
      <c r="E41" s="453" t="str">
        <f ca="1">IF(ROWS($1:28)&gt;COUNT(Dong1),"",OFFSET(TH!F$1,SMALL(Dong1,ROWS($1:28)),))</f>
        <v>VAT Tiền nước tháng 1/2016</v>
      </c>
      <c r="F41" s="181" t="str">
        <f ca="1">IF(ROWS($1:28)&gt;COUNT(Dong1),"",IF(OFFSET(TH!M$1,SMALL(Dong1,ROWS($1:28)),)="1111",OFFSET(TH!L$1,SMALL(Dong1,ROWS($1:28)),),OFFSET(TH!M$1,SMALL(Dong1,ROWS($1:28)),)))</f>
        <v>1331</v>
      </c>
      <c r="G41" s="182">
        <f ca="1">IF(ROWS($1:28)&gt;COUNT(Dong1),"",IF(OFFSET(TH!L$1,SMALL(Dong1,ROWS($1:28)),)="1111",OFFSET(TH!K$1,SMALL(Dong1,ROWS($1:28)),),0))</f>
        <v>0</v>
      </c>
      <c r="H41" s="180">
        <f ca="1">IF(ROWS($1:28)&gt;COUNT(Dong1),"",IF(OFFSET(TH!M$1,SMALL(Dong1,ROWS($1:28)),)="1111",OFFSET(TH!K$1,SMALL(Dong1,ROWS($1:28)),),0))</f>
        <v>366670</v>
      </c>
      <c r="I41" s="178">
        <f t="shared" ca="1" si="1"/>
        <v>1562080945</v>
      </c>
      <c r="J41" s="183"/>
    </row>
    <row r="42" spans="1:10" ht="19.5" customHeight="1">
      <c r="A42" s="177">
        <f ca="1">IF(ROWS($1:29)&gt;COUNT(Dong1),"",OFFSET(TH!C$1,SMALL(Dong1,ROWS($1:29)),))</f>
        <v>42391</v>
      </c>
      <c r="B42" s="177">
        <f ca="1">IF(ROWS($1:29)&gt;COUNT(Dong1),"",OFFSET(TH!E$1,SMALL(Dong1,ROWS($1:29)),))</f>
        <v>42391</v>
      </c>
      <c r="C42" s="178" t="str">
        <f ca="1">IF(ROWS($1:29)&gt;COUNT(Dong1),"",IF(OFFSET(TH!L$1,SMALL(Dong1,ROWS($1:29)),)="1111",OFFSET(TH!D$1,SMALL(Dong1,ROWS($1:29)),),""))</f>
        <v/>
      </c>
      <c r="D42" s="179" t="str">
        <f ca="1">IF(ROWS($1:29)&gt;COUNT(Dong1),"",IF(OFFSET(TH!M$1,SMALL(Dong1,ROWS($1:29)),)="1111",OFFSET(TH!D$1,SMALL(Dong1,ROWS($1:29)),),""))</f>
        <v>C17</v>
      </c>
      <c r="E42" s="453" t="str">
        <f ca="1">IF(ROWS($1:29)&gt;COUNT(Dong1),"",OFFSET(TH!F$1,SMALL(Dong1,ROWS($1:29)),))</f>
        <v>Q4 - Nộp tiền mặt</v>
      </c>
      <c r="F42" s="181" t="str">
        <f ca="1">IF(ROWS($1:29)&gt;COUNT(Dong1),"",IF(OFFSET(TH!M$1,SMALL(Dong1,ROWS($1:29)),)="1111",OFFSET(TH!L$1,SMALL(Dong1,ROWS($1:29)),),OFFSET(TH!M$1,SMALL(Dong1,ROWS($1:29)),)))</f>
        <v>1121</v>
      </c>
      <c r="G42" s="182">
        <f ca="1">IF(ROWS($1:29)&gt;COUNT(Dong1),"",IF(OFFSET(TH!L$1,SMALL(Dong1,ROWS($1:29)),)="1111",OFFSET(TH!K$1,SMALL(Dong1,ROWS($1:29)),),0))</f>
        <v>0</v>
      </c>
      <c r="H42" s="180">
        <f ca="1">IF(ROWS($1:29)&gt;COUNT(Dong1),"",IF(OFFSET(TH!M$1,SMALL(Dong1,ROWS($1:29)),)="1111",OFFSET(TH!K$1,SMALL(Dong1,ROWS($1:29)),),0))</f>
        <v>170000000</v>
      </c>
      <c r="I42" s="178">
        <f t="shared" ca="1" si="1"/>
        <v>1392080945</v>
      </c>
      <c r="J42" s="183"/>
    </row>
    <row r="43" spans="1:10" ht="19.5" customHeight="1">
      <c r="A43" s="177">
        <f ca="1">IF(ROWS($1:30)&gt;COUNT(Dong1),"",OFFSET(TH!C$1,SMALL(Dong1,ROWS($1:30)),))</f>
        <v>42391</v>
      </c>
      <c r="B43" s="177">
        <f ca="1">IF(ROWS($1:30)&gt;COUNT(Dong1),"",OFFSET(TH!E$1,SMALL(Dong1,ROWS($1:30)),))</f>
        <v>42391</v>
      </c>
      <c r="C43" s="178" t="str">
        <f ca="1">IF(ROWS($1:30)&gt;COUNT(Dong1),"",IF(OFFSET(TH!L$1,SMALL(Dong1,ROWS($1:30)),)="1111",OFFSET(TH!D$1,SMALL(Dong1,ROWS($1:30)),),""))</f>
        <v/>
      </c>
      <c r="D43" s="179" t="str">
        <f ca="1">IF(ROWS($1:30)&gt;COUNT(Dong1),"",IF(OFFSET(TH!M$1,SMALL(Dong1,ROWS($1:30)),)="1111",OFFSET(TH!D$1,SMALL(Dong1,ROWS($1:30)),),""))</f>
        <v>C18</v>
      </c>
      <c r="E43" s="453" t="str">
        <f ca="1">IF(ROWS($1:30)&gt;COUNT(Dong1),"",OFFSET(TH!F$1,SMALL(Dong1,ROWS($1:30)),))</f>
        <v>Vật liệu hệ thống nước</v>
      </c>
      <c r="F43" s="181" t="str">
        <f ca="1">IF(ROWS($1:30)&gt;COUNT(Dong1),"",IF(OFFSET(TH!M$1,SMALL(Dong1,ROWS($1:30)),)="1111",OFFSET(TH!L$1,SMALL(Dong1,ROWS($1:30)),),OFFSET(TH!M$1,SMALL(Dong1,ROWS($1:30)),)))</f>
        <v>2412</v>
      </c>
      <c r="G43" s="182">
        <f ca="1">IF(ROWS($1:30)&gt;COUNT(Dong1),"",IF(OFFSET(TH!L$1,SMALL(Dong1,ROWS($1:30)),)="1111",OFFSET(TH!K$1,SMALL(Dong1,ROWS($1:30)),),0))</f>
        <v>0</v>
      </c>
      <c r="H43" s="180">
        <f ca="1">IF(ROWS($1:30)&gt;COUNT(Dong1),"",IF(OFFSET(TH!M$1,SMALL(Dong1,ROWS($1:30)),)="1111",OFFSET(TH!K$1,SMALL(Dong1,ROWS($1:30)),),0))</f>
        <v>3195000</v>
      </c>
      <c r="I43" s="178">
        <f t="shared" ca="1" si="1"/>
        <v>1388885945</v>
      </c>
      <c r="J43" s="183"/>
    </row>
    <row r="44" spans="1:10" ht="19.5" customHeight="1">
      <c r="A44" s="177">
        <f ca="1">IF(ROWS($1:31)&gt;COUNT(Dong1),"",OFFSET(TH!C$1,SMALL(Dong1,ROWS($1:31)),))</f>
        <v>42392</v>
      </c>
      <c r="B44" s="177">
        <f ca="1">IF(ROWS($1:31)&gt;COUNT(Dong1),"",OFFSET(TH!E$1,SMALL(Dong1,ROWS($1:31)),))</f>
        <v>42392</v>
      </c>
      <c r="C44" s="178" t="str">
        <f ca="1">IF(ROWS($1:31)&gt;COUNT(Dong1),"",IF(OFFSET(TH!L$1,SMALL(Dong1,ROWS($1:31)),)="1111",OFFSET(TH!D$1,SMALL(Dong1,ROWS($1:31)),),""))</f>
        <v/>
      </c>
      <c r="D44" s="179" t="str">
        <f ca="1">IF(ROWS($1:31)&gt;COUNT(Dong1),"",IF(OFFSET(TH!M$1,SMALL(Dong1,ROWS($1:31)),)="1111",OFFSET(TH!D$1,SMALL(Dong1,ROWS($1:31)),),""))</f>
        <v>C19</v>
      </c>
      <c r="E44" s="453" t="str">
        <f ca="1">IF(ROWS($1:31)&gt;COUNT(Dong1),"",OFFSET(TH!F$1,SMALL(Dong1,ROWS($1:31)),))</f>
        <v>Máy nén Sanyo 15HP</v>
      </c>
      <c r="F44" s="181" t="str">
        <f ca="1">IF(ROWS($1:31)&gt;COUNT(Dong1),"",IF(OFFSET(TH!M$1,SMALL(Dong1,ROWS($1:31)),)="1111",OFFSET(TH!L$1,SMALL(Dong1,ROWS($1:31)),),OFFSET(TH!M$1,SMALL(Dong1,ROWS($1:31)),)))</f>
        <v>2412</v>
      </c>
      <c r="G44" s="182">
        <f ca="1">IF(ROWS($1:31)&gt;COUNT(Dong1),"",IF(OFFSET(TH!L$1,SMALL(Dong1,ROWS($1:31)),)="1111",OFFSET(TH!K$1,SMALL(Dong1,ROWS($1:31)),),0))</f>
        <v>0</v>
      </c>
      <c r="H44" s="180">
        <f ca="1">IF(ROWS($1:31)&gt;COUNT(Dong1),"",IF(OFFSET(TH!M$1,SMALL(Dong1,ROWS($1:31)),)="1111",OFFSET(TH!K$1,SMALL(Dong1,ROWS($1:31)),),0))</f>
        <v>12000000</v>
      </c>
      <c r="I44" s="178">
        <f t="shared" ca="1" si="1"/>
        <v>1376885945</v>
      </c>
      <c r="J44" s="183"/>
    </row>
    <row r="45" spans="1:10" ht="19.5" customHeight="1">
      <c r="A45" s="177">
        <f ca="1">IF(ROWS($1:32)&gt;COUNT(Dong1),"",OFFSET(TH!C$1,SMALL(Dong1,ROWS($1:32)),))</f>
        <v>42392</v>
      </c>
      <c r="B45" s="177">
        <f ca="1">IF(ROWS($1:32)&gt;COUNT(Dong1),"",OFFSET(TH!E$1,SMALL(Dong1,ROWS($1:32)),))</f>
        <v>42392</v>
      </c>
      <c r="C45" s="178" t="str">
        <f ca="1">IF(ROWS($1:32)&gt;COUNT(Dong1),"",IF(OFFSET(TH!L$1,SMALL(Dong1,ROWS($1:32)),)="1111",OFFSET(TH!D$1,SMALL(Dong1,ROWS($1:32)),),""))</f>
        <v/>
      </c>
      <c r="D45" s="179" t="str">
        <f ca="1">IF(ROWS($1:32)&gt;COUNT(Dong1),"",IF(OFFSET(TH!M$1,SMALL(Dong1,ROWS($1:32)),)="1111",OFFSET(TH!D$1,SMALL(Dong1,ROWS($1:32)),),""))</f>
        <v>C20</v>
      </c>
      <c r="E45" s="453" t="str">
        <f ca="1">IF(ROWS($1:32)&gt;COUNT(Dong1),"",OFFSET(TH!F$1,SMALL(Dong1,ROWS($1:32)),))</f>
        <v>Vật liệu điện</v>
      </c>
      <c r="F45" s="181" t="str">
        <f ca="1">IF(ROWS($1:32)&gt;COUNT(Dong1),"",IF(OFFSET(TH!M$1,SMALL(Dong1,ROWS($1:32)),)="1111",OFFSET(TH!L$1,SMALL(Dong1,ROWS($1:32)),),OFFSET(TH!M$1,SMALL(Dong1,ROWS($1:32)),)))</f>
        <v>2412</v>
      </c>
      <c r="G45" s="182">
        <f ca="1">IF(ROWS($1:32)&gt;COUNT(Dong1),"",IF(OFFSET(TH!L$1,SMALL(Dong1,ROWS($1:32)),)="1111",OFFSET(TH!K$1,SMALL(Dong1,ROWS($1:32)),),0))</f>
        <v>0</v>
      </c>
      <c r="H45" s="180">
        <f ca="1">IF(ROWS($1:32)&gt;COUNT(Dong1),"",IF(OFFSET(TH!M$1,SMALL(Dong1,ROWS($1:32)),)="1111",OFFSET(TH!K$1,SMALL(Dong1,ROWS($1:32)),),0))</f>
        <v>2080000</v>
      </c>
      <c r="I45" s="178">
        <f t="shared" ca="1" si="1"/>
        <v>1374805945</v>
      </c>
      <c r="J45" s="183"/>
    </row>
    <row r="46" spans="1:10" ht="19.5" customHeight="1">
      <c r="A46" s="177">
        <f ca="1">IF(ROWS($1:33)&gt;COUNT(Dong1),"",OFFSET(TH!C$1,SMALL(Dong1,ROWS($1:33)),))</f>
        <v>42395</v>
      </c>
      <c r="B46" s="177">
        <f ca="1">IF(ROWS($1:33)&gt;COUNT(Dong1),"",OFFSET(TH!E$1,SMALL(Dong1,ROWS($1:33)),))</f>
        <v>42395</v>
      </c>
      <c r="C46" s="178" t="str">
        <f ca="1">IF(ROWS($1:33)&gt;COUNT(Dong1),"",IF(OFFSET(TH!L$1,SMALL(Dong1,ROWS($1:33)),)="1111",OFFSET(TH!D$1,SMALL(Dong1,ROWS($1:33)),),""))</f>
        <v/>
      </c>
      <c r="D46" s="179" t="str">
        <f ca="1">IF(ROWS($1:33)&gt;COUNT(Dong1),"",IF(OFFSET(TH!M$1,SMALL(Dong1,ROWS($1:33)),)="1111",OFFSET(TH!D$1,SMALL(Dong1,ROWS($1:33)),),""))</f>
        <v>C21</v>
      </c>
      <c r="E46" s="453" t="str">
        <f ca="1">IF(ROWS($1:33)&gt;COUNT(Dong1),"",OFFSET(TH!F$1,SMALL(Dong1,ROWS($1:33)),))</f>
        <v>Nộp phí BVMT - Quý IV/2015</v>
      </c>
      <c r="F46" s="181" t="str">
        <f ca="1">IF(ROWS($1:33)&gt;COUNT(Dong1),"",IF(OFFSET(TH!M$1,SMALL(Dong1,ROWS($1:33)),)="1111",OFFSET(TH!L$1,SMALL(Dong1,ROWS($1:33)),),OFFSET(TH!M$1,SMALL(Dong1,ROWS($1:33)),)))</f>
        <v>2412</v>
      </c>
      <c r="G46" s="182">
        <f ca="1">IF(ROWS($1:33)&gt;COUNT(Dong1),"",IF(OFFSET(TH!L$1,SMALL(Dong1,ROWS($1:33)),)="1111",OFFSET(TH!K$1,SMALL(Dong1,ROWS($1:33)),),0))</f>
        <v>0</v>
      </c>
      <c r="H46" s="180">
        <f ca="1">IF(ROWS($1:33)&gt;COUNT(Dong1),"",IF(OFFSET(TH!M$1,SMALL(Dong1,ROWS($1:33)),)="1111",OFFSET(TH!K$1,SMALL(Dong1,ROWS($1:33)),),0))</f>
        <v>449822</v>
      </c>
      <c r="I46" s="178">
        <f t="shared" ca="1" si="1"/>
        <v>1374356123</v>
      </c>
      <c r="J46" s="183"/>
    </row>
    <row r="47" spans="1:10" ht="19.5" customHeight="1">
      <c r="A47" s="177">
        <f ca="1">IF(ROWS($1:34)&gt;COUNT(Dong1),"",OFFSET(TH!C$1,SMALL(Dong1,ROWS($1:34)),))</f>
        <v>42396</v>
      </c>
      <c r="B47" s="177">
        <f ca="1">IF(ROWS($1:34)&gt;COUNT(Dong1),"",OFFSET(TH!E$1,SMALL(Dong1,ROWS($1:34)),))</f>
        <v>42396</v>
      </c>
      <c r="C47" s="178" t="str">
        <f ca="1">IF(ROWS($1:34)&gt;COUNT(Dong1),"",IF(OFFSET(TH!L$1,SMALL(Dong1,ROWS($1:34)),)="1111",OFFSET(TH!D$1,SMALL(Dong1,ROWS($1:34)),),""))</f>
        <v/>
      </c>
      <c r="D47" s="179" t="str">
        <f ca="1">IF(ROWS($1:34)&gt;COUNT(Dong1),"",IF(OFFSET(TH!M$1,SMALL(Dong1,ROWS($1:34)),)="1111",OFFSET(TH!D$1,SMALL(Dong1,ROWS($1:34)),),""))</f>
        <v>C22</v>
      </c>
      <c r="E47" s="453" t="str">
        <f ca="1">IF(ROWS($1:34)&gt;COUNT(Dong1),"",OFFSET(TH!F$1,SMALL(Dong1,ROWS($1:34)),))</f>
        <v>Máy nén Sanyo 20HP</v>
      </c>
      <c r="F47" s="181" t="str">
        <f ca="1">IF(ROWS($1:34)&gt;COUNT(Dong1),"",IF(OFFSET(TH!M$1,SMALL(Dong1,ROWS($1:34)),)="1111",OFFSET(TH!L$1,SMALL(Dong1,ROWS($1:34)),),OFFSET(TH!M$1,SMALL(Dong1,ROWS($1:34)),)))</f>
        <v>2412</v>
      </c>
      <c r="G47" s="182">
        <f ca="1">IF(ROWS($1:34)&gt;COUNT(Dong1),"",IF(OFFSET(TH!L$1,SMALL(Dong1,ROWS($1:34)),)="1111",OFFSET(TH!K$1,SMALL(Dong1,ROWS($1:34)),),0))</f>
        <v>0</v>
      </c>
      <c r="H47" s="180">
        <f ca="1">IF(ROWS($1:34)&gt;COUNT(Dong1),"",IF(OFFSET(TH!M$1,SMALL(Dong1,ROWS($1:34)),)="1111",OFFSET(TH!K$1,SMALL(Dong1,ROWS($1:34)),),0))</f>
        <v>15000000</v>
      </c>
      <c r="I47" s="178">
        <f t="shared" ca="1" si="1"/>
        <v>1359356123</v>
      </c>
      <c r="J47" s="183"/>
    </row>
    <row r="48" spans="1:10" ht="19.5" customHeight="1">
      <c r="A48" s="177">
        <f ca="1">IF(ROWS($1:35)&gt;COUNT(Dong1),"",OFFSET(TH!C$1,SMALL(Dong1,ROWS($1:35)),))</f>
        <v>42398</v>
      </c>
      <c r="B48" s="177">
        <f ca="1">IF(ROWS($1:35)&gt;COUNT(Dong1),"",OFFSET(TH!E$1,SMALL(Dong1,ROWS($1:35)),))</f>
        <v>42398</v>
      </c>
      <c r="C48" s="178" t="str">
        <f ca="1">IF(ROWS($1:35)&gt;COUNT(Dong1),"",IF(OFFSET(TH!L$1,SMALL(Dong1,ROWS($1:35)),)="1111",OFFSET(TH!D$1,SMALL(Dong1,ROWS($1:35)),),""))</f>
        <v/>
      </c>
      <c r="D48" s="179" t="str">
        <f ca="1">IF(ROWS($1:35)&gt;COUNT(Dong1),"",IF(OFFSET(TH!M$1,SMALL(Dong1,ROWS($1:35)),)="1111",OFFSET(TH!D$1,SMALL(Dong1,ROWS($1:35)),),""))</f>
        <v>C23</v>
      </c>
      <c r="E48" s="453" t="str">
        <f ca="1">IF(ROWS($1:35)&gt;COUNT(Dong1),"",OFFSET(TH!F$1,SMALL(Dong1,ROWS($1:35)),))</f>
        <v>Q4 - Nộp tiền mặt</v>
      </c>
      <c r="F48" s="181" t="str">
        <f ca="1">IF(ROWS($1:35)&gt;COUNT(Dong1),"",IF(OFFSET(TH!M$1,SMALL(Dong1,ROWS($1:35)),)="1111",OFFSET(TH!L$1,SMALL(Dong1,ROWS($1:35)),),OFFSET(TH!M$1,SMALL(Dong1,ROWS($1:35)),)))</f>
        <v>1121</v>
      </c>
      <c r="G48" s="182">
        <f ca="1">IF(ROWS($1:35)&gt;COUNT(Dong1),"",IF(OFFSET(TH!L$1,SMALL(Dong1,ROWS($1:35)),)="1111",OFFSET(TH!K$1,SMALL(Dong1,ROWS($1:35)),),0))</f>
        <v>0</v>
      </c>
      <c r="H48" s="180">
        <f ca="1">IF(ROWS($1:35)&gt;COUNT(Dong1),"",IF(OFFSET(TH!M$1,SMALL(Dong1,ROWS($1:35)),)="1111",OFFSET(TH!K$1,SMALL(Dong1,ROWS($1:35)),),0))</f>
        <v>370000000</v>
      </c>
      <c r="I48" s="178">
        <f t="shared" ca="1" si="1"/>
        <v>989356123</v>
      </c>
      <c r="J48" s="183"/>
    </row>
    <row r="49" spans="1:10" ht="19.5" customHeight="1">
      <c r="A49" s="177">
        <f ca="1">IF(ROWS($1:36)&gt;COUNT(Dong1),"",OFFSET(TH!C$1,SMALL(Dong1,ROWS($1:36)),))</f>
        <v>42400</v>
      </c>
      <c r="B49" s="177">
        <f ca="1">IF(ROWS($1:36)&gt;COUNT(Dong1),"",OFFSET(TH!E$1,SMALL(Dong1,ROWS($1:36)),))</f>
        <v>42400</v>
      </c>
      <c r="C49" s="178" t="str">
        <f ca="1">IF(ROWS($1:36)&gt;COUNT(Dong1),"",IF(OFFSET(TH!L$1,SMALL(Dong1,ROWS($1:36)),)="1111",OFFSET(TH!D$1,SMALL(Dong1,ROWS($1:36)),),""))</f>
        <v/>
      </c>
      <c r="D49" s="179" t="str">
        <f ca="1">IF(ROWS($1:36)&gt;COUNT(Dong1),"",IF(OFFSET(TH!M$1,SMALL(Dong1,ROWS($1:36)),)="1111",OFFSET(TH!D$1,SMALL(Dong1,ROWS($1:36)),),""))</f>
        <v>C24</v>
      </c>
      <c r="E49" s="453" t="str">
        <f ca="1">IF(ROWS($1:36)&gt;COUNT(Dong1),"",OFFSET(TH!F$1,SMALL(Dong1,ROWS($1:36)),))</f>
        <v>Vận chuyển hàng hóa</v>
      </c>
      <c r="F49" s="181" t="str">
        <f ca="1">IF(ROWS($1:36)&gt;COUNT(Dong1),"",IF(OFFSET(TH!M$1,SMALL(Dong1,ROWS($1:36)),)="1111",OFFSET(TH!L$1,SMALL(Dong1,ROWS($1:36)),),OFFSET(TH!M$1,SMALL(Dong1,ROWS($1:36)),)))</f>
        <v>2412</v>
      </c>
      <c r="G49" s="182">
        <f ca="1">IF(ROWS($1:36)&gt;COUNT(Dong1),"",IF(OFFSET(TH!L$1,SMALL(Dong1,ROWS($1:36)),)="1111",OFFSET(TH!K$1,SMALL(Dong1,ROWS($1:36)),),0))</f>
        <v>0</v>
      </c>
      <c r="H49" s="180">
        <f ca="1">IF(ROWS($1:36)&gt;COUNT(Dong1),"",IF(OFFSET(TH!M$1,SMALL(Dong1,ROWS($1:36)),)="1111",OFFSET(TH!K$1,SMALL(Dong1,ROWS($1:36)),),0))</f>
        <v>1454545</v>
      </c>
      <c r="I49" s="178">
        <f t="shared" ca="1" si="1"/>
        <v>987901578</v>
      </c>
      <c r="J49" s="183"/>
    </row>
    <row r="50" spans="1:10" ht="19.5" customHeight="1">
      <c r="A50" s="177">
        <f ca="1">IF(ROWS($1:37)&gt;COUNT(Dong1),"",OFFSET(TH!C$1,SMALL(Dong1,ROWS($1:37)),))</f>
        <v>42400</v>
      </c>
      <c r="B50" s="177">
        <f ca="1">IF(ROWS($1:37)&gt;COUNT(Dong1),"",OFFSET(TH!E$1,SMALL(Dong1,ROWS($1:37)),))</f>
        <v>42400</v>
      </c>
      <c r="C50" s="178" t="str">
        <f ca="1">IF(ROWS($1:37)&gt;COUNT(Dong1),"",IF(OFFSET(TH!L$1,SMALL(Dong1,ROWS($1:37)),)="1111",OFFSET(TH!D$1,SMALL(Dong1,ROWS($1:37)),),""))</f>
        <v/>
      </c>
      <c r="D50" s="179" t="str">
        <f ca="1">IF(ROWS($1:37)&gt;COUNT(Dong1),"",IF(OFFSET(TH!M$1,SMALL(Dong1,ROWS($1:37)),)="1111",OFFSET(TH!D$1,SMALL(Dong1,ROWS($1:37)),),""))</f>
        <v>C24</v>
      </c>
      <c r="E50" s="453" t="str">
        <f ca="1">IF(ROWS($1:37)&gt;COUNT(Dong1),"",OFFSET(TH!F$1,SMALL(Dong1,ROWS($1:37)),))</f>
        <v>VAT Vận chuyển hàng hóa</v>
      </c>
      <c r="F50" s="181" t="str">
        <f ca="1">IF(ROWS($1:37)&gt;COUNT(Dong1),"",IF(OFFSET(TH!M$1,SMALL(Dong1,ROWS($1:37)),)="1111",OFFSET(TH!L$1,SMALL(Dong1,ROWS($1:37)),),OFFSET(TH!M$1,SMALL(Dong1,ROWS($1:37)),)))</f>
        <v>1331</v>
      </c>
      <c r="G50" s="182">
        <f ca="1">IF(ROWS($1:37)&gt;COUNT(Dong1),"",IF(OFFSET(TH!L$1,SMALL(Dong1,ROWS($1:37)),)="1111",OFFSET(TH!K$1,SMALL(Dong1,ROWS($1:37)),),0))</f>
        <v>0</v>
      </c>
      <c r="H50" s="180">
        <f ca="1">IF(ROWS($1:37)&gt;COUNT(Dong1),"",IF(OFFSET(TH!M$1,SMALL(Dong1,ROWS($1:37)),)="1111",OFFSET(TH!K$1,SMALL(Dong1,ROWS($1:37)),),0))</f>
        <v>145455</v>
      </c>
      <c r="I50" s="178">
        <f t="shared" ca="1" si="1"/>
        <v>987756123</v>
      </c>
      <c r="J50" s="183"/>
    </row>
    <row r="51" spans="1:10" ht="19.5" customHeight="1">
      <c r="A51" s="177">
        <f ca="1">IF(ROWS($1:38)&gt;COUNT(Dong1),"",OFFSET(TH!C$1,SMALL(Dong1,ROWS($1:38)),))</f>
        <v>42401</v>
      </c>
      <c r="B51" s="177">
        <f ca="1">IF(ROWS($1:38)&gt;COUNT(Dong1),"",OFFSET(TH!E$1,SMALL(Dong1,ROWS($1:38)),))</f>
        <v>42401</v>
      </c>
      <c r="C51" s="178" t="str">
        <f ca="1">IF(ROWS($1:38)&gt;COUNT(Dong1),"",IF(OFFSET(TH!L$1,SMALL(Dong1,ROWS($1:38)),)="1111",OFFSET(TH!D$1,SMALL(Dong1,ROWS($1:38)),),""))</f>
        <v/>
      </c>
      <c r="D51" s="179" t="str">
        <f ca="1">IF(ROWS($1:38)&gt;COUNT(Dong1),"",IF(OFFSET(TH!M$1,SMALL(Dong1,ROWS($1:38)),)="1111",OFFSET(TH!D$1,SMALL(Dong1,ROWS($1:38)),),""))</f>
        <v>C25</v>
      </c>
      <c r="E51" s="453" t="str">
        <f ca="1">IF(ROWS($1:38)&gt;COUNT(Dong1),"",OFFSET(TH!F$1,SMALL(Dong1,ROWS($1:38)),))</f>
        <v>Vật liệu điện</v>
      </c>
      <c r="F51" s="181" t="str">
        <f ca="1">IF(ROWS($1:38)&gt;COUNT(Dong1),"",IF(OFFSET(TH!M$1,SMALL(Dong1,ROWS($1:38)),)="1111",OFFSET(TH!L$1,SMALL(Dong1,ROWS($1:38)),),OFFSET(TH!M$1,SMALL(Dong1,ROWS($1:38)),)))</f>
        <v>2412</v>
      </c>
      <c r="G51" s="182">
        <f ca="1">IF(ROWS($1:38)&gt;COUNT(Dong1),"",IF(OFFSET(TH!L$1,SMALL(Dong1,ROWS($1:38)),)="1111",OFFSET(TH!K$1,SMALL(Dong1,ROWS($1:38)),),0))</f>
        <v>0</v>
      </c>
      <c r="H51" s="180">
        <f ca="1">IF(ROWS($1:38)&gt;COUNT(Dong1),"",IF(OFFSET(TH!M$1,SMALL(Dong1,ROWS($1:38)),)="1111",OFFSET(TH!K$1,SMALL(Dong1,ROWS($1:38)),),0))</f>
        <v>3228000</v>
      </c>
      <c r="I51" s="178">
        <f t="shared" ca="1" si="1"/>
        <v>984528123</v>
      </c>
      <c r="J51" s="183"/>
    </row>
    <row r="52" spans="1:10" ht="19.5" customHeight="1">
      <c r="A52" s="177">
        <f ca="1">IF(ROWS($1:39)&gt;COUNT(Dong1),"",OFFSET(TH!C$1,SMALL(Dong1,ROWS($1:39)),))</f>
        <v>42403</v>
      </c>
      <c r="B52" s="177">
        <f ca="1">IF(ROWS($1:39)&gt;COUNT(Dong1),"",OFFSET(TH!E$1,SMALL(Dong1,ROWS($1:39)),))</f>
        <v>42403</v>
      </c>
      <c r="C52" s="178" t="str">
        <f ca="1">IF(ROWS($1:39)&gt;COUNT(Dong1),"",IF(OFFSET(TH!L$1,SMALL(Dong1,ROWS($1:39)),)="1111",OFFSET(TH!D$1,SMALL(Dong1,ROWS($1:39)),),""))</f>
        <v/>
      </c>
      <c r="D52" s="179" t="str">
        <f ca="1">IF(ROWS($1:39)&gt;COUNT(Dong1),"",IF(OFFSET(TH!M$1,SMALL(Dong1,ROWS($1:39)),)="1111",OFFSET(TH!D$1,SMALL(Dong1,ROWS($1:39)),),""))</f>
        <v>C26</v>
      </c>
      <c r="E52" s="453" t="str">
        <f ca="1">IF(ROWS($1:39)&gt;COUNT(Dong1),"",OFFSET(TH!F$1,SMALL(Dong1,ROWS($1:39)),))</f>
        <v>Q4 - Nộp tiền mặt</v>
      </c>
      <c r="F52" s="181" t="str">
        <f ca="1">IF(ROWS($1:39)&gt;COUNT(Dong1),"",IF(OFFSET(TH!M$1,SMALL(Dong1,ROWS($1:39)),)="1111",OFFSET(TH!L$1,SMALL(Dong1,ROWS($1:39)),),OFFSET(TH!M$1,SMALL(Dong1,ROWS($1:39)),)))</f>
        <v>1121</v>
      </c>
      <c r="G52" s="182">
        <f ca="1">IF(ROWS($1:39)&gt;COUNT(Dong1),"",IF(OFFSET(TH!L$1,SMALL(Dong1,ROWS($1:39)),)="1111",OFFSET(TH!K$1,SMALL(Dong1,ROWS($1:39)),),0))</f>
        <v>0</v>
      </c>
      <c r="H52" s="180">
        <f ca="1">IF(ROWS($1:39)&gt;COUNT(Dong1),"",IF(OFFSET(TH!M$1,SMALL(Dong1,ROWS($1:39)),)="1111",OFFSET(TH!K$1,SMALL(Dong1,ROWS($1:39)),),0))</f>
        <v>600000000</v>
      </c>
      <c r="I52" s="178">
        <f t="shared" ca="1" si="1"/>
        <v>384528123</v>
      </c>
      <c r="J52" s="183"/>
    </row>
    <row r="53" spans="1:10" ht="19.5" customHeight="1">
      <c r="A53" s="177">
        <f ca="1">IF(ROWS($1:40)&gt;COUNT(Dong1),"",OFFSET(TH!C$1,SMALL(Dong1,ROWS($1:40)),))</f>
        <v>42403</v>
      </c>
      <c r="B53" s="177">
        <f ca="1">IF(ROWS($1:40)&gt;COUNT(Dong1),"",OFFSET(TH!E$1,SMALL(Dong1,ROWS($1:40)),))</f>
        <v>42403</v>
      </c>
      <c r="C53" s="178" t="str">
        <f ca="1">IF(ROWS($1:40)&gt;COUNT(Dong1),"",IF(OFFSET(TH!L$1,SMALL(Dong1,ROWS($1:40)),)="1111",OFFSET(TH!D$1,SMALL(Dong1,ROWS($1:40)),),""))</f>
        <v>T02</v>
      </c>
      <c r="D53" s="179" t="str">
        <f ca="1">IF(ROWS($1:40)&gt;COUNT(Dong1),"",IF(OFFSET(TH!M$1,SMALL(Dong1,ROWS($1:40)),)="1111",OFFSET(TH!D$1,SMALL(Dong1,ROWS($1:40)),),""))</f>
        <v/>
      </c>
      <c r="E53" s="453" t="str">
        <f ca="1">IF(ROWS($1:40)&gt;COUNT(Dong1),"",OFFSET(TH!F$1,SMALL(Dong1,ROWS($1:40)),))</f>
        <v>Thu hoàn trả vốn mượn</v>
      </c>
      <c r="F53" s="181" t="str">
        <f ca="1">IF(ROWS($1:40)&gt;COUNT(Dong1),"",IF(OFFSET(TH!M$1,SMALL(Dong1,ROWS($1:40)),)="1111",OFFSET(TH!L$1,SMALL(Dong1,ROWS($1:40)),),OFFSET(TH!M$1,SMALL(Dong1,ROWS($1:40)),)))</f>
        <v>1388</v>
      </c>
      <c r="G53" s="182">
        <f ca="1">IF(ROWS($1:40)&gt;COUNT(Dong1),"",IF(OFFSET(TH!L$1,SMALL(Dong1,ROWS($1:40)),)="1111",OFFSET(TH!K$1,SMALL(Dong1,ROWS($1:40)),),0))</f>
        <v>110000000</v>
      </c>
      <c r="H53" s="180">
        <f ca="1">IF(ROWS($1:40)&gt;COUNT(Dong1),"",IF(OFFSET(TH!M$1,SMALL(Dong1,ROWS($1:40)),)="1111",OFFSET(TH!K$1,SMALL(Dong1,ROWS($1:40)),),0))</f>
        <v>0</v>
      </c>
      <c r="I53" s="178">
        <f t="shared" ca="1" si="1"/>
        <v>494528123</v>
      </c>
      <c r="J53" s="183"/>
    </row>
    <row r="54" spans="1:10" ht="19.5" customHeight="1">
      <c r="A54" s="177">
        <f ca="1">IF(ROWS($1:41)&gt;COUNT(Dong1),"",OFFSET(TH!C$1,SMALL(Dong1,ROWS($1:41)),))</f>
        <v>42410</v>
      </c>
      <c r="B54" s="177">
        <f ca="1">IF(ROWS($1:41)&gt;COUNT(Dong1),"",OFFSET(TH!E$1,SMALL(Dong1,ROWS($1:41)),))</f>
        <v>42410</v>
      </c>
      <c r="C54" s="178" t="str">
        <f ca="1">IF(ROWS($1:41)&gt;COUNT(Dong1),"",IF(OFFSET(TH!L$1,SMALL(Dong1,ROWS($1:41)),)="1111",OFFSET(TH!D$1,SMALL(Dong1,ROWS($1:41)),),""))</f>
        <v/>
      </c>
      <c r="D54" s="179" t="str">
        <f ca="1">IF(ROWS($1:41)&gt;COUNT(Dong1),"",IF(OFFSET(TH!M$1,SMALL(Dong1,ROWS($1:41)),)="1111",OFFSET(TH!D$1,SMALL(Dong1,ROWS($1:41)),),""))</f>
        <v>C27</v>
      </c>
      <c r="E54" s="453" t="str">
        <f ca="1">IF(ROWS($1:41)&gt;COUNT(Dong1),"",OFFSET(TH!F$1,SMALL(Dong1,ROWS($1:41)),))</f>
        <v>Phí dịch vụ bảo vệ T1/2016</v>
      </c>
      <c r="F54" s="181" t="str">
        <f ca="1">IF(ROWS($1:41)&gt;COUNT(Dong1),"",IF(OFFSET(TH!M$1,SMALL(Dong1,ROWS($1:41)),)="1111",OFFSET(TH!L$1,SMALL(Dong1,ROWS($1:41)),),OFFSET(TH!M$1,SMALL(Dong1,ROWS($1:41)),)))</f>
        <v>642</v>
      </c>
      <c r="G54" s="182">
        <f ca="1">IF(ROWS($1:41)&gt;COUNT(Dong1),"",IF(OFFSET(TH!L$1,SMALL(Dong1,ROWS($1:41)),)="1111",OFFSET(TH!K$1,SMALL(Dong1,ROWS($1:41)),),0))</f>
        <v>0</v>
      </c>
      <c r="H54" s="180">
        <f ca="1">IF(ROWS($1:41)&gt;COUNT(Dong1),"",IF(OFFSET(TH!M$1,SMALL(Dong1,ROWS($1:41)),)="1111",OFFSET(TH!K$1,SMALL(Dong1,ROWS($1:41)),),0))</f>
        <v>6818182</v>
      </c>
      <c r="I54" s="178">
        <f t="shared" ca="1" si="1"/>
        <v>487709941</v>
      </c>
      <c r="J54" s="183"/>
    </row>
    <row r="55" spans="1:10" ht="19.5" customHeight="1">
      <c r="A55" s="177">
        <f ca="1">IF(ROWS($1:42)&gt;COUNT(Dong1),"",OFFSET(TH!C$1,SMALL(Dong1,ROWS($1:42)),))</f>
        <v>42410</v>
      </c>
      <c r="B55" s="177">
        <f ca="1">IF(ROWS($1:42)&gt;COUNT(Dong1),"",OFFSET(TH!E$1,SMALL(Dong1,ROWS($1:42)),))</f>
        <v>42410</v>
      </c>
      <c r="C55" s="178" t="str">
        <f ca="1">IF(ROWS($1:42)&gt;COUNT(Dong1),"",IF(OFFSET(TH!L$1,SMALL(Dong1,ROWS($1:42)),)="1111",OFFSET(TH!D$1,SMALL(Dong1,ROWS($1:42)),),""))</f>
        <v/>
      </c>
      <c r="D55" s="179" t="str">
        <f ca="1">IF(ROWS($1:42)&gt;COUNT(Dong1),"",IF(OFFSET(TH!M$1,SMALL(Dong1,ROWS($1:42)),)="1111",OFFSET(TH!D$1,SMALL(Dong1,ROWS($1:42)),),""))</f>
        <v>C27</v>
      </c>
      <c r="E55" s="453" t="str">
        <f ca="1">IF(ROWS($1:42)&gt;COUNT(Dong1),"",OFFSET(TH!F$1,SMALL(Dong1,ROWS($1:42)),))</f>
        <v>VAT Phí dịch vụ bảo vệ T1/2016</v>
      </c>
      <c r="F55" s="181" t="str">
        <f ca="1">IF(ROWS($1:42)&gt;COUNT(Dong1),"",IF(OFFSET(TH!M$1,SMALL(Dong1,ROWS($1:42)),)="1111",OFFSET(TH!L$1,SMALL(Dong1,ROWS($1:42)),),OFFSET(TH!M$1,SMALL(Dong1,ROWS($1:42)),)))</f>
        <v>1331</v>
      </c>
      <c r="G55" s="182">
        <f ca="1">IF(ROWS($1:42)&gt;COUNT(Dong1),"",IF(OFFSET(TH!L$1,SMALL(Dong1,ROWS($1:42)),)="1111",OFFSET(TH!K$1,SMALL(Dong1,ROWS($1:42)),),0))</f>
        <v>0</v>
      </c>
      <c r="H55" s="180">
        <f ca="1">IF(ROWS($1:42)&gt;COUNT(Dong1),"",IF(OFFSET(TH!M$1,SMALL(Dong1,ROWS($1:42)),)="1111",OFFSET(TH!K$1,SMALL(Dong1,ROWS($1:42)),),0))</f>
        <v>681818</v>
      </c>
      <c r="I55" s="178">
        <f t="shared" ca="1" si="1"/>
        <v>487028123</v>
      </c>
      <c r="J55" s="183"/>
    </row>
    <row r="56" spans="1:10" ht="19.5" customHeight="1">
      <c r="A56" s="177">
        <f ca="1">IF(ROWS($1:43)&gt;COUNT(Dong1),"",OFFSET(TH!C$1,SMALL(Dong1,ROWS($1:43)),))</f>
        <v>42419</v>
      </c>
      <c r="B56" s="177">
        <f ca="1">IF(ROWS($1:43)&gt;COUNT(Dong1),"",OFFSET(TH!E$1,SMALL(Dong1,ROWS($1:43)),))</f>
        <v>42419</v>
      </c>
      <c r="C56" s="178" t="str">
        <f ca="1">IF(ROWS($1:43)&gt;COUNT(Dong1),"",IF(OFFSET(TH!L$1,SMALL(Dong1,ROWS($1:43)),)="1111",OFFSET(TH!D$1,SMALL(Dong1,ROWS($1:43)),),""))</f>
        <v/>
      </c>
      <c r="D56" s="179" t="str">
        <f ca="1">IF(ROWS($1:43)&gt;COUNT(Dong1),"",IF(OFFSET(TH!M$1,SMALL(Dong1,ROWS($1:43)),)="1111",OFFSET(TH!D$1,SMALL(Dong1,ROWS($1:43)),),""))</f>
        <v>C28</v>
      </c>
      <c r="E56" s="453" t="str">
        <f ca="1">IF(ROWS($1:43)&gt;COUNT(Dong1),"",OFFSET(TH!F$1,SMALL(Dong1,ROWS($1:43)),))</f>
        <v>Cước điện thoại + Internet T1/2016</v>
      </c>
      <c r="F56" s="181" t="str">
        <f ca="1">IF(ROWS($1:43)&gt;COUNT(Dong1),"",IF(OFFSET(TH!M$1,SMALL(Dong1,ROWS($1:43)),)="1111",OFFSET(TH!L$1,SMALL(Dong1,ROWS($1:43)),),OFFSET(TH!M$1,SMALL(Dong1,ROWS($1:43)),)))</f>
        <v>642</v>
      </c>
      <c r="G56" s="182">
        <f ca="1">IF(ROWS($1:43)&gt;COUNT(Dong1),"",IF(OFFSET(TH!L$1,SMALL(Dong1,ROWS($1:43)),)="1111",OFFSET(TH!K$1,SMALL(Dong1,ROWS($1:43)),),0))</f>
        <v>0</v>
      </c>
      <c r="H56" s="180">
        <f ca="1">IF(ROWS($1:43)&gt;COUNT(Dong1),"",IF(OFFSET(TH!M$1,SMALL(Dong1,ROWS($1:43)),)="1111",OFFSET(TH!K$1,SMALL(Dong1,ROWS($1:43)),),0))</f>
        <v>514077</v>
      </c>
      <c r="I56" s="178">
        <f t="shared" ca="1" si="1"/>
        <v>486514046</v>
      </c>
      <c r="J56" s="183"/>
    </row>
    <row r="57" spans="1:10" ht="19.5" customHeight="1">
      <c r="A57" s="177">
        <f ca="1">IF(ROWS($1:44)&gt;COUNT(Dong1),"",OFFSET(TH!C$1,SMALL(Dong1,ROWS($1:44)),))</f>
        <v>42419</v>
      </c>
      <c r="B57" s="177">
        <f ca="1">IF(ROWS($1:44)&gt;COUNT(Dong1),"",OFFSET(TH!E$1,SMALL(Dong1,ROWS($1:44)),))</f>
        <v>42419</v>
      </c>
      <c r="C57" s="178" t="str">
        <f ca="1">IF(ROWS($1:44)&gt;COUNT(Dong1),"",IF(OFFSET(TH!L$1,SMALL(Dong1,ROWS($1:44)),)="1111",OFFSET(TH!D$1,SMALL(Dong1,ROWS($1:44)),),""))</f>
        <v/>
      </c>
      <c r="D57" s="179" t="str">
        <f ca="1">IF(ROWS($1:44)&gt;COUNT(Dong1),"",IF(OFFSET(TH!M$1,SMALL(Dong1,ROWS($1:44)),)="1111",OFFSET(TH!D$1,SMALL(Dong1,ROWS($1:44)),),""))</f>
        <v>C28</v>
      </c>
      <c r="E57" s="453" t="str">
        <f ca="1">IF(ROWS($1:44)&gt;COUNT(Dong1),"",OFFSET(TH!F$1,SMALL(Dong1,ROWS($1:44)),))</f>
        <v>VAT Cước điện thoại + Internet T1/2016</v>
      </c>
      <c r="F57" s="181" t="str">
        <f ca="1">IF(ROWS($1:44)&gt;COUNT(Dong1),"",IF(OFFSET(TH!M$1,SMALL(Dong1,ROWS($1:44)),)="1111",OFFSET(TH!L$1,SMALL(Dong1,ROWS($1:44)),),OFFSET(TH!M$1,SMALL(Dong1,ROWS($1:44)),)))</f>
        <v>1331</v>
      </c>
      <c r="G57" s="182">
        <f ca="1">IF(ROWS($1:44)&gt;COUNT(Dong1),"",IF(OFFSET(TH!L$1,SMALL(Dong1,ROWS($1:44)),)="1111",OFFSET(TH!K$1,SMALL(Dong1,ROWS($1:44)),),0))</f>
        <v>0</v>
      </c>
      <c r="H57" s="180">
        <f ca="1">IF(ROWS($1:44)&gt;COUNT(Dong1),"",IF(OFFSET(TH!M$1,SMALL(Dong1,ROWS($1:44)),)="1111",OFFSET(TH!K$1,SMALL(Dong1,ROWS($1:44)),),0))</f>
        <v>51408</v>
      </c>
      <c r="I57" s="178">
        <f t="shared" ca="1" si="1"/>
        <v>486462638</v>
      </c>
      <c r="J57" s="183"/>
    </row>
    <row r="58" spans="1:10" ht="19.5" customHeight="1">
      <c r="A58" s="177">
        <f ca="1">IF(ROWS($1:45)&gt;COUNT(Dong1),"",OFFSET(TH!C$1,SMALL(Dong1,ROWS($1:45)),))</f>
        <v>42424</v>
      </c>
      <c r="B58" s="177">
        <f ca="1">IF(ROWS($1:45)&gt;COUNT(Dong1),"",OFFSET(TH!E$1,SMALL(Dong1,ROWS($1:45)),))</f>
        <v>42424</v>
      </c>
      <c r="C58" s="178" t="str">
        <f ca="1">IF(ROWS($1:45)&gt;COUNT(Dong1),"",IF(OFFSET(TH!L$1,SMALL(Dong1,ROWS($1:45)),)="1111",OFFSET(TH!D$1,SMALL(Dong1,ROWS($1:45)),),""))</f>
        <v/>
      </c>
      <c r="D58" s="179" t="str">
        <f ca="1">IF(ROWS($1:45)&gt;COUNT(Dong1),"",IF(OFFSET(TH!M$1,SMALL(Dong1,ROWS($1:45)),)="1111",OFFSET(TH!D$1,SMALL(Dong1,ROWS($1:45)),),""))</f>
        <v>C29</v>
      </c>
      <c r="E58" s="453" t="str">
        <f ca="1">IF(ROWS($1:45)&gt;COUNT(Dong1),"",OFFSET(TH!F$1,SMALL(Dong1,ROWS($1:45)),))</f>
        <v>Q4 - Nộp tiền mặt</v>
      </c>
      <c r="F58" s="181" t="str">
        <f ca="1">IF(ROWS($1:45)&gt;COUNT(Dong1),"",IF(OFFSET(TH!M$1,SMALL(Dong1,ROWS($1:45)),)="1111",OFFSET(TH!L$1,SMALL(Dong1,ROWS($1:45)),),OFFSET(TH!M$1,SMALL(Dong1,ROWS($1:45)),)))</f>
        <v>1121</v>
      </c>
      <c r="G58" s="182">
        <f ca="1">IF(ROWS($1:45)&gt;COUNT(Dong1),"",IF(OFFSET(TH!L$1,SMALL(Dong1,ROWS($1:45)),)="1111",OFFSET(TH!K$1,SMALL(Dong1,ROWS($1:45)),),0))</f>
        <v>0</v>
      </c>
      <c r="H58" s="180">
        <f ca="1">IF(ROWS($1:45)&gt;COUNT(Dong1),"",IF(OFFSET(TH!M$1,SMALL(Dong1,ROWS($1:45)),)="1111",OFFSET(TH!K$1,SMALL(Dong1,ROWS($1:45)),),0))</f>
        <v>170000000</v>
      </c>
      <c r="I58" s="178">
        <f t="shared" ca="1" si="1"/>
        <v>316462638</v>
      </c>
      <c r="J58" s="183"/>
    </row>
    <row r="59" spans="1:10" ht="19.5" customHeight="1">
      <c r="A59" s="177">
        <f ca="1">IF(ROWS($1:46)&gt;COUNT(Dong1),"",OFFSET(TH!C$1,SMALL(Dong1,ROWS($1:46)),))</f>
        <v>42425</v>
      </c>
      <c r="B59" s="177">
        <f ca="1">IF(ROWS($1:46)&gt;COUNT(Dong1),"",OFFSET(TH!E$1,SMALL(Dong1,ROWS($1:46)),))</f>
        <v>42425</v>
      </c>
      <c r="C59" s="178" t="str">
        <f ca="1">IF(ROWS($1:46)&gt;COUNT(Dong1),"",IF(OFFSET(TH!L$1,SMALL(Dong1,ROWS($1:46)),)="1111",OFFSET(TH!D$1,SMALL(Dong1,ROWS($1:46)),),""))</f>
        <v/>
      </c>
      <c r="D59" s="179" t="str">
        <f ca="1">IF(ROWS($1:46)&gt;COUNT(Dong1),"",IF(OFFSET(TH!M$1,SMALL(Dong1,ROWS($1:46)),)="1111",OFFSET(TH!D$1,SMALL(Dong1,ROWS($1:46)),),""))</f>
        <v>C30</v>
      </c>
      <c r="E59" s="453" t="str">
        <f ca="1">IF(ROWS($1:46)&gt;COUNT(Dong1),"",OFFSET(TH!F$1,SMALL(Dong1,ROWS($1:46)),))</f>
        <v>Trả vốn mượn</v>
      </c>
      <c r="F59" s="181" t="str">
        <f ca="1">IF(ROWS($1:46)&gt;COUNT(Dong1),"",IF(OFFSET(TH!M$1,SMALL(Dong1,ROWS($1:46)),)="1111",OFFSET(TH!L$1,SMALL(Dong1,ROWS($1:46)),),OFFSET(TH!M$1,SMALL(Dong1,ROWS($1:46)),)))</f>
        <v>1388</v>
      </c>
      <c r="G59" s="182">
        <f ca="1">IF(ROWS($1:46)&gt;COUNT(Dong1),"",IF(OFFSET(TH!L$1,SMALL(Dong1,ROWS($1:46)),)="1111",OFFSET(TH!K$1,SMALL(Dong1,ROWS($1:46)),),0))</f>
        <v>0</v>
      </c>
      <c r="H59" s="180">
        <f ca="1">IF(ROWS($1:46)&gt;COUNT(Dong1),"",IF(OFFSET(TH!M$1,SMALL(Dong1,ROWS($1:46)),)="1111",OFFSET(TH!K$1,SMALL(Dong1,ROWS($1:46)),),0))</f>
        <v>5000000</v>
      </c>
      <c r="I59" s="178">
        <f t="shared" ca="1" si="1"/>
        <v>311462638</v>
      </c>
      <c r="J59" s="183"/>
    </row>
    <row r="60" spans="1:10" ht="19.5" customHeight="1">
      <c r="A60" s="177">
        <f ca="1">IF(ROWS($1:47)&gt;COUNT(Dong1),"",OFFSET(TH!C$1,SMALL(Dong1,ROWS($1:47)),))</f>
        <v>42425</v>
      </c>
      <c r="B60" s="177">
        <f ca="1">IF(ROWS($1:47)&gt;COUNT(Dong1),"",OFFSET(TH!E$1,SMALL(Dong1,ROWS($1:47)),))</f>
        <v>42425</v>
      </c>
      <c r="C60" s="178" t="str">
        <f ca="1">IF(ROWS($1:47)&gt;COUNT(Dong1),"",IF(OFFSET(TH!L$1,SMALL(Dong1,ROWS($1:47)),)="1111",OFFSET(TH!D$1,SMALL(Dong1,ROWS($1:47)),),""))</f>
        <v/>
      </c>
      <c r="D60" s="179" t="str">
        <f ca="1">IF(ROWS($1:47)&gt;COUNT(Dong1),"",IF(OFFSET(TH!M$1,SMALL(Dong1,ROWS($1:47)),)="1111",OFFSET(TH!D$1,SMALL(Dong1,ROWS($1:47)),),""))</f>
        <v>C31</v>
      </c>
      <c r="E60" s="453" t="str">
        <f ca="1">IF(ROWS($1:47)&gt;COUNT(Dong1),"",OFFSET(TH!F$1,SMALL(Dong1,ROWS($1:47)),))</f>
        <v>Tiền xử lý mước thải T01/2016</v>
      </c>
      <c r="F60" s="181" t="str">
        <f ca="1">IF(ROWS($1:47)&gt;COUNT(Dong1),"",IF(OFFSET(TH!M$1,SMALL(Dong1,ROWS($1:47)),)="1111",OFFSET(TH!L$1,SMALL(Dong1,ROWS($1:47)),),OFFSET(TH!M$1,SMALL(Dong1,ROWS($1:47)),)))</f>
        <v>642</v>
      </c>
      <c r="G60" s="182">
        <f ca="1">IF(ROWS($1:47)&gt;COUNT(Dong1),"",IF(OFFSET(TH!L$1,SMALL(Dong1,ROWS($1:47)),)="1111",OFFSET(TH!K$1,SMALL(Dong1,ROWS($1:47)),),0))</f>
        <v>0</v>
      </c>
      <c r="H60" s="180">
        <f ca="1">IF(ROWS($1:47)&gt;COUNT(Dong1),"",IF(OFFSET(TH!M$1,SMALL(Dong1,ROWS($1:47)),)="1111",OFFSET(TH!K$1,SMALL(Dong1,ROWS($1:47)),),0))</f>
        <v>4324364</v>
      </c>
      <c r="I60" s="178">
        <f t="shared" ca="1" si="1"/>
        <v>307138274</v>
      </c>
      <c r="J60" s="183"/>
    </row>
    <row r="61" spans="1:10" ht="19.5" customHeight="1">
      <c r="A61" s="177">
        <f ca="1">IF(ROWS($1:48)&gt;COUNT(Dong1),"",OFFSET(TH!C$1,SMALL(Dong1,ROWS($1:48)),))</f>
        <v>42425</v>
      </c>
      <c r="B61" s="177">
        <f ca="1">IF(ROWS($1:48)&gt;COUNT(Dong1),"",OFFSET(TH!E$1,SMALL(Dong1,ROWS($1:48)),))</f>
        <v>42425</v>
      </c>
      <c r="C61" s="178" t="str">
        <f ca="1">IF(ROWS($1:48)&gt;COUNT(Dong1),"",IF(OFFSET(TH!L$1,SMALL(Dong1,ROWS($1:48)),)="1111",OFFSET(TH!D$1,SMALL(Dong1,ROWS($1:48)),),""))</f>
        <v/>
      </c>
      <c r="D61" s="179" t="str">
        <f ca="1">IF(ROWS($1:48)&gt;COUNT(Dong1),"",IF(OFFSET(TH!M$1,SMALL(Dong1,ROWS($1:48)),)="1111",OFFSET(TH!D$1,SMALL(Dong1,ROWS($1:48)),),""))</f>
        <v>C31</v>
      </c>
      <c r="E61" s="453" t="str">
        <f ca="1">IF(ROWS($1:48)&gt;COUNT(Dong1),"",OFFSET(TH!F$1,SMALL(Dong1,ROWS($1:48)),))</f>
        <v>VAT Tiền xử lý mước thải</v>
      </c>
      <c r="F61" s="181" t="str">
        <f ca="1">IF(ROWS($1:48)&gt;COUNT(Dong1),"",IF(OFFSET(TH!M$1,SMALL(Dong1,ROWS($1:48)),)="1111",OFFSET(TH!L$1,SMALL(Dong1,ROWS($1:48)),),OFFSET(TH!M$1,SMALL(Dong1,ROWS($1:48)),)))</f>
        <v>1331</v>
      </c>
      <c r="G61" s="182">
        <f ca="1">IF(ROWS($1:48)&gt;COUNT(Dong1),"",IF(OFFSET(TH!L$1,SMALL(Dong1,ROWS($1:48)),)="1111",OFFSET(TH!K$1,SMALL(Dong1,ROWS($1:48)),),0))</f>
        <v>0</v>
      </c>
      <c r="H61" s="180">
        <f ca="1">IF(ROWS($1:48)&gt;COUNT(Dong1),"",IF(OFFSET(TH!M$1,SMALL(Dong1,ROWS($1:48)),)="1111",OFFSET(TH!K$1,SMALL(Dong1,ROWS($1:48)),),0))</f>
        <v>432436</v>
      </c>
      <c r="I61" s="178">
        <f t="shared" ca="1" si="1"/>
        <v>306705838</v>
      </c>
      <c r="J61" s="183"/>
    </row>
    <row r="62" spans="1:10" ht="19.5" customHeight="1">
      <c r="A62" s="177">
        <f ca="1">IF(ROWS($1:49)&gt;COUNT(Dong1),"",OFFSET(TH!C$1,SMALL(Dong1,ROWS($1:49)),))</f>
        <v>42425</v>
      </c>
      <c r="B62" s="177">
        <f ca="1">IF(ROWS($1:49)&gt;COUNT(Dong1),"",OFFSET(TH!E$1,SMALL(Dong1,ROWS($1:49)),))</f>
        <v>42425</v>
      </c>
      <c r="C62" s="178" t="str">
        <f ca="1">IF(ROWS($1:49)&gt;COUNT(Dong1),"",IF(OFFSET(TH!L$1,SMALL(Dong1,ROWS($1:49)),)="1111",OFFSET(TH!D$1,SMALL(Dong1,ROWS($1:49)),),""))</f>
        <v/>
      </c>
      <c r="D62" s="179" t="str">
        <f ca="1">IF(ROWS($1:49)&gt;COUNT(Dong1),"",IF(OFFSET(TH!M$1,SMALL(Dong1,ROWS($1:49)),)="1111",OFFSET(TH!D$1,SMALL(Dong1,ROWS($1:49)),),""))</f>
        <v>C32</v>
      </c>
      <c r="E62" s="453" t="str">
        <f ca="1">IF(ROWS($1:49)&gt;COUNT(Dong1),"",OFFSET(TH!F$1,SMALL(Dong1,ROWS($1:49)),))</f>
        <v>Thu gom rác thải 11/15-1/16</v>
      </c>
      <c r="F62" s="181" t="str">
        <f ca="1">IF(ROWS($1:49)&gt;COUNT(Dong1),"",IF(OFFSET(TH!M$1,SMALL(Dong1,ROWS($1:49)),)="1111",OFFSET(TH!L$1,SMALL(Dong1,ROWS($1:49)),),OFFSET(TH!M$1,SMALL(Dong1,ROWS($1:49)),)))</f>
        <v>642</v>
      </c>
      <c r="G62" s="182">
        <f ca="1">IF(ROWS($1:49)&gt;COUNT(Dong1),"",IF(OFFSET(TH!L$1,SMALL(Dong1,ROWS($1:49)),)="1111",OFFSET(TH!K$1,SMALL(Dong1,ROWS($1:49)),),0))</f>
        <v>0</v>
      </c>
      <c r="H62" s="180">
        <f ca="1">IF(ROWS($1:49)&gt;COUNT(Dong1),"",IF(OFFSET(TH!M$1,SMALL(Dong1,ROWS($1:49)),)="1111",OFFSET(TH!K$1,SMALL(Dong1,ROWS($1:49)),),0))</f>
        <v>3000000</v>
      </c>
      <c r="I62" s="178">
        <f t="shared" ca="1" si="1"/>
        <v>303705838</v>
      </c>
      <c r="J62" s="183"/>
    </row>
    <row r="63" spans="1:10" ht="19.5" customHeight="1">
      <c r="A63" s="177">
        <f ca="1">IF(ROWS($1:50)&gt;COUNT(Dong1),"",OFFSET(TH!C$1,SMALL(Dong1,ROWS($1:50)),))</f>
        <v>42425</v>
      </c>
      <c r="B63" s="177">
        <f ca="1">IF(ROWS($1:50)&gt;COUNT(Dong1),"",OFFSET(TH!E$1,SMALL(Dong1,ROWS($1:50)),))</f>
        <v>42425</v>
      </c>
      <c r="C63" s="178" t="str">
        <f ca="1">IF(ROWS($1:50)&gt;COUNT(Dong1),"",IF(OFFSET(TH!L$1,SMALL(Dong1,ROWS($1:50)),)="1111",OFFSET(TH!D$1,SMALL(Dong1,ROWS($1:50)),),""))</f>
        <v/>
      </c>
      <c r="D63" s="179" t="str">
        <f ca="1">IF(ROWS($1:50)&gt;COUNT(Dong1),"",IF(OFFSET(TH!M$1,SMALL(Dong1,ROWS($1:50)),)="1111",OFFSET(TH!D$1,SMALL(Dong1,ROWS($1:50)),),""))</f>
        <v>C32</v>
      </c>
      <c r="E63" s="453" t="str">
        <f ca="1">IF(ROWS($1:50)&gt;COUNT(Dong1),"",OFFSET(TH!F$1,SMALL(Dong1,ROWS($1:50)),))</f>
        <v>VAT Thu gom rác thải 11/15-1/17</v>
      </c>
      <c r="F63" s="181" t="str">
        <f ca="1">IF(ROWS($1:50)&gt;COUNT(Dong1),"",IF(OFFSET(TH!M$1,SMALL(Dong1,ROWS($1:50)),)="1111",OFFSET(TH!L$1,SMALL(Dong1,ROWS($1:50)),),OFFSET(TH!M$1,SMALL(Dong1,ROWS($1:50)),)))</f>
        <v>1331</v>
      </c>
      <c r="G63" s="182">
        <f ca="1">IF(ROWS($1:50)&gt;COUNT(Dong1),"",IF(OFFSET(TH!L$1,SMALL(Dong1,ROWS($1:50)),)="1111",OFFSET(TH!K$1,SMALL(Dong1,ROWS($1:50)),),0))</f>
        <v>0</v>
      </c>
      <c r="H63" s="180">
        <f ca="1">IF(ROWS($1:50)&gt;COUNT(Dong1),"",IF(OFFSET(TH!M$1,SMALL(Dong1,ROWS($1:50)),)="1111",OFFSET(TH!K$1,SMALL(Dong1,ROWS($1:50)),),0))</f>
        <v>300000</v>
      </c>
      <c r="I63" s="178">
        <f t="shared" ca="1" si="1"/>
        <v>303405838</v>
      </c>
      <c r="J63" s="183"/>
    </row>
    <row r="64" spans="1:10" ht="19.5" customHeight="1">
      <c r="A64" s="177">
        <f ca="1">IF(ROWS($1:51)&gt;COUNT(Dong1),"",OFFSET(TH!C$1,SMALL(Dong1,ROWS($1:51)),))</f>
        <v>42430</v>
      </c>
      <c r="B64" s="177">
        <f ca="1">IF(ROWS($1:51)&gt;COUNT(Dong1),"",OFFSET(TH!E$1,SMALL(Dong1,ROWS($1:51)),))</f>
        <v>42430</v>
      </c>
      <c r="C64" s="178" t="str">
        <f ca="1">IF(ROWS($1:51)&gt;COUNT(Dong1),"",IF(OFFSET(TH!L$1,SMALL(Dong1,ROWS($1:51)),)="1111",OFFSET(TH!D$1,SMALL(Dong1,ROWS($1:51)),),""))</f>
        <v/>
      </c>
      <c r="D64" s="179" t="str">
        <f ca="1">IF(ROWS($1:51)&gt;COUNT(Dong1),"",IF(OFFSET(TH!M$1,SMALL(Dong1,ROWS($1:51)),)="1111",OFFSET(TH!D$1,SMALL(Dong1,ROWS($1:51)),),""))</f>
        <v>C33</v>
      </c>
      <c r="E64" s="453" t="str">
        <f ca="1">IF(ROWS($1:51)&gt;COUNT(Dong1),"",OFFSET(TH!F$1,SMALL(Dong1,ROWS($1:51)),))</f>
        <v>Q4 - Nộp tiền mặt</v>
      </c>
      <c r="F64" s="181" t="str">
        <f ca="1">IF(ROWS($1:51)&gt;COUNT(Dong1),"",IF(OFFSET(TH!M$1,SMALL(Dong1,ROWS($1:51)),)="1111",OFFSET(TH!L$1,SMALL(Dong1,ROWS($1:51)),),OFFSET(TH!M$1,SMALL(Dong1,ROWS($1:51)),)))</f>
        <v>1121</v>
      </c>
      <c r="G64" s="182">
        <f ca="1">IF(ROWS($1:51)&gt;COUNT(Dong1),"",IF(OFFSET(TH!L$1,SMALL(Dong1,ROWS($1:51)),)="1111",OFFSET(TH!K$1,SMALL(Dong1,ROWS($1:51)),),0))</f>
        <v>0</v>
      </c>
      <c r="H64" s="180">
        <f ca="1">IF(ROWS($1:51)&gt;COUNT(Dong1),"",IF(OFFSET(TH!M$1,SMALL(Dong1,ROWS($1:51)),)="1111",OFFSET(TH!K$1,SMALL(Dong1,ROWS($1:51)),),0))</f>
        <v>41000000</v>
      </c>
      <c r="I64" s="178">
        <f t="shared" ca="1" si="1"/>
        <v>262405838</v>
      </c>
      <c r="J64" s="183"/>
    </row>
    <row r="65" spans="1:10" ht="19.5" customHeight="1">
      <c r="A65" s="177" t="str">
        <f ca="1">IF(ROWS($1:52)&gt;COUNT(Dong1),"",OFFSET(TH!C$1,SMALL(Dong1,ROWS($1:52)),))</f>
        <v/>
      </c>
      <c r="B65" s="177" t="str">
        <f ca="1">IF(ROWS($1:52)&gt;COUNT(Dong1),"",OFFSET(TH!E$1,SMALL(Dong1,ROWS($1:52)),))</f>
        <v/>
      </c>
      <c r="C65" s="178" t="str">
        <f ca="1">IF(ROWS($1:52)&gt;COUNT(Dong1),"",IF(OFFSET(TH!L$1,SMALL(Dong1,ROWS($1:52)),)="1111",OFFSET(TH!D$1,SMALL(Dong1,ROWS($1:52)),),""))</f>
        <v/>
      </c>
      <c r="D65" s="179" t="str">
        <f ca="1">IF(ROWS($1:52)&gt;COUNT(Dong1),"",IF(OFFSET(TH!M$1,SMALL(Dong1,ROWS($1:52)),)="1111",OFFSET(TH!D$1,SMALL(Dong1,ROWS($1:52)),),""))</f>
        <v/>
      </c>
      <c r="E65" s="453" t="str">
        <f ca="1">IF(ROWS($1:52)&gt;COUNT(Dong1),"",OFFSET(TH!F$1,SMALL(Dong1,ROWS($1:52)),))</f>
        <v/>
      </c>
      <c r="F65" s="181" t="str">
        <f ca="1">IF(ROWS($1:52)&gt;COUNT(Dong1),"",IF(OFFSET(TH!M$1,SMALL(Dong1,ROWS($1:52)),)="1111",OFFSET(TH!L$1,SMALL(Dong1,ROWS($1:52)),),OFFSET(TH!M$1,SMALL(Dong1,ROWS($1:52)),)))</f>
        <v/>
      </c>
      <c r="G65" s="182" t="str">
        <f ca="1">IF(ROWS($1:52)&gt;COUNT(Dong1),"",IF(OFFSET(TH!L$1,SMALL(Dong1,ROWS($1:52)),)="1111",OFFSET(TH!K$1,SMALL(Dong1,ROWS($1:52)),),0))</f>
        <v/>
      </c>
      <c r="H65" s="180" t="str">
        <f ca="1">IF(ROWS($1:52)&gt;COUNT(Dong1),"",IF(OFFSET(TH!M$1,SMALL(Dong1,ROWS($1:52)),)="1111",OFFSET(TH!K$1,SMALL(Dong1,ROWS($1:52)),),0))</f>
        <v/>
      </c>
      <c r="I65" s="178">
        <f t="shared" ca="1" si="1"/>
        <v>0</v>
      </c>
      <c r="J65" s="183"/>
    </row>
    <row r="66" spans="1:10" ht="19.5" customHeight="1">
      <c r="A66" s="177" t="str">
        <f ca="1">IF(ROWS($1:53)&gt;COUNT(Dong1),"",OFFSET(TH!C$1,SMALL(Dong1,ROWS($1:53)),))</f>
        <v/>
      </c>
      <c r="B66" s="177" t="str">
        <f ca="1">IF(ROWS($1:53)&gt;COUNT(Dong1),"",OFFSET(TH!E$1,SMALL(Dong1,ROWS($1:53)),))</f>
        <v/>
      </c>
      <c r="C66" s="178" t="str">
        <f ca="1">IF(ROWS($1:53)&gt;COUNT(Dong1),"",IF(OFFSET(TH!L$1,SMALL(Dong1,ROWS($1:53)),)="1111",OFFSET(TH!D$1,SMALL(Dong1,ROWS($1:53)),),""))</f>
        <v/>
      </c>
      <c r="D66" s="179" t="str">
        <f ca="1">IF(ROWS($1:53)&gt;COUNT(Dong1),"",IF(OFFSET(TH!M$1,SMALL(Dong1,ROWS($1:53)),)="1111",OFFSET(TH!D$1,SMALL(Dong1,ROWS($1:53)),),""))</f>
        <v/>
      </c>
      <c r="E66" s="453" t="str">
        <f ca="1">IF(ROWS($1:53)&gt;COUNT(Dong1),"",OFFSET(TH!F$1,SMALL(Dong1,ROWS($1:53)),))</f>
        <v/>
      </c>
      <c r="F66" s="181" t="str">
        <f ca="1">IF(ROWS($1:53)&gt;COUNT(Dong1),"",IF(OFFSET(TH!M$1,SMALL(Dong1,ROWS($1:53)),)="1111",OFFSET(TH!L$1,SMALL(Dong1,ROWS($1:53)),),OFFSET(TH!M$1,SMALL(Dong1,ROWS($1:53)),)))</f>
        <v/>
      </c>
      <c r="G66" s="182" t="str">
        <f ca="1">IF(ROWS($1:53)&gt;COUNT(Dong1),"",IF(OFFSET(TH!L$1,SMALL(Dong1,ROWS($1:53)),)="1111",OFFSET(TH!K$1,SMALL(Dong1,ROWS($1:53)),),0))</f>
        <v/>
      </c>
      <c r="H66" s="180" t="str">
        <f ca="1">IF(ROWS($1:53)&gt;COUNT(Dong1),"",IF(OFFSET(TH!M$1,SMALL(Dong1,ROWS($1:53)),)="1111",OFFSET(TH!K$1,SMALL(Dong1,ROWS($1:53)),),0))</f>
        <v/>
      </c>
      <c r="I66" s="178">
        <f t="shared" ca="1" si="1"/>
        <v>0</v>
      </c>
      <c r="J66" s="183"/>
    </row>
    <row r="67" spans="1:10" ht="19.5" customHeight="1">
      <c r="A67" s="177" t="str">
        <f ca="1">IF(ROWS($1:54)&gt;COUNT(Dong1),"",OFFSET(TH!C$1,SMALL(Dong1,ROWS($1:54)),))</f>
        <v/>
      </c>
      <c r="B67" s="177" t="str">
        <f ca="1">IF(ROWS($1:54)&gt;COUNT(Dong1),"",OFFSET(TH!E$1,SMALL(Dong1,ROWS($1:54)),))</f>
        <v/>
      </c>
      <c r="C67" s="178" t="str">
        <f ca="1">IF(ROWS($1:54)&gt;COUNT(Dong1),"",IF(OFFSET(TH!L$1,SMALL(Dong1,ROWS($1:54)),)="1111",OFFSET(TH!D$1,SMALL(Dong1,ROWS($1:54)),),""))</f>
        <v/>
      </c>
      <c r="D67" s="179" t="str">
        <f ca="1">IF(ROWS($1:54)&gt;COUNT(Dong1),"",IF(OFFSET(TH!M$1,SMALL(Dong1,ROWS($1:54)),)="1111",OFFSET(TH!D$1,SMALL(Dong1,ROWS($1:54)),),""))</f>
        <v/>
      </c>
      <c r="E67" s="453" t="str">
        <f ca="1">IF(ROWS($1:54)&gt;COUNT(Dong1),"",OFFSET(TH!F$1,SMALL(Dong1,ROWS($1:54)),))</f>
        <v/>
      </c>
      <c r="F67" s="181" t="str">
        <f ca="1">IF(ROWS($1:54)&gt;COUNT(Dong1),"",IF(OFFSET(TH!M$1,SMALL(Dong1,ROWS($1:54)),)="1111",OFFSET(TH!L$1,SMALL(Dong1,ROWS($1:54)),),OFFSET(TH!M$1,SMALL(Dong1,ROWS($1:54)),)))</f>
        <v/>
      </c>
      <c r="G67" s="182" t="str">
        <f ca="1">IF(ROWS($1:54)&gt;COUNT(Dong1),"",IF(OFFSET(TH!L$1,SMALL(Dong1,ROWS($1:54)),)="1111",OFFSET(TH!K$1,SMALL(Dong1,ROWS($1:54)),),0))</f>
        <v/>
      </c>
      <c r="H67" s="180" t="str">
        <f ca="1">IF(ROWS($1:54)&gt;COUNT(Dong1),"",IF(OFFSET(TH!M$1,SMALL(Dong1,ROWS($1:54)),)="1111",OFFSET(TH!K$1,SMALL(Dong1,ROWS($1:54)),),0))</f>
        <v/>
      </c>
      <c r="I67" s="178">
        <f t="shared" ca="1" si="1"/>
        <v>0</v>
      </c>
      <c r="J67" s="183"/>
    </row>
    <row r="68" spans="1:10" ht="19.5" customHeight="1">
      <c r="A68" s="177" t="str">
        <f ca="1">IF(ROWS($1:55)&gt;COUNT(Dong1),"",OFFSET(TH!C$1,SMALL(Dong1,ROWS($1:55)),))</f>
        <v/>
      </c>
      <c r="B68" s="177" t="str">
        <f ca="1">IF(ROWS($1:55)&gt;COUNT(Dong1),"",OFFSET(TH!E$1,SMALL(Dong1,ROWS($1:55)),))</f>
        <v/>
      </c>
      <c r="C68" s="178" t="str">
        <f ca="1">IF(ROWS($1:55)&gt;COUNT(Dong1),"",IF(OFFSET(TH!L$1,SMALL(Dong1,ROWS($1:55)),)="1111",OFFSET(TH!D$1,SMALL(Dong1,ROWS($1:55)),),""))</f>
        <v/>
      </c>
      <c r="D68" s="179" t="str">
        <f ca="1">IF(ROWS($1:55)&gt;COUNT(Dong1),"",IF(OFFSET(TH!M$1,SMALL(Dong1,ROWS($1:55)),)="1111",OFFSET(TH!D$1,SMALL(Dong1,ROWS($1:55)),),""))</f>
        <v/>
      </c>
      <c r="E68" s="453" t="str">
        <f ca="1">IF(ROWS($1:55)&gt;COUNT(Dong1),"",OFFSET(TH!F$1,SMALL(Dong1,ROWS($1:55)),))</f>
        <v/>
      </c>
      <c r="F68" s="181" t="str">
        <f ca="1">IF(ROWS($1:55)&gt;COUNT(Dong1),"",IF(OFFSET(TH!M$1,SMALL(Dong1,ROWS($1:55)),)="1111",OFFSET(TH!L$1,SMALL(Dong1,ROWS($1:55)),),OFFSET(TH!M$1,SMALL(Dong1,ROWS($1:55)),)))</f>
        <v/>
      </c>
      <c r="G68" s="182" t="str">
        <f ca="1">IF(ROWS($1:55)&gt;COUNT(Dong1),"",IF(OFFSET(TH!L$1,SMALL(Dong1,ROWS($1:55)),)="1111",OFFSET(TH!K$1,SMALL(Dong1,ROWS($1:55)),),0))</f>
        <v/>
      </c>
      <c r="H68" s="180" t="str">
        <f ca="1">IF(ROWS($1:55)&gt;COUNT(Dong1),"",IF(OFFSET(TH!M$1,SMALL(Dong1,ROWS($1:55)),)="1111",OFFSET(TH!K$1,SMALL(Dong1,ROWS($1:55)),),0))</f>
        <v/>
      </c>
      <c r="I68" s="178">
        <f t="shared" ca="1" si="1"/>
        <v>0</v>
      </c>
      <c r="J68" s="183"/>
    </row>
    <row r="69" spans="1:10" ht="19.5" customHeight="1">
      <c r="A69" s="177" t="str">
        <f ca="1">IF(ROWS($1:56)&gt;COUNT(Dong1),"",OFFSET(TH!C$1,SMALL(Dong1,ROWS($1:56)),))</f>
        <v/>
      </c>
      <c r="B69" s="177" t="str">
        <f ca="1">IF(ROWS($1:56)&gt;COUNT(Dong1),"",OFFSET(TH!E$1,SMALL(Dong1,ROWS($1:56)),))</f>
        <v/>
      </c>
      <c r="C69" s="178" t="str">
        <f ca="1">IF(ROWS($1:56)&gt;COUNT(Dong1),"",IF(OFFSET(TH!L$1,SMALL(Dong1,ROWS($1:56)),)="1111",OFFSET(TH!D$1,SMALL(Dong1,ROWS($1:56)),),""))</f>
        <v/>
      </c>
      <c r="D69" s="179" t="str">
        <f ca="1">IF(ROWS($1:56)&gt;COUNT(Dong1),"",IF(OFFSET(TH!M$1,SMALL(Dong1,ROWS($1:56)),)="1111",OFFSET(TH!D$1,SMALL(Dong1,ROWS($1:56)),),""))</f>
        <v/>
      </c>
      <c r="E69" s="453" t="str">
        <f ca="1">IF(ROWS($1:56)&gt;COUNT(Dong1),"",OFFSET(TH!F$1,SMALL(Dong1,ROWS($1:56)),))</f>
        <v/>
      </c>
      <c r="F69" s="181" t="str">
        <f ca="1">IF(ROWS($1:56)&gt;COUNT(Dong1),"",IF(OFFSET(TH!M$1,SMALL(Dong1,ROWS($1:56)),)="1111",OFFSET(TH!L$1,SMALL(Dong1,ROWS($1:56)),),OFFSET(TH!M$1,SMALL(Dong1,ROWS($1:56)),)))</f>
        <v/>
      </c>
      <c r="G69" s="182" t="str">
        <f ca="1">IF(ROWS($1:56)&gt;COUNT(Dong1),"",IF(OFFSET(TH!L$1,SMALL(Dong1,ROWS($1:56)),)="1111",OFFSET(TH!K$1,SMALL(Dong1,ROWS($1:56)),),0))</f>
        <v/>
      </c>
      <c r="H69" s="180" t="str">
        <f ca="1">IF(ROWS($1:56)&gt;COUNT(Dong1),"",IF(OFFSET(TH!M$1,SMALL(Dong1,ROWS($1:56)),)="1111",OFFSET(TH!K$1,SMALL(Dong1,ROWS($1:56)),),0))</f>
        <v/>
      </c>
      <c r="I69" s="178">
        <f t="shared" ca="1" si="1"/>
        <v>0</v>
      </c>
      <c r="J69" s="183"/>
    </row>
    <row r="70" spans="1:10" ht="19.5" customHeight="1">
      <c r="A70" s="177" t="str">
        <f ca="1">IF(ROWS($1:57)&gt;COUNT(Dong1),"",OFFSET(TH!C$1,SMALL(Dong1,ROWS($1:57)),))</f>
        <v/>
      </c>
      <c r="B70" s="177" t="str">
        <f ca="1">IF(ROWS($1:57)&gt;COUNT(Dong1),"",OFFSET(TH!E$1,SMALL(Dong1,ROWS($1:57)),))</f>
        <v/>
      </c>
      <c r="C70" s="178" t="str">
        <f ca="1">IF(ROWS($1:57)&gt;COUNT(Dong1),"",IF(OFFSET(TH!L$1,SMALL(Dong1,ROWS($1:57)),)="1111",OFFSET(TH!D$1,SMALL(Dong1,ROWS($1:57)),),""))</f>
        <v/>
      </c>
      <c r="D70" s="179" t="str">
        <f ca="1">IF(ROWS($1:57)&gt;COUNT(Dong1),"",IF(OFFSET(TH!M$1,SMALL(Dong1,ROWS($1:57)),)="1111",OFFSET(TH!D$1,SMALL(Dong1,ROWS($1:57)),),""))</f>
        <v/>
      </c>
      <c r="E70" s="453" t="str">
        <f ca="1">IF(ROWS($1:57)&gt;COUNT(Dong1),"",OFFSET(TH!F$1,SMALL(Dong1,ROWS($1:57)),))</f>
        <v/>
      </c>
      <c r="F70" s="181" t="str">
        <f ca="1">IF(ROWS($1:57)&gt;COUNT(Dong1),"",IF(OFFSET(TH!M$1,SMALL(Dong1,ROWS($1:57)),)="1111",OFFSET(TH!L$1,SMALL(Dong1,ROWS($1:57)),),OFFSET(TH!M$1,SMALL(Dong1,ROWS($1:57)),)))</f>
        <v/>
      </c>
      <c r="G70" s="182" t="str">
        <f ca="1">IF(ROWS($1:57)&gt;COUNT(Dong1),"",IF(OFFSET(TH!L$1,SMALL(Dong1,ROWS($1:57)),)="1111",OFFSET(TH!K$1,SMALL(Dong1,ROWS($1:57)),),0))</f>
        <v/>
      </c>
      <c r="H70" s="180" t="str">
        <f ca="1">IF(ROWS($1:57)&gt;COUNT(Dong1),"",IF(OFFSET(TH!M$1,SMALL(Dong1,ROWS($1:57)),)="1111",OFFSET(TH!K$1,SMALL(Dong1,ROWS($1:57)),),0))</f>
        <v/>
      </c>
      <c r="I70" s="178">
        <f t="shared" ca="1" si="1"/>
        <v>0</v>
      </c>
      <c r="J70" s="183"/>
    </row>
    <row r="71" spans="1:10" ht="19.5" customHeight="1">
      <c r="A71" s="177" t="str">
        <f ca="1">IF(ROWS($1:58)&gt;COUNT(Dong1),"",OFFSET(TH!C$1,SMALL(Dong1,ROWS($1:58)),))</f>
        <v/>
      </c>
      <c r="B71" s="177" t="str">
        <f ca="1">IF(ROWS($1:58)&gt;COUNT(Dong1),"",OFFSET(TH!E$1,SMALL(Dong1,ROWS($1:58)),))</f>
        <v/>
      </c>
      <c r="C71" s="178" t="str">
        <f ca="1">IF(ROWS($1:58)&gt;COUNT(Dong1),"",IF(OFFSET(TH!L$1,SMALL(Dong1,ROWS($1:58)),)="1111",OFFSET(TH!D$1,SMALL(Dong1,ROWS($1:58)),),""))</f>
        <v/>
      </c>
      <c r="D71" s="179" t="str">
        <f ca="1">IF(ROWS($1:58)&gt;COUNT(Dong1),"",IF(OFFSET(TH!M$1,SMALL(Dong1,ROWS($1:58)),)="1111",OFFSET(TH!D$1,SMALL(Dong1,ROWS($1:58)),),""))</f>
        <v/>
      </c>
      <c r="E71" s="453" t="str">
        <f ca="1">IF(ROWS($1:58)&gt;COUNT(Dong1),"",OFFSET(TH!F$1,SMALL(Dong1,ROWS($1:58)),))</f>
        <v/>
      </c>
      <c r="F71" s="181" t="str">
        <f ca="1">IF(ROWS($1:58)&gt;COUNT(Dong1),"",IF(OFFSET(TH!M$1,SMALL(Dong1,ROWS($1:58)),)="1111",OFFSET(TH!L$1,SMALL(Dong1,ROWS($1:58)),),OFFSET(TH!M$1,SMALL(Dong1,ROWS($1:58)),)))</f>
        <v/>
      </c>
      <c r="G71" s="182" t="str">
        <f ca="1">IF(ROWS($1:58)&gt;COUNT(Dong1),"",IF(OFFSET(TH!L$1,SMALL(Dong1,ROWS($1:58)),)="1111",OFFSET(TH!K$1,SMALL(Dong1,ROWS($1:58)),),0))</f>
        <v/>
      </c>
      <c r="H71" s="180" t="str">
        <f ca="1">IF(ROWS($1:58)&gt;COUNT(Dong1),"",IF(OFFSET(TH!M$1,SMALL(Dong1,ROWS($1:58)),)="1111",OFFSET(TH!K$1,SMALL(Dong1,ROWS($1:58)),),0))</f>
        <v/>
      </c>
      <c r="I71" s="178">
        <f t="shared" ca="1" si="1"/>
        <v>0</v>
      </c>
      <c r="J71" s="183"/>
    </row>
    <row r="72" spans="1:10" ht="19.5" customHeight="1">
      <c r="A72" s="177" t="str">
        <f ca="1">IF(ROWS($1:59)&gt;COUNT(Dong1),"",OFFSET(TH!C$1,SMALL(Dong1,ROWS($1:59)),))</f>
        <v/>
      </c>
      <c r="B72" s="177" t="str">
        <f ca="1">IF(ROWS($1:59)&gt;COUNT(Dong1),"",OFFSET(TH!E$1,SMALL(Dong1,ROWS($1:59)),))</f>
        <v/>
      </c>
      <c r="C72" s="178" t="str">
        <f ca="1">IF(ROWS($1:59)&gt;COUNT(Dong1),"",IF(OFFSET(TH!L$1,SMALL(Dong1,ROWS($1:59)),)="1111",OFFSET(TH!D$1,SMALL(Dong1,ROWS($1:59)),),""))</f>
        <v/>
      </c>
      <c r="D72" s="179" t="str">
        <f ca="1">IF(ROWS($1:59)&gt;COUNT(Dong1),"",IF(OFFSET(TH!M$1,SMALL(Dong1,ROWS($1:59)),)="1111",OFFSET(TH!D$1,SMALL(Dong1,ROWS($1:59)),),""))</f>
        <v/>
      </c>
      <c r="E72" s="453" t="str">
        <f ca="1">IF(ROWS($1:59)&gt;COUNT(Dong1),"",OFFSET(TH!F$1,SMALL(Dong1,ROWS($1:59)),))</f>
        <v/>
      </c>
      <c r="F72" s="181" t="str">
        <f ca="1">IF(ROWS($1:59)&gt;COUNT(Dong1),"",IF(OFFSET(TH!M$1,SMALL(Dong1,ROWS($1:59)),)="1111",OFFSET(TH!L$1,SMALL(Dong1,ROWS($1:59)),),OFFSET(TH!M$1,SMALL(Dong1,ROWS($1:59)),)))</f>
        <v/>
      </c>
      <c r="G72" s="182" t="str">
        <f ca="1">IF(ROWS($1:59)&gt;COUNT(Dong1),"",IF(OFFSET(TH!L$1,SMALL(Dong1,ROWS($1:59)),)="1111",OFFSET(TH!K$1,SMALL(Dong1,ROWS($1:59)),),0))</f>
        <v/>
      </c>
      <c r="H72" s="180" t="str">
        <f ca="1">IF(ROWS($1:59)&gt;COUNT(Dong1),"",IF(OFFSET(TH!M$1,SMALL(Dong1,ROWS($1:59)),)="1111",OFFSET(TH!K$1,SMALL(Dong1,ROWS($1:59)),),0))</f>
        <v/>
      </c>
      <c r="I72" s="178">
        <f t="shared" ca="1" si="1"/>
        <v>0</v>
      </c>
      <c r="J72" s="183"/>
    </row>
    <row r="73" spans="1:10" ht="19.5" customHeight="1">
      <c r="A73" s="177" t="str">
        <f ca="1">IF(ROWS($1:60)&gt;COUNT(Dong1),"",OFFSET(TH!C$1,SMALL(Dong1,ROWS($1:60)),))</f>
        <v/>
      </c>
      <c r="B73" s="177" t="str">
        <f ca="1">IF(ROWS($1:60)&gt;COUNT(Dong1),"",OFFSET(TH!E$1,SMALL(Dong1,ROWS($1:60)),))</f>
        <v/>
      </c>
      <c r="C73" s="178" t="str">
        <f ca="1">IF(ROWS($1:60)&gt;COUNT(Dong1),"",IF(OFFSET(TH!L$1,SMALL(Dong1,ROWS($1:60)),)="1111",OFFSET(TH!D$1,SMALL(Dong1,ROWS($1:60)),),""))</f>
        <v/>
      </c>
      <c r="D73" s="179" t="str">
        <f ca="1">IF(ROWS($1:60)&gt;COUNT(Dong1),"",IF(OFFSET(TH!M$1,SMALL(Dong1,ROWS($1:60)),)="1111",OFFSET(TH!D$1,SMALL(Dong1,ROWS($1:60)),),""))</f>
        <v/>
      </c>
      <c r="E73" s="453" t="str">
        <f ca="1">IF(ROWS($1:60)&gt;COUNT(Dong1),"",OFFSET(TH!F$1,SMALL(Dong1,ROWS($1:60)),))</f>
        <v/>
      </c>
      <c r="F73" s="181" t="str">
        <f ca="1">IF(ROWS($1:60)&gt;COUNT(Dong1),"",IF(OFFSET(TH!M$1,SMALL(Dong1,ROWS($1:60)),)="1111",OFFSET(TH!L$1,SMALL(Dong1,ROWS($1:60)),),OFFSET(TH!M$1,SMALL(Dong1,ROWS($1:60)),)))</f>
        <v/>
      </c>
      <c r="G73" s="182" t="str">
        <f ca="1">IF(ROWS($1:60)&gt;COUNT(Dong1),"",IF(OFFSET(TH!L$1,SMALL(Dong1,ROWS($1:60)),)="1111",OFFSET(TH!K$1,SMALL(Dong1,ROWS($1:60)),),0))</f>
        <v/>
      </c>
      <c r="H73" s="180" t="str">
        <f ca="1">IF(ROWS($1:60)&gt;COUNT(Dong1),"",IF(OFFSET(TH!M$1,SMALL(Dong1,ROWS($1:60)),)="1111",OFFSET(TH!K$1,SMALL(Dong1,ROWS($1:60)),),0))</f>
        <v/>
      </c>
      <c r="I73" s="178">
        <f t="shared" ca="1" si="1"/>
        <v>0</v>
      </c>
      <c r="J73" s="183"/>
    </row>
    <row r="74" spans="1:10" ht="19.5" customHeight="1">
      <c r="A74" s="177" t="str">
        <f ca="1">IF(ROWS($1:61)&gt;COUNT(Dong1),"",OFFSET(TH!C$1,SMALL(Dong1,ROWS($1:61)),))</f>
        <v/>
      </c>
      <c r="B74" s="177" t="str">
        <f ca="1">IF(ROWS($1:61)&gt;COUNT(Dong1),"",OFFSET(TH!E$1,SMALL(Dong1,ROWS($1:61)),))</f>
        <v/>
      </c>
      <c r="C74" s="178" t="str">
        <f ca="1">IF(ROWS($1:61)&gt;COUNT(Dong1),"",IF(OFFSET(TH!L$1,SMALL(Dong1,ROWS($1:61)),)="1111",OFFSET(TH!D$1,SMALL(Dong1,ROWS($1:61)),),""))</f>
        <v/>
      </c>
      <c r="D74" s="179" t="str">
        <f ca="1">IF(ROWS($1:61)&gt;COUNT(Dong1),"",IF(OFFSET(TH!M$1,SMALL(Dong1,ROWS($1:61)),)="1111",OFFSET(TH!D$1,SMALL(Dong1,ROWS($1:61)),),""))</f>
        <v/>
      </c>
      <c r="E74" s="453" t="str">
        <f ca="1">IF(ROWS($1:61)&gt;COUNT(Dong1),"",OFFSET(TH!F$1,SMALL(Dong1,ROWS($1:61)),))</f>
        <v/>
      </c>
      <c r="F74" s="181" t="str">
        <f ca="1">IF(ROWS($1:61)&gt;COUNT(Dong1),"",IF(OFFSET(TH!M$1,SMALL(Dong1,ROWS($1:61)),)="1111",OFFSET(TH!L$1,SMALL(Dong1,ROWS($1:61)),),OFFSET(TH!M$1,SMALL(Dong1,ROWS($1:61)),)))</f>
        <v/>
      </c>
      <c r="G74" s="182" t="str">
        <f ca="1">IF(ROWS($1:61)&gt;COUNT(Dong1),"",IF(OFFSET(TH!L$1,SMALL(Dong1,ROWS($1:61)),)="1111",OFFSET(TH!K$1,SMALL(Dong1,ROWS($1:61)),),0))</f>
        <v/>
      </c>
      <c r="H74" s="180" t="str">
        <f ca="1">IF(ROWS($1:61)&gt;COUNT(Dong1),"",IF(OFFSET(TH!M$1,SMALL(Dong1,ROWS($1:61)),)="1111",OFFSET(TH!K$1,SMALL(Dong1,ROWS($1:61)),),0))</f>
        <v/>
      </c>
      <c r="I74" s="178">
        <f t="shared" ca="1" si="1"/>
        <v>0</v>
      </c>
      <c r="J74" s="183"/>
    </row>
    <row r="75" spans="1:10" ht="19.5" customHeight="1">
      <c r="A75" s="177" t="str">
        <f ca="1">IF(ROWS($1:62)&gt;COUNT(Dong1),"",OFFSET(TH!C$1,SMALL(Dong1,ROWS($1:62)),))</f>
        <v/>
      </c>
      <c r="B75" s="177" t="str">
        <f ca="1">IF(ROWS($1:62)&gt;COUNT(Dong1),"",OFFSET(TH!E$1,SMALL(Dong1,ROWS($1:62)),))</f>
        <v/>
      </c>
      <c r="C75" s="178" t="str">
        <f ca="1">IF(ROWS($1:62)&gt;COUNT(Dong1),"",IF(OFFSET(TH!L$1,SMALL(Dong1,ROWS($1:62)),)="1111",OFFSET(TH!D$1,SMALL(Dong1,ROWS($1:62)),),""))</f>
        <v/>
      </c>
      <c r="D75" s="179" t="str">
        <f ca="1">IF(ROWS($1:62)&gt;COUNT(Dong1),"",IF(OFFSET(TH!M$1,SMALL(Dong1,ROWS($1:62)),)="1111",OFFSET(TH!D$1,SMALL(Dong1,ROWS($1:62)),),""))</f>
        <v/>
      </c>
      <c r="E75" s="453" t="str">
        <f ca="1">IF(ROWS($1:62)&gt;COUNT(Dong1),"",OFFSET(TH!F$1,SMALL(Dong1,ROWS($1:62)),))</f>
        <v/>
      </c>
      <c r="F75" s="181" t="str">
        <f ca="1">IF(ROWS($1:62)&gt;COUNT(Dong1),"",IF(OFFSET(TH!M$1,SMALL(Dong1,ROWS($1:62)),)="1111",OFFSET(TH!L$1,SMALL(Dong1,ROWS($1:62)),),OFFSET(TH!M$1,SMALL(Dong1,ROWS($1:62)),)))</f>
        <v/>
      </c>
      <c r="G75" s="182" t="str">
        <f ca="1">IF(ROWS($1:62)&gt;COUNT(Dong1),"",IF(OFFSET(TH!L$1,SMALL(Dong1,ROWS($1:62)),)="1111",OFFSET(TH!K$1,SMALL(Dong1,ROWS($1:62)),),0))</f>
        <v/>
      </c>
      <c r="H75" s="180" t="str">
        <f ca="1">IF(ROWS($1:62)&gt;COUNT(Dong1),"",IF(OFFSET(TH!M$1,SMALL(Dong1,ROWS($1:62)),)="1111",OFFSET(TH!K$1,SMALL(Dong1,ROWS($1:62)),),0))</f>
        <v/>
      </c>
      <c r="I75" s="178">
        <f t="shared" ca="1" si="1"/>
        <v>0</v>
      </c>
      <c r="J75" s="183"/>
    </row>
    <row r="76" spans="1:10" ht="19.5" customHeight="1">
      <c r="A76" s="177" t="str">
        <f ca="1">IF(ROWS($1:63)&gt;COUNT(Dong1),"",OFFSET(TH!C$1,SMALL(Dong1,ROWS($1:63)),))</f>
        <v/>
      </c>
      <c r="B76" s="177" t="str">
        <f ca="1">IF(ROWS($1:63)&gt;COUNT(Dong1),"",OFFSET(TH!E$1,SMALL(Dong1,ROWS($1:63)),))</f>
        <v/>
      </c>
      <c r="C76" s="178" t="str">
        <f ca="1">IF(ROWS($1:63)&gt;COUNT(Dong1),"",IF(OFFSET(TH!L$1,SMALL(Dong1,ROWS($1:63)),)="1111",OFFSET(TH!D$1,SMALL(Dong1,ROWS($1:63)),),""))</f>
        <v/>
      </c>
      <c r="D76" s="179" t="str">
        <f ca="1">IF(ROWS($1:63)&gt;COUNT(Dong1),"",IF(OFFSET(TH!M$1,SMALL(Dong1,ROWS($1:63)),)="1111",OFFSET(TH!D$1,SMALL(Dong1,ROWS($1:63)),),""))</f>
        <v/>
      </c>
      <c r="E76" s="453" t="str">
        <f ca="1">IF(ROWS($1:63)&gt;COUNT(Dong1),"",OFFSET(TH!F$1,SMALL(Dong1,ROWS($1:63)),))</f>
        <v/>
      </c>
      <c r="F76" s="181" t="str">
        <f ca="1">IF(ROWS($1:63)&gt;COUNT(Dong1),"",IF(OFFSET(TH!M$1,SMALL(Dong1,ROWS($1:63)),)="1111",OFFSET(TH!L$1,SMALL(Dong1,ROWS($1:63)),),OFFSET(TH!M$1,SMALL(Dong1,ROWS($1:63)),)))</f>
        <v/>
      </c>
      <c r="G76" s="182" t="str">
        <f ca="1">IF(ROWS($1:63)&gt;COUNT(Dong1),"",IF(OFFSET(TH!L$1,SMALL(Dong1,ROWS($1:63)),)="1111",OFFSET(TH!K$1,SMALL(Dong1,ROWS($1:63)),),0))</f>
        <v/>
      </c>
      <c r="H76" s="180" t="str">
        <f ca="1">IF(ROWS($1:63)&gt;COUNT(Dong1),"",IF(OFFSET(TH!M$1,SMALL(Dong1,ROWS($1:63)),)="1111",OFFSET(TH!K$1,SMALL(Dong1,ROWS($1:63)),),0))</f>
        <v/>
      </c>
      <c r="I76" s="178">
        <f t="shared" ca="1" si="1"/>
        <v>0</v>
      </c>
      <c r="J76" s="183"/>
    </row>
    <row r="77" spans="1:10" ht="19.5" customHeight="1">
      <c r="A77" s="177" t="str">
        <f ca="1">IF(ROWS($1:64)&gt;COUNT(Dong1),"",OFFSET(TH!C$1,SMALL(Dong1,ROWS($1:64)),))</f>
        <v/>
      </c>
      <c r="B77" s="177" t="str">
        <f ca="1">IF(ROWS($1:64)&gt;COUNT(Dong1),"",OFFSET(TH!E$1,SMALL(Dong1,ROWS($1:64)),))</f>
        <v/>
      </c>
      <c r="C77" s="178" t="str">
        <f ca="1">IF(ROWS($1:64)&gt;COUNT(Dong1),"",IF(OFFSET(TH!L$1,SMALL(Dong1,ROWS($1:64)),)="1111",OFFSET(TH!D$1,SMALL(Dong1,ROWS($1:64)),),""))</f>
        <v/>
      </c>
      <c r="D77" s="179" t="str">
        <f ca="1">IF(ROWS($1:64)&gt;COUNT(Dong1),"",IF(OFFSET(TH!M$1,SMALL(Dong1,ROWS($1:64)),)="1111",OFFSET(TH!D$1,SMALL(Dong1,ROWS($1:64)),),""))</f>
        <v/>
      </c>
      <c r="E77" s="453" t="str">
        <f ca="1">IF(ROWS($1:64)&gt;COUNT(Dong1),"",OFFSET(TH!F$1,SMALL(Dong1,ROWS($1:64)),))</f>
        <v/>
      </c>
      <c r="F77" s="181" t="str">
        <f ca="1">IF(ROWS($1:64)&gt;COUNT(Dong1),"",IF(OFFSET(TH!M$1,SMALL(Dong1,ROWS($1:64)),)="1111",OFFSET(TH!L$1,SMALL(Dong1,ROWS($1:64)),),OFFSET(TH!M$1,SMALL(Dong1,ROWS($1:64)),)))</f>
        <v/>
      </c>
      <c r="G77" s="182" t="str">
        <f ca="1">IF(ROWS($1:64)&gt;COUNT(Dong1),"",IF(OFFSET(TH!L$1,SMALL(Dong1,ROWS($1:64)),)="1111",OFFSET(TH!K$1,SMALL(Dong1,ROWS($1:64)),),0))</f>
        <v/>
      </c>
      <c r="H77" s="180" t="str">
        <f ca="1">IF(ROWS($1:64)&gt;COUNT(Dong1),"",IF(OFFSET(TH!M$1,SMALL(Dong1,ROWS($1:64)),)="1111",OFFSET(TH!K$1,SMALL(Dong1,ROWS($1:64)),),0))</f>
        <v/>
      </c>
      <c r="I77" s="178">
        <f t="shared" ca="1" si="1"/>
        <v>0</v>
      </c>
      <c r="J77" s="183"/>
    </row>
    <row r="78" spans="1:10" ht="19.5" customHeight="1">
      <c r="A78" s="177" t="str">
        <f ca="1">IF(ROWS($1:65)&gt;COUNT(Dong1),"",OFFSET(TH!C$1,SMALL(Dong1,ROWS($1:65)),))</f>
        <v/>
      </c>
      <c r="B78" s="177" t="str">
        <f ca="1">IF(ROWS($1:65)&gt;COUNT(Dong1),"",OFFSET(TH!E$1,SMALL(Dong1,ROWS($1:65)),))</f>
        <v/>
      </c>
      <c r="C78" s="178" t="str">
        <f ca="1">IF(ROWS($1:65)&gt;COUNT(Dong1),"",IF(OFFSET(TH!L$1,SMALL(Dong1,ROWS($1:65)),)="1111",OFFSET(TH!D$1,SMALL(Dong1,ROWS($1:65)),),""))</f>
        <v/>
      </c>
      <c r="D78" s="179" t="str">
        <f ca="1">IF(ROWS($1:65)&gt;COUNT(Dong1),"",IF(OFFSET(TH!M$1,SMALL(Dong1,ROWS($1:65)),)="1111",OFFSET(TH!D$1,SMALL(Dong1,ROWS($1:65)),),""))</f>
        <v/>
      </c>
      <c r="E78" s="453" t="str">
        <f ca="1">IF(ROWS($1:65)&gt;COUNT(Dong1),"",OFFSET(TH!F$1,SMALL(Dong1,ROWS($1:65)),))</f>
        <v/>
      </c>
      <c r="F78" s="181" t="str">
        <f ca="1">IF(ROWS($1:65)&gt;COUNT(Dong1),"",IF(OFFSET(TH!M$1,SMALL(Dong1,ROWS($1:65)),)="1111",OFFSET(TH!L$1,SMALL(Dong1,ROWS($1:65)),),OFFSET(TH!M$1,SMALL(Dong1,ROWS($1:65)),)))</f>
        <v/>
      </c>
      <c r="G78" s="182" t="str">
        <f ca="1">IF(ROWS($1:65)&gt;COUNT(Dong1),"",IF(OFFSET(TH!L$1,SMALL(Dong1,ROWS($1:65)),)="1111",OFFSET(TH!K$1,SMALL(Dong1,ROWS($1:65)),),0))</f>
        <v/>
      </c>
      <c r="H78" s="180" t="str">
        <f ca="1">IF(ROWS($1:65)&gt;COUNT(Dong1),"",IF(OFFSET(TH!M$1,SMALL(Dong1,ROWS($1:65)),)="1111",OFFSET(TH!K$1,SMALL(Dong1,ROWS($1:65)),),0))</f>
        <v/>
      </c>
      <c r="I78" s="178">
        <f t="shared" ca="1" si="1"/>
        <v>0</v>
      </c>
      <c r="J78" s="183"/>
    </row>
    <row r="79" spans="1:10" ht="19.5" customHeight="1">
      <c r="A79" s="177" t="str">
        <f ca="1">IF(ROWS($1:66)&gt;COUNT(Dong1),"",OFFSET(TH!C$1,SMALL(Dong1,ROWS($1:66)),))</f>
        <v/>
      </c>
      <c r="B79" s="177" t="str">
        <f ca="1">IF(ROWS($1:66)&gt;COUNT(Dong1),"",OFFSET(TH!E$1,SMALL(Dong1,ROWS($1:66)),))</f>
        <v/>
      </c>
      <c r="C79" s="178" t="str">
        <f ca="1">IF(ROWS($1:66)&gt;COUNT(Dong1),"",IF(OFFSET(TH!L$1,SMALL(Dong1,ROWS($1:66)),)="1111",OFFSET(TH!D$1,SMALL(Dong1,ROWS($1:66)),),""))</f>
        <v/>
      </c>
      <c r="D79" s="179" t="str">
        <f ca="1">IF(ROWS($1:66)&gt;COUNT(Dong1),"",IF(OFFSET(TH!M$1,SMALL(Dong1,ROWS($1:66)),)="1111",OFFSET(TH!D$1,SMALL(Dong1,ROWS($1:66)),),""))</f>
        <v/>
      </c>
      <c r="E79" s="453" t="str">
        <f ca="1">IF(ROWS($1:66)&gt;COUNT(Dong1),"",OFFSET(TH!F$1,SMALL(Dong1,ROWS($1:66)),))</f>
        <v/>
      </c>
      <c r="F79" s="181" t="str">
        <f ca="1">IF(ROWS($1:66)&gt;COUNT(Dong1),"",IF(OFFSET(TH!M$1,SMALL(Dong1,ROWS($1:66)),)="1111",OFFSET(TH!L$1,SMALL(Dong1,ROWS($1:66)),),OFFSET(TH!M$1,SMALL(Dong1,ROWS($1:66)),)))</f>
        <v/>
      </c>
      <c r="G79" s="182" t="str">
        <f ca="1">IF(ROWS($1:66)&gt;COUNT(Dong1),"",IF(OFFSET(TH!L$1,SMALL(Dong1,ROWS($1:66)),)="1111",OFFSET(TH!K$1,SMALL(Dong1,ROWS($1:66)),),0))</f>
        <v/>
      </c>
      <c r="H79" s="180" t="str">
        <f ca="1">IF(ROWS($1:66)&gt;COUNT(Dong1),"",IF(OFFSET(TH!M$1,SMALL(Dong1,ROWS($1:66)),)="1111",OFFSET(TH!K$1,SMALL(Dong1,ROWS($1:66)),),0))</f>
        <v/>
      </c>
      <c r="I79" s="178">
        <f t="shared" ref="I79:I100" ca="1" si="2">IF(E79&lt;&gt;"",I78+G79-H79,0)</f>
        <v>0</v>
      </c>
      <c r="J79" s="183"/>
    </row>
    <row r="80" spans="1:10" ht="19.5" customHeight="1">
      <c r="A80" s="177" t="str">
        <f ca="1">IF(ROWS($1:67)&gt;COUNT(Dong1),"",OFFSET(TH!C$1,SMALL(Dong1,ROWS($1:67)),))</f>
        <v/>
      </c>
      <c r="B80" s="177" t="str">
        <f ca="1">IF(ROWS($1:67)&gt;COUNT(Dong1),"",OFFSET(TH!E$1,SMALL(Dong1,ROWS($1:67)),))</f>
        <v/>
      </c>
      <c r="C80" s="178" t="str">
        <f ca="1">IF(ROWS($1:67)&gt;COUNT(Dong1),"",IF(OFFSET(TH!L$1,SMALL(Dong1,ROWS($1:67)),)="1111",OFFSET(TH!D$1,SMALL(Dong1,ROWS($1:67)),),""))</f>
        <v/>
      </c>
      <c r="D80" s="179" t="str">
        <f ca="1">IF(ROWS($1:67)&gt;COUNT(Dong1),"",IF(OFFSET(TH!M$1,SMALL(Dong1,ROWS($1:67)),)="1111",OFFSET(TH!D$1,SMALL(Dong1,ROWS($1:67)),),""))</f>
        <v/>
      </c>
      <c r="E80" s="453" t="str">
        <f ca="1">IF(ROWS($1:67)&gt;COUNT(Dong1),"",OFFSET(TH!F$1,SMALL(Dong1,ROWS($1:67)),))</f>
        <v/>
      </c>
      <c r="F80" s="181" t="str">
        <f ca="1">IF(ROWS($1:67)&gt;COUNT(Dong1),"",IF(OFFSET(TH!M$1,SMALL(Dong1,ROWS($1:67)),)="1111",OFFSET(TH!L$1,SMALL(Dong1,ROWS($1:67)),),OFFSET(TH!M$1,SMALL(Dong1,ROWS($1:67)),)))</f>
        <v/>
      </c>
      <c r="G80" s="182" t="str">
        <f ca="1">IF(ROWS($1:67)&gt;COUNT(Dong1),"",IF(OFFSET(TH!L$1,SMALL(Dong1,ROWS($1:67)),)="1111",OFFSET(TH!K$1,SMALL(Dong1,ROWS($1:67)),),0))</f>
        <v/>
      </c>
      <c r="H80" s="180" t="str">
        <f ca="1">IF(ROWS($1:67)&gt;COUNT(Dong1),"",IF(OFFSET(TH!M$1,SMALL(Dong1,ROWS($1:67)),)="1111",OFFSET(TH!K$1,SMALL(Dong1,ROWS($1:67)),),0))</f>
        <v/>
      </c>
      <c r="I80" s="178">
        <f t="shared" ca="1" si="2"/>
        <v>0</v>
      </c>
      <c r="J80" s="183"/>
    </row>
    <row r="81" spans="1:10" ht="19.5" customHeight="1">
      <c r="A81" s="177" t="str">
        <f ca="1">IF(ROWS($1:68)&gt;COUNT(Dong1),"",OFFSET(TH!C$1,SMALL(Dong1,ROWS($1:68)),))</f>
        <v/>
      </c>
      <c r="B81" s="177" t="str">
        <f ca="1">IF(ROWS($1:68)&gt;COUNT(Dong1),"",OFFSET(TH!E$1,SMALL(Dong1,ROWS($1:68)),))</f>
        <v/>
      </c>
      <c r="C81" s="178" t="str">
        <f ca="1">IF(ROWS($1:68)&gt;COUNT(Dong1),"",IF(OFFSET(TH!L$1,SMALL(Dong1,ROWS($1:68)),)="1111",OFFSET(TH!D$1,SMALL(Dong1,ROWS($1:68)),),""))</f>
        <v/>
      </c>
      <c r="D81" s="179" t="str">
        <f ca="1">IF(ROWS($1:68)&gt;COUNT(Dong1),"",IF(OFFSET(TH!M$1,SMALL(Dong1,ROWS($1:68)),)="1111",OFFSET(TH!D$1,SMALL(Dong1,ROWS($1:68)),),""))</f>
        <v/>
      </c>
      <c r="E81" s="453" t="str">
        <f ca="1">IF(ROWS($1:68)&gt;COUNT(Dong1),"",OFFSET(TH!F$1,SMALL(Dong1,ROWS($1:68)),))</f>
        <v/>
      </c>
      <c r="F81" s="181" t="str">
        <f ca="1">IF(ROWS($1:68)&gt;COUNT(Dong1),"",IF(OFFSET(TH!M$1,SMALL(Dong1,ROWS($1:68)),)="1111",OFFSET(TH!L$1,SMALL(Dong1,ROWS($1:68)),),OFFSET(TH!M$1,SMALL(Dong1,ROWS($1:68)),)))</f>
        <v/>
      </c>
      <c r="G81" s="182" t="str">
        <f ca="1">IF(ROWS($1:68)&gt;COUNT(Dong1),"",IF(OFFSET(TH!L$1,SMALL(Dong1,ROWS($1:68)),)="1111",OFFSET(TH!K$1,SMALL(Dong1,ROWS($1:68)),),0))</f>
        <v/>
      </c>
      <c r="H81" s="180" t="str">
        <f ca="1">IF(ROWS($1:68)&gt;COUNT(Dong1),"",IF(OFFSET(TH!M$1,SMALL(Dong1,ROWS($1:68)),)="1111",OFFSET(TH!K$1,SMALL(Dong1,ROWS($1:68)),),0))</f>
        <v/>
      </c>
      <c r="I81" s="178">
        <f t="shared" ca="1" si="2"/>
        <v>0</v>
      </c>
      <c r="J81" s="183"/>
    </row>
    <row r="82" spans="1:10" ht="19.5" customHeight="1">
      <c r="A82" s="177" t="str">
        <f ca="1">IF(ROWS($1:69)&gt;COUNT(Dong1),"",OFFSET(TH!C$1,SMALL(Dong1,ROWS($1:69)),))</f>
        <v/>
      </c>
      <c r="B82" s="177" t="str">
        <f ca="1">IF(ROWS($1:69)&gt;COUNT(Dong1),"",OFFSET(TH!E$1,SMALL(Dong1,ROWS($1:69)),))</f>
        <v/>
      </c>
      <c r="C82" s="178" t="str">
        <f ca="1">IF(ROWS($1:69)&gt;COUNT(Dong1),"",IF(OFFSET(TH!L$1,SMALL(Dong1,ROWS($1:69)),)="1111",OFFSET(TH!D$1,SMALL(Dong1,ROWS($1:69)),),""))</f>
        <v/>
      </c>
      <c r="D82" s="179" t="str">
        <f ca="1">IF(ROWS($1:69)&gt;COUNT(Dong1),"",IF(OFFSET(TH!M$1,SMALL(Dong1,ROWS($1:69)),)="1111",OFFSET(TH!D$1,SMALL(Dong1,ROWS($1:69)),),""))</f>
        <v/>
      </c>
      <c r="E82" s="453" t="str">
        <f ca="1">IF(ROWS($1:69)&gt;COUNT(Dong1),"",OFFSET(TH!F$1,SMALL(Dong1,ROWS($1:69)),))</f>
        <v/>
      </c>
      <c r="F82" s="181" t="str">
        <f ca="1">IF(ROWS($1:69)&gt;COUNT(Dong1),"",IF(OFFSET(TH!M$1,SMALL(Dong1,ROWS($1:69)),)="1111",OFFSET(TH!L$1,SMALL(Dong1,ROWS($1:69)),),OFFSET(TH!M$1,SMALL(Dong1,ROWS($1:69)),)))</f>
        <v/>
      </c>
      <c r="G82" s="182" t="str">
        <f ca="1">IF(ROWS($1:69)&gt;COUNT(Dong1),"",IF(OFFSET(TH!L$1,SMALL(Dong1,ROWS($1:69)),)="1111",OFFSET(TH!K$1,SMALL(Dong1,ROWS($1:69)),),0))</f>
        <v/>
      </c>
      <c r="H82" s="180" t="str">
        <f ca="1">IF(ROWS($1:69)&gt;COUNT(Dong1),"",IF(OFFSET(TH!M$1,SMALL(Dong1,ROWS($1:69)),)="1111",OFFSET(TH!K$1,SMALL(Dong1,ROWS($1:69)),),0))</f>
        <v/>
      </c>
      <c r="I82" s="178">
        <f t="shared" ca="1" si="2"/>
        <v>0</v>
      </c>
      <c r="J82" s="183"/>
    </row>
    <row r="83" spans="1:10" ht="19.5" customHeight="1">
      <c r="A83" s="177" t="str">
        <f ca="1">IF(ROWS($1:70)&gt;COUNT(Dong1),"",OFFSET(TH!C$1,SMALL(Dong1,ROWS($1:70)),))</f>
        <v/>
      </c>
      <c r="B83" s="177" t="str">
        <f ca="1">IF(ROWS($1:70)&gt;COUNT(Dong1),"",OFFSET(TH!E$1,SMALL(Dong1,ROWS($1:70)),))</f>
        <v/>
      </c>
      <c r="C83" s="178" t="str">
        <f ca="1">IF(ROWS($1:70)&gt;COUNT(Dong1),"",IF(OFFSET(TH!L$1,SMALL(Dong1,ROWS($1:70)),)="1111",OFFSET(TH!D$1,SMALL(Dong1,ROWS($1:70)),),""))</f>
        <v/>
      </c>
      <c r="D83" s="179" t="str">
        <f ca="1">IF(ROWS($1:70)&gt;COUNT(Dong1),"",IF(OFFSET(TH!M$1,SMALL(Dong1,ROWS($1:70)),)="1111",OFFSET(TH!D$1,SMALL(Dong1,ROWS($1:70)),),""))</f>
        <v/>
      </c>
      <c r="E83" s="453" t="str">
        <f ca="1">IF(ROWS($1:70)&gt;COUNT(Dong1),"",OFFSET(TH!F$1,SMALL(Dong1,ROWS($1:70)),))</f>
        <v/>
      </c>
      <c r="F83" s="181" t="str">
        <f ca="1">IF(ROWS($1:70)&gt;COUNT(Dong1),"",IF(OFFSET(TH!M$1,SMALL(Dong1,ROWS($1:70)),)="1111",OFFSET(TH!L$1,SMALL(Dong1,ROWS($1:70)),),OFFSET(TH!M$1,SMALL(Dong1,ROWS($1:70)),)))</f>
        <v/>
      </c>
      <c r="G83" s="182" t="str">
        <f ca="1">IF(ROWS($1:70)&gt;COUNT(Dong1),"",IF(OFFSET(TH!L$1,SMALL(Dong1,ROWS($1:70)),)="1111",OFFSET(TH!K$1,SMALL(Dong1,ROWS($1:70)),),0))</f>
        <v/>
      </c>
      <c r="H83" s="180" t="str">
        <f ca="1">IF(ROWS($1:70)&gt;COUNT(Dong1),"",IF(OFFSET(TH!M$1,SMALL(Dong1,ROWS($1:70)),)="1111",OFFSET(TH!K$1,SMALL(Dong1,ROWS($1:70)),),0))</f>
        <v/>
      </c>
      <c r="I83" s="178">
        <f t="shared" ca="1" si="2"/>
        <v>0</v>
      </c>
      <c r="J83" s="183"/>
    </row>
    <row r="84" spans="1:10" ht="19.5" customHeight="1">
      <c r="A84" s="177" t="str">
        <f ca="1">IF(ROWS($1:71)&gt;COUNT(Dong1),"",OFFSET(TH!C$1,SMALL(Dong1,ROWS($1:71)),))</f>
        <v/>
      </c>
      <c r="B84" s="177" t="str">
        <f ca="1">IF(ROWS($1:71)&gt;COUNT(Dong1),"",OFFSET(TH!E$1,SMALL(Dong1,ROWS($1:71)),))</f>
        <v/>
      </c>
      <c r="C84" s="178" t="str">
        <f ca="1">IF(ROWS($1:71)&gt;COUNT(Dong1),"",IF(OFFSET(TH!L$1,SMALL(Dong1,ROWS($1:71)),)="1111",OFFSET(TH!D$1,SMALL(Dong1,ROWS($1:71)),),""))</f>
        <v/>
      </c>
      <c r="D84" s="179" t="str">
        <f ca="1">IF(ROWS($1:71)&gt;COUNT(Dong1),"",IF(OFFSET(TH!M$1,SMALL(Dong1,ROWS($1:71)),)="1111",OFFSET(TH!D$1,SMALL(Dong1,ROWS($1:71)),),""))</f>
        <v/>
      </c>
      <c r="E84" s="453" t="str">
        <f ca="1">IF(ROWS($1:71)&gt;COUNT(Dong1),"",OFFSET(TH!F$1,SMALL(Dong1,ROWS($1:71)),))</f>
        <v/>
      </c>
      <c r="F84" s="181" t="str">
        <f ca="1">IF(ROWS($1:71)&gt;COUNT(Dong1),"",IF(OFFSET(TH!M$1,SMALL(Dong1,ROWS($1:71)),)="1111",OFFSET(TH!L$1,SMALL(Dong1,ROWS($1:71)),),OFFSET(TH!M$1,SMALL(Dong1,ROWS($1:71)),)))</f>
        <v/>
      </c>
      <c r="G84" s="182" t="str">
        <f ca="1">IF(ROWS($1:71)&gt;COUNT(Dong1),"",IF(OFFSET(TH!L$1,SMALL(Dong1,ROWS($1:71)),)="1111",OFFSET(TH!K$1,SMALL(Dong1,ROWS($1:71)),),0))</f>
        <v/>
      </c>
      <c r="H84" s="180" t="str">
        <f ca="1">IF(ROWS($1:71)&gt;COUNT(Dong1),"",IF(OFFSET(TH!M$1,SMALL(Dong1,ROWS($1:71)),)="1111",OFFSET(TH!K$1,SMALL(Dong1,ROWS($1:71)),),0))</f>
        <v/>
      </c>
      <c r="I84" s="178">
        <f t="shared" ca="1" si="2"/>
        <v>0</v>
      </c>
      <c r="J84" s="183"/>
    </row>
    <row r="85" spans="1:10" ht="19.5" customHeight="1">
      <c r="A85" s="177" t="str">
        <f ca="1">IF(ROWS($1:72)&gt;COUNT(Dong1),"",OFFSET(TH!C$1,SMALL(Dong1,ROWS($1:72)),))</f>
        <v/>
      </c>
      <c r="B85" s="177" t="str">
        <f ca="1">IF(ROWS($1:72)&gt;COUNT(Dong1),"",OFFSET(TH!E$1,SMALL(Dong1,ROWS($1:72)),))</f>
        <v/>
      </c>
      <c r="C85" s="178" t="str">
        <f ca="1">IF(ROWS($1:72)&gt;COUNT(Dong1),"",IF(OFFSET(TH!L$1,SMALL(Dong1,ROWS($1:72)),)="1111",OFFSET(TH!D$1,SMALL(Dong1,ROWS($1:72)),),""))</f>
        <v/>
      </c>
      <c r="D85" s="179" t="str">
        <f ca="1">IF(ROWS($1:72)&gt;COUNT(Dong1),"",IF(OFFSET(TH!M$1,SMALL(Dong1,ROWS($1:72)),)="1111",OFFSET(TH!D$1,SMALL(Dong1,ROWS($1:72)),),""))</f>
        <v/>
      </c>
      <c r="E85" s="453" t="str">
        <f ca="1">IF(ROWS($1:72)&gt;COUNT(Dong1),"",OFFSET(TH!F$1,SMALL(Dong1,ROWS($1:72)),))</f>
        <v/>
      </c>
      <c r="F85" s="181" t="str">
        <f ca="1">IF(ROWS($1:72)&gt;COUNT(Dong1),"",IF(OFFSET(TH!M$1,SMALL(Dong1,ROWS($1:72)),)="1111",OFFSET(TH!L$1,SMALL(Dong1,ROWS($1:72)),),OFFSET(TH!M$1,SMALL(Dong1,ROWS($1:72)),)))</f>
        <v/>
      </c>
      <c r="G85" s="182" t="str">
        <f ca="1">IF(ROWS($1:72)&gt;COUNT(Dong1),"",IF(OFFSET(TH!L$1,SMALL(Dong1,ROWS($1:72)),)="1111",OFFSET(TH!K$1,SMALL(Dong1,ROWS($1:72)),),0))</f>
        <v/>
      </c>
      <c r="H85" s="180" t="str">
        <f ca="1">IF(ROWS($1:72)&gt;COUNT(Dong1),"",IF(OFFSET(TH!M$1,SMALL(Dong1,ROWS($1:72)),)="1111",OFFSET(TH!K$1,SMALL(Dong1,ROWS($1:72)),),0))</f>
        <v/>
      </c>
      <c r="I85" s="178">
        <f t="shared" ca="1" si="2"/>
        <v>0</v>
      </c>
      <c r="J85" s="183"/>
    </row>
    <row r="86" spans="1:10" ht="19.5" customHeight="1">
      <c r="A86" s="177" t="str">
        <f ca="1">IF(ROWS($1:73)&gt;COUNT(Dong1),"",OFFSET(TH!C$1,SMALL(Dong1,ROWS($1:73)),))</f>
        <v/>
      </c>
      <c r="B86" s="177" t="str">
        <f ca="1">IF(ROWS($1:73)&gt;COUNT(Dong1),"",OFFSET(TH!E$1,SMALL(Dong1,ROWS($1:73)),))</f>
        <v/>
      </c>
      <c r="C86" s="178" t="str">
        <f ca="1">IF(ROWS($1:73)&gt;COUNT(Dong1),"",IF(OFFSET(TH!L$1,SMALL(Dong1,ROWS($1:73)),)="1111",OFFSET(TH!D$1,SMALL(Dong1,ROWS($1:73)),),""))</f>
        <v/>
      </c>
      <c r="D86" s="179" t="str">
        <f ca="1">IF(ROWS($1:73)&gt;COUNT(Dong1),"",IF(OFFSET(TH!M$1,SMALL(Dong1,ROWS($1:73)),)="1111",OFFSET(TH!D$1,SMALL(Dong1,ROWS($1:73)),),""))</f>
        <v/>
      </c>
      <c r="E86" s="453" t="str">
        <f ca="1">IF(ROWS($1:73)&gt;COUNT(Dong1),"",OFFSET(TH!F$1,SMALL(Dong1,ROWS($1:73)),))</f>
        <v/>
      </c>
      <c r="F86" s="181" t="str">
        <f ca="1">IF(ROWS($1:73)&gt;COUNT(Dong1),"",IF(OFFSET(TH!M$1,SMALL(Dong1,ROWS($1:73)),)="1111",OFFSET(TH!L$1,SMALL(Dong1,ROWS($1:73)),),OFFSET(TH!M$1,SMALL(Dong1,ROWS($1:73)),)))</f>
        <v/>
      </c>
      <c r="G86" s="182" t="str">
        <f ca="1">IF(ROWS($1:73)&gt;COUNT(Dong1),"",IF(OFFSET(TH!L$1,SMALL(Dong1,ROWS($1:73)),)="1111",OFFSET(TH!K$1,SMALL(Dong1,ROWS($1:73)),),0))</f>
        <v/>
      </c>
      <c r="H86" s="180" t="str">
        <f ca="1">IF(ROWS($1:73)&gt;COUNT(Dong1),"",IF(OFFSET(TH!M$1,SMALL(Dong1,ROWS($1:73)),)="1111",OFFSET(TH!K$1,SMALL(Dong1,ROWS($1:73)),),0))</f>
        <v/>
      </c>
      <c r="I86" s="178">
        <f t="shared" ca="1" si="2"/>
        <v>0</v>
      </c>
      <c r="J86" s="183"/>
    </row>
    <row r="87" spans="1:10" ht="19.5" customHeight="1">
      <c r="A87" s="177" t="str">
        <f ca="1">IF(ROWS($1:74)&gt;COUNT(Dong1),"",OFFSET(TH!C$1,SMALL(Dong1,ROWS($1:74)),))</f>
        <v/>
      </c>
      <c r="B87" s="177" t="str">
        <f ca="1">IF(ROWS($1:74)&gt;COUNT(Dong1),"",OFFSET(TH!E$1,SMALL(Dong1,ROWS($1:74)),))</f>
        <v/>
      </c>
      <c r="C87" s="178" t="str">
        <f ca="1">IF(ROWS($1:74)&gt;COUNT(Dong1),"",IF(OFFSET(TH!L$1,SMALL(Dong1,ROWS($1:74)),)="1111",OFFSET(TH!D$1,SMALL(Dong1,ROWS($1:74)),),""))</f>
        <v/>
      </c>
      <c r="D87" s="179" t="str">
        <f ca="1">IF(ROWS($1:74)&gt;COUNT(Dong1),"",IF(OFFSET(TH!M$1,SMALL(Dong1,ROWS($1:74)),)="1111",OFFSET(TH!D$1,SMALL(Dong1,ROWS($1:74)),),""))</f>
        <v/>
      </c>
      <c r="E87" s="453" t="str">
        <f ca="1">IF(ROWS($1:74)&gt;COUNT(Dong1),"",OFFSET(TH!F$1,SMALL(Dong1,ROWS($1:74)),))</f>
        <v/>
      </c>
      <c r="F87" s="181" t="str">
        <f ca="1">IF(ROWS($1:74)&gt;COUNT(Dong1),"",IF(OFFSET(TH!M$1,SMALL(Dong1,ROWS($1:74)),)="1111",OFFSET(TH!L$1,SMALL(Dong1,ROWS($1:74)),),OFFSET(TH!M$1,SMALL(Dong1,ROWS($1:74)),)))</f>
        <v/>
      </c>
      <c r="G87" s="182" t="str">
        <f ca="1">IF(ROWS($1:74)&gt;COUNT(Dong1),"",IF(OFFSET(TH!L$1,SMALL(Dong1,ROWS($1:74)),)="1111",OFFSET(TH!K$1,SMALL(Dong1,ROWS($1:74)),),0))</f>
        <v/>
      </c>
      <c r="H87" s="180" t="str">
        <f ca="1">IF(ROWS($1:74)&gt;COUNT(Dong1),"",IF(OFFSET(TH!M$1,SMALL(Dong1,ROWS($1:74)),)="1111",OFFSET(TH!K$1,SMALL(Dong1,ROWS($1:74)),),0))</f>
        <v/>
      </c>
      <c r="I87" s="178">
        <f t="shared" ca="1" si="2"/>
        <v>0</v>
      </c>
      <c r="J87" s="183"/>
    </row>
    <row r="88" spans="1:10" ht="19.5" customHeight="1">
      <c r="A88" s="177" t="str">
        <f ca="1">IF(ROWS($1:75)&gt;COUNT(Dong1),"",OFFSET(TH!C$1,SMALL(Dong1,ROWS($1:75)),))</f>
        <v/>
      </c>
      <c r="B88" s="177" t="str">
        <f ca="1">IF(ROWS($1:75)&gt;COUNT(Dong1),"",OFFSET(TH!E$1,SMALL(Dong1,ROWS($1:75)),))</f>
        <v/>
      </c>
      <c r="C88" s="178" t="str">
        <f ca="1">IF(ROWS($1:75)&gt;COUNT(Dong1),"",IF(OFFSET(TH!L$1,SMALL(Dong1,ROWS($1:75)),)="1111",OFFSET(TH!D$1,SMALL(Dong1,ROWS($1:75)),),""))</f>
        <v/>
      </c>
      <c r="D88" s="179" t="str">
        <f ca="1">IF(ROWS($1:75)&gt;COUNT(Dong1),"",IF(OFFSET(TH!M$1,SMALL(Dong1,ROWS($1:75)),)="1111",OFFSET(TH!D$1,SMALL(Dong1,ROWS($1:75)),),""))</f>
        <v/>
      </c>
      <c r="E88" s="453" t="str">
        <f ca="1">IF(ROWS($1:75)&gt;COUNT(Dong1),"",OFFSET(TH!F$1,SMALL(Dong1,ROWS($1:75)),))</f>
        <v/>
      </c>
      <c r="F88" s="181" t="str">
        <f ca="1">IF(ROWS($1:75)&gt;COUNT(Dong1),"",IF(OFFSET(TH!M$1,SMALL(Dong1,ROWS($1:75)),)="1111",OFFSET(TH!L$1,SMALL(Dong1,ROWS($1:75)),),OFFSET(TH!M$1,SMALL(Dong1,ROWS($1:75)),)))</f>
        <v/>
      </c>
      <c r="G88" s="182" t="str">
        <f ca="1">IF(ROWS($1:75)&gt;COUNT(Dong1),"",IF(OFFSET(TH!L$1,SMALL(Dong1,ROWS($1:75)),)="1111",OFFSET(TH!K$1,SMALL(Dong1,ROWS($1:75)),),0))</f>
        <v/>
      </c>
      <c r="H88" s="180" t="str">
        <f ca="1">IF(ROWS($1:75)&gt;COUNT(Dong1),"",IF(OFFSET(TH!M$1,SMALL(Dong1,ROWS($1:75)),)="1111",OFFSET(TH!K$1,SMALL(Dong1,ROWS($1:75)),),0))</f>
        <v/>
      </c>
      <c r="I88" s="178">
        <f t="shared" ca="1" si="2"/>
        <v>0</v>
      </c>
      <c r="J88" s="183"/>
    </row>
    <row r="89" spans="1:10" ht="19.5" customHeight="1">
      <c r="A89" s="177" t="str">
        <f ca="1">IF(ROWS($1:76)&gt;COUNT(Dong1),"",OFFSET(TH!C$1,SMALL(Dong1,ROWS($1:76)),))</f>
        <v/>
      </c>
      <c r="B89" s="177" t="str">
        <f ca="1">IF(ROWS($1:76)&gt;COUNT(Dong1),"",OFFSET(TH!E$1,SMALL(Dong1,ROWS($1:76)),))</f>
        <v/>
      </c>
      <c r="C89" s="178" t="str">
        <f ca="1">IF(ROWS($1:76)&gt;COUNT(Dong1),"",IF(OFFSET(TH!L$1,SMALL(Dong1,ROWS($1:76)),)="1111",OFFSET(TH!D$1,SMALL(Dong1,ROWS($1:76)),),""))</f>
        <v/>
      </c>
      <c r="D89" s="179" t="str">
        <f ca="1">IF(ROWS($1:76)&gt;COUNT(Dong1),"",IF(OFFSET(TH!M$1,SMALL(Dong1,ROWS($1:76)),)="1111",OFFSET(TH!D$1,SMALL(Dong1,ROWS($1:76)),),""))</f>
        <v/>
      </c>
      <c r="E89" s="453" t="str">
        <f ca="1">IF(ROWS($1:76)&gt;COUNT(Dong1),"",OFFSET(TH!F$1,SMALL(Dong1,ROWS($1:76)),))</f>
        <v/>
      </c>
      <c r="F89" s="181" t="str">
        <f ca="1">IF(ROWS($1:76)&gt;COUNT(Dong1),"",IF(OFFSET(TH!M$1,SMALL(Dong1,ROWS($1:76)),)="1111",OFFSET(TH!L$1,SMALL(Dong1,ROWS($1:76)),),OFFSET(TH!M$1,SMALL(Dong1,ROWS($1:76)),)))</f>
        <v/>
      </c>
      <c r="G89" s="182" t="str">
        <f ca="1">IF(ROWS($1:76)&gt;COUNT(Dong1),"",IF(OFFSET(TH!L$1,SMALL(Dong1,ROWS($1:76)),)="1111",OFFSET(TH!K$1,SMALL(Dong1,ROWS($1:76)),),0))</f>
        <v/>
      </c>
      <c r="H89" s="180" t="str">
        <f ca="1">IF(ROWS($1:76)&gt;COUNT(Dong1),"",IF(OFFSET(TH!M$1,SMALL(Dong1,ROWS($1:76)),)="1111",OFFSET(TH!K$1,SMALL(Dong1,ROWS($1:76)),),0))</f>
        <v/>
      </c>
      <c r="I89" s="178">
        <f t="shared" ca="1" si="2"/>
        <v>0</v>
      </c>
      <c r="J89" s="183"/>
    </row>
    <row r="90" spans="1:10" ht="19.5" customHeight="1">
      <c r="A90" s="177" t="str">
        <f ca="1">IF(ROWS($1:77)&gt;COUNT(Dong1),"",OFFSET(TH!C$1,SMALL(Dong1,ROWS($1:77)),))</f>
        <v/>
      </c>
      <c r="B90" s="177" t="str">
        <f ca="1">IF(ROWS($1:77)&gt;COUNT(Dong1),"",OFFSET(TH!E$1,SMALL(Dong1,ROWS($1:77)),))</f>
        <v/>
      </c>
      <c r="C90" s="178" t="str">
        <f ca="1">IF(ROWS($1:77)&gt;COUNT(Dong1),"",IF(OFFSET(TH!L$1,SMALL(Dong1,ROWS($1:77)),)="1111",OFFSET(TH!D$1,SMALL(Dong1,ROWS($1:77)),),""))</f>
        <v/>
      </c>
      <c r="D90" s="179" t="str">
        <f ca="1">IF(ROWS($1:77)&gt;COUNT(Dong1),"",IF(OFFSET(TH!M$1,SMALL(Dong1,ROWS($1:77)),)="1111",OFFSET(TH!D$1,SMALL(Dong1,ROWS($1:77)),),""))</f>
        <v/>
      </c>
      <c r="E90" s="453" t="str">
        <f ca="1">IF(ROWS($1:77)&gt;COUNT(Dong1),"",OFFSET(TH!F$1,SMALL(Dong1,ROWS($1:77)),))</f>
        <v/>
      </c>
      <c r="F90" s="181" t="str">
        <f ca="1">IF(ROWS($1:77)&gt;COUNT(Dong1),"",IF(OFFSET(TH!M$1,SMALL(Dong1,ROWS($1:77)),)="1111",OFFSET(TH!L$1,SMALL(Dong1,ROWS($1:77)),),OFFSET(TH!M$1,SMALL(Dong1,ROWS($1:77)),)))</f>
        <v/>
      </c>
      <c r="G90" s="182" t="str">
        <f ca="1">IF(ROWS($1:77)&gt;COUNT(Dong1),"",IF(OFFSET(TH!L$1,SMALL(Dong1,ROWS($1:77)),)="1111",OFFSET(TH!K$1,SMALL(Dong1,ROWS($1:77)),),0))</f>
        <v/>
      </c>
      <c r="H90" s="180" t="str">
        <f ca="1">IF(ROWS($1:77)&gt;COUNT(Dong1),"",IF(OFFSET(TH!M$1,SMALL(Dong1,ROWS($1:77)),)="1111",OFFSET(TH!K$1,SMALL(Dong1,ROWS($1:77)),),0))</f>
        <v/>
      </c>
      <c r="I90" s="178">
        <f t="shared" ca="1" si="2"/>
        <v>0</v>
      </c>
      <c r="J90" s="183"/>
    </row>
    <row r="91" spans="1:10" ht="19.5" customHeight="1">
      <c r="A91" s="177" t="str">
        <f ca="1">IF(ROWS($1:78)&gt;COUNT(Dong1),"",OFFSET(TH!C$1,SMALL(Dong1,ROWS($1:78)),))</f>
        <v/>
      </c>
      <c r="B91" s="177" t="str">
        <f ca="1">IF(ROWS($1:78)&gt;COUNT(Dong1),"",OFFSET(TH!E$1,SMALL(Dong1,ROWS($1:78)),))</f>
        <v/>
      </c>
      <c r="C91" s="178" t="str">
        <f ca="1">IF(ROWS($1:78)&gt;COUNT(Dong1),"",IF(OFFSET(TH!L$1,SMALL(Dong1,ROWS($1:78)),)="1111",OFFSET(TH!D$1,SMALL(Dong1,ROWS($1:78)),),""))</f>
        <v/>
      </c>
      <c r="D91" s="179" t="str">
        <f ca="1">IF(ROWS($1:78)&gt;COUNT(Dong1),"",IF(OFFSET(TH!M$1,SMALL(Dong1,ROWS($1:78)),)="1111",OFFSET(TH!D$1,SMALL(Dong1,ROWS($1:78)),),""))</f>
        <v/>
      </c>
      <c r="E91" s="453" t="str">
        <f ca="1">IF(ROWS($1:78)&gt;COUNT(Dong1),"",OFFSET(TH!F$1,SMALL(Dong1,ROWS($1:78)),))</f>
        <v/>
      </c>
      <c r="F91" s="181" t="str">
        <f ca="1">IF(ROWS($1:78)&gt;COUNT(Dong1),"",IF(OFFSET(TH!M$1,SMALL(Dong1,ROWS($1:78)),)="1111",OFFSET(TH!L$1,SMALL(Dong1,ROWS($1:78)),),OFFSET(TH!M$1,SMALL(Dong1,ROWS($1:78)),)))</f>
        <v/>
      </c>
      <c r="G91" s="182" t="str">
        <f ca="1">IF(ROWS($1:78)&gt;COUNT(Dong1),"",IF(OFFSET(TH!L$1,SMALL(Dong1,ROWS($1:78)),)="1111",OFFSET(TH!K$1,SMALL(Dong1,ROWS($1:78)),),0))</f>
        <v/>
      </c>
      <c r="H91" s="180" t="str">
        <f ca="1">IF(ROWS($1:78)&gt;COUNT(Dong1),"",IF(OFFSET(TH!M$1,SMALL(Dong1,ROWS($1:78)),)="1111",OFFSET(TH!K$1,SMALL(Dong1,ROWS($1:78)),),0))</f>
        <v/>
      </c>
      <c r="I91" s="178">
        <f t="shared" ca="1" si="2"/>
        <v>0</v>
      </c>
      <c r="J91" s="183"/>
    </row>
    <row r="92" spans="1:10" ht="19.5" customHeight="1">
      <c r="A92" s="177" t="str">
        <f ca="1">IF(ROWS($1:79)&gt;COUNT(Dong1),"",OFFSET(TH!C$1,SMALL(Dong1,ROWS($1:79)),))</f>
        <v/>
      </c>
      <c r="B92" s="177" t="str">
        <f ca="1">IF(ROWS($1:79)&gt;COUNT(Dong1),"",OFFSET(TH!E$1,SMALL(Dong1,ROWS($1:79)),))</f>
        <v/>
      </c>
      <c r="C92" s="178" t="str">
        <f ca="1">IF(ROWS($1:79)&gt;COUNT(Dong1),"",IF(OFFSET(TH!L$1,SMALL(Dong1,ROWS($1:79)),)="1111",OFFSET(TH!D$1,SMALL(Dong1,ROWS($1:79)),),""))</f>
        <v/>
      </c>
      <c r="D92" s="179" t="str">
        <f ca="1">IF(ROWS($1:79)&gt;COUNT(Dong1),"",IF(OFFSET(TH!M$1,SMALL(Dong1,ROWS($1:79)),)="1111",OFFSET(TH!D$1,SMALL(Dong1,ROWS($1:79)),),""))</f>
        <v/>
      </c>
      <c r="E92" s="453" t="str">
        <f ca="1">IF(ROWS($1:79)&gt;COUNT(Dong1),"",OFFSET(TH!F$1,SMALL(Dong1,ROWS($1:79)),))</f>
        <v/>
      </c>
      <c r="F92" s="181" t="str">
        <f ca="1">IF(ROWS($1:79)&gt;COUNT(Dong1),"",IF(OFFSET(TH!M$1,SMALL(Dong1,ROWS($1:79)),)="1111",OFFSET(TH!L$1,SMALL(Dong1,ROWS($1:79)),),OFFSET(TH!M$1,SMALL(Dong1,ROWS($1:79)),)))</f>
        <v/>
      </c>
      <c r="G92" s="182" t="str">
        <f ca="1">IF(ROWS($1:79)&gt;COUNT(Dong1),"",IF(OFFSET(TH!L$1,SMALL(Dong1,ROWS($1:79)),)="1111",OFFSET(TH!K$1,SMALL(Dong1,ROWS($1:79)),),0))</f>
        <v/>
      </c>
      <c r="H92" s="180" t="str">
        <f ca="1">IF(ROWS($1:79)&gt;COUNT(Dong1),"",IF(OFFSET(TH!M$1,SMALL(Dong1,ROWS($1:79)),)="1111",OFFSET(TH!K$1,SMALL(Dong1,ROWS($1:79)),),0))</f>
        <v/>
      </c>
      <c r="I92" s="178">
        <f t="shared" ca="1" si="2"/>
        <v>0</v>
      </c>
      <c r="J92" s="183"/>
    </row>
    <row r="93" spans="1:10" ht="19.5" customHeight="1">
      <c r="A93" s="177" t="str">
        <f ca="1">IF(ROWS($1:80)&gt;COUNT(Dong1),"",OFFSET(TH!C$1,SMALL(Dong1,ROWS($1:80)),))</f>
        <v/>
      </c>
      <c r="B93" s="177" t="str">
        <f ca="1">IF(ROWS($1:80)&gt;COUNT(Dong1),"",OFFSET(TH!E$1,SMALL(Dong1,ROWS($1:80)),))</f>
        <v/>
      </c>
      <c r="C93" s="178" t="str">
        <f ca="1">IF(ROWS($1:80)&gt;COUNT(Dong1),"",IF(OFFSET(TH!L$1,SMALL(Dong1,ROWS($1:80)),)="1111",OFFSET(TH!D$1,SMALL(Dong1,ROWS($1:80)),),""))</f>
        <v/>
      </c>
      <c r="D93" s="179" t="str">
        <f ca="1">IF(ROWS($1:80)&gt;COUNT(Dong1),"",IF(OFFSET(TH!M$1,SMALL(Dong1,ROWS($1:80)),)="1111",OFFSET(TH!D$1,SMALL(Dong1,ROWS($1:80)),),""))</f>
        <v/>
      </c>
      <c r="E93" s="453" t="str">
        <f ca="1">IF(ROWS($1:80)&gt;COUNT(Dong1),"",OFFSET(TH!F$1,SMALL(Dong1,ROWS($1:80)),))</f>
        <v/>
      </c>
      <c r="F93" s="181" t="str">
        <f ca="1">IF(ROWS($1:80)&gt;COUNT(Dong1),"",IF(OFFSET(TH!M$1,SMALL(Dong1,ROWS($1:80)),)="1111",OFFSET(TH!L$1,SMALL(Dong1,ROWS($1:80)),),OFFSET(TH!M$1,SMALL(Dong1,ROWS($1:80)),)))</f>
        <v/>
      </c>
      <c r="G93" s="182" t="str">
        <f ca="1">IF(ROWS($1:80)&gt;COUNT(Dong1),"",IF(OFFSET(TH!L$1,SMALL(Dong1,ROWS($1:80)),)="1111",OFFSET(TH!K$1,SMALL(Dong1,ROWS($1:80)),),0))</f>
        <v/>
      </c>
      <c r="H93" s="180" t="str">
        <f ca="1">IF(ROWS($1:80)&gt;COUNT(Dong1),"",IF(OFFSET(TH!M$1,SMALL(Dong1,ROWS($1:80)),)="1111",OFFSET(TH!K$1,SMALL(Dong1,ROWS($1:80)),),0))</f>
        <v/>
      </c>
      <c r="I93" s="178">
        <f t="shared" ca="1" si="2"/>
        <v>0</v>
      </c>
      <c r="J93" s="183"/>
    </row>
    <row r="94" spans="1:10" ht="19.5" customHeight="1">
      <c r="A94" s="177" t="str">
        <f ca="1">IF(ROWS($1:81)&gt;COUNT(Dong1),"",OFFSET(TH!C$1,SMALL(Dong1,ROWS($1:81)),))</f>
        <v/>
      </c>
      <c r="B94" s="177" t="str">
        <f ca="1">IF(ROWS($1:81)&gt;COUNT(Dong1),"",OFFSET(TH!E$1,SMALL(Dong1,ROWS($1:81)),))</f>
        <v/>
      </c>
      <c r="C94" s="178" t="str">
        <f ca="1">IF(ROWS($1:81)&gt;COUNT(Dong1),"",IF(OFFSET(TH!L$1,SMALL(Dong1,ROWS($1:81)),)="1111",OFFSET(TH!D$1,SMALL(Dong1,ROWS($1:81)),),""))</f>
        <v/>
      </c>
      <c r="D94" s="179" t="str">
        <f ca="1">IF(ROWS($1:81)&gt;COUNT(Dong1),"",IF(OFFSET(TH!M$1,SMALL(Dong1,ROWS($1:81)),)="1111",OFFSET(TH!D$1,SMALL(Dong1,ROWS($1:81)),),""))</f>
        <v/>
      </c>
      <c r="E94" s="453" t="str">
        <f ca="1">IF(ROWS($1:81)&gt;COUNT(Dong1),"",OFFSET(TH!F$1,SMALL(Dong1,ROWS($1:81)),))</f>
        <v/>
      </c>
      <c r="F94" s="181" t="str">
        <f ca="1">IF(ROWS($1:81)&gt;COUNT(Dong1),"",IF(OFFSET(TH!M$1,SMALL(Dong1,ROWS($1:81)),)="1111",OFFSET(TH!L$1,SMALL(Dong1,ROWS($1:81)),),OFFSET(TH!M$1,SMALL(Dong1,ROWS($1:81)),)))</f>
        <v/>
      </c>
      <c r="G94" s="182" t="str">
        <f ca="1">IF(ROWS($1:81)&gt;COUNT(Dong1),"",IF(OFFSET(TH!L$1,SMALL(Dong1,ROWS($1:81)),)="1111",OFFSET(TH!K$1,SMALL(Dong1,ROWS($1:81)),),0))</f>
        <v/>
      </c>
      <c r="H94" s="180" t="str">
        <f ca="1">IF(ROWS($1:81)&gt;COUNT(Dong1),"",IF(OFFSET(TH!M$1,SMALL(Dong1,ROWS($1:81)),)="1111",OFFSET(TH!K$1,SMALL(Dong1,ROWS($1:81)),),0))</f>
        <v/>
      </c>
      <c r="I94" s="178">
        <f t="shared" ca="1" si="2"/>
        <v>0</v>
      </c>
      <c r="J94" s="183"/>
    </row>
    <row r="95" spans="1:10" ht="19.5" customHeight="1">
      <c r="A95" s="177" t="str">
        <f ca="1">IF(ROWS($1:82)&gt;COUNT(Dong1),"",OFFSET(TH!C$1,SMALL(Dong1,ROWS($1:82)),))</f>
        <v/>
      </c>
      <c r="B95" s="177" t="str">
        <f ca="1">IF(ROWS($1:82)&gt;COUNT(Dong1),"",OFFSET(TH!E$1,SMALL(Dong1,ROWS($1:82)),))</f>
        <v/>
      </c>
      <c r="C95" s="178" t="str">
        <f ca="1">IF(ROWS($1:82)&gt;COUNT(Dong1),"",IF(OFFSET(TH!L$1,SMALL(Dong1,ROWS($1:82)),)="1111",OFFSET(TH!D$1,SMALL(Dong1,ROWS($1:82)),),""))</f>
        <v/>
      </c>
      <c r="D95" s="179" t="str">
        <f ca="1">IF(ROWS($1:82)&gt;COUNT(Dong1),"",IF(OFFSET(TH!M$1,SMALL(Dong1,ROWS($1:82)),)="1111",OFFSET(TH!D$1,SMALL(Dong1,ROWS($1:82)),),""))</f>
        <v/>
      </c>
      <c r="E95" s="453" t="str">
        <f ca="1">IF(ROWS($1:82)&gt;COUNT(Dong1),"",OFFSET(TH!F$1,SMALL(Dong1,ROWS($1:82)),))</f>
        <v/>
      </c>
      <c r="F95" s="181" t="str">
        <f ca="1">IF(ROWS($1:82)&gt;COUNT(Dong1),"",IF(OFFSET(TH!M$1,SMALL(Dong1,ROWS($1:82)),)="1111",OFFSET(TH!L$1,SMALL(Dong1,ROWS($1:82)),),OFFSET(TH!M$1,SMALL(Dong1,ROWS($1:82)),)))</f>
        <v/>
      </c>
      <c r="G95" s="182" t="str">
        <f ca="1">IF(ROWS($1:82)&gt;COUNT(Dong1),"",IF(OFFSET(TH!L$1,SMALL(Dong1,ROWS($1:82)),)="1111",OFFSET(TH!K$1,SMALL(Dong1,ROWS($1:82)),),0))</f>
        <v/>
      </c>
      <c r="H95" s="180" t="str">
        <f ca="1">IF(ROWS($1:82)&gt;COUNT(Dong1),"",IF(OFFSET(TH!M$1,SMALL(Dong1,ROWS($1:82)),)="1111",OFFSET(TH!K$1,SMALL(Dong1,ROWS($1:82)),),0))</f>
        <v/>
      </c>
      <c r="I95" s="178">
        <f t="shared" ca="1" si="2"/>
        <v>0</v>
      </c>
      <c r="J95" s="183"/>
    </row>
    <row r="96" spans="1:10" ht="19.5" customHeight="1">
      <c r="A96" s="177" t="str">
        <f ca="1">IF(ROWS($1:83)&gt;COUNT(Dong1),"",OFFSET(TH!C$1,SMALL(Dong1,ROWS($1:83)),))</f>
        <v/>
      </c>
      <c r="B96" s="177" t="str">
        <f ca="1">IF(ROWS($1:83)&gt;COUNT(Dong1),"",OFFSET(TH!E$1,SMALL(Dong1,ROWS($1:83)),))</f>
        <v/>
      </c>
      <c r="C96" s="178" t="str">
        <f ca="1">IF(ROWS($1:83)&gt;COUNT(Dong1),"",IF(OFFSET(TH!L$1,SMALL(Dong1,ROWS($1:83)),)="1111",OFFSET(TH!D$1,SMALL(Dong1,ROWS($1:83)),),""))</f>
        <v/>
      </c>
      <c r="D96" s="179" t="str">
        <f ca="1">IF(ROWS($1:83)&gt;COUNT(Dong1),"",IF(OFFSET(TH!M$1,SMALL(Dong1,ROWS($1:83)),)="1111",OFFSET(TH!D$1,SMALL(Dong1,ROWS($1:83)),),""))</f>
        <v/>
      </c>
      <c r="E96" s="453" t="str">
        <f ca="1">IF(ROWS($1:83)&gt;COUNT(Dong1),"",OFFSET(TH!F$1,SMALL(Dong1,ROWS($1:83)),))</f>
        <v/>
      </c>
      <c r="F96" s="181" t="str">
        <f ca="1">IF(ROWS($1:83)&gt;COUNT(Dong1),"",IF(OFFSET(TH!M$1,SMALL(Dong1,ROWS($1:83)),)="1111",OFFSET(TH!L$1,SMALL(Dong1,ROWS($1:83)),),OFFSET(TH!M$1,SMALL(Dong1,ROWS($1:83)),)))</f>
        <v/>
      </c>
      <c r="G96" s="182" t="str">
        <f ca="1">IF(ROWS($1:83)&gt;COUNT(Dong1),"",IF(OFFSET(TH!L$1,SMALL(Dong1,ROWS($1:83)),)="1111",OFFSET(TH!K$1,SMALL(Dong1,ROWS($1:83)),),0))</f>
        <v/>
      </c>
      <c r="H96" s="180" t="str">
        <f ca="1">IF(ROWS($1:83)&gt;COUNT(Dong1),"",IF(OFFSET(TH!M$1,SMALL(Dong1,ROWS($1:83)),)="1111",OFFSET(TH!K$1,SMALL(Dong1,ROWS($1:83)),),0))</f>
        <v/>
      </c>
      <c r="I96" s="178">
        <f t="shared" ca="1" si="2"/>
        <v>0</v>
      </c>
      <c r="J96" s="183"/>
    </row>
    <row r="97" spans="1:12" ht="19.5" customHeight="1">
      <c r="A97" s="177" t="str">
        <f ca="1">IF(ROWS($1:84)&gt;COUNT(Dong1),"",OFFSET(TH!C$1,SMALL(Dong1,ROWS($1:84)),))</f>
        <v/>
      </c>
      <c r="B97" s="177" t="str">
        <f ca="1">IF(ROWS($1:84)&gt;COUNT(Dong1),"",OFFSET(TH!E$1,SMALL(Dong1,ROWS($1:84)),))</f>
        <v/>
      </c>
      <c r="C97" s="178" t="str">
        <f ca="1">IF(ROWS($1:84)&gt;COUNT(Dong1),"",IF(OFFSET(TH!L$1,SMALL(Dong1,ROWS($1:84)),)="1111",OFFSET(TH!D$1,SMALL(Dong1,ROWS($1:84)),),""))</f>
        <v/>
      </c>
      <c r="D97" s="179" t="str">
        <f ca="1">IF(ROWS($1:84)&gt;COUNT(Dong1),"",IF(OFFSET(TH!M$1,SMALL(Dong1,ROWS($1:84)),)="1111",OFFSET(TH!D$1,SMALL(Dong1,ROWS($1:84)),),""))</f>
        <v/>
      </c>
      <c r="E97" s="453" t="str">
        <f ca="1">IF(ROWS($1:84)&gt;COUNT(Dong1),"",OFFSET(TH!F$1,SMALL(Dong1,ROWS($1:84)),))</f>
        <v/>
      </c>
      <c r="F97" s="181" t="str">
        <f ca="1">IF(ROWS($1:84)&gt;COUNT(Dong1),"",IF(OFFSET(TH!M$1,SMALL(Dong1,ROWS($1:84)),)="1111",OFFSET(TH!L$1,SMALL(Dong1,ROWS($1:84)),),OFFSET(TH!M$1,SMALL(Dong1,ROWS($1:84)),)))</f>
        <v/>
      </c>
      <c r="G97" s="182" t="str">
        <f ca="1">IF(ROWS($1:84)&gt;COUNT(Dong1),"",IF(OFFSET(TH!L$1,SMALL(Dong1,ROWS($1:84)),)="1111",OFFSET(TH!K$1,SMALL(Dong1,ROWS($1:84)),),0))</f>
        <v/>
      </c>
      <c r="H97" s="180" t="str">
        <f ca="1">IF(ROWS($1:84)&gt;COUNT(Dong1),"",IF(OFFSET(TH!M$1,SMALL(Dong1,ROWS($1:84)),)="1111",OFFSET(TH!K$1,SMALL(Dong1,ROWS($1:84)),),0))</f>
        <v/>
      </c>
      <c r="I97" s="178">
        <f t="shared" ca="1" si="2"/>
        <v>0</v>
      </c>
      <c r="J97" s="183"/>
    </row>
    <row r="98" spans="1:12" ht="19.5" customHeight="1">
      <c r="A98" s="177" t="str">
        <f ca="1">IF(ROWS($1:85)&gt;COUNT(Dong1),"",OFFSET(TH!C$1,SMALL(Dong1,ROWS($1:85)),))</f>
        <v/>
      </c>
      <c r="B98" s="177" t="str">
        <f ca="1">IF(ROWS($1:85)&gt;COUNT(Dong1),"",OFFSET(TH!E$1,SMALL(Dong1,ROWS($1:85)),))</f>
        <v/>
      </c>
      <c r="C98" s="178" t="str">
        <f ca="1">IF(ROWS($1:85)&gt;COUNT(Dong1),"",IF(OFFSET(TH!L$1,SMALL(Dong1,ROWS($1:85)),)="1111",OFFSET(TH!D$1,SMALL(Dong1,ROWS($1:85)),),""))</f>
        <v/>
      </c>
      <c r="D98" s="179" t="str">
        <f ca="1">IF(ROWS($1:85)&gt;COUNT(Dong1),"",IF(OFFSET(TH!M$1,SMALL(Dong1,ROWS($1:85)),)="1111",OFFSET(TH!D$1,SMALL(Dong1,ROWS($1:85)),),""))</f>
        <v/>
      </c>
      <c r="E98" s="453" t="str">
        <f ca="1">IF(ROWS($1:85)&gt;COUNT(Dong1),"",OFFSET(TH!F$1,SMALL(Dong1,ROWS($1:85)),))</f>
        <v/>
      </c>
      <c r="F98" s="181" t="str">
        <f ca="1">IF(ROWS($1:85)&gt;COUNT(Dong1),"",IF(OFFSET(TH!M$1,SMALL(Dong1,ROWS($1:85)),)="1111",OFFSET(TH!L$1,SMALL(Dong1,ROWS($1:85)),),OFFSET(TH!M$1,SMALL(Dong1,ROWS($1:85)),)))</f>
        <v/>
      </c>
      <c r="G98" s="182" t="str">
        <f ca="1">IF(ROWS($1:85)&gt;COUNT(Dong1),"",IF(OFFSET(TH!L$1,SMALL(Dong1,ROWS($1:85)),)="1111",OFFSET(TH!K$1,SMALL(Dong1,ROWS($1:85)),),0))</f>
        <v/>
      </c>
      <c r="H98" s="180" t="str">
        <f ca="1">IF(ROWS($1:85)&gt;COUNT(Dong1),"",IF(OFFSET(TH!M$1,SMALL(Dong1,ROWS($1:85)),)="1111",OFFSET(TH!K$1,SMALL(Dong1,ROWS($1:85)),),0))</f>
        <v/>
      </c>
      <c r="I98" s="178">
        <f t="shared" ca="1" si="2"/>
        <v>0</v>
      </c>
      <c r="J98" s="183"/>
    </row>
    <row r="99" spans="1:12" ht="19.5" customHeight="1">
      <c r="A99" s="177" t="str">
        <f ca="1">IF(ROWS($1:86)&gt;COUNT(Dong1),"",OFFSET(TH!C$1,SMALL(Dong1,ROWS($1:86)),))</f>
        <v/>
      </c>
      <c r="B99" s="177" t="str">
        <f ca="1">IF(ROWS($1:86)&gt;COUNT(Dong1),"",OFFSET(TH!E$1,SMALL(Dong1,ROWS($1:86)),))</f>
        <v/>
      </c>
      <c r="C99" s="178" t="str">
        <f ca="1">IF(ROWS($1:86)&gt;COUNT(Dong1),"",IF(OFFSET(TH!L$1,SMALL(Dong1,ROWS($1:86)),)="1111",OFFSET(TH!D$1,SMALL(Dong1,ROWS($1:86)),),""))</f>
        <v/>
      </c>
      <c r="D99" s="179" t="str">
        <f ca="1">IF(ROWS($1:86)&gt;COUNT(Dong1),"",IF(OFFSET(TH!M$1,SMALL(Dong1,ROWS($1:86)),)="1111",OFFSET(TH!D$1,SMALL(Dong1,ROWS($1:86)),),""))</f>
        <v/>
      </c>
      <c r="E99" s="453" t="str">
        <f ca="1">IF(ROWS($1:86)&gt;COUNT(Dong1),"",OFFSET(TH!F$1,SMALL(Dong1,ROWS($1:86)),))</f>
        <v/>
      </c>
      <c r="F99" s="181" t="str">
        <f ca="1">IF(ROWS($1:86)&gt;COUNT(Dong1),"",IF(OFFSET(TH!M$1,SMALL(Dong1,ROWS($1:86)),)="1111",OFFSET(TH!L$1,SMALL(Dong1,ROWS($1:86)),),OFFSET(TH!M$1,SMALL(Dong1,ROWS($1:86)),)))</f>
        <v/>
      </c>
      <c r="G99" s="182" t="str">
        <f ca="1">IF(ROWS($1:86)&gt;COUNT(Dong1),"",IF(OFFSET(TH!L$1,SMALL(Dong1,ROWS($1:86)),)="1111",OFFSET(TH!K$1,SMALL(Dong1,ROWS($1:86)),),0))</f>
        <v/>
      </c>
      <c r="H99" s="180" t="str">
        <f ca="1">IF(ROWS($1:86)&gt;COUNT(Dong1),"",IF(OFFSET(TH!M$1,SMALL(Dong1,ROWS($1:86)),)="1111",OFFSET(TH!K$1,SMALL(Dong1,ROWS($1:86)),),0))</f>
        <v/>
      </c>
      <c r="I99" s="178">
        <f t="shared" ca="1" si="2"/>
        <v>0</v>
      </c>
      <c r="J99" s="183"/>
    </row>
    <row r="100" spans="1:12" ht="19.5" customHeight="1">
      <c r="A100" s="177" t="str">
        <f ca="1">IF(ROWS($1:87)&gt;COUNT(Dong1),"",OFFSET(TH!C$1,SMALL(Dong1,ROWS($1:87)),))</f>
        <v/>
      </c>
      <c r="B100" s="177" t="str">
        <f ca="1">IF(ROWS($1:87)&gt;COUNT(Dong1),"",OFFSET(TH!E$1,SMALL(Dong1,ROWS($1:87)),))</f>
        <v/>
      </c>
      <c r="C100" s="178" t="str">
        <f ca="1">IF(ROWS($1:87)&gt;COUNT(Dong1),"",IF(OFFSET(TH!L$1,SMALL(Dong1,ROWS($1:87)),)="1111",OFFSET(TH!D$1,SMALL(Dong1,ROWS($1:87)),),""))</f>
        <v/>
      </c>
      <c r="D100" s="179" t="str">
        <f ca="1">IF(ROWS($1:87)&gt;COUNT(Dong1),"",IF(OFFSET(TH!M$1,SMALL(Dong1,ROWS($1:87)),)="1111",OFFSET(TH!D$1,SMALL(Dong1,ROWS($1:87)),),""))</f>
        <v/>
      </c>
      <c r="E100" s="453" t="str">
        <f ca="1">IF(ROWS($1:87)&gt;COUNT(Dong1),"",OFFSET(TH!F$1,SMALL(Dong1,ROWS($1:87)),))</f>
        <v/>
      </c>
      <c r="F100" s="181" t="str">
        <f ca="1">IF(ROWS($1:87)&gt;COUNT(Dong1),"",IF(OFFSET(TH!M$1,SMALL(Dong1,ROWS($1:87)),)="1111",OFFSET(TH!L$1,SMALL(Dong1,ROWS($1:87)),),OFFSET(TH!M$1,SMALL(Dong1,ROWS($1:87)),)))</f>
        <v/>
      </c>
      <c r="G100" s="182" t="str">
        <f ca="1">IF(ROWS($1:87)&gt;COUNT(Dong1),"",IF(OFFSET(TH!L$1,SMALL(Dong1,ROWS($1:87)),)="1111",OFFSET(TH!K$1,SMALL(Dong1,ROWS($1:87)),),0))</f>
        <v/>
      </c>
      <c r="H100" s="180" t="str">
        <f ca="1">IF(ROWS($1:87)&gt;COUNT(Dong1),"",IF(OFFSET(TH!M$1,SMALL(Dong1,ROWS($1:87)),)="1111",OFFSET(TH!K$1,SMALL(Dong1,ROWS($1:87)),),0))</f>
        <v/>
      </c>
      <c r="I100" s="178">
        <f t="shared" ca="1" si="2"/>
        <v>0</v>
      </c>
      <c r="J100" s="183"/>
    </row>
    <row r="101" spans="1:12" ht="19.5" customHeight="1">
      <c r="A101" s="184"/>
      <c r="B101" s="183"/>
      <c r="C101" s="183"/>
      <c r="D101" s="183"/>
      <c r="E101" s="454"/>
      <c r="F101" s="185"/>
      <c r="G101" s="183"/>
      <c r="H101" s="183"/>
      <c r="I101" s="178"/>
      <c r="J101" s="183"/>
    </row>
    <row r="102" spans="1:12" s="173" customFormat="1" ht="19.5" customHeight="1">
      <c r="A102" s="186"/>
      <c r="B102" s="186"/>
      <c r="C102" s="186"/>
      <c r="D102" s="186"/>
      <c r="E102" s="186" t="s">
        <v>242</v>
      </c>
      <c r="F102" s="187" t="s">
        <v>26</v>
      </c>
      <c r="G102" s="186">
        <f ca="1">SUM(G14:G101)</f>
        <v>460000000</v>
      </c>
      <c r="H102" s="186">
        <f ca="1">SUM(H14:H101)</f>
        <v>1539759572</v>
      </c>
      <c r="I102" s="187" t="s">
        <v>26</v>
      </c>
      <c r="J102" s="187" t="s">
        <v>26</v>
      </c>
    </row>
    <row r="103" spans="1:12" s="173" customFormat="1" ht="19.5" customHeight="1">
      <c r="A103" s="188"/>
      <c r="B103" s="188"/>
      <c r="C103" s="188"/>
      <c r="D103" s="188"/>
      <c r="E103" s="188" t="s">
        <v>243</v>
      </c>
      <c r="F103" s="189" t="s">
        <v>26</v>
      </c>
      <c r="G103" s="189" t="s">
        <v>26</v>
      </c>
      <c r="H103" s="189" t="s">
        <v>26</v>
      </c>
      <c r="I103" s="190">
        <f ca="1">I13+G102-H102</f>
        <v>262405838</v>
      </c>
      <c r="J103" s="189" t="s">
        <v>26</v>
      </c>
    </row>
    <row r="104" spans="1:12">
      <c r="L104" s="498" t="s">
        <v>365</v>
      </c>
    </row>
    <row r="105" spans="1:12">
      <c r="A105" s="191" t="s">
        <v>346</v>
      </c>
      <c r="L105" s="498" t="s">
        <v>366</v>
      </c>
    </row>
    <row r="106" spans="1:12">
      <c r="A106" s="269" t="str">
        <f ca="1">"- Ngày mở sổ: "&amp;DAY($A$14)&amp;"/"&amp;MONTH($A$14)&amp;"/ 2015"</f>
        <v>- Ngày mở sổ: 2/1/ 2015</v>
      </c>
      <c r="L106" s="498" t="s">
        <v>244</v>
      </c>
    </row>
    <row r="107" spans="1:12">
      <c r="I107" s="192" t="str">
        <f>"Ngày "&amp;IF(OR($O$11=3,$O$11=12),"31","30")&amp;" tháng "&amp;$O$11&amp;"  năm  2015 "</f>
        <v xml:space="preserve">Ngày 31 tháng 3  năm  2015 </v>
      </c>
      <c r="L107" s="498" t="s">
        <v>346</v>
      </c>
    </row>
    <row r="108" spans="1:12" s="193" customFormat="1" ht="14.25">
      <c r="C108" s="193" t="s">
        <v>14</v>
      </c>
      <c r="E108" s="193" t="s">
        <v>15</v>
      </c>
      <c r="I108" s="193" t="s">
        <v>210</v>
      </c>
    </row>
    <row r="109" spans="1:12" s="194" customFormat="1">
      <c r="C109" s="194" t="s">
        <v>16</v>
      </c>
      <c r="E109" s="194" t="s">
        <v>16</v>
      </c>
      <c r="I109" s="194" t="s">
        <v>245</v>
      </c>
    </row>
    <row r="110" spans="1:12" s="194" customFormat="1"/>
    <row r="111" spans="1:12" s="194" customFormat="1"/>
    <row r="112" spans="1:12" s="194" customFormat="1"/>
    <row r="113" spans="1:10" s="194" customFormat="1"/>
    <row r="116" spans="1:10" ht="15.75">
      <c r="C116" s="451" t="s">
        <v>341</v>
      </c>
      <c r="I116" s="452" t="s">
        <v>187</v>
      </c>
    </row>
    <row r="117" spans="1:10">
      <c r="E117" s="168">
        <f ca="1">SUMIF($D$14:$D$36,#REF!,H14:H36)</f>
        <v>0</v>
      </c>
    </row>
    <row r="120" spans="1:10">
      <c r="A120" s="168">
        <v>2</v>
      </c>
      <c r="B120" s="168">
        <v>3</v>
      </c>
      <c r="C120" s="168">
        <v>4</v>
      </c>
      <c r="D120" s="168">
        <v>5</v>
      </c>
      <c r="E120" s="168">
        <v>6</v>
      </c>
      <c r="F120" s="168">
        <v>9</v>
      </c>
      <c r="G120" s="168">
        <v>10</v>
      </c>
      <c r="H120" s="168">
        <v>11</v>
      </c>
      <c r="I120" s="168">
        <v>12</v>
      </c>
      <c r="J120" s="168">
        <v>13</v>
      </c>
    </row>
  </sheetData>
  <autoFilter ref="A12:J103"/>
  <sortState ref="A13:P167">
    <sortCondition ref="A13:A167"/>
  </sortState>
  <mergeCells count="15">
    <mergeCell ref="N10:O10"/>
    <mergeCell ref="A10:A11"/>
    <mergeCell ref="B10:B11"/>
    <mergeCell ref="C10:D10"/>
    <mergeCell ref="E10:E11"/>
    <mergeCell ref="F10:F11"/>
    <mergeCell ref="G10:H10"/>
    <mergeCell ref="I10:I11"/>
    <mergeCell ref="J10:J11"/>
    <mergeCell ref="G1:J1"/>
    <mergeCell ref="G2:J3"/>
    <mergeCell ref="A5:J5"/>
    <mergeCell ref="A7:J7"/>
    <mergeCell ref="A8:J8"/>
    <mergeCell ref="A6:J6"/>
  </mergeCells>
  <conditionalFormatting sqref="A14:H100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35"/>
  <sheetViews>
    <sheetView topLeftCell="A6" workbookViewId="0">
      <pane ySplit="6" topLeftCell="A75" activePane="bottomLeft" state="frozen"/>
      <selection activeCell="A6" sqref="A6"/>
      <selection pane="bottomLeft" activeCell="H11" sqref="H11"/>
    </sheetView>
  </sheetViews>
  <sheetFormatPr defaultRowHeight="15.75"/>
  <cols>
    <col min="1" max="1" width="7.7109375" style="239" customWidth="1"/>
    <col min="2" max="2" width="6" style="240" customWidth="1"/>
    <col min="3" max="3" width="7.7109375" style="239" customWidth="1"/>
    <col min="4" max="4" width="40.7109375" style="238" customWidth="1"/>
    <col min="5" max="5" width="6.5703125" style="238" customWidth="1"/>
    <col min="6" max="8" width="13.5703125" style="238" customWidth="1"/>
    <col min="9" max="9" width="6.5703125" style="238" customWidth="1"/>
    <col min="10" max="10" width="2.85546875" style="238" customWidth="1"/>
    <col min="11" max="11" width="10.7109375" style="238" bestFit="1" customWidth="1"/>
    <col min="12" max="12" width="4.140625" style="238" hidden="1" customWidth="1"/>
    <col min="13" max="14" width="4.5703125" style="238" hidden="1" customWidth="1"/>
    <col min="15" max="15" width="9.140625" style="238" hidden="1" customWidth="1"/>
    <col min="16" max="16384" width="9.140625" style="238"/>
  </cols>
  <sheetData>
    <row r="1" spans="1:14" s="198" customFormat="1" ht="16.5" customHeight="1">
      <c r="A1" s="135" t="s">
        <v>217</v>
      </c>
      <c r="B1" s="199"/>
      <c r="C1" s="200"/>
      <c r="F1" s="455"/>
      <c r="G1" s="457" t="s">
        <v>347</v>
      </c>
      <c r="H1" s="457"/>
      <c r="I1" s="455"/>
      <c r="K1" s="201"/>
    </row>
    <row r="2" spans="1:14" s="198" customFormat="1" ht="16.5" customHeight="1">
      <c r="A2" s="459" t="s">
        <v>218</v>
      </c>
      <c r="B2" s="241"/>
      <c r="C2" s="241"/>
      <c r="D2" s="241"/>
      <c r="F2" s="456"/>
      <c r="G2" s="458" t="s">
        <v>348</v>
      </c>
      <c r="H2" s="458"/>
      <c r="I2" s="456"/>
      <c r="K2" s="202"/>
    </row>
    <row r="3" spans="1:14" s="198" customFormat="1" ht="16.5" customHeight="1">
      <c r="A3" s="241"/>
      <c r="B3" s="241"/>
      <c r="C3" s="241"/>
      <c r="D3" s="241"/>
      <c r="F3" s="456"/>
      <c r="G3" s="458" t="s">
        <v>349</v>
      </c>
      <c r="H3" s="458"/>
      <c r="I3" s="456"/>
    </row>
    <row r="4" spans="1:14" s="198" customFormat="1" ht="19.5" customHeight="1">
      <c r="A4" s="586" t="s">
        <v>250</v>
      </c>
      <c r="B4" s="586"/>
      <c r="C4" s="586"/>
      <c r="D4" s="586"/>
      <c r="E4" s="586"/>
      <c r="F4" s="586"/>
      <c r="G4" s="586"/>
      <c r="H4" s="586"/>
      <c r="I4" s="586"/>
    </row>
    <row r="5" spans="1:14" s="198" customFormat="1" ht="15">
      <c r="A5" s="587" t="s">
        <v>251</v>
      </c>
      <c r="B5" s="587"/>
      <c r="C5" s="587"/>
      <c r="D5" s="587"/>
      <c r="E5" s="587"/>
      <c r="F5" s="587"/>
      <c r="G5" s="587"/>
      <c r="H5" s="587"/>
      <c r="I5" s="587"/>
    </row>
    <row r="6" spans="1:14" s="198" customFormat="1" ht="15">
      <c r="D6" s="635" t="s">
        <v>475</v>
      </c>
      <c r="E6" s="587" t="str">
        <f>IF($H$6="VNĐ","1402 148 5100 7445","")</f>
        <v>1402 148 5100 7445</v>
      </c>
      <c r="F6" s="587"/>
      <c r="G6" s="587"/>
      <c r="H6" s="198" t="s">
        <v>209</v>
      </c>
      <c r="I6" s="637" t="str">
        <f>IF(H6="VNĐ","1121","1122")</f>
        <v>1121</v>
      </c>
    </row>
    <row r="7" spans="1:14" s="198" customFormat="1" ht="8.25" customHeight="1">
      <c r="A7" s="203"/>
      <c r="B7" s="204"/>
      <c r="C7" s="203"/>
      <c r="D7" s="204"/>
      <c r="E7" s="204"/>
      <c r="F7" s="204"/>
      <c r="G7" s="204"/>
      <c r="H7" s="204"/>
      <c r="I7" s="204"/>
    </row>
    <row r="8" spans="1:14" s="206" customFormat="1" ht="22.5" customHeight="1" thickBot="1">
      <c r="A8" s="588" t="s">
        <v>252</v>
      </c>
      <c r="B8" s="590" t="s">
        <v>1</v>
      </c>
      <c r="C8" s="591"/>
      <c r="D8" s="592" t="s">
        <v>0</v>
      </c>
      <c r="E8" s="594" t="s">
        <v>19</v>
      </c>
      <c r="F8" s="590" t="s">
        <v>253</v>
      </c>
      <c r="G8" s="590"/>
      <c r="H8" s="591"/>
      <c r="I8" s="592" t="s">
        <v>236</v>
      </c>
      <c r="K8" s="196"/>
      <c r="L8" s="168"/>
      <c r="M8" s="581" t="s">
        <v>246</v>
      </c>
      <c r="N8" s="581"/>
    </row>
    <row r="9" spans="1:14" s="206" customFormat="1" ht="22.5" customHeight="1" thickBot="1">
      <c r="A9" s="589"/>
      <c r="B9" s="207" t="s">
        <v>20</v>
      </c>
      <c r="C9" s="208" t="s">
        <v>254</v>
      </c>
      <c r="D9" s="593"/>
      <c r="E9" s="636"/>
      <c r="F9" s="514" t="s">
        <v>255</v>
      </c>
      <c r="G9" s="209" t="s">
        <v>256</v>
      </c>
      <c r="H9" s="205" t="s">
        <v>257</v>
      </c>
      <c r="I9" s="593"/>
      <c r="K9" s="242" t="s">
        <v>364</v>
      </c>
      <c r="L9" s="168"/>
      <c r="M9" s="243">
        <f>IF(K9="Quý I",1,IF(K9="Quý II",4,IF(K9="Quý III",7,IF(K9="Quý IV",10,""))))</f>
        <v>1</v>
      </c>
      <c r="N9" s="244">
        <f>IF(K9="Quý I",3,IF(K9="Quý II",6,IF(K9="Quý III",9,IF(K9="Quý IV",12,""))))</f>
        <v>3</v>
      </c>
    </row>
    <row r="10" spans="1:14" s="212" customFormat="1" ht="12">
      <c r="A10" s="210" t="s">
        <v>2</v>
      </c>
      <c r="B10" s="211" t="s">
        <v>3</v>
      </c>
      <c r="C10" s="210" t="s">
        <v>4</v>
      </c>
      <c r="D10" s="211" t="s">
        <v>5</v>
      </c>
      <c r="E10" s="211" t="s">
        <v>6</v>
      </c>
      <c r="F10" s="211">
        <v>1</v>
      </c>
      <c r="G10" s="211">
        <v>2</v>
      </c>
      <c r="H10" s="211">
        <v>3</v>
      </c>
      <c r="I10" s="211" t="s">
        <v>239</v>
      </c>
    </row>
    <row r="11" spans="1:14" s="217" customFormat="1" ht="20.25" customHeight="1">
      <c r="A11" s="213"/>
      <c r="B11" s="214"/>
      <c r="C11" s="213"/>
      <c r="D11" s="215" t="s">
        <v>7</v>
      </c>
      <c r="E11" s="215"/>
      <c r="F11" s="216"/>
      <c r="G11" s="215"/>
      <c r="H11" s="216">
        <f>IF($I$6="1121",CDPS!$C$12+SUMIF(_N112,"x",TH)-SUMIF(_C112,"x",TH),CDPS!C13+SUMIF(_N112,"x",TH)-SUMIF(_C112,"x",TH))</f>
        <v>1694774692</v>
      </c>
      <c r="I11" s="215"/>
    </row>
    <row r="12" spans="1:14" s="206" customFormat="1" ht="20.25" customHeight="1">
      <c r="A12" s="218">
        <f ca="1">IF(ROWS($1:1)&gt;COUNT(Dong2),"",OFFSET(TH!C$1,SMALL(Dong2,ROWS($1:1)),))</f>
        <v>42374</v>
      </c>
      <c r="B12" s="218" t="str">
        <f ca="1">IF(ROWS($1:1)&gt;COUNT(Dong2),"",OFFSET(TH!D$1,SMALL(Dong2,ROWS($1:1)),))</f>
        <v>GBN</v>
      </c>
      <c r="C12" s="218">
        <f ca="1">IF(ROWS($1:1)&gt;COUNT(Dong2),"",OFFSET(TH!E$1,SMALL(Dong2,ROWS($1:1)),))</f>
        <v>42374</v>
      </c>
      <c r="D12" s="460" t="str">
        <f ca="1">IF(ROWS($1:1)&gt;COUNT(Dong2),"",OFFSET(TH!F$1,SMALL(Dong2,ROWS($1:1)),))</f>
        <v>Thanh toán tiền công trình</v>
      </c>
      <c r="E12" s="218" t="str">
        <f ca="1">IF(ROWS($1:1)&gt;COUNT(Dong2),"",IF(OFFSET(TH!M$1,SMALL(Dong2,ROWS($1:1)),)=$I$6,OFFSET(TH!L$1,SMALL(Dong2,ROWS($1:1)),),OFFSET(TH!M$1,SMALL(Dong2,ROWS($1:1)),)))</f>
        <v>331</v>
      </c>
      <c r="F12" s="219">
        <f ca="1">IF(ROWS($1:1)&gt;COUNT(Dong2),"",IF(OFFSET(TH!L$1,SMALL(Dong2,ROWS($1:1)),)=$I$6,IF($I$6="1121",OFFSET(TH!K$1,SMALL(Dong2,ROWS($1:1)),),OFFSET(TH!I$1,SMALL(Dong2,ROWS($1:1)),)),0))</f>
        <v>0</v>
      </c>
      <c r="G12" s="219">
        <f ca="1">IF(ROWS($1:1)&gt;COUNT(Dong2),"",IF(OFFSET(TH!M$1,SMALL(Dong2,ROWS($1:1)),)=$I$6,IF($I$6="1121",OFFSET(TH!K$1,SMALL(Dong2,ROWS($1:1)),),OFFSET(TH!I$1,SMALL(Dong2,ROWS($1:1)),)),0))</f>
        <v>300000000</v>
      </c>
      <c r="H12" s="220">
        <f ca="1">IF(A12&lt;&gt;"",H11+F12-G12,0)</f>
        <v>1394774692</v>
      </c>
      <c r="I12" s="220"/>
    </row>
    <row r="13" spans="1:14" s="206" customFormat="1" ht="20.25" customHeight="1">
      <c r="A13" s="218">
        <f ca="1">IF(ROWS($1:2)&gt;COUNT(Dong2),"",OFFSET(TH!C$1,SMALL(Dong2,ROWS($1:2)),))</f>
        <v>42374</v>
      </c>
      <c r="B13" s="218" t="str">
        <f ca="1">IF(ROWS($1:2)&gt;COUNT(Dong2),"",OFFSET(TH!D$1,SMALL(Dong2,ROWS($1:2)),))</f>
        <v>GBN</v>
      </c>
      <c r="C13" s="218">
        <f ca="1">IF(ROWS($1:2)&gt;COUNT(Dong2),"",OFFSET(TH!E$1,SMALL(Dong2,ROWS($1:2)),))</f>
        <v>42374</v>
      </c>
      <c r="D13" s="460" t="str">
        <f ca="1">IF(ROWS($1:2)&gt;COUNT(Dong2),"",OFFSET(TH!F$1,SMALL(Dong2,ROWS($1:2)),))</f>
        <v xml:space="preserve">Phí chuyển tiền </v>
      </c>
      <c r="E13" s="218" t="str">
        <f ca="1">IF(ROWS($1:2)&gt;COUNT(Dong2),"",IF(OFFSET(TH!M$1,SMALL(Dong2,ROWS($1:2)),)=$I$6,OFFSET(TH!L$1,SMALL(Dong2,ROWS($1:2)),),OFFSET(TH!M$1,SMALL(Dong2,ROWS($1:2)),)))</f>
        <v>642</v>
      </c>
      <c r="F13" s="219">
        <f ca="1">IF(ROWS($1:2)&gt;COUNT(Dong2),"",IF(OFFSET(TH!L$1,SMALL(Dong2,ROWS($1:2)),)=$I$6,IF($I$6="1121",OFFSET(TH!K$1,SMALL(Dong2,ROWS($1:2)),),OFFSET(TH!I$1,SMALL(Dong2,ROWS($1:2)),)),0))</f>
        <v>0</v>
      </c>
      <c r="G13" s="219">
        <f ca="1">IF(ROWS($1:2)&gt;COUNT(Dong2),"",IF(OFFSET(TH!M$1,SMALL(Dong2,ROWS($1:2)),)=$I$6,IF($I$6="1121",OFFSET(TH!K$1,SMALL(Dong2,ROWS($1:2)),),OFFSET(TH!I$1,SMALL(Dong2,ROWS($1:2)),)),0))</f>
        <v>150000</v>
      </c>
      <c r="H13" s="220">
        <f ca="1">IF(A13&lt;&gt;"",H12+F13-G13,0)</f>
        <v>1394624692</v>
      </c>
      <c r="I13" s="220"/>
    </row>
    <row r="14" spans="1:14" s="206" customFormat="1" ht="20.25" customHeight="1">
      <c r="A14" s="218">
        <f ca="1">IF(ROWS($1:3)&gt;COUNT(Dong2),"",OFFSET(TH!C$1,SMALL(Dong2,ROWS($1:3)),))</f>
        <v>42374</v>
      </c>
      <c r="B14" s="218" t="str">
        <f ca="1">IF(ROWS($1:3)&gt;COUNT(Dong2),"",OFFSET(TH!D$1,SMALL(Dong2,ROWS($1:3)),))</f>
        <v>GBN</v>
      </c>
      <c r="C14" s="218">
        <f ca="1">IF(ROWS($1:3)&gt;COUNT(Dong2),"",OFFSET(TH!E$1,SMALL(Dong2,ROWS($1:3)),))</f>
        <v>42374</v>
      </c>
      <c r="D14" s="460" t="str">
        <f ca="1">IF(ROWS($1:3)&gt;COUNT(Dong2),"",OFFSET(TH!F$1,SMALL(Dong2,ROWS($1:3)),))</f>
        <v xml:space="preserve">VAT Phí chuyển tiền </v>
      </c>
      <c r="E14" s="218" t="str">
        <f ca="1">IF(ROWS($1:3)&gt;COUNT(Dong2),"",IF(OFFSET(TH!M$1,SMALL(Dong2,ROWS($1:3)),)=$I$6,OFFSET(TH!L$1,SMALL(Dong2,ROWS($1:3)),),OFFSET(TH!M$1,SMALL(Dong2,ROWS($1:3)),)))</f>
        <v>1331</v>
      </c>
      <c r="F14" s="219">
        <f ca="1">IF(ROWS($1:3)&gt;COUNT(Dong2),"",IF(OFFSET(TH!L$1,SMALL(Dong2,ROWS($1:3)),)=$I$6,IF($I$6="1121",OFFSET(TH!K$1,SMALL(Dong2,ROWS($1:3)),),OFFSET(TH!I$1,SMALL(Dong2,ROWS($1:3)),)),0))</f>
        <v>0</v>
      </c>
      <c r="G14" s="219">
        <f ca="1">IF(ROWS($1:3)&gt;COUNT(Dong2),"",IF(OFFSET(TH!M$1,SMALL(Dong2,ROWS($1:3)),)=$I$6,IF($I$6="1121",OFFSET(TH!K$1,SMALL(Dong2,ROWS($1:3)),),OFFSET(TH!I$1,SMALL(Dong2,ROWS($1:3)),)),0))</f>
        <v>15000</v>
      </c>
      <c r="H14" s="220">
        <f ca="1">IF(A14&lt;&gt;"",H13+F14-G14,0)</f>
        <v>1394609692</v>
      </c>
      <c r="I14" s="220"/>
    </row>
    <row r="15" spans="1:14" s="206" customFormat="1" ht="20.25" customHeight="1">
      <c r="A15" s="218">
        <f ca="1">IF(ROWS($1:4)&gt;COUNT(Dong2),"",OFFSET(TH!C$1,SMALL(Dong2,ROWS($1:4)),))</f>
        <v>42375</v>
      </c>
      <c r="B15" s="218" t="str">
        <f ca="1">IF(ROWS($1:4)&gt;COUNT(Dong2),"",OFFSET(TH!D$1,SMALL(Dong2,ROWS($1:4)),))</f>
        <v>GBN</v>
      </c>
      <c r="C15" s="218">
        <f ca="1">IF(ROWS($1:4)&gt;COUNT(Dong2),"",OFFSET(TH!E$1,SMALL(Dong2,ROWS($1:4)),))</f>
        <v>42375</v>
      </c>
      <c r="D15" s="460" t="str">
        <f ca="1">IF(ROWS($1:4)&gt;COUNT(Dong2),"",OFFSET(TH!F$1,SMALL(Dong2,ROWS($1:4)),))</f>
        <v>Thanh toán tiền công trình</v>
      </c>
      <c r="E15" s="218" t="str">
        <f ca="1">IF(ROWS($1:4)&gt;COUNT(Dong2),"",IF(OFFSET(TH!M$1,SMALL(Dong2,ROWS($1:4)),)=$I$6,OFFSET(TH!L$1,SMALL(Dong2,ROWS($1:4)),),OFFSET(TH!M$1,SMALL(Dong2,ROWS($1:4)),)))</f>
        <v>331</v>
      </c>
      <c r="F15" s="219">
        <f ca="1">IF(ROWS($1:4)&gt;COUNT(Dong2),"",IF(OFFSET(TH!L$1,SMALL(Dong2,ROWS($1:4)),)=$I$6,IF($I$6="1121",OFFSET(TH!K$1,SMALL(Dong2,ROWS($1:4)),),OFFSET(TH!I$1,SMALL(Dong2,ROWS($1:4)),)),0))</f>
        <v>0</v>
      </c>
      <c r="G15" s="219">
        <f ca="1">IF(ROWS($1:4)&gt;COUNT(Dong2),"",IF(OFFSET(TH!M$1,SMALL(Dong2,ROWS($1:4)),)=$I$6,IF($I$6="1121",OFFSET(TH!K$1,SMALL(Dong2,ROWS($1:4)),),OFFSET(TH!I$1,SMALL(Dong2,ROWS($1:4)),)),0))</f>
        <v>314955000</v>
      </c>
      <c r="H15" s="220">
        <f ca="1">IF(A15&lt;&gt;"",H14+F15-G15,0)</f>
        <v>1079654692</v>
      </c>
      <c r="I15" s="220"/>
    </row>
    <row r="16" spans="1:14" s="206" customFormat="1" ht="20.25" customHeight="1">
      <c r="A16" s="218">
        <f ca="1">IF(ROWS($1:5)&gt;COUNT(Dong2),"",OFFSET(TH!C$1,SMALL(Dong2,ROWS($1:5)),))</f>
        <v>42375</v>
      </c>
      <c r="B16" s="218" t="str">
        <f ca="1">IF(ROWS($1:5)&gt;COUNT(Dong2),"",OFFSET(TH!D$1,SMALL(Dong2,ROWS($1:5)),))</f>
        <v>GBN</v>
      </c>
      <c r="C16" s="218">
        <f ca="1">IF(ROWS($1:5)&gt;COUNT(Dong2),"",OFFSET(TH!E$1,SMALL(Dong2,ROWS($1:5)),))</f>
        <v>42375</v>
      </c>
      <c r="D16" s="460" t="str">
        <f ca="1">IF(ROWS($1:5)&gt;COUNT(Dong2),"",OFFSET(TH!F$1,SMALL(Dong2,ROWS($1:5)),))</f>
        <v xml:space="preserve">Phí chuyển tiền </v>
      </c>
      <c r="E16" s="218" t="str">
        <f ca="1">IF(ROWS($1:5)&gt;COUNT(Dong2),"",IF(OFFSET(TH!M$1,SMALL(Dong2,ROWS($1:5)),)=$I$6,OFFSET(TH!L$1,SMALL(Dong2,ROWS($1:5)),),OFFSET(TH!M$1,SMALL(Dong2,ROWS($1:5)),)))</f>
        <v>642</v>
      </c>
      <c r="F16" s="219">
        <f ca="1">IF(ROWS($1:5)&gt;COUNT(Dong2),"",IF(OFFSET(TH!L$1,SMALL(Dong2,ROWS($1:5)),)=$I$6,IF($I$6="1121",OFFSET(TH!K$1,SMALL(Dong2,ROWS($1:5)),),OFFSET(TH!I$1,SMALL(Dong2,ROWS($1:5)),)),0))</f>
        <v>0</v>
      </c>
      <c r="G16" s="219">
        <f ca="1">IF(ROWS($1:5)&gt;COUNT(Dong2),"",IF(OFFSET(TH!M$1,SMALL(Dong2,ROWS($1:5)),)=$I$6,IF($I$6="1121",OFFSET(TH!K$1,SMALL(Dong2,ROWS($1:5)),),OFFSET(TH!I$1,SMALL(Dong2,ROWS($1:5)),)),0))</f>
        <v>157478</v>
      </c>
      <c r="H16" s="220">
        <f ca="1">IF(A16&lt;&gt;"",H15+F16-G16,0)</f>
        <v>1079497214</v>
      </c>
      <c r="I16" s="220"/>
    </row>
    <row r="17" spans="1:9" s="206" customFormat="1" ht="20.25" customHeight="1">
      <c r="A17" s="218">
        <f ca="1">IF(ROWS($1:6)&gt;COUNT(Dong2),"",OFFSET(TH!C$1,SMALL(Dong2,ROWS($1:6)),))</f>
        <v>42375</v>
      </c>
      <c r="B17" s="218" t="str">
        <f ca="1">IF(ROWS($1:6)&gt;COUNT(Dong2),"",OFFSET(TH!D$1,SMALL(Dong2,ROWS($1:6)),))</f>
        <v>GBN</v>
      </c>
      <c r="C17" s="218">
        <f ca="1">IF(ROWS($1:6)&gt;COUNT(Dong2),"",OFFSET(TH!E$1,SMALL(Dong2,ROWS($1:6)),))</f>
        <v>42375</v>
      </c>
      <c r="D17" s="460" t="str">
        <f ca="1">IF(ROWS($1:6)&gt;COUNT(Dong2),"",OFFSET(TH!F$1,SMALL(Dong2,ROWS($1:6)),))</f>
        <v xml:space="preserve">VAT Phí chuyển tiền </v>
      </c>
      <c r="E17" s="218" t="str">
        <f ca="1">IF(ROWS($1:6)&gt;COUNT(Dong2),"",IF(OFFSET(TH!M$1,SMALL(Dong2,ROWS($1:6)),)=$I$6,OFFSET(TH!L$1,SMALL(Dong2,ROWS($1:6)),),OFFSET(TH!M$1,SMALL(Dong2,ROWS($1:6)),)))</f>
        <v>1331</v>
      </c>
      <c r="F17" s="219">
        <f ca="1">IF(ROWS($1:6)&gt;COUNT(Dong2),"",IF(OFFSET(TH!L$1,SMALL(Dong2,ROWS($1:6)),)=$I$6,IF($I$6="1121",OFFSET(TH!K$1,SMALL(Dong2,ROWS($1:6)),),OFFSET(TH!I$1,SMALL(Dong2,ROWS($1:6)),)),0))</f>
        <v>0</v>
      </c>
      <c r="G17" s="219">
        <f ca="1">IF(ROWS($1:6)&gt;COUNT(Dong2),"",IF(OFFSET(TH!M$1,SMALL(Dong2,ROWS($1:6)),)=$I$6,IF($I$6="1121",OFFSET(TH!K$1,SMALL(Dong2,ROWS($1:6)),),OFFSET(TH!I$1,SMALL(Dong2,ROWS($1:6)),)),0))</f>
        <v>15748</v>
      </c>
      <c r="H17" s="220">
        <f ca="1">IF(A17&lt;&gt;"",H16+F17-G17,0)</f>
        <v>1079481466</v>
      </c>
      <c r="I17" s="220"/>
    </row>
    <row r="18" spans="1:9" s="206" customFormat="1" ht="20.25" customHeight="1">
      <c r="A18" s="218">
        <f ca="1">IF(ROWS($1:7)&gt;COUNT(Dong2),"",OFFSET(TH!C$1,SMALL(Dong2,ROWS($1:7)),))</f>
        <v>42381</v>
      </c>
      <c r="B18" s="218" t="str">
        <f ca="1">IF(ROWS($1:7)&gt;COUNT(Dong2),"",OFFSET(TH!D$1,SMALL(Dong2,ROWS($1:7)),))</f>
        <v>GBN</v>
      </c>
      <c r="C18" s="218">
        <f ca="1">IF(ROWS($1:7)&gt;COUNT(Dong2),"",OFFSET(TH!E$1,SMALL(Dong2,ROWS($1:7)),))</f>
        <v>42381</v>
      </c>
      <c r="D18" s="460" t="str">
        <f ca="1">IF(ROWS($1:7)&gt;COUNT(Dong2),"",OFFSET(TH!F$1,SMALL(Dong2,ROWS($1:7)),))</f>
        <v>Thanh toán tiền công trình</v>
      </c>
      <c r="E18" s="218" t="str">
        <f ca="1">IF(ROWS($1:7)&gt;COUNT(Dong2),"",IF(OFFSET(TH!M$1,SMALL(Dong2,ROWS($1:7)),)=$I$6,OFFSET(TH!L$1,SMALL(Dong2,ROWS($1:7)),),OFFSET(TH!M$1,SMALL(Dong2,ROWS($1:7)),)))</f>
        <v>331</v>
      </c>
      <c r="F18" s="219">
        <f ca="1">IF(ROWS($1:7)&gt;COUNT(Dong2),"",IF(OFFSET(TH!L$1,SMALL(Dong2,ROWS($1:7)),)=$I$6,IF($I$6="1121",OFFSET(TH!K$1,SMALL(Dong2,ROWS($1:7)),),OFFSET(TH!I$1,SMALL(Dong2,ROWS($1:7)),)),0))</f>
        <v>0</v>
      </c>
      <c r="G18" s="219">
        <f ca="1">IF(ROWS($1:7)&gt;COUNT(Dong2),"",IF(OFFSET(TH!M$1,SMALL(Dong2,ROWS($1:7)),)=$I$6,IF($I$6="1121",OFFSET(TH!K$1,SMALL(Dong2,ROWS($1:7)),),OFFSET(TH!I$1,SMALL(Dong2,ROWS($1:7)),)),0))</f>
        <v>500000000</v>
      </c>
      <c r="H18" s="220">
        <f ca="1">IF(A18&lt;&gt;"",H17+F18-G18,0)</f>
        <v>579481466</v>
      </c>
      <c r="I18" s="220"/>
    </row>
    <row r="19" spans="1:9" s="206" customFormat="1" ht="20.25" customHeight="1">
      <c r="A19" s="218">
        <f ca="1">IF(ROWS($1:8)&gt;COUNT(Dong2),"",OFFSET(TH!C$1,SMALL(Dong2,ROWS($1:8)),))</f>
        <v>42381</v>
      </c>
      <c r="B19" s="218" t="str">
        <f ca="1">IF(ROWS($1:8)&gt;COUNT(Dong2),"",OFFSET(TH!D$1,SMALL(Dong2,ROWS($1:8)),))</f>
        <v>GBN</v>
      </c>
      <c r="C19" s="218">
        <f ca="1">IF(ROWS($1:8)&gt;COUNT(Dong2),"",OFFSET(TH!E$1,SMALL(Dong2,ROWS($1:8)),))</f>
        <v>42381</v>
      </c>
      <c r="D19" s="460" t="str">
        <f ca="1">IF(ROWS($1:8)&gt;COUNT(Dong2),"",OFFSET(TH!F$1,SMALL(Dong2,ROWS($1:8)),))</f>
        <v>Thanh toán tiền công trình</v>
      </c>
      <c r="E19" s="218" t="str">
        <f ca="1">IF(ROWS($1:8)&gt;COUNT(Dong2),"",IF(OFFSET(TH!M$1,SMALL(Dong2,ROWS($1:8)),)=$I$6,OFFSET(TH!L$1,SMALL(Dong2,ROWS($1:8)),),OFFSET(TH!M$1,SMALL(Dong2,ROWS($1:8)),)))</f>
        <v>331</v>
      </c>
      <c r="F19" s="219">
        <f ca="1">IF(ROWS($1:8)&gt;COUNT(Dong2),"",IF(OFFSET(TH!L$1,SMALL(Dong2,ROWS($1:8)),)=$I$6,IF($I$6="1121",OFFSET(TH!K$1,SMALL(Dong2,ROWS($1:8)),),OFFSET(TH!I$1,SMALL(Dong2,ROWS($1:8)),)),0))</f>
        <v>0</v>
      </c>
      <c r="G19" s="219">
        <f ca="1">IF(ROWS($1:8)&gt;COUNT(Dong2),"",IF(OFFSET(TH!M$1,SMALL(Dong2,ROWS($1:8)),)=$I$6,IF($I$6="1121",OFFSET(TH!K$1,SMALL(Dong2,ROWS($1:8)),),OFFSET(TH!I$1,SMALL(Dong2,ROWS($1:8)),)),0))</f>
        <v>200000000</v>
      </c>
      <c r="H19" s="220">
        <f ca="1">IF(A19&lt;&gt;"",H18+F19-G19,0)</f>
        <v>379481466</v>
      </c>
      <c r="I19" s="220"/>
    </row>
    <row r="20" spans="1:9" s="206" customFormat="1" ht="20.25" customHeight="1">
      <c r="A20" s="218">
        <f ca="1">IF(ROWS($1:9)&gt;COUNT(Dong2),"",OFFSET(TH!C$1,SMALL(Dong2,ROWS($1:9)),))</f>
        <v>42381</v>
      </c>
      <c r="B20" s="218" t="str">
        <f ca="1">IF(ROWS($1:9)&gt;COUNT(Dong2),"",OFFSET(TH!D$1,SMALL(Dong2,ROWS($1:9)),))</f>
        <v>GBN</v>
      </c>
      <c r="C20" s="218">
        <f ca="1">IF(ROWS($1:9)&gt;COUNT(Dong2),"",OFFSET(TH!E$1,SMALL(Dong2,ROWS($1:9)),))</f>
        <v>42381</v>
      </c>
      <c r="D20" s="460" t="str">
        <f ca="1">IF(ROWS($1:9)&gt;COUNT(Dong2),"",OFFSET(TH!F$1,SMALL(Dong2,ROWS($1:9)),))</f>
        <v xml:space="preserve">Phí chuyển tiền </v>
      </c>
      <c r="E20" s="218" t="str">
        <f ca="1">IF(ROWS($1:9)&gt;COUNT(Dong2),"",IF(OFFSET(TH!M$1,SMALL(Dong2,ROWS($1:9)),)=$I$6,OFFSET(TH!L$1,SMALL(Dong2,ROWS($1:9)),),OFFSET(TH!M$1,SMALL(Dong2,ROWS($1:9)),)))</f>
        <v>642</v>
      </c>
      <c r="F20" s="219">
        <f ca="1">IF(ROWS($1:9)&gt;COUNT(Dong2),"",IF(OFFSET(TH!L$1,SMALL(Dong2,ROWS($1:9)),)=$I$6,IF($I$6="1121",OFFSET(TH!K$1,SMALL(Dong2,ROWS($1:9)),),OFFSET(TH!I$1,SMALL(Dong2,ROWS($1:9)),)),0))</f>
        <v>0</v>
      </c>
      <c r="G20" s="219">
        <f ca="1">IF(ROWS($1:9)&gt;COUNT(Dong2),"",IF(OFFSET(TH!M$1,SMALL(Dong2,ROWS($1:9)),)=$I$6,IF($I$6="1121",OFFSET(TH!K$1,SMALL(Dong2,ROWS($1:9)),),OFFSET(TH!I$1,SMALL(Dong2,ROWS($1:9)),)),0))</f>
        <v>60000</v>
      </c>
      <c r="H20" s="220">
        <f ca="1">IF(A20&lt;&gt;"",H19+F20-G20,0)</f>
        <v>379421466</v>
      </c>
      <c r="I20" s="220"/>
    </row>
    <row r="21" spans="1:9" s="206" customFormat="1" ht="20.25" customHeight="1">
      <c r="A21" s="218">
        <f ca="1">IF(ROWS($1:10)&gt;COUNT(Dong2),"",OFFSET(TH!C$1,SMALL(Dong2,ROWS($1:10)),))</f>
        <v>42381</v>
      </c>
      <c r="B21" s="218" t="str">
        <f ca="1">IF(ROWS($1:10)&gt;COUNT(Dong2),"",OFFSET(TH!D$1,SMALL(Dong2,ROWS($1:10)),))</f>
        <v>GBN</v>
      </c>
      <c r="C21" s="218">
        <f ca="1">IF(ROWS($1:10)&gt;COUNT(Dong2),"",OFFSET(TH!E$1,SMALL(Dong2,ROWS($1:10)),))</f>
        <v>42381</v>
      </c>
      <c r="D21" s="460" t="str">
        <f ca="1">IF(ROWS($1:10)&gt;COUNT(Dong2),"",OFFSET(TH!F$1,SMALL(Dong2,ROWS($1:10)),))</f>
        <v xml:space="preserve">VAT Phí chuyển tiền </v>
      </c>
      <c r="E21" s="218" t="str">
        <f ca="1">IF(ROWS($1:10)&gt;COUNT(Dong2),"",IF(OFFSET(TH!M$1,SMALL(Dong2,ROWS($1:10)),)=$I$6,OFFSET(TH!L$1,SMALL(Dong2,ROWS($1:10)),),OFFSET(TH!M$1,SMALL(Dong2,ROWS($1:10)),)))</f>
        <v>1331</v>
      </c>
      <c r="F21" s="219">
        <f ca="1">IF(ROWS($1:10)&gt;COUNT(Dong2),"",IF(OFFSET(TH!L$1,SMALL(Dong2,ROWS($1:10)),)=$I$6,IF($I$6="1121",OFFSET(TH!K$1,SMALL(Dong2,ROWS($1:10)),),OFFSET(TH!I$1,SMALL(Dong2,ROWS($1:10)),)),0))</f>
        <v>0</v>
      </c>
      <c r="G21" s="219">
        <f ca="1">IF(ROWS($1:10)&gt;COUNT(Dong2),"",IF(OFFSET(TH!M$1,SMALL(Dong2,ROWS($1:10)),)=$I$6,IF($I$6="1121",OFFSET(TH!K$1,SMALL(Dong2,ROWS($1:10)),),OFFSET(TH!I$1,SMALL(Dong2,ROWS($1:10)),)),0))</f>
        <v>6000</v>
      </c>
      <c r="H21" s="220">
        <f ca="1">IF(A21&lt;&gt;"",H20+F21-G21,0)</f>
        <v>379415466</v>
      </c>
      <c r="I21" s="220"/>
    </row>
    <row r="22" spans="1:9" s="206" customFormat="1" ht="20.25" customHeight="1">
      <c r="A22" s="218">
        <f ca="1">IF(ROWS($1:11)&gt;COUNT(Dong2),"",OFFSET(TH!C$1,SMALL(Dong2,ROWS($1:11)),))</f>
        <v>42383</v>
      </c>
      <c r="B22" s="218" t="str">
        <f ca="1">IF(ROWS($1:11)&gt;COUNT(Dong2),"",OFFSET(TH!D$1,SMALL(Dong2,ROWS($1:11)),))</f>
        <v>GBN</v>
      </c>
      <c r="C22" s="218">
        <f ca="1">IF(ROWS($1:11)&gt;COUNT(Dong2),"",OFFSET(TH!E$1,SMALL(Dong2,ROWS($1:11)),))</f>
        <v>42383</v>
      </c>
      <c r="D22" s="460" t="str">
        <f ca="1">IF(ROWS($1:11)&gt;COUNT(Dong2),"",OFFSET(TH!F$1,SMALL(Dong2,ROWS($1:11)),))</f>
        <v>Thuế môn bài 2016</v>
      </c>
      <c r="E22" s="218" t="str">
        <f ca="1">IF(ROWS($1:11)&gt;COUNT(Dong2),"",IF(OFFSET(TH!M$1,SMALL(Dong2,ROWS($1:11)),)=$I$6,OFFSET(TH!L$1,SMALL(Dong2,ROWS($1:11)),),OFFSET(TH!M$1,SMALL(Dong2,ROWS($1:11)),)))</f>
        <v>33382</v>
      </c>
      <c r="F22" s="219">
        <f ca="1">IF(ROWS($1:11)&gt;COUNT(Dong2),"",IF(OFFSET(TH!L$1,SMALL(Dong2,ROWS($1:11)),)=$I$6,IF($I$6="1121",OFFSET(TH!K$1,SMALL(Dong2,ROWS($1:11)),),OFFSET(TH!I$1,SMALL(Dong2,ROWS($1:11)),)),0))</f>
        <v>0</v>
      </c>
      <c r="G22" s="219">
        <f ca="1">IF(ROWS($1:11)&gt;COUNT(Dong2),"",IF(OFFSET(TH!M$1,SMALL(Dong2,ROWS($1:11)),)=$I$6,IF($I$6="1121",OFFSET(TH!K$1,SMALL(Dong2,ROWS($1:11)),),OFFSET(TH!I$1,SMALL(Dong2,ROWS($1:11)),)),0))</f>
        <v>1500000</v>
      </c>
      <c r="H22" s="220">
        <f ca="1">IF(A22&lt;&gt;"",H21+F22-G22,0)</f>
        <v>377915466</v>
      </c>
      <c r="I22" s="220"/>
    </row>
    <row r="23" spans="1:9" s="206" customFormat="1" ht="20.25" customHeight="1">
      <c r="A23" s="218">
        <f ca="1">IF(ROWS($1:12)&gt;COUNT(Dong2),"",OFFSET(TH!C$1,SMALL(Dong2,ROWS($1:12)),))</f>
        <v>42384</v>
      </c>
      <c r="B23" s="218" t="str">
        <f ca="1">IF(ROWS($1:12)&gt;COUNT(Dong2),"",OFFSET(TH!D$1,SMALL(Dong2,ROWS($1:12)),))</f>
        <v>T01</v>
      </c>
      <c r="C23" s="218">
        <f ca="1">IF(ROWS($1:12)&gt;COUNT(Dong2),"",OFFSET(TH!E$1,SMALL(Dong2,ROWS($1:12)),))</f>
        <v>42384</v>
      </c>
      <c r="D23" s="460" t="str">
        <f ca="1">IF(ROWS($1:12)&gt;COUNT(Dong2),"",OFFSET(TH!F$1,SMALL(Dong2,ROWS($1:12)),))</f>
        <v>Q4 - Rút tiền mặt</v>
      </c>
      <c r="E23" s="218" t="str">
        <f ca="1">IF(ROWS($1:12)&gt;COUNT(Dong2),"",IF(OFFSET(TH!M$1,SMALL(Dong2,ROWS($1:12)),)=$I$6,OFFSET(TH!L$1,SMALL(Dong2,ROWS($1:12)),),OFFSET(TH!M$1,SMALL(Dong2,ROWS($1:12)),)))</f>
        <v>1111</v>
      </c>
      <c r="F23" s="219">
        <f ca="1">IF(ROWS($1:12)&gt;COUNT(Dong2),"",IF(OFFSET(TH!L$1,SMALL(Dong2,ROWS($1:12)),)=$I$6,IF($I$6="1121",OFFSET(TH!K$1,SMALL(Dong2,ROWS($1:12)),),OFFSET(TH!I$1,SMALL(Dong2,ROWS($1:12)),)),0))</f>
        <v>0</v>
      </c>
      <c r="G23" s="219">
        <f ca="1">IF(ROWS($1:12)&gt;COUNT(Dong2),"",IF(OFFSET(TH!M$1,SMALL(Dong2,ROWS($1:12)),)=$I$6,IF($I$6="1121",OFFSET(TH!K$1,SMALL(Dong2,ROWS($1:12)),),OFFSET(TH!I$1,SMALL(Dong2,ROWS($1:12)),)),0))</f>
        <v>350000000</v>
      </c>
      <c r="H23" s="220">
        <f ca="1">IF(A23&lt;&gt;"",H22+F23-G23,0)</f>
        <v>27915466</v>
      </c>
      <c r="I23" s="220"/>
    </row>
    <row r="24" spans="1:9" s="206" customFormat="1" ht="20.25" customHeight="1">
      <c r="A24" s="218">
        <f ca="1">IF(ROWS($1:13)&gt;COUNT(Dong2),"",OFFSET(TH!C$1,SMALL(Dong2,ROWS($1:13)),))</f>
        <v>42390</v>
      </c>
      <c r="B24" s="218" t="str">
        <f ca="1">IF(ROWS($1:13)&gt;COUNT(Dong2),"",OFFSET(TH!D$1,SMALL(Dong2,ROWS($1:13)),))</f>
        <v>GBN</v>
      </c>
      <c r="C24" s="218">
        <f ca="1">IF(ROWS($1:13)&gt;COUNT(Dong2),"",OFFSET(TH!E$1,SMALL(Dong2,ROWS($1:13)),))</f>
        <v>42390</v>
      </c>
      <c r="D24" s="460" t="str">
        <f ca="1">IF(ROWS($1:13)&gt;COUNT(Dong2),"",OFFSET(TH!F$1,SMALL(Dong2,ROWS($1:13)),))</f>
        <v>Lãi vay</v>
      </c>
      <c r="E24" s="218" t="str">
        <f ca="1">IF(ROWS($1:13)&gt;COUNT(Dong2),"",IF(OFFSET(TH!M$1,SMALL(Dong2,ROWS($1:13)),)=$I$6,OFFSET(TH!L$1,SMALL(Dong2,ROWS($1:13)),),OFFSET(TH!M$1,SMALL(Dong2,ROWS($1:13)),)))</f>
        <v>635</v>
      </c>
      <c r="F24" s="219">
        <f ca="1">IF(ROWS($1:13)&gt;COUNT(Dong2),"",IF(OFFSET(TH!L$1,SMALL(Dong2,ROWS($1:13)),)=$I$6,IF($I$6="1121",OFFSET(TH!K$1,SMALL(Dong2,ROWS($1:13)),),OFFSET(TH!I$1,SMALL(Dong2,ROWS($1:13)),)),0))</f>
        <v>0</v>
      </c>
      <c r="G24" s="219">
        <f ca="1">IF(ROWS($1:13)&gt;COUNT(Dong2),"",IF(OFFSET(TH!M$1,SMALL(Dong2,ROWS($1:13)),)=$I$6,IF($I$6="1121",OFFSET(TH!K$1,SMALL(Dong2,ROWS($1:13)),),OFFSET(TH!I$1,SMALL(Dong2,ROWS($1:13)),)),0))</f>
        <v>8187032</v>
      </c>
      <c r="H24" s="220">
        <f ca="1">IF(A24&lt;&gt;"",H23+F24-G24,0)</f>
        <v>19728434</v>
      </c>
      <c r="I24" s="220"/>
    </row>
    <row r="25" spans="1:9" s="206" customFormat="1" ht="20.25" customHeight="1">
      <c r="A25" s="218">
        <f ca="1">IF(ROWS($1:14)&gt;COUNT(Dong2),"",OFFSET(TH!C$1,SMALL(Dong2,ROWS($1:14)),))</f>
        <v>42390</v>
      </c>
      <c r="B25" s="218" t="str">
        <f ca="1">IF(ROWS($1:14)&gt;COUNT(Dong2),"",OFFSET(TH!D$1,SMALL(Dong2,ROWS($1:14)),))</f>
        <v>GBN</v>
      </c>
      <c r="C25" s="218">
        <f ca="1">IF(ROWS($1:14)&gt;COUNT(Dong2),"",OFFSET(TH!E$1,SMALL(Dong2,ROWS($1:14)),))</f>
        <v>42390</v>
      </c>
      <c r="D25" s="460" t="str">
        <f ca="1">IF(ROWS($1:14)&gt;COUNT(Dong2),"",OFFSET(TH!F$1,SMALL(Dong2,ROWS($1:14)),))</f>
        <v>Lãi vay</v>
      </c>
      <c r="E25" s="218" t="str">
        <f ca="1">IF(ROWS($1:14)&gt;COUNT(Dong2),"",IF(OFFSET(TH!M$1,SMALL(Dong2,ROWS($1:14)),)=$I$6,OFFSET(TH!L$1,SMALL(Dong2,ROWS($1:14)),),OFFSET(TH!M$1,SMALL(Dong2,ROWS($1:14)),)))</f>
        <v>635</v>
      </c>
      <c r="F25" s="219">
        <f ca="1">IF(ROWS($1:14)&gt;COUNT(Dong2),"",IF(OFFSET(TH!L$1,SMALL(Dong2,ROWS($1:14)),)=$I$6,IF($I$6="1121",OFFSET(TH!K$1,SMALL(Dong2,ROWS($1:14)),),OFFSET(TH!I$1,SMALL(Dong2,ROWS($1:14)),)),0))</f>
        <v>0</v>
      </c>
      <c r="G25" s="219">
        <f ca="1">IF(ROWS($1:14)&gt;COUNT(Dong2),"",IF(OFFSET(TH!M$1,SMALL(Dong2,ROWS($1:14)),)=$I$6,IF($I$6="1121",OFFSET(TH!K$1,SMALL(Dong2,ROWS($1:14)),),OFFSET(TH!I$1,SMALL(Dong2,ROWS($1:14)),)),0))</f>
        <v>16374064</v>
      </c>
      <c r="H25" s="220">
        <f ca="1">IF(A25&lt;&gt;"",H24+F25-G25,0)</f>
        <v>3354370</v>
      </c>
      <c r="I25" s="220"/>
    </row>
    <row r="26" spans="1:9" s="206" customFormat="1" ht="20.25" customHeight="1">
      <c r="A26" s="218">
        <f ca="1">IF(ROWS($1:15)&gt;COUNT(Dong2),"",OFFSET(TH!C$1,SMALL(Dong2,ROWS($1:15)),))</f>
        <v>42391</v>
      </c>
      <c r="B26" s="218" t="str">
        <f ca="1">IF(ROWS($1:15)&gt;COUNT(Dong2),"",OFFSET(TH!D$1,SMALL(Dong2,ROWS($1:15)),))</f>
        <v>C17</v>
      </c>
      <c r="C26" s="218">
        <f ca="1">IF(ROWS($1:15)&gt;COUNT(Dong2),"",OFFSET(TH!E$1,SMALL(Dong2,ROWS($1:15)),))</f>
        <v>42391</v>
      </c>
      <c r="D26" s="460" t="str">
        <f ca="1">IF(ROWS($1:15)&gt;COUNT(Dong2),"",OFFSET(TH!F$1,SMALL(Dong2,ROWS($1:15)),))</f>
        <v>Q4 - Nộp tiền mặt</v>
      </c>
      <c r="E26" s="218" t="str">
        <f ca="1">IF(ROWS($1:15)&gt;COUNT(Dong2),"",IF(OFFSET(TH!M$1,SMALL(Dong2,ROWS($1:15)),)=$I$6,OFFSET(TH!L$1,SMALL(Dong2,ROWS($1:15)),),OFFSET(TH!M$1,SMALL(Dong2,ROWS($1:15)),)))</f>
        <v>1111</v>
      </c>
      <c r="F26" s="219">
        <f ca="1">IF(ROWS($1:15)&gt;COUNT(Dong2),"",IF(OFFSET(TH!L$1,SMALL(Dong2,ROWS($1:15)),)=$I$6,IF($I$6="1121",OFFSET(TH!K$1,SMALL(Dong2,ROWS($1:15)),),OFFSET(TH!I$1,SMALL(Dong2,ROWS($1:15)),)),0))</f>
        <v>170000000</v>
      </c>
      <c r="G26" s="219">
        <f ca="1">IF(ROWS($1:15)&gt;COUNT(Dong2),"",IF(OFFSET(TH!M$1,SMALL(Dong2,ROWS($1:15)),)=$I$6,IF($I$6="1121",OFFSET(TH!K$1,SMALL(Dong2,ROWS($1:15)),),OFFSET(TH!I$1,SMALL(Dong2,ROWS($1:15)),)),0))</f>
        <v>0</v>
      </c>
      <c r="H26" s="220">
        <f ca="1">IF(A26&lt;&gt;"",H25+F26-G26,0)</f>
        <v>173354370</v>
      </c>
      <c r="I26" s="220"/>
    </row>
    <row r="27" spans="1:9" s="206" customFormat="1" ht="20.25" customHeight="1">
      <c r="A27" s="218">
        <f ca="1">IF(ROWS($1:16)&gt;COUNT(Dong2),"",OFFSET(TH!C$1,SMALL(Dong2,ROWS($1:16)),))</f>
        <v>42391</v>
      </c>
      <c r="B27" s="218" t="str">
        <f ca="1">IF(ROWS($1:16)&gt;COUNT(Dong2),"",OFFSET(TH!D$1,SMALL(Dong2,ROWS($1:16)),))</f>
        <v>GBN</v>
      </c>
      <c r="C27" s="218">
        <f ca="1">IF(ROWS($1:16)&gt;COUNT(Dong2),"",OFFSET(TH!E$1,SMALL(Dong2,ROWS($1:16)),))</f>
        <v>42391</v>
      </c>
      <c r="D27" s="460" t="str">
        <f ca="1">IF(ROWS($1:16)&gt;COUNT(Dong2),"",OFFSET(TH!F$1,SMALL(Dong2,ROWS($1:16)),))</f>
        <v>Lãi vay</v>
      </c>
      <c r="E27" s="218" t="str">
        <f ca="1">IF(ROWS($1:16)&gt;COUNT(Dong2),"",IF(OFFSET(TH!M$1,SMALL(Dong2,ROWS($1:16)),)=$I$6,OFFSET(TH!L$1,SMALL(Dong2,ROWS($1:16)),),OFFSET(TH!M$1,SMALL(Dong2,ROWS($1:16)),)))</f>
        <v>635</v>
      </c>
      <c r="F27" s="219">
        <f ca="1">IF(ROWS($1:16)&gt;COUNT(Dong2),"",IF(OFFSET(TH!L$1,SMALL(Dong2,ROWS($1:16)),)=$I$6,IF($I$6="1121",OFFSET(TH!K$1,SMALL(Dong2,ROWS($1:16)),),OFFSET(TH!I$1,SMALL(Dong2,ROWS($1:16)),)),0))</f>
        <v>0</v>
      </c>
      <c r="G27" s="219">
        <f ca="1">IF(ROWS($1:16)&gt;COUNT(Dong2),"",IF(OFFSET(TH!M$1,SMALL(Dong2,ROWS($1:16)),)=$I$6,IF($I$6="1121",OFFSET(TH!K$1,SMALL(Dong2,ROWS($1:16)),),OFFSET(TH!I$1,SMALL(Dong2,ROWS($1:16)),)),0))</f>
        <v>13104432</v>
      </c>
      <c r="H27" s="220">
        <f ca="1">IF(A27&lt;&gt;"",H26+F27-G27,0)</f>
        <v>160249938</v>
      </c>
      <c r="I27" s="220"/>
    </row>
    <row r="28" spans="1:9" s="206" customFormat="1" ht="20.25" customHeight="1">
      <c r="A28" s="218">
        <f ca="1">IF(ROWS($1:17)&gt;COUNT(Dong2),"",OFFSET(TH!C$1,SMALL(Dong2,ROWS($1:17)),))</f>
        <v>42391</v>
      </c>
      <c r="B28" s="218" t="str">
        <f ca="1">IF(ROWS($1:17)&gt;COUNT(Dong2),"",OFFSET(TH!D$1,SMALL(Dong2,ROWS($1:17)),))</f>
        <v>GBN</v>
      </c>
      <c r="C28" s="218">
        <f ca="1">IF(ROWS($1:17)&gt;COUNT(Dong2),"",OFFSET(TH!E$1,SMALL(Dong2,ROWS($1:17)),))</f>
        <v>42391</v>
      </c>
      <c r="D28" s="460" t="str">
        <f ca="1">IF(ROWS($1:17)&gt;COUNT(Dong2),"",OFFSET(TH!F$1,SMALL(Dong2,ROWS($1:17)),))</f>
        <v>Lãi vay</v>
      </c>
      <c r="E28" s="218" t="str">
        <f ca="1">IF(ROWS($1:17)&gt;COUNT(Dong2),"",IF(OFFSET(TH!M$1,SMALL(Dong2,ROWS($1:17)),)=$I$6,OFFSET(TH!L$1,SMALL(Dong2,ROWS($1:17)),),OFFSET(TH!M$1,SMALL(Dong2,ROWS($1:17)),)))</f>
        <v>635</v>
      </c>
      <c r="F28" s="219">
        <f ca="1">IF(ROWS($1:17)&gt;COUNT(Dong2),"",IF(OFFSET(TH!L$1,SMALL(Dong2,ROWS($1:17)),)=$I$6,IF($I$6="1121",OFFSET(TH!K$1,SMALL(Dong2,ROWS($1:17)),),OFFSET(TH!I$1,SMALL(Dong2,ROWS($1:17)),)),0))</f>
        <v>0</v>
      </c>
      <c r="G28" s="219">
        <f ca="1">IF(ROWS($1:17)&gt;COUNT(Dong2),"",IF(OFFSET(TH!M$1,SMALL(Dong2,ROWS($1:17)),)=$I$6,IF($I$6="1121",OFFSET(TH!K$1,SMALL(Dong2,ROWS($1:17)),),OFFSET(TH!I$1,SMALL(Dong2,ROWS($1:17)),)),0))</f>
        <v>12285405</v>
      </c>
      <c r="H28" s="220">
        <f ca="1">IF(A28&lt;&gt;"",H27+F28-G28,0)</f>
        <v>147964533</v>
      </c>
      <c r="I28" s="220"/>
    </row>
    <row r="29" spans="1:9" s="206" customFormat="1" ht="20.25" customHeight="1">
      <c r="A29" s="218">
        <f ca="1">IF(ROWS($1:18)&gt;COUNT(Dong2),"",OFFSET(TH!C$1,SMALL(Dong2,ROWS($1:18)),))</f>
        <v>42391</v>
      </c>
      <c r="B29" s="218" t="str">
        <f ca="1">IF(ROWS($1:18)&gt;COUNT(Dong2),"",OFFSET(TH!D$1,SMALL(Dong2,ROWS($1:18)),))</f>
        <v>GBN</v>
      </c>
      <c r="C29" s="218">
        <f ca="1">IF(ROWS($1:18)&gt;COUNT(Dong2),"",OFFSET(TH!E$1,SMALL(Dong2,ROWS($1:18)),))</f>
        <v>42391</v>
      </c>
      <c r="D29" s="460" t="str">
        <f ca="1">IF(ROWS($1:18)&gt;COUNT(Dong2),"",OFFSET(TH!F$1,SMALL(Dong2,ROWS($1:18)),))</f>
        <v>Lãi vay</v>
      </c>
      <c r="E29" s="218" t="str">
        <f ca="1">IF(ROWS($1:18)&gt;COUNT(Dong2),"",IF(OFFSET(TH!M$1,SMALL(Dong2,ROWS($1:18)),)=$I$6,OFFSET(TH!L$1,SMALL(Dong2,ROWS($1:18)),),OFFSET(TH!M$1,SMALL(Dong2,ROWS($1:18)),)))</f>
        <v>635</v>
      </c>
      <c r="F29" s="219">
        <f ca="1">IF(ROWS($1:18)&gt;COUNT(Dong2),"",IF(OFFSET(TH!L$1,SMALL(Dong2,ROWS($1:18)),)=$I$6,IF($I$6="1121",OFFSET(TH!K$1,SMALL(Dong2,ROWS($1:18)),),OFFSET(TH!I$1,SMALL(Dong2,ROWS($1:18)),)),0))</f>
        <v>0</v>
      </c>
      <c r="G29" s="219">
        <f ca="1">IF(ROWS($1:18)&gt;COUNT(Dong2),"",IF(OFFSET(TH!M$1,SMALL(Dong2,ROWS($1:18)),)=$I$6,IF($I$6="1121",OFFSET(TH!K$1,SMALL(Dong2,ROWS($1:18)),),OFFSET(TH!I$1,SMALL(Dong2,ROWS($1:18)),)),0))</f>
        <v>8190270</v>
      </c>
      <c r="H29" s="220">
        <f ca="1">IF(A29&lt;&gt;"",H28+F29-G29,0)</f>
        <v>139774263</v>
      </c>
      <c r="I29" s="220"/>
    </row>
    <row r="30" spans="1:9" s="206" customFormat="1" ht="20.25" customHeight="1">
      <c r="A30" s="218">
        <f ca="1">IF(ROWS($1:19)&gt;COUNT(Dong2),"",OFFSET(TH!C$1,SMALL(Dong2,ROWS($1:19)),))</f>
        <v>42391</v>
      </c>
      <c r="B30" s="218" t="str">
        <f ca="1">IF(ROWS($1:19)&gt;COUNT(Dong2),"",OFFSET(TH!D$1,SMALL(Dong2,ROWS($1:19)),))</f>
        <v>GBN</v>
      </c>
      <c r="C30" s="218">
        <f ca="1">IF(ROWS($1:19)&gt;COUNT(Dong2),"",OFFSET(TH!E$1,SMALL(Dong2,ROWS($1:19)),))</f>
        <v>42391</v>
      </c>
      <c r="D30" s="460" t="str">
        <f ca="1">IF(ROWS($1:19)&gt;COUNT(Dong2),"",OFFSET(TH!F$1,SMALL(Dong2,ROWS($1:19)),))</f>
        <v>Lãi vay</v>
      </c>
      <c r="E30" s="218" t="str">
        <f ca="1">IF(ROWS($1:19)&gt;COUNT(Dong2),"",IF(OFFSET(TH!M$1,SMALL(Dong2,ROWS($1:19)),)=$I$6,OFFSET(TH!L$1,SMALL(Dong2,ROWS($1:19)),),OFFSET(TH!M$1,SMALL(Dong2,ROWS($1:19)),)))</f>
        <v>635</v>
      </c>
      <c r="F30" s="219">
        <f ca="1">IF(ROWS($1:19)&gt;COUNT(Dong2),"",IF(OFFSET(TH!L$1,SMALL(Dong2,ROWS($1:19)),)=$I$6,IF($I$6="1121",OFFSET(TH!K$1,SMALL(Dong2,ROWS($1:19)),),OFFSET(TH!I$1,SMALL(Dong2,ROWS($1:19)),)),0))</f>
        <v>0</v>
      </c>
      <c r="G30" s="219">
        <f ca="1">IF(ROWS($1:19)&gt;COUNT(Dong2),"",IF(OFFSET(TH!M$1,SMALL(Dong2,ROWS($1:19)),)=$I$6,IF($I$6="1121",OFFSET(TH!K$1,SMALL(Dong2,ROWS($1:19)),),OFFSET(TH!I$1,SMALL(Dong2,ROWS($1:19)),)),0))</f>
        <v>12285405</v>
      </c>
      <c r="H30" s="220">
        <f ca="1">IF(A30&lt;&gt;"",H29+F30-G30,0)</f>
        <v>127488858</v>
      </c>
      <c r="I30" s="220"/>
    </row>
    <row r="31" spans="1:9" s="206" customFormat="1" ht="20.25" customHeight="1">
      <c r="A31" s="218">
        <f ca="1">IF(ROWS($1:20)&gt;COUNT(Dong2),"",OFFSET(TH!C$1,SMALL(Dong2,ROWS($1:20)),))</f>
        <v>42391</v>
      </c>
      <c r="B31" s="218" t="str">
        <f ca="1">IF(ROWS($1:20)&gt;COUNT(Dong2),"",OFFSET(TH!D$1,SMALL(Dong2,ROWS($1:20)),))</f>
        <v>GBN</v>
      </c>
      <c r="C31" s="218">
        <f ca="1">IF(ROWS($1:20)&gt;COUNT(Dong2),"",OFFSET(TH!E$1,SMALL(Dong2,ROWS($1:20)),))</f>
        <v>42391</v>
      </c>
      <c r="D31" s="460" t="str">
        <f ca="1">IF(ROWS($1:20)&gt;COUNT(Dong2),"",OFFSET(TH!F$1,SMALL(Dong2,ROWS($1:20)),))</f>
        <v>Lãi vay</v>
      </c>
      <c r="E31" s="218" t="str">
        <f ca="1">IF(ROWS($1:20)&gt;COUNT(Dong2),"",IF(OFFSET(TH!M$1,SMALL(Dong2,ROWS($1:20)),)=$I$6,OFFSET(TH!L$1,SMALL(Dong2,ROWS($1:20)),),OFFSET(TH!M$1,SMALL(Dong2,ROWS($1:20)),)))</f>
        <v>635</v>
      </c>
      <c r="F31" s="219">
        <f ca="1">IF(ROWS($1:20)&gt;COUNT(Dong2),"",IF(OFFSET(TH!L$1,SMALL(Dong2,ROWS($1:20)),)=$I$6,IF($I$6="1121",OFFSET(TH!K$1,SMALL(Dong2,ROWS($1:20)),),OFFSET(TH!I$1,SMALL(Dong2,ROWS($1:20)),)),0))</f>
        <v>0</v>
      </c>
      <c r="G31" s="219">
        <f ca="1">IF(ROWS($1:20)&gt;COUNT(Dong2),"",IF(OFFSET(TH!M$1,SMALL(Dong2,ROWS($1:20)),)=$I$6,IF($I$6="1121",OFFSET(TH!K$1,SMALL(Dong2,ROWS($1:20)),),OFFSET(TH!I$1,SMALL(Dong2,ROWS($1:20)),)),0))</f>
        <v>16380540</v>
      </c>
      <c r="H31" s="220">
        <f ca="1">IF(A31&lt;&gt;"",H30+F31-G31,0)</f>
        <v>111108318</v>
      </c>
      <c r="I31" s="220"/>
    </row>
    <row r="32" spans="1:9" s="206" customFormat="1" ht="20.25" customHeight="1">
      <c r="A32" s="218">
        <f ca="1">IF(ROWS($1:21)&gt;COUNT(Dong2),"",OFFSET(TH!C$1,SMALL(Dong2,ROWS($1:21)),))</f>
        <v>42391</v>
      </c>
      <c r="B32" s="218" t="str">
        <f ca="1">IF(ROWS($1:21)&gt;COUNT(Dong2),"",OFFSET(TH!D$1,SMALL(Dong2,ROWS($1:21)),))</f>
        <v>GBN</v>
      </c>
      <c r="C32" s="218">
        <f ca="1">IF(ROWS($1:21)&gt;COUNT(Dong2),"",OFFSET(TH!E$1,SMALL(Dong2,ROWS($1:21)),))</f>
        <v>42391</v>
      </c>
      <c r="D32" s="460" t="str">
        <f ca="1">IF(ROWS($1:21)&gt;COUNT(Dong2),"",OFFSET(TH!F$1,SMALL(Dong2,ROWS($1:21)),))</f>
        <v>Lãi vay</v>
      </c>
      <c r="E32" s="218" t="str">
        <f ca="1">IF(ROWS($1:21)&gt;COUNT(Dong2),"",IF(OFFSET(TH!M$1,SMALL(Dong2,ROWS($1:21)),)=$I$6,OFFSET(TH!L$1,SMALL(Dong2,ROWS($1:21)),),OFFSET(TH!M$1,SMALL(Dong2,ROWS($1:21)),)))</f>
        <v>635</v>
      </c>
      <c r="F32" s="219">
        <f ca="1">IF(ROWS($1:21)&gt;COUNT(Dong2),"",IF(OFFSET(TH!L$1,SMALL(Dong2,ROWS($1:21)),)=$I$6,IF($I$6="1121",OFFSET(TH!K$1,SMALL(Dong2,ROWS($1:21)),),OFFSET(TH!I$1,SMALL(Dong2,ROWS($1:21)),)),0))</f>
        <v>0</v>
      </c>
      <c r="G32" s="219">
        <f ca="1">IF(ROWS($1:21)&gt;COUNT(Dong2),"",IF(OFFSET(TH!M$1,SMALL(Dong2,ROWS($1:21)),)=$I$6,IF($I$6="1121",OFFSET(TH!K$1,SMALL(Dong2,ROWS($1:21)),),OFFSET(TH!I$1,SMALL(Dong2,ROWS($1:21)),)),0))</f>
        <v>11466378</v>
      </c>
      <c r="H32" s="220">
        <f ca="1">IF(A32&lt;&gt;"",H31+F32-G32,0)</f>
        <v>99641940</v>
      </c>
      <c r="I32" s="220"/>
    </row>
    <row r="33" spans="1:9" s="206" customFormat="1" ht="20.25" customHeight="1">
      <c r="A33" s="218">
        <f ca="1">IF(ROWS($1:22)&gt;COUNT(Dong2),"",OFFSET(TH!C$1,SMALL(Dong2,ROWS($1:22)),))</f>
        <v>42391</v>
      </c>
      <c r="B33" s="218" t="str">
        <f ca="1">IF(ROWS($1:22)&gt;COUNT(Dong2),"",OFFSET(TH!D$1,SMALL(Dong2,ROWS($1:22)),))</f>
        <v>GBN</v>
      </c>
      <c r="C33" s="218">
        <f ca="1">IF(ROWS($1:22)&gt;COUNT(Dong2),"",OFFSET(TH!E$1,SMALL(Dong2,ROWS($1:22)),))</f>
        <v>42391</v>
      </c>
      <c r="D33" s="460" t="str">
        <f ca="1">IF(ROWS($1:22)&gt;COUNT(Dong2),"",OFFSET(TH!F$1,SMALL(Dong2,ROWS($1:22)),))</f>
        <v>Lãi vay</v>
      </c>
      <c r="E33" s="218" t="str">
        <f ca="1">IF(ROWS($1:22)&gt;COUNT(Dong2),"",IF(OFFSET(TH!M$1,SMALL(Dong2,ROWS($1:22)),)=$I$6,OFFSET(TH!L$1,SMALL(Dong2,ROWS($1:22)),),OFFSET(TH!M$1,SMALL(Dong2,ROWS($1:22)),)))</f>
        <v>635</v>
      </c>
      <c r="F33" s="219">
        <f ca="1">IF(ROWS($1:22)&gt;COUNT(Dong2),"",IF(OFFSET(TH!L$1,SMALL(Dong2,ROWS($1:22)),)=$I$6,IF($I$6="1121",OFFSET(TH!K$1,SMALL(Dong2,ROWS($1:22)),),OFFSET(TH!I$1,SMALL(Dong2,ROWS($1:22)),)),0))</f>
        <v>0</v>
      </c>
      <c r="G33" s="219">
        <f ca="1">IF(ROWS($1:22)&gt;COUNT(Dong2),"",IF(OFFSET(TH!M$1,SMALL(Dong2,ROWS($1:22)),)=$I$6,IF($I$6="1121",OFFSET(TH!K$1,SMALL(Dong2,ROWS($1:22)),),OFFSET(TH!I$1,SMALL(Dong2,ROWS($1:22)),)),0))</f>
        <v>12285405</v>
      </c>
      <c r="H33" s="220">
        <f ca="1">IF(A33&lt;&gt;"",H32+F33-G33,0)</f>
        <v>87356535</v>
      </c>
      <c r="I33" s="220"/>
    </row>
    <row r="34" spans="1:9" s="206" customFormat="1" ht="20.25" customHeight="1">
      <c r="A34" s="218">
        <f ca="1">IF(ROWS($1:23)&gt;COUNT(Dong2),"",OFFSET(TH!C$1,SMALL(Dong2,ROWS($1:23)),))</f>
        <v>42391</v>
      </c>
      <c r="B34" s="218" t="str">
        <f ca="1">IF(ROWS($1:23)&gt;COUNT(Dong2),"",OFFSET(TH!D$1,SMALL(Dong2,ROWS($1:23)),))</f>
        <v>GBN</v>
      </c>
      <c r="C34" s="218">
        <f ca="1">IF(ROWS($1:23)&gt;COUNT(Dong2),"",OFFSET(TH!E$1,SMALL(Dong2,ROWS($1:23)),))</f>
        <v>42391</v>
      </c>
      <c r="D34" s="460" t="str">
        <f ca="1">IF(ROWS($1:23)&gt;COUNT(Dong2),"",OFFSET(TH!F$1,SMALL(Dong2,ROWS($1:23)),))</f>
        <v>Lãi vay</v>
      </c>
      <c r="E34" s="218" t="str">
        <f ca="1">IF(ROWS($1:23)&gt;COUNT(Dong2),"",IF(OFFSET(TH!M$1,SMALL(Dong2,ROWS($1:23)),)=$I$6,OFFSET(TH!L$1,SMALL(Dong2,ROWS($1:23)),),OFFSET(TH!M$1,SMALL(Dong2,ROWS($1:23)),)))</f>
        <v>635</v>
      </c>
      <c r="F34" s="219">
        <f ca="1">IF(ROWS($1:23)&gt;COUNT(Dong2),"",IF(OFFSET(TH!L$1,SMALL(Dong2,ROWS($1:23)),)=$I$6,IF($I$6="1121",OFFSET(TH!K$1,SMALL(Dong2,ROWS($1:23)),),OFFSET(TH!I$1,SMALL(Dong2,ROWS($1:23)),)),0))</f>
        <v>0</v>
      </c>
      <c r="G34" s="219">
        <f ca="1">IF(ROWS($1:23)&gt;COUNT(Dong2),"",IF(OFFSET(TH!M$1,SMALL(Dong2,ROWS($1:23)),)=$I$6,IF($I$6="1121",OFFSET(TH!K$1,SMALL(Dong2,ROWS($1:23)),),OFFSET(TH!I$1,SMALL(Dong2,ROWS($1:23)),)),0))</f>
        <v>12285405</v>
      </c>
      <c r="H34" s="220">
        <f ca="1">IF(A34&lt;&gt;"",H33+F34-G34,0)</f>
        <v>75071130</v>
      </c>
      <c r="I34" s="220"/>
    </row>
    <row r="35" spans="1:9" s="206" customFormat="1" ht="20.25" customHeight="1">
      <c r="A35" s="218">
        <f ca="1">IF(ROWS($1:24)&gt;COUNT(Dong2),"",OFFSET(TH!C$1,SMALL(Dong2,ROWS($1:24)),))</f>
        <v>42391</v>
      </c>
      <c r="B35" s="218" t="str">
        <f ca="1">IF(ROWS($1:24)&gt;COUNT(Dong2),"",OFFSET(TH!D$1,SMALL(Dong2,ROWS($1:24)),))</f>
        <v>GBN</v>
      </c>
      <c r="C35" s="218">
        <f ca="1">IF(ROWS($1:24)&gt;COUNT(Dong2),"",OFFSET(TH!E$1,SMALL(Dong2,ROWS($1:24)),))</f>
        <v>42391</v>
      </c>
      <c r="D35" s="460" t="str">
        <f ca="1">IF(ROWS($1:24)&gt;COUNT(Dong2),"",OFFSET(TH!F$1,SMALL(Dong2,ROWS($1:24)),))</f>
        <v>Lãi vay</v>
      </c>
      <c r="E35" s="218" t="str">
        <f ca="1">IF(ROWS($1:24)&gt;COUNT(Dong2),"",IF(OFFSET(TH!M$1,SMALL(Dong2,ROWS($1:24)),)=$I$6,OFFSET(TH!L$1,SMALL(Dong2,ROWS($1:24)),),OFFSET(TH!M$1,SMALL(Dong2,ROWS($1:24)),)))</f>
        <v>635</v>
      </c>
      <c r="F35" s="219">
        <f ca="1">IF(ROWS($1:24)&gt;COUNT(Dong2),"",IF(OFFSET(TH!L$1,SMALL(Dong2,ROWS($1:24)),)=$I$6,IF($I$6="1121",OFFSET(TH!K$1,SMALL(Dong2,ROWS($1:24)),),OFFSET(TH!I$1,SMALL(Dong2,ROWS($1:24)),)),0))</f>
        <v>0</v>
      </c>
      <c r="G35" s="219">
        <f ca="1">IF(ROWS($1:24)&gt;COUNT(Dong2),"",IF(OFFSET(TH!M$1,SMALL(Dong2,ROWS($1:24)),)=$I$6,IF($I$6="1121",OFFSET(TH!K$1,SMALL(Dong2,ROWS($1:24)),),OFFSET(TH!I$1,SMALL(Dong2,ROWS($1:24)),)),0))</f>
        <v>12285405</v>
      </c>
      <c r="H35" s="220">
        <f ca="1">IF(A35&lt;&gt;"",H34+F35-G35,0)</f>
        <v>62785725</v>
      </c>
      <c r="I35" s="220"/>
    </row>
    <row r="36" spans="1:9" s="206" customFormat="1" ht="20.25" customHeight="1">
      <c r="A36" s="218">
        <f ca="1">IF(ROWS($1:25)&gt;COUNT(Dong2),"",OFFSET(TH!C$1,SMALL(Dong2,ROWS($1:25)),))</f>
        <v>42391</v>
      </c>
      <c r="B36" s="218" t="str">
        <f ca="1">IF(ROWS($1:25)&gt;COUNT(Dong2),"",OFFSET(TH!D$1,SMALL(Dong2,ROWS($1:25)),))</f>
        <v>GBN</v>
      </c>
      <c r="C36" s="218">
        <f ca="1">IF(ROWS($1:25)&gt;COUNT(Dong2),"",OFFSET(TH!E$1,SMALL(Dong2,ROWS($1:25)),))</f>
        <v>42391</v>
      </c>
      <c r="D36" s="460" t="str">
        <f ca="1">IF(ROWS($1:25)&gt;COUNT(Dong2),"",OFFSET(TH!F$1,SMALL(Dong2,ROWS($1:25)),))</f>
        <v>Lãi vay</v>
      </c>
      <c r="E36" s="218" t="str">
        <f ca="1">IF(ROWS($1:25)&gt;COUNT(Dong2),"",IF(OFFSET(TH!M$1,SMALL(Dong2,ROWS($1:25)),)=$I$6,OFFSET(TH!L$1,SMALL(Dong2,ROWS($1:25)),),OFFSET(TH!M$1,SMALL(Dong2,ROWS($1:25)),)))</f>
        <v>635</v>
      </c>
      <c r="F36" s="219">
        <f ca="1">IF(ROWS($1:25)&gt;COUNT(Dong2),"",IF(OFFSET(TH!L$1,SMALL(Dong2,ROWS($1:25)),)=$I$6,IF($I$6="1121",OFFSET(TH!K$1,SMALL(Dong2,ROWS($1:25)),),OFFSET(TH!I$1,SMALL(Dong2,ROWS($1:25)),)),0))</f>
        <v>0</v>
      </c>
      <c r="G36" s="219">
        <f ca="1">IF(ROWS($1:25)&gt;COUNT(Dong2),"",IF(OFFSET(TH!M$1,SMALL(Dong2,ROWS($1:25)),)=$I$6,IF($I$6="1121",OFFSET(TH!K$1,SMALL(Dong2,ROWS($1:25)),),OFFSET(TH!I$1,SMALL(Dong2,ROWS($1:25)),)),0))</f>
        <v>8190270</v>
      </c>
      <c r="H36" s="220">
        <f ca="1">IF(A36&lt;&gt;"",H35+F36-G36,0)</f>
        <v>54595455</v>
      </c>
      <c r="I36" s="220"/>
    </row>
    <row r="37" spans="1:9" s="206" customFormat="1" ht="20.25" customHeight="1">
      <c r="A37" s="218">
        <f ca="1">IF(ROWS($1:26)&gt;COUNT(Dong2),"",OFFSET(TH!C$1,SMALL(Dong2,ROWS($1:26)),))</f>
        <v>42391</v>
      </c>
      <c r="B37" s="218" t="str">
        <f ca="1">IF(ROWS($1:26)&gt;COUNT(Dong2),"",OFFSET(TH!D$1,SMALL(Dong2,ROWS($1:26)),))</f>
        <v>GBN</v>
      </c>
      <c r="C37" s="218">
        <f ca="1">IF(ROWS($1:26)&gt;COUNT(Dong2),"",OFFSET(TH!E$1,SMALL(Dong2,ROWS($1:26)),))</f>
        <v>42391</v>
      </c>
      <c r="D37" s="460" t="str">
        <f ca="1">IF(ROWS($1:26)&gt;COUNT(Dong2),"",OFFSET(TH!F$1,SMALL(Dong2,ROWS($1:26)),))</f>
        <v>Lãi vay</v>
      </c>
      <c r="E37" s="218" t="str">
        <f ca="1">IF(ROWS($1:26)&gt;COUNT(Dong2),"",IF(OFFSET(TH!M$1,SMALL(Dong2,ROWS($1:26)),)=$I$6,OFFSET(TH!L$1,SMALL(Dong2,ROWS($1:26)),),OFFSET(TH!M$1,SMALL(Dong2,ROWS($1:26)),)))</f>
        <v>635</v>
      </c>
      <c r="F37" s="219">
        <f ca="1">IF(ROWS($1:26)&gt;COUNT(Dong2),"",IF(OFFSET(TH!L$1,SMALL(Dong2,ROWS($1:26)),)=$I$6,IF($I$6="1121",OFFSET(TH!K$1,SMALL(Dong2,ROWS($1:26)),),OFFSET(TH!I$1,SMALL(Dong2,ROWS($1:26)),)),0))</f>
        <v>0</v>
      </c>
      <c r="G37" s="219">
        <f ca="1">IF(ROWS($1:26)&gt;COUNT(Dong2),"",IF(OFFSET(TH!M$1,SMALL(Dong2,ROWS($1:26)),)=$I$6,IF($I$6="1121",OFFSET(TH!K$1,SMALL(Dong2,ROWS($1:26)),),OFFSET(TH!I$1,SMALL(Dong2,ROWS($1:26)),)),0))</f>
        <v>8190270</v>
      </c>
      <c r="H37" s="220">
        <f ca="1">IF(A37&lt;&gt;"",H36+F37-G37,0)</f>
        <v>46405185</v>
      </c>
      <c r="I37" s="220"/>
    </row>
    <row r="38" spans="1:9" s="206" customFormat="1" ht="20.25" customHeight="1">
      <c r="A38" s="218">
        <f ca="1">IF(ROWS($1:27)&gt;COUNT(Dong2),"",OFFSET(TH!C$1,SMALL(Dong2,ROWS($1:27)),))</f>
        <v>42391</v>
      </c>
      <c r="B38" s="218" t="str">
        <f ca="1">IF(ROWS($1:27)&gt;COUNT(Dong2),"",OFFSET(TH!D$1,SMALL(Dong2,ROWS($1:27)),))</f>
        <v>GBN</v>
      </c>
      <c r="C38" s="218">
        <f ca="1">IF(ROWS($1:27)&gt;COUNT(Dong2),"",OFFSET(TH!E$1,SMALL(Dong2,ROWS($1:27)),))</f>
        <v>42391</v>
      </c>
      <c r="D38" s="460" t="str">
        <f ca="1">IF(ROWS($1:27)&gt;COUNT(Dong2),"",OFFSET(TH!F$1,SMALL(Dong2,ROWS($1:27)),))</f>
        <v>Lãi vay</v>
      </c>
      <c r="E38" s="218" t="str">
        <f ca="1">IF(ROWS($1:27)&gt;COUNT(Dong2),"",IF(OFFSET(TH!M$1,SMALL(Dong2,ROWS($1:27)),)=$I$6,OFFSET(TH!L$1,SMALL(Dong2,ROWS($1:27)),),OFFSET(TH!M$1,SMALL(Dong2,ROWS($1:27)),)))</f>
        <v>635</v>
      </c>
      <c r="F38" s="219">
        <f ca="1">IF(ROWS($1:27)&gt;COUNT(Dong2),"",IF(OFFSET(TH!L$1,SMALL(Dong2,ROWS($1:27)),)=$I$6,IF($I$6="1121",OFFSET(TH!K$1,SMALL(Dong2,ROWS($1:27)),),OFFSET(TH!I$1,SMALL(Dong2,ROWS($1:27)),)),0))</f>
        <v>0</v>
      </c>
      <c r="G38" s="219">
        <f ca="1">IF(ROWS($1:27)&gt;COUNT(Dong2),"",IF(OFFSET(TH!M$1,SMALL(Dong2,ROWS($1:27)),)=$I$6,IF($I$6="1121",OFFSET(TH!K$1,SMALL(Dong2,ROWS($1:27)),),OFFSET(TH!I$1,SMALL(Dong2,ROWS($1:27)),)),0))</f>
        <v>12285405</v>
      </c>
      <c r="H38" s="220">
        <f ca="1">IF(A38&lt;&gt;"",H37+F38-G38,0)</f>
        <v>34119780</v>
      </c>
      <c r="I38" s="220"/>
    </row>
    <row r="39" spans="1:9" s="206" customFormat="1" ht="20.25" customHeight="1">
      <c r="A39" s="218">
        <f ca="1">IF(ROWS($1:28)&gt;COUNT(Dong2),"",OFFSET(TH!C$1,SMALL(Dong2,ROWS($1:28)),))</f>
        <v>42392</v>
      </c>
      <c r="B39" s="218" t="str">
        <f ca="1">IF(ROWS($1:28)&gt;COUNT(Dong2),"",OFFSET(TH!D$1,SMALL(Dong2,ROWS($1:28)),))</f>
        <v>GBN</v>
      </c>
      <c r="C39" s="218">
        <f ca="1">IF(ROWS($1:28)&gt;COUNT(Dong2),"",OFFSET(TH!E$1,SMALL(Dong2,ROWS($1:28)),))</f>
        <v>42392</v>
      </c>
      <c r="D39" s="460" t="str">
        <f ca="1">IF(ROWS($1:28)&gt;COUNT(Dong2),"",OFFSET(TH!F$1,SMALL(Dong2,ROWS($1:28)),))</f>
        <v>Lãi tiền gửi</v>
      </c>
      <c r="E39" s="218" t="str">
        <f ca="1">IF(ROWS($1:28)&gt;COUNT(Dong2),"",IF(OFFSET(TH!M$1,SMALL(Dong2,ROWS($1:28)),)=$I$6,OFFSET(TH!L$1,SMALL(Dong2,ROWS($1:28)),),OFFSET(TH!M$1,SMALL(Dong2,ROWS($1:28)),)))</f>
        <v>515</v>
      </c>
      <c r="F39" s="219">
        <f ca="1">IF(ROWS($1:28)&gt;COUNT(Dong2),"",IF(OFFSET(TH!L$1,SMALL(Dong2,ROWS($1:28)),)=$I$6,IF($I$6="1121",OFFSET(TH!K$1,SMALL(Dong2,ROWS($1:28)),),OFFSET(TH!I$1,SMALL(Dong2,ROWS($1:28)),)),0))</f>
        <v>163571</v>
      </c>
      <c r="G39" s="219">
        <f ca="1">IF(ROWS($1:28)&gt;COUNT(Dong2),"",IF(OFFSET(TH!M$1,SMALL(Dong2,ROWS($1:28)),)=$I$6,IF($I$6="1121",OFFSET(TH!K$1,SMALL(Dong2,ROWS($1:28)),),OFFSET(TH!I$1,SMALL(Dong2,ROWS($1:28)),)),0))</f>
        <v>0</v>
      </c>
      <c r="H39" s="220">
        <f ca="1">IF(A39&lt;&gt;"",H38+F39-G39,0)</f>
        <v>34283351</v>
      </c>
      <c r="I39" s="220"/>
    </row>
    <row r="40" spans="1:9" s="206" customFormat="1" ht="20.25" customHeight="1">
      <c r="A40" s="218">
        <f ca="1">IF(ROWS($1:29)&gt;COUNT(Dong2),"",OFFSET(TH!C$1,SMALL(Dong2,ROWS($1:29)),))</f>
        <v>42398</v>
      </c>
      <c r="B40" s="218" t="str">
        <f ca="1">IF(ROWS($1:29)&gt;COUNT(Dong2),"",OFFSET(TH!D$1,SMALL(Dong2,ROWS($1:29)),))</f>
        <v>C23</v>
      </c>
      <c r="C40" s="218">
        <f ca="1">IF(ROWS($1:29)&gt;COUNT(Dong2),"",OFFSET(TH!E$1,SMALL(Dong2,ROWS($1:29)),))</f>
        <v>42398</v>
      </c>
      <c r="D40" s="460" t="str">
        <f ca="1">IF(ROWS($1:29)&gt;COUNT(Dong2),"",OFFSET(TH!F$1,SMALL(Dong2,ROWS($1:29)),))</f>
        <v>Q4 - Nộp tiền mặt</v>
      </c>
      <c r="E40" s="218" t="str">
        <f ca="1">IF(ROWS($1:29)&gt;COUNT(Dong2),"",IF(OFFSET(TH!M$1,SMALL(Dong2,ROWS($1:29)),)=$I$6,OFFSET(TH!L$1,SMALL(Dong2,ROWS($1:29)),),OFFSET(TH!M$1,SMALL(Dong2,ROWS($1:29)),)))</f>
        <v>1111</v>
      </c>
      <c r="F40" s="219">
        <f ca="1">IF(ROWS($1:29)&gt;COUNT(Dong2),"",IF(OFFSET(TH!L$1,SMALL(Dong2,ROWS($1:29)),)=$I$6,IF($I$6="1121",OFFSET(TH!K$1,SMALL(Dong2,ROWS($1:29)),),OFFSET(TH!I$1,SMALL(Dong2,ROWS($1:29)),)),0))</f>
        <v>370000000</v>
      </c>
      <c r="G40" s="219">
        <f ca="1">IF(ROWS($1:29)&gt;COUNT(Dong2),"",IF(OFFSET(TH!M$1,SMALL(Dong2,ROWS($1:29)),)=$I$6,IF($I$6="1121",OFFSET(TH!K$1,SMALL(Dong2,ROWS($1:29)),),OFFSET(TH!I$1,SMALL(Dong2,ROWS($1:29)),)),0))</f>
        <v>0</v>
      </c>
      <c r="H40" s="220">
        <f ca="1">IF(A40&lt;&gt;"",H39+F40-G40,0)</f>
        <v>404283351</v>
      </c>
      <c r="I40" s="220"/>
    </row>
    <row r="41" spans="1:9" s="206" customFormat="1" ht="20.25" customHeight="1">
      <c r="A41" s="218">
        <f ca="1">IF(ROWS($1:30)&gt;COUNT(Dong2),"",OFFSET(TH!C$1,SMALL(Dong2,ROWS($1:30)),))</f>
        <v>42399</v>
      </c>
      <c r="B41" s="218" t="str">
        <f ca="1">IF(ROWS($1:30)&gt;COUNT(Dong2),"",OFFSET(TH!D$1,SMALL(Dong2,ROWS($1:30)),))</f>
        <v>GBN</v>
      </c>
      <c r="C41" s="218">
        <f ca="1">IF(ROWS($1:30)&gt;COUNT(Dong2),"",OFFSET(TH!E$1,SMALL(Dong2,ROWS($1:30)),))</f>
        <v>42399</v>
      </c>
      <c r="D41" s="460" t="str">
        <f ca="1">IF(ROWS($1:30)&gt;COUNT(Dong2),"",OFFSET(TH!F$1,SMALL(Dong2,ROWS($1:30)),))</f>
        <v>Thanh toán tiền công trình</v>
      </c>
      <c r="E41" s="218" t="str">
        <f ca="1">IF(ROWS($1:30)&gt;COUNT(Dong2),"",IF(OFFSET(TH!M$1,SMALL(Dong2,ROWS($1:30)),)=$I$6,OFFSET(TH!L$1,SMALL(Dong2,ROWS($1:30)),),OFFSET(TH!M$1,SMALL(Dong2,ROWS($1:30)),)))</f>
        <v>331</v>
      </c>
      <c r="F41" s="219">
        <f ca="1">IF(ROWS($1:30)&gt;COUNT(Dong2),"",IF(OFFSET(TH!L$1,SMALL(Dong2,ROWS($1:30)),)=$I$6,IF($I$6="1121",OFFSET(TH!K$1,SMALL(Dong2,ROWS($1:30)),),OFFSET(TH!I$1,SMALL(Dong2,ROWS($1:30)),)),0))</f>
        <v>0</v>
      </c>
      <c r="G41" s="219">
        <f ca="1">IF(ROWS($1:30)&gt;COUNT(Dong2),"",IF(OFFSET(TH!M$1,SMALL(Dong2,ROWS($1:30)),)=$I$6,IF($I$6="1121",OFFSET(TH!K$1,SMALL(Dong2,ROWS($1:30)),),OFFSET(TH!I$1,SMALL(Dong2,ROWS($1:30)),)),0))</f>
        <v>171000000</v>
      </c>
      <c r="H41" s="220">
        <f ca="1">IF(A41&lt;&gt;"",H40+F41-G41,0)</f>
        <v>233283351</v>
      </c>
      <c r="I41" s="220"/>
    </row>
    <row r="42" spans="1:9" s="206" customFormat="1" ht="20.25" customHeight="1">
      <c r="A42" s="218">
        <f ca="1">IF(ROWS($1:31)&gt;COUNT(Dong2),"",OFFSET(TH!C$1,SMALL(Dong2,ROWS($1:31)),))</f>
        <v>42399</v>
      </c>
      <c r="B42" s="218" t="str">
        <f ca="1">IF(ROWS($1:31)&gt;COUNT(Dong2),"",OFFSET(TH!D$1,SMALL(Dong2,ROWS($1:31)),))</f>
        <v>GBN</v>
      </c>
      <c r="C42" s="218">
        <f ca="1">IF(ROWS($1:31)&gt;COUNT(Dong2),"",OFFSET(TH!E$1,SMALL(Dong2,ROWS($1:31)),))</f>
        <v>42399</v>
      </c>
      <c r="D42" s="460" t="str">
        <f ca="1">IF(ROWS($1:31)&gt;COUNT(Dong2),"",OFFSET(TH!F$1,SMALL(Dong2,ROWS($1:31)),))</f>
        <v xml:space="preserve">Phí chuyển tiền </v>
      </c>
      <c r="E42" s="218" t="str">
        <f ca="1">IF(ROWS($1:31)&gt;COUNT(Dong2),"",IF(OFFSET(TH!M$1,SMALL(Dong2,ROWS($1:31)),)=$I$6,OFFSET(TH!L$1,SMALL(Dong2,ROWS($1:31)),),OFFSET(TH!M$1,SMALL(Dong2,ROWS($1:31)),)))</f>
        <v>642</v>
      </c>
      <c r="F42" s="219">
        <f ca="1">IF(ROWS($1:31)&gt;COUNT(Dong2),"",IF(OFFSET(TH!L$1,SMALL(Dong2,ROWS($1:31)),)=$I$6,IF($I$6="1121",OFFSET(TH!K$1,SMALL(Dong2,ROWS($1:31)),),OFFSET(TH!I$1,SMALL(Dong2,ROWS($1:31)),)),0))</f>
        <v>0</v>
      </c>
      <c r="G42" s="219">
        <f ca="1">IF(ROWS($1:31)&gt;COUNT(Dong2),"",IF(OFFSET(TH!M$1,SMALL(Dong2,ROWS($1:31)),)=$I$6,IF($I$6="1121",OFFSET(TH!K$1,SMALL(Dong2,ROWS($1:31)),),OFFSET(TH!I$1,SMALL(Dong2,ROWS($1:31)),)),0))</f>
        <v>126515</v>
      </c>
      <c r="H42" s="220">
        <f ca="1">IF(A42&lt;&gt;"",H41+F42-G42,0)</f>
        <v>233156836</v>
      </c>
      <c r="I42" s="220"/>
    </row>
    <row r="43" spans="1:9" s="206" customFormat="1" ht="20.25" customHeight="1">
      <c r="A43" s="218">
        <f ca="1">IF(ROWS($1:32)&gt;COUNT(Dong2),"",OFFSET(TH!C$1,SMALL(Dong2,ROWS($1:32)),))</f>
        <v>42399</v>
      </c>
      <c r="B43" s="218" t="str">
        <f ca="1">IF(ROWS($1:32)&gt;COUNT(Dong2),"",OFFSET(TH!D$1,SMALL(Dong2,ROWS($1:32)),))</f>
        <v>GBN</v>
      </c>
      <c r="C43" s="218">
        <f ca="1">IF(ROWS($1:32)&gt;COUNT(Dong2),"",OFFSET(TH!E$1,SMALL(Dong2,ROWS($1:32)),))</f>
        <v>42399</v>
      </c>
      <c r="D43" s="460" t="str">
        <f ca="1">IF(ROWS($1:32)&gt;COUNT(Dong2),"",OFFSET(TH!F$1,SMALL(Dong2,ROWS($1:32)),))</f>
        <v xml:space="preserve">VAT Phí chuyển tiền </v>
      </c>
      <c r="E43" s="218" t="str">
        <f ca="1">IF(ROWS($1:32)&gt;COUNT(Dong2),"",IF(OFFSET(TH!M$1,SMALL(Dong2,ROWS($1:32)),)=$I$6,OFFSET(TH!L$1,SMALL(Dong2,ROWS($1:32)),),OFFSET(TH!M$1,SMALL(Dong2,ROWS($1:32)),)))</f>
        <v>1331</v>
      </c>
      <c r="F43" s="219">
        <f ca="1">IF(ROWS($1:32)&gt;COUNT(Dong2),"",IF(OFFSET(TH!L$1,SMALL(Dong2,ROWS($1:32)),)=$I$6,IF($I$6="1121",OFFSET(TH!K$1,SMALL(Dong2,ROWS($1:32)),),OFFSET(TH!I$1,SMALL(Dong2,ROWS($1:32)),)),0))</f>
        <v>0</v>
      </c>
      <c r="G43" s="219">
        <f ca="1">IF(ROWS($1:32)&gt;COUNT(Dong2),"",IF(OFFSET(TH!M$1,SMALL(Dong2,ROWS($1:32)),)=$I$6,IF($I$6="1121",OFFSET(TH!K$1,SMALL(Dong2,ROWS($1:32)),),OFFSET(TH!I$1,SMALL(Dong2,ROWS($1:32)),)),0))</f>
        <v>12651</v>
      </c>
      <c r="H43" s="220">
        <f ca="1">IF(A43&lt;&gt;"",H42+F43-G43,0)</f>
        <v>233144185</v>
      </c>
      <c r="I43" s="220"/>
    </row>
    <row r="44" spans="1:9" s="206" customFormat="1" ht="20.25" customHeight="1">
      <c r="A44" s="218">
        <f ca="1">IF(ROWS($1:33)&gt;COUNT(Dong2),"",OFFSET(TH!C$1,SMALL(Dong2,ROWS($1:33)),))</f>
        <v>42399</v>
      </c>
      <c r="B44" s="218" t="str">
        <f ca="1">IF(ROWS($1:33)&gt;COUNT(Dong2),"",OFFSET(TH!D$1,SMALL(Dong2,ROWS($1:33)),))</f>
        <v>GBN</v>
      </c>
      <c r="C44" s="218">
        <f ca="1">IF(ROWS($1:33)&gt;COUNT(Dong2),"",OFFSET(TH!E$1,SMALL(Dong2,ROWS($1:33)),))</f>
        <v>42399</v>
      </c>
      <c r="D44" s="460" t="str">
        <f ca="1">IF(ROWS($1:33)&gt;COUNT(Dong2),"",OFFSET(TH!F$1,SMALL(Dong2,ROWS($1:33)),))</f>
        <v>Thanh toán tiền công trình</v>
      </c>
      <c r="E44" s="218" t="str">
        <f ca="1">IF(ROWS($1:33)&gt;COUNT(Dong2),"",IF(OFFSET(TH!M$1,SMALL(Dong2,ROWS($1:33)),)=$I$6,OFFSET(TH!L$1,SMALL(Dong2,ROWS($1:33)),),OFFSET(TH!M$1,SMALL(Dong2,ROWS($1:33)),)))</f>
        <v>331</v>
      </c>
      <c r="F44" s="219">
        <f ca="1">IF(ROWS($1:33)&gt;COUNT(Dong2),"",IF(OFFSET(TH!L$1,SMALL(Dong2,ROWS($1:33)),)=$I$6,IF($I$6="1121",OFFSET(TH!K$1,SMALL(Dong2,ROWS($1:33)),),OFFSET(TH!I$1,SMALL(Dong2,ROWS($1:33)),)),0))</f>
        <v>0</v>
      </c>
      <c r="G44" s="219">
        <f ca="1">IF(ROWS($1:33)&gt;COUNT(Dong2),"",IF(OFFSET(TH!M$1,SMALL(Dong2,ROWS($1:33)),)=$I$6,IF($I$6="1121",OFFSET(TH!K$1,SMALL(Dong2,ROWS($1:33)),),OFFSET(TH!I$1,SMALL(Dong2,ROWS($1:33)),)),0))</f>
        <v>200000000</v>
      </c>
      <c r="H44" s="220">
        <f ca="1">IF(A44&lt;&gt;"",H43+F44-G44,0)</f>
        <v>33144185</v>
      </c>
      <c r="I44" s="220"/>
    </row>
    <row r="45" spans="1:9" s="206" customFormat="1" ht="20.25" customHeight="1">
      <c r="A45" s="218">
        <f ca="1">IF(ROWS($1:34)&gt;COUNT(Dong2),"",OFFSET(TH!C$1,SMALL(Dong2,ROWS($1:34)),))</f>
        <v>42399</v>
      </c>
      <c r="B45" s="218" t="str">
        <f ca="1">IF(ROWS($1:34)&gt;COUNT(Dong2),"",OFFSET(TH!D$1,SMALL(Dong2,ROWS($1:34)),))</f>
        <v>GBN</v>
      </c>
      <c r="C45" s="218">
        <f ca="1">IF(ROWS($1:34)&gt;COUNT(Dong2),"",OFFSET(TH!E$1,SMALL(Dong2,ROWS($1:34)),))</f>
        <v>42399</v>
      </c>
      <c r="D45" s="460" t="str">
        <f ca="1">IF(ROWS($1:34)&gt;COUNT(Dong2),"",OFFSET(TH!F$1,SMALL(Dong2,ROWS($1:34)),))</f>
        <v xml:space="preserve">Phí chuyển tiền </v>
      </c>
      <c r="E45" s="218" t="str">
        <f ca="1">IF(ROWS($1:34)&gt;COUNT(Dong2),"",IF(OFFSET(TH!M$1,SMALL(Dong2,ROWS($1:34)),)=$I$6,OFFSET(TH!L$1,SMALL(Dong2,ROWS($1:34)),),OFFSET(TH!M$1,SMALL(Dong2,ROWS($1:34)),)))</f>
        <v>642</v>
      </c>
      <c r="F45" s="219">
        <f ca="1">IF(ROWS($1:34)&gt;COUNT(Dong2),"",IF(OFFSET(TH!L$1,SMALL(Dong2,ROWS($1:34)),)=$I$6,IF($I$6="1121",OFFSET(TH!K$1,SMALL(Dong2,ROWS($1:34)),),OFFSET(TH!I$1,SMALL(Dong2,ROWS($1:34)),)),0))</f>
        <v>0</v>
      </c>
      <c r="G45" s="219">
        <f ca="1">IF(ROWS($1:34)&gt;COUNT(Dong2),"",IF(OFFSET(TH!M$1,SMALL(Dong2,ROWS($1:34)),)=$I$6,IF($I$6="1121",OFFSET(TH!K$1,SMALL(Dong2,ROWS($1:34)),),OFFSET(TH!I$1,SMALL(Dong2,ROWS($1:34)),)),0))</f>
        <v>160000</v>
      </c>
      <c r="H45" s="220">
        <f ca="1">IF(A45&lt;&gt;"",H44+F45-G45,0)</f>
        <v>32984185</v>
      </c>
      <c r="I45" s="220"/>
    </row>
    <row r="46" spans="1:9" s="206" customFormat="1" ht="20.25" customHeight="1">
      <c r="A46" s="218">
        <f ca="1">IF(ROWS($1:35)&gt;COUNT(Dong2),"",OFFSET(TH!C$1,SMALL(Dong2,ROWS($1:35)),))</f>
        <v>42399</v>
      </c>
      <c r="B46" s="218" t="str">
        <f ca="1">IF(ROWS($1:35)&gt;COUNT(Dong2),"",OFFSET(TH!D$1,SMALL(Dong2,ROWS($1:35)),))</f>
        <v>GBN</v>
      </c>
      <c r="C46" s="218">
        <f ca="1">IF(ROWS($1:35)&gt;COUNT(Dong2),"",OFFSET(TH!E$1,SMALL(Dong2,ROWS($1:35)),))</f>
        <v>42399</v>
      </c>
      <c r="D46" s="460" t="str">
        <f ca="1">IF(ROWS($1:35)&gt;COUNT(Dong2),"",OFFSET(TH!F$1,SMALL(Dong2,ROWS($1:35)),))</f>
        <v xml:space="preserve">VAT Phí chuyển tiền </v>
      </c>
      <c r="E46" s="218" t="str">
        <f ca="1">IF(ROWS($1:35)&gt;COUNT(Dong2),"",IF(OFFSET(TH!M$1,SMALL(Dong2,ROWS($1:35)),)=$I$6,OFFSET(TH!L$1,SMALL(Dong2,ROWS($1:35)),),OFFSET(TH!M$1,SMALL(Dong2,ROWS($1:35)),)))</f>
        <v>1331</v>
      </c>
      <c r="F46" s="219">
        <f ca="1">IF(ROWS($1:35)&gt;COUNT(Dong2),"",IF(OFFSET(TH!L$1,SMALL(Dong2,ROWS($1:35)),)=$I$6,IF($I$6="1121",OFFSET(TH!K$1,SMALL(Dong2,ROWS($1:35)),),OFFSET(TH!I$1,SMALL(Dong2,ROWS($1:35)),)),0))</f>
        <v>0</v>
      </c>
      <c r="G46" s="219">
        <f ca="1">IF(ROWS($1:35)&gt;COUNT(Dong2),"",IF(OFFSET(TH!M$1,SMALL(Dong2,ROWS($1:35)),)=$I$6,IF($I$6="1121",OFFSET(TH!K$1,SMALL(Dong2,ROWS($1:35)),),OFFSET(TH!I$1,SMALL(Dong2,ROWS($1:35)),)),0))</f>
        <v>16000</v>
      </c>
      <c r="H46" s="220">
        <f ca="1">IF(A46&lt;&gt;"",H45+F46-G46,0)</f>
        <v>32968185</v>
      </c>
      <c r="I46" s="220"/>
    </row>
    <row r="47" spans="1:9" s="206" customFormat="1" ht="20.25" customHeight="1">
      <c r="A47" s="218">
        <f ca="1">IF(ROWS($1:36)&gt;COUNT(Dong2),"",OFFSET(TH!C$1,SMALL(Dong2,ROWS($1:36)),))</f>
        <v>42399</v>
      </c>
      <c r="B47" s="218" t="str">
        <f ca="1">IF(ROWS($1:36)&gt;COUNT(Dong2),"",OFFSET(TH!D$1,SMALL(Dong2,ROWS($1:36)),))</f>
        <v>GBN</v>
      </c>
      <c r="C47" s="218">
        <f ca="1">IF(ROWS($1:36)&gt;COUNT(Dong2),"",OFFSET(TH!E$1,SMALL(Dong2,ROWS($1:36)),))</f>
        <v>42399</v>
      </c>
      <c r="D47" s="460" t="str">
        <f ca="1">IF(ROWS($1:36)&gt;COUNT(Dong2),"",OFFSET(TH!F$1,SMALL(Dong2,ROWS($1:36)),))</f>
        <v>Thanh toán tiền điện kỳ 1 tháng 1</v>
      </c>
      <c r="E47" s="218" t="str">
        <f ca="1">IF(ROWS($1:36)&gt;COUNT(Dong2),"",IF(OFFSET(TH!M$1,SMALL(Dong2,ROWS($1:36)),)=$I$6,OFFSET(TH!L$1,SMALL(Dong2,ROWS($1:36)),),OFFSET(TH!M$1,SMALL(Dong2,ROWS($1:36)),)))</f>
        <v>331</v>
      </c>
      <c r="F47" s="219">
        <f ca="1">IF(ROWS($1:36)&gt;COUNT(Dong2),"",IF(OFFSET(TH!L$1,SMALL(Dong2,ROWS($1:36)),)=$I$6,IF($I$6="1121",OFFSET(TH!K$1,SMALL(Dong2,ROWS($1:36)),),OFFSET(TH!I$1,SMALL(Dong2,ROWS($1:36)),)),0))</f>
        <v>0</v>
      </c>
      <c r="G47" s="219">
        <f ca="1">IF(ROWS($1:36)&gt;COUNT(Dong2),"",IF(OFFSET(TH!M$1,SMALL(Dong2,ROWS($1:36)),)=$I$6,IF($I$6="1121",OFFSET(TH!K$1,SMALL(Dong2,ROWS($1:36)),),OFFSET(TH!I$1,SMALL(Dong2,ROWS($1:36)),)),0))</f>
        <v>31108110</v>
      </c>
      <c r="H47" s="220">
        <f ca="1">IF(A47&lt;&gt;"",H46+F47-G47,0)</f>
        <v>1860075</v>
      </c>
      <c r="I47" s="220"/>
    </row>
    <row r="48" spans="1:9" s="206" customFormat="1" ht="20.25" customHeight="1">
      <c r="A48" s="218">
        <f ca="1">IF(ROWS($1:37)&gt;COUNT(Dong2),"",OFFSET(TH!C$1,SMALL(Dong2,ROWS($1:37)),))</f>
        <v>42399</v>
      </c>
      <c r="B48" s="218" t="str">
        <f ca="1">IF(ROWS($1:37)&gt;COUNT(Dong2),"",OFFSET(TH!D$1,SMALL(Dong2,ROWS($1:37)),))</f>
        <v>GBN</v>
      </c>
      <c r="C48" s="218">
        <f ca="1">IF(ROWS($1:37)&gt;COUNT(Dong2),"",OFFSET(TH!E$1,SMALL(Dong2,ROWS($1:37)),))</f>
        <v>42399</v>
      </c>
      <c r="D48" s="460" t="str">
        <f ca="1">IF(ROWS($1:37)&gt;COUNT(Dong2),"",OFFSET(TH!F$1,SMALL(Dong2,ROWS($1:37)),))</f>
        <v xml:space="preserve">Phí chuyển tiền </v>
      </c>
      <c r="E48" s="218" t="str">
        <f ca="1">IF(ROWS($1:37)&gt;COUNT(Dong2),"",IF(OFFSET(TH!M$1,SMALL(Dong2,ROWS($1:37)),)=$I$6,OFFSET(TH!L$1,SMALL(Dong2,ROWS($1:37)),),OFFSET(TH!M$1,SMALL(Dong2,ROWS($1:37)),)))</f>
        <v>642</v>
      </c>
      <c r="F48" s="219">
        <f ca="1">IF(ROWS($1:37)&gt;COUNT(Dong2),"",IF(OFFSET(TH!L$1,SMALL(Dong2,ROWS($1:37)),)=$I$6,IF($I$6="1121",OFFSET(TH!K$1,SMALL(Dong2,ROWS($1:37)),),OFFSET(TH!I$1,SMALL(Dong2,ROWS($1:37)),)),0))</f>
        <v>0</v>
      </c>
      <c r="G48" s="219">
        <f ca="1">IF(ROWS($1:37)&gt;COUNT(Dong2),"",IF(OFFSET(TH!M$1,SMALL(Dong2,ROWS($1:37)),)=$I$6,IF($I$6="1121",OFFSET(TH!K$1,SMALL(Dong2,ROWS($1:37)),),OFFSET(TH!I$1,SMALL(Dong2,ROWS($1:37)),)),0))</f>
        <v>45000</v>
      </c>
      <c r="H48" s="220">
        <f ca="1">IF(A48&lt;&gt;"",H47+F48-G48,0)</f>
        <v>1815075</v>
      </c>
      <c r="I48" s="220"/>
    </row>
    <row r="49" spans="1:9" s="206" customFormat="1" ht="20.25" customHeight="1">
      <c r="A49" s="218">
        <f ca="1">IF(ROWS($1:38)&gt;COUNT(Dong2),"",OFFSET(TH!C$1,SMALL(Dong2,ROWS($1:38)),))</f>
        <v>42399</v>
      </c>
      <c r="B49" s="218" t="str">
        <f ca="1">IF(ROWS($1:38)&gt;COUNT(Dong2),"",OFFSET(TH!D$1,SMALL(Dong2,ROWS($1:38)),))</f>
        <v>GBN</v>
      </c>
      <c r="C49" s="218">
        <f ca="1">IF(ROWS($1:38)&gt;COUNT(Dong2),"",OFFSET(TH!E$1,SMALL(Dong2,ROWS($1:38)),))</f>
        <v>42399</v>
      </c>
      <c r="D49" s="460" t="str">
        <f ca="1">IF(ROWS($1:38)&gt;COUNT(Dong2),"",OFFSET(TH!F$1,SMALL(Dong2,ROWS($1:38)),))</f>
        <v xml:space="preserve">VAT Phí chuyển tiền </v>
      </c>
      <c r="E49" s="218" t="str">
        <f ca="1">IF(ROWS($1:38)&gt;COUNT(Dong2),"",IF(OFFSET(TH!M$1,SMALL(Dong2,ROWS($1:38)),)=$I$6,OFFSET(TH!L$1,SMALL(Dong2,ROWS($1:38)),),OFFSET(TH!M$1,SMALL(Dong2,ROWS($1:38)),)))</f>
        <v>1331</v>
      </c>
      <c r="F49" s="219">
        <f ca="1">IF(ROWS($1:38)&gt;COUNT(Dong2),"",IF(OFFSET(TH!L$1,SMALL(Dong2,ROWS($1:38)),)=$I$6,IF($I$6="1121",OFFSET(TH!K$1,SMALL(Dong2,ROWS($1:38)),),OFFSET(TH!I$1,SMALL(Dong2,ROWS($1:38)),)),0))</f>
        <v>0</v>
      </c>
      <c r="G49" s="219">
        <f ca="1">IF(ROWS($1:38)&gt;COUNT(Dong2),"",IF(OFFSET(TH!M$1,SMALL(Dong2,ROWS($1:38)),)=$I$6,IF($I$6="1121",OFFSET(TH!K$1,SMALL(Dong2,ROWS($1:38)),),OFFSET(TH!I$1,SMALL(Dong2,ROWS($1:38)),)),0))</f>
        <v>4500</v>
      </c>
      <c r="H49" s="220">
        <f ca="1">IF(A49&lt;&gt;"",H48+F49-G49,0)</f>
        <v>1810575</v>
      </c>
      <c r="I49" s="220"/>
    </row>
    <row r="50" spans="1:9" s="206" customFormat="1" ht="20.25" customHeight="1">
      <c r="A50" s="218">
        <f ca="1">IF(ROWS($1:39)&gt;COUNT(Dong2),"",OFFSET(TH!C$1,SMALL(Dong2,ROWS($1:39)),))</f>
        <v>42403</v>
      </c>
      <c r="B50" s="218" t="str">
        <f ca="1">IF(ROWS($1:39)&gt;COUNT(Dong2),"",OFFSET(TH!D$1,SMALL(Dong2,ROWS($1:39)),))</f>
        <v>C26</v>
      </c>
      <c r="C50" s="218">
        <f ca="1">IF(ROWS($1:39)&gt;COUNT(Dong2),"",OFFSET(TH!E$1,SMALL(Dong2,ROWS($1:39)),))</f>
        <v>42403</v>
      </c>
      <c r="D50" s="460" t="str">
        <f ca="1">IF(ROWS($1:39)&gt;COUNT(Dong2),"",OFFSET(TH!F$1,SMALL(Dong2,ROWS($1:39)),))</f>
        <v>Q4 - Nộp tiền mặt</v>
      </c>
      <c r="E50" s="218" t="str">
        <f ca="1">IF(ROWS($1:39)&gt;COUNT(Dong2),"",IF(OFFSET(TH!M$1,SMALL(Dong2,ROWS($1:39)),)=$I$6,OFFSET(TH!L$1,SMALL(Dong2,ROWS($1:39)),),OFFSET(TH!M$1,SMALL(Dong2,ROWS($1:39)),)))</f>
        <v>1111</v>
      </c>
      <c r="F50" s="219">
        <f ca="1">IF(ROWS($1:39)&gt;COUNT(Dong2),"",IF(OFFSET(TH!L$1,SMALL(Dong2,ROWS($1:39)),)=$I$6,IF($I$6="1121",OFFSET(TH!K$1,SMALL(Dong2,ROWS($1:39)),),OFFSET(TH!I$1,SMALL(Dong2,ROWS($1:39)),)),0))</f>
        <v>600000000</v>
      </c>
      <c r="G50" s="219">
        <f ca="1">IF(ROWS($1:39)&gt;COUNT(Dong2),"",IF(OFFSET(TH!M$1,SMALL(Dong2,ROWS($1:39)),)=$I$6,IF($I$6="1121",OFFSET(TH!K$1,SMALL(Dong2,ROWS($1:39)),),OFFSET(TH!I$1,SMALL(Dong2,ROWS($1:39)),)),0))</f>
        <v>0</v>
      </c>
      <c r="H50" s="220">
        <f ca="1">IF(A50&lt;&gt;"",H49+F50-G50,0)</f>
        <v>601810575</v>
      </c>
      <c r="I50" s="220"/>
    </row>
    <row r="51" spans="1:9" s="206" customFormat="1" ht="20.25" customHeight="1">
      <c r="A51" s="218">
        <f ca="1">IF(ROWS($1:40)&gt;COUNT(Dong2),"",OFFSET(TH!C$1,SMALL(Dong2,ROWS($1:40)),))</f>
        <v>42403</v>
      </c>
      <c r="B51" s="218" t="str">
        <f ca="1">IF(ROWS($1:40)&gt;COUNT(Dong2),"",OFFSET(TH!D$1,SMALL(Dong2,ROWS($1:40)),))</f>
        <v>GBN</v>
      </c>
      <c r="C51" s="218">
        <f ca="1">IF(ROWS($1:40)&gt;COUNT(Dong2),"",OFFSET(TH!E$1,SMALL(Dong2,ROWS($1:40)),))</f>
        <v>42403</v>
      </c>
      <c r="D51" s="460" t="str">
        <f ca="1">IF(ROWS($1:40)&gt;COUNT(Dong2),"",OFFSET(TH!F$1,SMALL(Dong2,ROWS($1:40)),))</f>
        <v>Thanh toán tiền điện kỳ 2 tháng 1</v>
      </c>
      <c r="E51" s="218" t="str">
        <f ca="1">IF(ROWS($1:40)&gt;COUNT(Dong2),"",IF(OFFSET(TH!M$1,SMALL(Dong2,ROWS($1:40)),)=$I$6,OFFSET(TH!L$1,SMALL(Dong2,ROWS($1:40)),),OFFSET(TH!M$1,SMALL(Dong2,ROWS($1:40)),)))</f>
        <v>331</v>
      </c>
      <c r="F51" s="219">
        <f ca="1">IF(ROWS($1:40)&gt;COUNT(Dong2),"",IF(OFFSET(TH!L$1,SMALL(Dong2,ROWS($1:40)),)=$I$6,IF($I$6="1121",OFFSET(TH!K$1,SMALL(Dong2,ROWS($1:40)),),OFFSET(TH!I$1,SMALL(Dong2,ROWS($1:40)),)),0))</f>
        <v>0</v>
      </c>
      <c r="G51" s="219">
        <f ca="1">IF(ROWS($1:40)&gt;COUNT(Dong2),"",IF(OFFSET(TH!M$1,SMALL(Dong2,ROWS($1:40)),)=$I$6,IF($I$6="1121",OFFSET(TH!K$1,SMALL(Dong2,ROWS($1:40)),),OFFSET(TH!I$1,SMALL(Dong2,ROWS($1:40)),)),0))</f>
        <v>41319190</v>
      </c>
      <c r="H51" s="220">
        <f ca="1">IF(A51&lt;&gt;"",H50+F51-G51,0)</f>
        <v>560491385</v>
      </c>
      <c r="I51" s="220"/>
    </row>
    <row r="52" spans="1:9" s="206" customFormat="1" ht="20.25" customHeight="1">
      <c r="A52" s="218">
        <f ca="1">IF(ROWS($1:41)&gt;COUNT(Dong2),"",OFFSET(TH!C$1,SMALL(Dong2,ROWS($1:41)),))</f>
        <v>42403</v>
      </c>
      <c r="B52" s="218" t="str">
        <f ca="1">IF(ROWS($1:41)&gt;COUNT(Dong2),"",OFFSET(TH!D$1,SMALL(Dong2,ROWS($1:41)),))</f>
        <v>GBN</v>
      </c>
      <c r="C52" s="218">
        <f ca="1">IF(ROWS($1:41)&gt;COUNT(Dong2),"",OFFSET(TH!E$1,SMALL(Dong2,ROWS($1:41)),))</f>
        <v>42403</v>
      </c>
      <c r="D52" s="460" t="str">
        <f ca="1">IF(ROWS($1:41)&gt;COUNT(Dong2),"",OFFSET(TH!F$1,SMALL(Dong2,ROWS($1:41)),))</f>
        <v xml:space="preserve">Phí chuyển tiền </v>
      </c>
      <c r="E52" s="218" t="str">
        <f ca="1">IF(ROWS($1:41)&gt;COUNT(Dong2),"",IF(OFFSET(TH!M$1,SMALL(Dong2,ROWS($1:41)),)=$I$6,OFFSET(TH!L$1,SMALL(Dong2,ROWS($1:41)),),OFFSET(TH!M$1,SMALL(Dong2,ROWS($1:41)),)))</f>
        <v>642</v>
      </c>
      <c r="F52" s="219">
        <f ca="1">IF(ROWS($1:41)&gt;COUNT(Dong2),"",IF(OFFSET(TH!L$1,SMALL(Dong2,ROWS($1:41)),)=$I$6,IF($I$6="1121",OFFSET(TH!K$1,SMALL(Dong2,ROWS($1:41)),),OFFSET(TH!I$1,SMALL(Dong2,ROWS($1:41)),)),0))</f>
        <v>0</v>
      </c>
      <c r="G52" s="219">
        <f ca="1">IF(ROWS($1:41)&gt;COUNT(Dong2),"",IF(OFFSET(TH!M$1,SMALL(Dong2,ROWS($1:41)),)=$I$6,IF($I$6="1121",OFFSET(TH!K$1,SMALL(Dong2,ROWS($1:41)),),OFFSET(TH!I$1,SMALL(Dong2,ROWS($1:41)),)),0))</f>
        <v>45000</v>
      </c>
      <c r="H52" s="220">
        <f ca="1">IF(A52&lt;&gt;"",H51+F52-G52,0)</f>
        <v>560446385</v>
      </c>
      <c r="I52" s="220"/>
    </row>
    <row r="53" spans="1:9" s="206" customFormat="1" ht="20.25" customHeight="1">
      <c r="A53" s="218">
        <f ca="1">IF(ROWS($1:42)&gt;COUNT(Dong2),"",OFFSET(TH!C$1,SMALL(Dong2,ROWS($1:42)),))</f>
        <v>42403</v>
      </c>
      <c r="B53" s="218" t="str">
        <f ca="1">IF(ROWS($1:42)&gt;COUNT(Dong2),"",OFFSET(TH!D$1,SMALL(Dong2,ROWS($1:42)),))</f>
        <v>GBN</v>
      </c>
      <c r="C53" s="218">
        <f ca="1">IF(ROWS($1:42)&gt;COUNT(Dong2),"",OFFSET(TH!E$1,SMALL(Dong2,ROWS($1:42)),))</f>
        <v>42403</v>
      </c>
      <c r="D53" s="460" t="str">
        <f ca="1">IF(ROWS($1:42)&gt;COUNT(Dong2),"",OFFSET(TH!F$1,SMALL(Dong2,ROWS($1:42)),))</f>
        <v xml:space="preserve">VAT Phí chuyển tiền </v>
      </c>
      <c r="E53" s="218" t="str">
        <f ca="1">IF(ROWS($1:42)&gt;COUNT(Dong2),"",IF(OFFSET(TH!M$1,SMALL(Dong2,ROWS($1:42)),)=$I$6,OFFSET(TH!L$1,SMALL(Dong2,ROWS($1:42)),),OFFSET(TH!M$1,SMALL(Dong2,ROWS($1:42)),)))</f>
        <v>1331</v>
      </c>
      <c r="F53" s="219">
        <f ca="1">IF(ROWS($1:42)&gt;COUNT(Dong2),"",IF(OFFSET(TH!L$1,SMALL(Dong2,ROWS($1:42)),)=$I$6,IF($I$6="1121",OFFSET(TH!K$1,SMALL(Dong2,ROWS($1:42)),),OFFSET(TH!I$1,SMALL(Dong2,ROWS($1:42)),)),0))</f>
        <v>0</v>
      </c>
      <c r="G53" s="219">
        <f ca="1">IF(ROWS($1:42)&gt;COUNT(Dong2),"",IF(OFFSET(TH!M$1,SMALL(Dong2,ROWS($1:42)),)=$I$6,IF($I$6="1121",OFFSET(TH!K$1,SMALL(Dong2,ROWS($1:42)),),OFFSET(TH!I$1,SMALL(Dong2,ROWS($1:42)),)),0))</f>
        <v>4500</v>
      </c>
      <c r="H53" s="220">
        <f ca="1">IF(A53&lt;&gt;"",H52+F53-G53,0)</f>
        <v>560441885</v>
      </c>
      <c r="I53" s="220"/>
    </row>
    <row r="54" spans="1:9" s="206" customFormat="1" ht="20.25" customHeight="1">
      <c r="A54" s="218">
        <f ca="1">IF(ROWS($1:43)&gt;COUNT(Dong2),"",OFFSET(TH!C$1,SMALL(Dong2,ROWS($1:43)),))</f>
        <v>42403</v>
      </c>
      <c r="B54" s="218" t="str">
        <f ca="1">IF(ROWS($1:43)&gt;COUNT(Dong2),"",OFFSET(TH!D$1,SMALL(Dong2,ROWS($1:43)),))</f>
        <v>GBN</v>
      </c>
      <c r="C54" s="218">
        <f ca="1">IF(ROWS($1:43)&gt;COUNT(Dong2),"",OFFSET(TH!E$1,SMALL(Dong2,ROWS($1:43)),))</f>
        <v>42403</v>
      </c>
      <c r="D54" s="460" t="str">
        <f ca="1">IF(ROWS($1:43)&gt;COUNT(Dong2),"",OFFSET(TH!F$1,SMALL(Dong2,ROWS($1:43)),))</f>
        <v>Thanh toán tiền vật liệu xây dựng</v>
      </c>
      <c r="E54" s="218" t="str">
        <f ca="1">IF(ROWS($1:43)&gt;COUNT(Dong2),"",IF(OFFSET(TH!M$1,SMALL(Dong2,ROWS($1:43)),)=$I$6,OFFSET(TH!L$1,SMALL(Dong2,ROWS($1:43)),),OFFSET(TH!M$1,SMALL(Dong2,ROWS($1:43)),)))</f>
        <v>331</v>
      </c>
      <c r="F54" s="219">
        <f ca="1">IF(ROWS($1:43)&gt;COUNT(Dong2),"",IF(OFFSET(TH!L$1,SMALL(Dong2,ROWS($1:43)),)=$I$6,IF($I$6="1121",OFFSET(TH!K$1,SMALL(Dong2,ROWS($1:43)),),OFFSET(TH!I$1,SMALL(Dong2,ROWS($1:43)),)),0))</f>
        <v>0</v>
      </c>
      <c r="G54" s="219">
        <f ca="1">IF(ROWS($1:43)&gt;COUNT(Dong2),"",IF(OFFSET(TH!M$1,SMALL(Dong2,ROWS($1:43)),)=$I$6,IF($I$6="1121",OFFSET(TH!K$1,SMALL(Dong2,ROWS($1:43)),),OFFSET(TH!I$1,SMALL(Dong2,ROWS($1:43)),)),0))</f>
        <v>37981566</v>
      </c>
      <c r="H54" s="220">
        <f ca="1">IF(A54&lt;&gt;"",H53+F54-G54,0)</f>
        <v>522460319</v>
      </c>
      <c r="I54" s="220"/>
    </row>
    <row r="55" spans="1:9" s="206" customFormat="1" ht="20.25" customHeight="1">
      <c r="A55" s="218">
        <f ca="1">IF(ROWS($1:44)&gt;COUNT(Dong2),"",OFFSET(TH!C$1,SMALL(Dong2,ROWS($1:44)),))</f>
        <v>42403</v>
      </c>
      <c r="B55" s="218" t="str">
        <f ca="1">IF(ROWS($1:44)&gt;COUNT(Dong2),"",OFFSET(TH!D$1,SMALL(Dong2,ROWS($1:44)),))</f>
        <v>GBN</v>
      </c>
      <c r="C55" s="218">
        <f ca="1">IF(ROWS($1:44)&gt;COUNT(Dong2),"",OFFSET(TH!E$1,SMALL(Dong2,ROWS($1:44)),))</f>
        <v>42403</v>
      </c>
      <c r="D55" s="460" t="str">
        <f ca="1">IF(ROWS($1:44)&gt;COUNT(Dong2),"",OFFSET(TH!F$1,SMALL(Dong2,ROWS($1:44)),))</f>
        <v xml:space="preserve">Phí chuyển tiền </v>
      </c>
      <c r="E55" s="218" t="str">
        <f ca="1">IF(ROWS($1:44)&gt;COUNT(Dong2),"",IF(OFFSET(TH!M$1,SMALL(Dong2,ROWS($1:44)),)=$I$6,OFFSET(TH!L$1,SMALL(Dong2,ROWS($1:44)),),OFFSET(TH!M$1,SMALL(Dong2,ROWS($1:44)),)))</f>
        <v>642</v>
      </c>
      <c r="F55" s="219">
        <f ca="1">IF(ROWS($1:44)&gt;COUNT(Dong2),"",IF(OFFSET(TH!L$1,SMALL(Dong2,ROWS($1:44)),)=$I$6,IF($I$6="1121",OFFSET(TH!K$1,SMALL(Dong2,ROWS($1:44)),),OFFSET(TH!I$1,SMALL(Dong2,ROWS($1:44)),)),0))</f>
        <v>0</v>
      </c>
      <c r="G55" s="219">
        <f ca="1">IF(ROWS($1:44)&gt;COUNT(Dong2),"",IF(OFFSET(TH!M$1,SMALL(Dong2,ROWS($1:44)),)=$I$6,IF($I$6="1121",OFFSET(TH!K$1,SMALL(Dong2,ROWS($1:44)),),OFFSET(TH!I$1,SMALL(Dong2,ROWS($1:44)),)),0))</f>
        <v>45000</v>
      </c>
      <c r="H55" s="220">
        <f ca="1">IF(A55&lt;&gt;"",H54+F55-G55,0)</f>
        <v>522415319</v>
      </c>
      <c r="I55" s="220"/>
    </row>
    <row r="56" spans="1:9" s="206" customFormat="1" ht="20.25" customHeight="1">
      <c r="A56" s="218">
        <f ca="1">IF(ROWS($1:45)&gt;COUNT(Dong2),"",OFFSET(TH!C$1,SMALL(Dong2,ROWS($1:45)),))</f>
        <v>42403</v>
      </c>
      <c r="B56" s="218" t="str">
        <f ca="1">IF(ROWS($1:45)&gt;COUNT(Dong2),"",OFFSET(TH!D$1,SMALL(Dong2,ROWS($1:45)),))</f>
        <v>GBN</v>
      </c>
      <c r="C56" s="218">
        <f ca="1">IF(ROWS($1:45)&gt;COUNT(Dong2),"",OFFSET(TH!E$1,SMALL(Dong2,ROWS($1:45)),))</f>
        <v>42403</v>
      </c>
      <c r="D56" s="460" t="str">
        <f ca="1">IF(ROWS($1:45)&gt;COUNT(Dong2),"",OFFSET(TH!F$1,SMALL(Dong2,ROWS($1:45)),))</f>
        <v xml:space="preserve">VAT Phí chuyển tiền </v>
      </c>
      <c r="E56" s="218" t="str">
        <f ca="1">IF(ROWS($1:45)&gt;COUNT(Dong2),"",IF(OFFSET(TH!M$1,SMALL(Dong2,ROWS($1:45)),)=$I$6,OFFSET(TH!L$1,SMALL(Dong2,ROWS($1:45)),),OFFSET(TH!M$1,SMALL(Dong2,ROWS($1:45)),)))</f>
        <v>1331</v>
      </c>
      <c r="F56" s="219">
        <f ca="1">IF(ROWS($1:45)&gt;COUNT(Dong2),"",IF(OFFSET(TH!L$1,SMALL(Dong2,ROWS($1:45)),)=$I$6,IF($I$6="1121",OFFSET(TH!K$1,SMALL(Dong2,ROWS($1:45)),),OFFSET(TH!I$1,SMALL(Dong2,ROWS($1:45)),)),0))</f>
        <v>0</v>
      </c>
      <c r="G56" s="219">
        <f ca="1">IF(ROWS($1:45)&gt;COUNT(Dong2),"",IF(OFFSET(TH!M$1,SMALL(Dong2,ROWS($1:45)),)=$I$6,IF($I$6="1121",OFFSET(TH!K$1,SMALL(Dong2,ROWS($1:45)),),OFFSET(TH!I$1,SMALL(Dong2,ROWS($1:45)),)),0))</f>
        <v>4500</v>
      </c>
      <c r="H56" s="220">
        <f ca="1">IF(A56&lt;&gt;"",H55+F56-G56,0)</f>
        <v>522410819</v>
      </c>
      <c r="I56" s="220"/>
    </row>
    <row r="57" spans="1:9" s="206" customFormat="1" ht="20.25" customHeight="1">
      <c r="A57" s="218">
        <f ca="1">IF(ROWS($1:46)&gt;COUNT(Dong2),"",OFFSET(TH!C$1,SMALL(Dong2,ROWS($1:46)),))</f>
        <v>42403</v>
      </c>
      <c r="B57" s="218" t="str">
        <f ca="1">IF(ROWS($1:46)&gt;COUNT(Dong2),"",OFFSET(TH!D$1,SMALL(Dong2,ROWS($1:46)),))</f>
        <v>GBN</v>
      </c>
      <c r="C57" s="218">
        <f ca="1">IF(ROWS($1:46)&gt;COUNT(Dong2),"",OFFSET(TH!E$1,SMALL(Dong2,ROWS($1:46)),))</f>
        <v>42403</v>
      </c>
      <c r="D57" s="460" t="str">
        <f ca="1">IF(ROWS($1:46)&gt;COUNT(Dong2),"",OFFSET(TH!F$1,SMALL(Dong2,ROWS($1:46)),))</f>
        <v>Thanh toán tiền giám sát</v>
      </c>
      <c r="E57" s="218" t="str">
        <f ca="1">IF(ROWS($1:46)&gt;COUNT(Dong2),"",IF(OFFSET(TH!M$1,SMALL(Dong2,ROWS($1:46)),)=$I$6,OFFSET(TH!L$1,SMALL(Dong2,ROWS($1:46)),),OFFSET(TH!M$1,SMALL(Dong2,ROWS($1:46)),)))</f>
        <v>331</v>
      </c>
      <c r="F57" s="219">
        <f ca="1">IF(ROWS($1:46)&gt;COUNT(Dong2),"",IF(OFFSET(TH!L$1,SMALL(Dong2,ROWS($1:46)),)=$I$6,IF($I$6="1121",OFFSET(TH!K$1,SMALL(Dong2,ROWS($1:46)),),OFFSET(TH!I$1,SMALL(Dong2,ROWS($1:46)),)),0))</f>
        <v>0</v>
      </c>
      <c r="G57" s="219">
        <f ca="1">IF(ROWS($1:46)&gt;COUNT(Dong2),"",IF(OFFSET(TH!M$1,SMALL(Dong2,ROWS($1:46)),)=$I$6,IF($I$6="1121",OFFSET(TH!K$1,SMALL(Dong2,ROWS($1:46)),),OFFSET(TH!I$1,SMALL(Dong2,ROWS($1:46)),)),0))</f>
        <v>50000000</v>
      </c>
      <c r="H57" s="220">
        <f ca="1">IF(A57&lt;&gt;"",H56+F57-G57,0)</f>
        <v>472410819</v>
      </c>
      <c r="I57" s="220"/>
    </row>
    <row r="58" spans="1:9" s="206" customFormat="1" ht="20.25" customHeight="1">
      <c r="A58" s="218">
        <f ca="1">IF(ROWS($1:47)&gt;COUNT(Dong2),"",OFFSET(TH!C$1,SMALL(Dong2,ROWS($1:47)),))</f>
        <v>42403</v>
      </c>
      <c r="B58" s="218" t="str">
        <f ca="1">IF(ROWS($1:47)&gt;COUNT(Dong2),"",OFFSET(TH!D$1,SMALL(Dong2,ROWS($1:47)),))</f>
        <v>GBN</v>
      </c>
      <c r="C58" s="218">
        <f ca="1">IF(ROWS($1:47)&gt;COUNT(Dong2),"",OFFSET(TH!E$1,SMALL(Dong2,ROWS($1:47)),))</f>
        <v>42403</v>
      </c>
      <c r="D58" s="460" t="str">
        <f ca="1">IF(ROWS($1:47)&gt;COUNT(Dong2),"",OFFSET(TH!F$1,SMALL(Dong2,ROWS($1:47)),))</f>
        <v xml:space="preserve">Phí chuyển tiền </v>
      </c>
      <c r="E58" s="218" t="str">
        <f ca="1">IF(ROWS($1:47)&gt;COUNT(Dong2),"",IF(OFFSET(TH!M$1,SMALL(Dong2,ROWS($1:47)),)=$I$6,OFFSET(TH!L$1,SMALL(Dong2,ROWS($1:47)),),OFFSET(TH!M$1,SMALL(Dong2,ROWS($1:47)),)))</f>
        <v>642</v>
      </c>
      <c r="F58" s="219">
        <f ca="1">IF(ROWS($1:47)&gt;COUNT(Dong2),"",IF(OFFSET(TH!L$1,SMALL(Dong2,ROWS($1:47)),)=$I$6,IF($I$6="1121",OFFSET(TH!K$1,SMALL(Dong2,ROWS($1:47)),),OFFSET(TH!I$1,SMALL(Dong2,ROWS($1:47)),)),0))</f>
        <v>0</v>
      </c>
      <c r="G58" s="219">
        <f ca="1">IF(ROWS($1:47)&gt;COUNT(Dong2),"",IF(OFFSET(TH!M$1,SMALL(Dong2,ROWS($1:47)),)=$I$6,IF($I$6="1121",OFFSET(TH!K$1,SMALL(Dong2,ROWS($1:47)),),OFFSET(TH!I$1,SMALL(Dong2,ROWS($1:47)),)),0))</f>
        <v>45000</v>
      </c>
      <c r="H58" s="220">
        <f ca="1">IF(A58&lt;&gt;"",H57+F58-G58,0)</f>
        <v>472365819</v>
      </c>
      <c r="I58" s="220"/>
    </row>
    <row r="59" spans="1:9" s="206" customFormat="1" ht="20.25" customHeight="1">
      <c r="A59" s="218">
        <f ca="1">IF(ROWS($1:48)&gt;COUNT(Dong2),"",OFFSET(TH!C$1,SMALL(Dong2,ROWS($1:48)),))</f>
        <v>42403</v>
      </c>
      <c r="B59" s="218" t="str">
        <f ca="1">IF(ROWS($1:48)&gt;COUNT(Dong2),"",OFFSET(TH!D$1,SMALL(Dong2,ROWS($1:48)),))</f>
        <v>GBN</v>
      </c>
      <c r="C59" s="218">
        <f ca="1">IF(ROWS($1:48)&gt;COUNT(Dong2),"",OFFSET(TH!E$1,SMALL(Dong2,ROWS($1:48)),))</f>
        <v>42403</v>
      </c>
      <c r="D59" s="460" t="str">
        <f ca="1">IF(ROWS($1:48)&gt;COUNT(Dong2),"",OFFSET(TH!F$1,SMALL(Dong2,ROWS($1:48)),))</f>
        <v xml:space="preserve">VAT Phí chuyển tiền </v>
      </c>
      <c r="E59" s="218" t="str">
        <f ca="1">IF(ROWS($1:48)&gt;COUNT(Dong2),"",IF(OFFSET(TH!M$1,SMALL(Dong2,ROWS($1:48)),)=$I$6,OFFSET(TH!L$1,SMALL(Dong2,ROWS($1:48)),),OFFSET(TH!M$1,SMALL(Dong2,ROWS($1:48)),)))</f>
        <v>1331</v>
      </c>
      <c r="F59" s="219">
        <f ca="1">IF(ROWS($1:48)&gt;COUNT(Dong2),"",IF(OFFSET(TH!L$1,SMALL(Dong2,ROWS($1:48)),)=$I$6,IF($I$6="1121",OFFSET(TH!K$1,SMALL(Dong2,ROWS($1:48)),),OFFSET(TH!I$1,SMALL(Dong2,ROWS($1:48)),)),0))</f>
        <v>0</v>
      </c>
      <c r="G59" s="219">
        <f ca="1">IF(ROWS($1:48)&gt;COUNT(Dong2),"",IF(OFFSET(TH!M$1,SMALL(Dong2,ROWS($1:48)),)=$I$6,IF($I$6="1121",OFFSET(TH!K$1,SMALL(Dong2,ROWS($1:48)),),OFFSET(TH!I$1,SMALL(Dong2,ROWS($1:48)),)),0))</f>
        <v>4500</v>
      </c>
      <c r="H59" s="220">
        <f ca="1">IF(A59&lt;&gt;"",H58+F59-G59,0)</f>
        <v>472361319</v>
      </c>
      <c r="I59" s="220"/>
    </row>
    <row r="60" spans="1:9" s="206" customFormat="1" ht="20.25" customHeight="1">
      <c r="A60" s="218">
        <f ca="1">IF(ROWS($1:49)&gt;COUNT(Dong2),"",OFFSET(TH!C$1,SMALL(Dong2,ROWS($1:49)),))</f>
        <v>42403</v>
      </c>
      <c r="B60" s="218" t="str">
        <f ca="1">IF(ROWS($1:49)&gt;COUNT(Dong2),"",OFFSET(TH!D$1,SMALL(Dong2,ROWS($1:49)),))</f>
        <v>GBN</v>
      </c>
      <c r="C60" s="218">
        <f ca="1">IF(ROWS($1:49)&gt;COUNT(Dong2),"",OFFSET(TH!E$1,SMALL(Dong2,ROWS($1:49)),))</f>
        <v>42403</v>
      </c>
      <c r="D60" s="460" t="str">
        <f ca="1">IF(ROWS($1:49)&gt;COUNT(Dong2),"",OFFSET(TH!F$1,SMALL(Dong2,ROWS($1:49)),))</f>
        <v>Thanh toán tiền công trình</v>
      </c>
      <c r="E60" s="218" t="str">
        <f ca="1">IF(ROWS($1:49)&gt;COUNT(Dong2),"",IF(OFFSET(TH!M$1,SMALL(Dong2,ROWS($1:49)),)=$I$6,OFFSET(TH!L$1,SMALL(Dong2,ROWS($1:49)),),OFFSET(TH!M$1,SMALL(Dong2,ROWS($1:49)),)))</f>
        <v>331</v>
      </c>
      <c r="F60" s="219">
        <f ca="1">IF(ROWS($1:49)&gt;COUNT(Dong2),"",IF(OFFSET(TH!L$1,SMALL(Dong2,ROWS($1:49)),)=$I$6,IF($I$6="1121",OFFSET(TH!K$1,SMALL(Dong2,ROWS($1:49)),),OFFSET(TH!I$1,SMALL(Dong2,ROWS($1:49)),)),0))</f>
        <v>0</v>
      </c>
      <c r="G60" s="219">
        <f ca="1">IF(ROWS($1:49)&gt;COUNT(Dong2),"",IF(OFFSET(TH!M$1,SMALL(Dong2,ROWS($1:49)),)=$I$6,IF($I$6="1121",OFFSET(TH!K$1,SMALL(Dong2,ROWS($1:49)),),OFFSET(TH!I$1,SMALL(Dong2,ROWS($1:49)),)),0))</f>
        <v>60000000</v>
      </c>
      <c r="H60" s="220">
        <f ca="1">IF(A60&lt;&gt;"",H59+F60-G60,0)</f>
        <v>412361319</v>
      </c>
      <c r="I60" s="220"/>
    </row>
    <row r="61" spans="1:9" s="206" customFormat="1" ht="20.25" customHeight="1">
      <c r="A61" s="218">
        <f ca="1">IF(ROWS($1:50)&gt;COUNT(Dong2),"",OFFSET(TH!C$1,SMALL(Dong2,ROWS($1:50)),))</f>
        <v>42403</v>
      </c>
      <c r="B61" s="218" t="str">
        <f ca="1">IF(ROWS($1:50)&gt;COUNT(Dong2),"",OFFSET(TH!D$1,SMALL(Dong2,ROWS($1:50)),))</f>
        <v>GBN</v>
      </c>
      <c r="C61" s="218">
        <f ca="1">IF(ROWS($1:50)&gt;COUNT(Dong2),"",OFFSET(TH!E$1,SMALL(Dong2,ROWS($1:50)),))</f>
        <v>42403</v>
      </c>
      <c r="D61" s="460" t="str">
        <f ca="1">IF(ROWS($1:50)&gt;COUNT(Dong2),"",OFFSET(TH!F$1,SMALL(Dong2,ROWS($1:50)),))</f>
        <v xml:space="preserve">Phí chuyển tiền </v>
      </c>
      <c r="E61" s="218" t="str">
        <f ca="1">IF(ROWS($1:50)&gt;COUNT(Dong2),"",IF(OFFSET(TH!M$1,SMALL(Dong2,ROWS($1:50)),)=$I$6,OFFSET(TH!L$1,SMALL(Dong2,ROWS($1:50)),),OFFSET(TH!M$1,SMALL(Dong2,ROWS($1:50)),)))</f>
        <v>642</v>
      </c>
      <c r="F61" s="219">
        <f ca="1">IF(ROWS($1:50)&gt;COUNT(Dong2),"",IF(OFFSET(TH!L$1,SMALL(Dong2,ROWS($1:50)),)=$I$6,IF($I$6="1121",OFFSET(TH!K$1,SMALL(Dong2,ROWS($1:50)),),OFFSET(TH!I$1,SMALL(Dong2,ROWS($1:50)),)),0))</f>
        <v>0</v>
      </c>
      <c r="G61" s="219">
        <f ca="1">IF(ROWS($1:50)&gt;COUNT(Dong2),"",IF(OFFSET(TH!M$1,SMALL(Dong2,ROWS($1:50)),)=$I$6,IF($I$6="1121",OFFSET(TH!K$1,SMALL(Dong2,ROWS($1:50)),),OFFSET(TH!I$1,SMALL(Dong2,ROWS($1:50)),)),0))</f>
        <v>50000</v>
      </c>
      <c r="H61" s="220">
        <f ca="1">IF(A61&lt;&gt;"",H60+F61-G61,0)</f>
        <v>412311319</v>
      </c>
      <c r="I61" s="220"/>
    </row>
    <row r="62" spans="1:9" s="206" customFormat="1" ht="20.25" customHeight="1">
      <c r="A62" s="218">
        <f ca="1">IF(ROWS($1:51)&gt;COUNT(Dong2),"",OFFSET(TH!C$1,SMALL(Dong2,ROWS($1:51)),))</f>
        <v>42403</v>
      </c>
      <c r="B62" s="218" t="str">
        <f ca="1">IF(ROWS($1:51)&gt;COUNT(Dong2),"",OFFSET(TH!D$1,SMALL(Dong2,ROWS($1:51)),))</f>
        <v>GBN</v>
      </c>
      <c r="C62" s="218">
        <f ca="1">IF(ROWS($1:51)&gt;COUNT(Dong2),"",OFFSET(TH!E$1,SMALL(Dong2,ROWS($1:51)),))</f>
        <v>42403</v>
      </c>
      <c r="D62" s="460" t="str">
        <f ca="1">IF(ROWS($1:51)&gt;COUNT(Dong2),"",OFFSET(TH!F$1,SMALL(Dong2,ROWS($1:51)),))</f>
        <v xml:space="preserve">VAT Phí chuyển tiền </v>
      </c>
      <c r="E62" s="218" t="str">
        <f ca="1">IF(ROWS($1:51)&gt;COUNT(Dong2),"",IF(OFFSET(TH!M$1,SMALL(Dong2,ROWS($1:51)),)=$I$6,OFFSET(TH!L$1,SMALL(Dong2,ROWS($1:51)),),OFFSET(TH!M$1,SMALL(Dong2,ROWS($1:51)),)))</f>
        <v>1331</v>
      </c>
      <c r="F62" s="219">
        <f ca="1">IF(ROWS($1:51)&gt;COUNT(Dong2),"",IF(OFFSET(TH!L$1,SMALL(Dong2,ROWS($1:51)),)=$I$6,IF($I$6="1121",OFFSET(TH!K$1,SMALL(Dong2,ROWS($1:51)),),OFFSET(TH!I$1,SMALL(Dong2,ROWS($1:51)),)),0))</f>
        <v>0</v>
      </c>
      <c r="G62" s="219">
        <f ca="1">IF(ROWS($1:51)&gt;COUNT(Dong2),"",IF(OFFSET(TH!M$1,SMALL(Dong2,ROWS($1:51)),)=$I$6,IF($I$6="1121",OFFSET(TH!K$1,SMALL(Dong2,ROWS($1:51)),),OFFSET(TH!I$1,SMALL(Dong2,ROWS($1:51)),)),0))</f>
        <v>5000</v>
      </c>
      <c r="H62" s="220">
        <f ca="1">IF(A62&lt;&gt;"",H61+F62-G62,0)</f>
        <v>412306319</v>
      </c>
      <c r="I62" s="220"/>
    </row>
    <row r="63" spans="1:9" s="206" customFormat="1" ht="20.25" customHeight="1">
      <c r="A63" s="218">
        <f ca="1">IF(ROWS($1:52)&gt;COUNT(Dong2),"",OFFSET(TH!C$1,SMALL(Dong2,ROWS($1:52)),))</f>
        <v>42403</v>
      </c>
      <c r="B63" s="218" t="str">
        <f ca="1">IF(ROWS($1:52)&gt;COUNT(Dong2),"",OFFSET(TH!D$1,SMALL(Dong2,ROWS($1:52)),))</f>
        <v>GBN</v>
      </c>
      <c r="C63" s="218">
        <f ca="1">IF(ROWS($1:52)&gt;COUNT(Dong2),"",OFFSET(TH!E$1,SMALL(Dong2,ROWS($1:52)),))</f>
        <v>42403</v>
      </c>
      <c r="D63" s="460" t="str">
        <f ca="1">IF(ROWS($1:52)&gt;COUNT(Dong2),"",OFFSET(TH!F$1,SMALL(Dong2,ROWS($1:52)),))</f>
        <v>Thanh toán tiền công trình</v>
      </c>
      <c r="E63" s="218" t="str">
        <f ca="1">IF(ROWS($1:52)&gt;COUNT(Dong2),"",IF(OFFSET(TH!M$1,SMALL(Dong2,ROWS($1:52)),)=$I$6,OFFSET(TH!L$1,SMALL(Dong2,ROWS($1:52)),),OFFSET(TH!M$1,SMALL(Dong2,ROWS($1:52)),)))</f>
        <v>331</v>
      </c>
      <c r="F63" s="219">
        <f ca="1">IF(ROWS($1:52)&gt;COUNT(Dong2),"",IF(OFFSET(TH!L$1,SMALL(Dong2,ROWS($1:52)),)=$I$6,IF($I$6="1121",OFFSET(TH!K$1,SMALL(Dong2,ROWS($1:52)),),OFFSET(TH!I$1,SMALL(Dong2,ROWS($1:52)),)),0))</f>
        <v>0</v>
      </c>
      <c r="G63" s="219">
        <f ca="1">IF(ROWS($1:52)&gt;COUNT(Dong2),"",IF(OFFSET(TH!M$1,SMALL(Dong2,ROWS($1:52)),)=$I$6,IF($I$6="1121",OFFSET(TH!K$1,SMALL(Dong2,ROWS($1:52)),),OFFSET(TH!I$1,SMALL(Dong2,ROWS($1:52)),)),0))</f>
        <v>300000000</v>
      </c>
      <c r="H63" s="220">
        <f ca="1">IF(A63&lt;&gt;"",H62+F63-G63,0)</f>
        <v>112306319</v>
      </c>
      <c r="I63" s="220"/>
    </row>
    <row r="64" spans="1:9" s="206" customFormat="1" ht="20.25" customHeight="1">
      <c r="A64" s="218">
        <f ca="1">IF(ROWS($1:53)&gt;COUNT(Dong2),"",OFFSET(TH!C$1,SMALL(Dong2,ROWS($1:53)),))</f>
        <v>42403</v>
      </c>
      <c r="B64" s="218" t="str">
        <f ca="1">IF(ROWS($1:53)&gt;COUNT(Dong2),"",OFFSET(TH!D$1,SMALL(Dong2,ROWS($1:53)),))</f>
        <v>GBN</v>
      </c>
      <c r="C64" s="218">
        <f ca="1">IF(ROWS($1:53)&gt;COUNT(Dong2),"",OFFSET(TH!E$1,SMALL(Dong2,ROWS($1:53)),))</f>
        <v>42403</v>
      </c>
      <c r="D64" s="460" t="str">
        <f ca="1">IF(ROWS($1:53)&gt;COUNT(Dong2),"",OFFSET(TH!F$1,SMALL(Dong2,ROWS($1:53)),))</f>
        <v xml:space="preserve">Phí chuyển tiền </v>
      </c>
      <c r="E64" s="218" t="str">
        <f ca="1">IF(ROWS($1:53)&gt;COUNT(Dong2),"",IF(OFFSET(TH!M$1,SMALL(Dong2,ROWS($1:53)),)=$I$6,OFFSET(TH!L$1,SMALL(Dong2,ROWS($1:53)),),OFFSET(TH!M$1,SMALL(Dong2,ROWS($1:53)),)))</f>
        <v>642</v>
      </c>
      <c r="F64" s="219">
        <f ca="1">IF(ROWS($1:53)&gt;COUNT(Dong2),"",IF(OFFSET(TH!L$1,SMALL(Dong2,ROWS($1:53)),)=$I$6,IF($I$6="1121",OFFSET(TH!K$1,SMALL(Dong2,ROWS($1:53)),),OFFSET(TH!I$1,SMALL(Dong2,ROWS($1:53)),)),0))</f>
        <v>0</v>
      </c>
      <c r="G64" s="219">
        <f ca="1">IF(ROWS($1:53)&gt;COUNT(Dong2),"",IF(OFFSET(TH!M$1,SMALL(Dong2,ROWS($1:53)),)=$I$6,IF($I$6="1121",OFFSET(TH!K$1,SMALL(Dong2,ROWS($1:53)),),OFFSET(TH!I$1,SMALL(Dong2,ROWS($1:53)),)),0))</f>
        <v>240000</v>
      </c>
      <c r="H64" s="220">
        <f ca="1">IF(A64&lt;&gt;"",H63+F64-G64,0)</f>
        <v>112066319</v>
      </c>
      <c r="I64" s="220"/>
    </row>
    <row r="65" spans="1:9" s="206" customFormat="1" ht="20.25" customHeight="1">
      <c r="A65" s="218">
        <f ca="1">IF(ROWS($1:54)&gt;COUNT(Dong2),"",OFFSET(TH!C$1,SMALL(Dong2,ROWS($1:54)),))</f>
        <v>42403</v>
      </c>
      <c r="B65" s="218" t="str">
        <f ca="1">IF(ROWS($1:54)&gt;COUNT(Dong2),"",OFFSET(TH!D$1,SMALL(Dong2,ROWS($1:54)),))</f>
        <v>GBN</v>
      </c>
      <c r="C65" s="218">
        <f ca="1">IF(ROWS($1:54)&gt;COUNT(Dong2),"",OFFSET(TH!E$1,SMALL(Dong2,ROWS($1:54)),))</f>
        <v>42403</v>
      </c>
      <c r="D65" s="460" t="str">
        <f ca="1">IF(ROWS($1:54)&gt;COUNT(Dong2),"",OFFSET(TH!F$1,SMALL(Dong2,ROWS($1:54)),))</f>
        <v xml:space="preserve">VAT Phí chuyển tiền </v>
      </c>
      <c r="E65" s="218" t="str">
        <f ca="1">IF(ROWS($1:54)&gt;COUNT(Dong2),"",IF(OFFSET(TH!M$1,SMALL(Dong2,ROWS($1:54)),)=$I$6,OFFSET(TH!L$1,SMALL(Dong2,ROWS($1:54)),),OFFSET(TH!M$1,SMALL(Dong2,ROWS($1:54)),)))</f>
        <v>1331</v>
      </c>
      <c r="F65" s="219">
        <f ca="1">IF(ROWS($1:54)&gt;COUNT(Dong2),"",IF(OFFSET(TH!L$1,SMALL(Dong2,ROWS($1:54)),)=$I$6,IF($I$6="1121",OFFSET(TH!K$1,SMALL(Dong2,ROWS($1:54)),),OFFSET(TH!I$1,SMALL(Dong2,ROWS($1:54)),)),0))</f>
        <v>0</v>
      </c>
      <c r="G65" s="219">
        <f ca="1">IF(ROWS($1:54)&gt;COUNT(Dong2),"",IF(OFFSET(TH!M$1,SMALL(Dong2,ROWS($1:54)),)=$I$6,IF($I$6="1121",OFFSET(TH!K$1,SMALL(Dong2,ROWS($1:54)),),OFFSET(TH!I$1,SMALL(Dong2,ROWS($1:54)),)),0))</f>
        <v>24000</v>
      </c>
      <c r="H65" s="220">
        <f ca="1">IF(A65&lt;&gt;"",H64+F65-G65,0)</f>
        <v>112042319</v>
      </c>
      <c r="I65" s="220"/>
    </row>
    <row r="66" spans="1:9" s="206" customFormat="1" ht="20.25" customHeight="1">
      <c r="A66" s="218">
        <f ca="1">IF(ROWS($1:55)&gt;COUNT(Dong2),"",OFFSET(TH!C$1,SMALL(Dong2,ROWS($1:55)),))</f>
        <v>42403</v>
      </c>
      <c r="B66" s="218" t="str">
        <f ca="1">IF(ROWS($1:55)&gt;COUNT(Dong2),"",OFFSET(TH!D$1,SMALL(Dong2,ROWS($1:55)),))</f>
        <v>GBN</v>
      </c>
      <c r="C66" s="218">
        <f ca="1">IF(ROWS($1:55)&gt;COUNT(Dong2),"",OFFSET(TH!E$1,SMALL(Dong2,ROWS($1:55)),))</f>
        <v>42403</v>
      </c>
      <c r="D66" s="460" t="str">
        <f ca="1">IF(ROWS($1:55)&gt;COUNT(Dong2),"",OFFSET(TH!F$1,SMALL(Dong2,ROWS($1:55)),))</f>
        <v>Ứng vốn - LA</v>
      </c>
      <c r="E66" s="218" t="str">
        <f ca="1">IF(ROWS($1:55)&gt;COUNT(Dong2),"",IF(OFFSET(TH!M$1,SMALL(Dong2,ROWS($1:55)),)=$I$6,OFFSET(TH!L$1,SMALL(Dong2,ROWS($1:55)),),OFFSET(TH!M$1,SMALL(Dong2,ROWS($1:55)),)))</f>
        <v>1388</v>
      </c>
      <c r="F66" s="219">
        <f ca="1">IF(ROWS($1:55)&gt;COUNT(Dong2),"",IF(OFFSET(TH!L$1,SMALL(Dong2,ROWS($1:55)),)=$I$6,IF($I$6="1121",OFFSET(TH!K$1,SMALL(Dong2,ROWS($1:55)),),OFFSET(TH!I$1,SMALL(Dong2,ROWS($1:55)),)),0))</f>
        <v>0</v>
      </c>
      <c r="G66" s="219">
        <f ca="1">IF(ROWS($1:55)&gt;COUNT(Dong2),"",IF(OFFSET(TH!M$1,SMALL(Dong2,ROWS($1:55)),)=$I$6,IF($I$6="1121",OFFSET(TH!K$1,SMALL(Dong2,ROWS($1:55)),),OFFSET(TH!I$1,SMALL(Dong2,ROWS($1:55)),)),0))</f>
        <v>110000000</v>
      </c>
      <c r="H66" s="220">
        <f ca="1">IF(A66&lt;&gt;"",H65+F66-G66,0)</f>
        <v>2042319</v>
      </c>
      <c r="I66" s="220"/>
    </row>
    <row r="67" spans="1:9" s="206" customFormat="1" ht="20.25" customHeight="1">
      <c r="A67" s="218">
        <f ca="1">IF(ROWS($1:56)&gt;COUNT(Dong2),"",OFFSET(TH!C$1,SMALL(Dong2,ROWS($1:56)),))</f>
        <v>42403</v>
      </c>
      <c r="B67" s="218" t="str">
        <f ca="1">IF(ROWS($1:56)&gt;COUNT(Dong2),"",OFFSET(TH!D$1,SMALL(Dong2,ROWS($1:56)),))</f>
        <v>GBN</v>
      </c>
      <c r="C67" s="218">
        <f ca="1">IF(ROWS($1:56)&gt;COUNT(Dong2),"",OFFSET(TH!E$1,SMALL(Dong2,ROWS($1:56)),))</f>
        <v>42403</v>
      </c>
      <c r="D67" s="460" t="str">
        <f ca="1">IF(ROWS($1:56)&gt;COUNT(Dong2),"",OFFSET(TH!F$1,SMALL(Dong2,ROWS($1:56)),))</f>
        <v xml:space="preserve">Phí chuyển tiền </v>
      </c>
      <c r="E67" s="218" t="str">
        <f ca="1">IF(ROWS($1:56)&gt;COUNT(Dong2),"",IF(OFFSET(TH!M$1,SMALL(Dong2,ROWS($1:56)),)=$I$6,OFFSET(TH!L$1,SMALL(Dong2,ROWS($1:56)),),OFFSET(TH!M$1,SMALL(Dong2,ROWS($1:56)),)))</f>
        <v>642</v>
      </c>
      <c r="F67" s="219">
        <f ca="1">IF(ROWS($1:56)&gt;COUNT(Dong2),"",IF(OFFSET(TH!L$1,SMALL(Dong2,ROWS($1:56)),)=$I$6,IF($I$6="1121",OFFSET(TH!K$1,SMALL(Dong2,ROWS($1:56)),),OFFSET(TH!I$1,SMALL(Dong2,ROWS($1:56)),)),0))</f>
        <v>0</v>
      </c>
      <c r="G67" s="219">
        <f ca="1">IF(ROWS($1:56)&gt;COUNT(Dong2),"",IF(OFFSET(TH!M$1,SMALL(Dong2,ROWS($1:56)),)=$I$6,IF($I$6="1121",OFFSET(TH!K$1,SMALL(Dong2,ROWS($1:56)),),OFFSET(TH!I$1,SMALL(Dong2,ROWS($1:56)),)),0))</f>
        <v>33000</v>
      </c>
      <c r="H67" s="220">
        <f ca="1">IF(A67&lt;&gt;"",H66+F67-G67,0)</f>
        <v>2009319</v>
      </c>
      <c r="I67" s="220"/>
    </row>
    <row r="68" spans="1:9" s="206" customFormat="1" ht="20.25" customHeight="1">
      <c r="A68" s="218">
        <f ca="1">IF(ROWS($1:57)&gt;COUNT(Dong2),"",OFFSET(TH!C$1,SMALL(Dong2,ROWS($1:57)),))</f>
        <v>42403</v>
      </c>
      <c r="B68" s="218" t="str">
        <f ca="1">IF(ROWS($1:57)&gt;COUNT(Dong2),"",OFFSET(TH!D$1,SMALL(Dong2,ROWS($1:57)),))</f>
        <v>GBN</v>
      </c>
      <c r="C68" s="218">
        <f ca="1">IF(ROWS($1:57)&gt;COUNT(Dong2),"",OFFSET(TH!E$1,SMALL(Dong2,ROWS($1:57)),))</f>
        <v>42403</v>
      </c>
      <c r="D68" s="460" t="str">
        <f ca="1">IF(ROWS($1:57)&gt;COUNT(Dong2),"",OFFSET(TH!F$1,SMALL(Dong2,ROWS($1:57)),))</f>
        <v xml:space="preserve">VAT Phí chuyển tiền </v>
      </c>
      <c r="E68" s="218" t="str">
        <f ca="1">IF(ROWS($1:57)&gt;COUNT(Dong2),"",IF(OFFSET(TH!M$1,SMALL(Dong2,ROWS($1:57)),)=$I$6,OFFSET(TH!L$1,SMALL(Dong2,ROWS($1:57)),),OFFSET(TH!M$1,SMALL(Dong2,ROWS($1:57)),)))</f>
        <v>1331</v>
      </c>
      <c r="F68" s="219">
        <f ca="1">IF(ROWS($1:57)&gt;COUNT(Dong2),"",IF(OFFSET(TH!L$1,SMALL(Dong2,ROWS($1:57)),)=$I$6,IF($I$6="1121",OFFSET(TH!K$1,SMALL(Dong2,ROWS($1:57)),),OFFSET(TH!I$1,SMALL(Dong2,ROWS($1:57)),)),0))</f>
        <v>0</v>
      </c>
      <c r="G68" s="219">
        <f ca="1">IF(ROWS($1:57)&gt;COUNT(Dong2),"",IF(OFFSET(TH!M$1,SMALL(Dong2,ROWS($1:57)),)=$I$6,IF($I$6="1121",OFFSET(TH!K$1,SMALL(Dong2,ROWS($1:57)),),OFFSET(TH!I$1,SMALL(Dong2,ROWS($1:57)),)),0))</f>
        <v>3300</v>
      </c>
      <c r="H68" s="220">
        <f ca="1">IF(A68&lt;&gt;"",H67+F68-G68,0)</f>
        <v>2006019</v>
      </c>
      <c r="I68" s="220"/>
    </row>
    <row r="69" spans="1:9" s="206" customFormat="1" ht="20.25" customHeight="1">
      <c r="A69" s="218">
        <f ca="1">IF(ROWS($1:58)&gt;COUNT(Dong2),"",OFFSET(TH!C$1,SMALL(Dong2,ROWS($1:58)),))</f>
        <v>42424</v>
      </c>
      <c r="B69" s="218" t="str">
        <f ca="1">IF(ROWS($1:58)&gt;COUNT(Dong2),"",OFFSET(TH!D$1,SMALL(Dong2,ROWS($1:58)),))</f>
        <v>C29</v>
      </c>
      <c r="C69" s="218">
        <f ca="1">IF(ROWS($1:58)&gt;COUNT(Dong2),"",OFFSET(TH!E$1,SMALL(Dong2,ROWS($1:58)),))</f>
        <v>42424</v>
      </c>
      <c r="D69" s="460" t="str">
        <f ca="1">IF(ROWS($1:58)&gt;COUNT(Dong2),"",OFFSET(TH!F$1,SMALL(Dong2,ROWS($1:58)),))</f>
        <v>Q4 - Nộp tiền mặt</v>
      </c>
      <c r="E69" s="218" t="str">
        <f ca="1">IF(ROWS($1:58)&gt;COUNT(Dong2),"",IF(OFFSET(TH!M$1,SMALL(Dong2,ROWS($1:58)),)=$I$6,OFFSET(TH!L$1,SMALL(Dong2,ROWS($1:58)),),OFFSET(TH!M$1,SMALL(Dong2,ROWS($1:58)),)))</f>
        <v>1111</v>
      </c>
      <c r="F69" s="219">
        <f ca="1">IF(ROWS($1:58)&gt;COUNT(Dong2),"",IF(OFFSET(TH!L$1,SMALL(Dong2,ROWS($1:58)),)=$I$6,IF($I$6="1121",OFFSET(TH!K$1,SMALL(Dong2,ROWS($1:58)),),OFFSET(TH!I$1,SMALL(Dong2,ROWS($1:58)),)),0))</f>
        <v>170000000</v>
      </c>
      <c r="G69" s="219">
        <f ca="1">IF(ROWS($1:58)&gt;COUNT(Dong2),"",IF(OFFSET(TH!M$1,SMALL(Dong2,ROWS($1:58)),)=$I$6,IF($I$6="1121",OFFSET(TH!K$1,SMALL(Dong2,ROWS($1:58)),),OFFSET(TH!I$1,SMALL(Dong2,ROWS($1:58)),)),0))</f>
        <v>0</v>
      </c>
      <c r="H69" s="220">
        <f ca="1">IF(A69&lt;&gt;"",H68+F69-G69,0)</f>
        <v>172006019</v>
      </c>
      <c r="I69" s="220"/>
    </row>
    <row r="70" spans="1:9" s="206" customFormat="1" ht="20.25" customHeight="1">
      <c r="A70" s="218">
        <f ca="1">IF(ROWS($1:59)&gt;COUNT(Dong2),"",OFFSET(TH!C$1,SMALL(Dong2,ROWS($1:59)),))</f>
        <v>42424</v>
      </c>
      <c r="B70" s="218" t="str">
        <f ca="1">IF(ROWS($1:59)&gt;COUNT(Dong2),"",OFFSET(TH!D$1,SMALL(Dong2,ROWS($1:59)),))</f>
        <v>GBN</v>
      </c>
      <c r="C70" s="218">
        <f ca="1">IF(ROWS($1:59)&gt;COUNT(Dong2),"",OFFSET(TH!E$1,SMALL(Dong2,ROWS($1:59)),))</f>
        <v>42424</v>
      </c>
      <c r="D70" s="460" t="str">
        <f ca="1">IF(ROWS($1:59)&gt;COUNT(Dong2),"",OFFSET(TH!F$1,SMALL(Dong2,ROWS($1:59)),))</f>
        <v>Lãi vay</v>
      </c>
      <c r="E70" s="218" t="str">
        <f ca="1">IF(ROWS($1:59)&gt;COUNT(Dong2),"",IF(OFFSET(TH!M$1,SMALL(Dong2,ROWS($1:59)),)=$I$6,OFFSET(TH!L$1,SMALL(Dong2,ROWS($1:59)),),OFFSET(TH!M$1,SMALL(Dong2,ROWS($1:59)),)))</f>
        <v>635</v>
      </c>
      <c r="F70" s="219">
        <f ca="1">IF(ROWS($1:59)&gt;COUNT(Dong2),"",IF(OFFSET(TH!L$1,SMALL(Dong2,ROWS($1:59)),)=$I$6,IF($I$6="1121",OFFSET(TH!K$1,SMALL(Dong2,ROWS($1:59)),),OFFSET(TH!I$1,SMALL(Dong2,ROWS($1:59)),)),0))</f>
        <v>0</v>
      </c>
      <c r="G70" s="219">
        <f ca="1">IF(ROWS($1:59)&gt;COUNT(Dong2),"",IF(OFFSET(TH!M$1,SMALL(Dong2,ROWS($1:59)),)=$I$6,IF($I$6="1121",OFFSET(TH!K$1,SMALL(Dong2,ROWS($1:59)),),OFFSET(TH!I$1,SMALL(Dong2,ROWS($1:59)),)),0))</f>
        <v>8196747</v>
      </c>
      <c r="H70" s="220">
        <f ca="1">IF(A70&lt;&gt;"",H69+F70-G70,0)</f>
        <v>163809272</v>
      </c>
      <c r="I70" s="220"/>
    </row>
    <row r="71" spans="1:9" s="206" customFormat="1" ht="20.25" customHeight="1">
      <c r="A71" s="218">
        <f ca="1">IF(ROWS($1:60)&gt;COUNT(Dong2),"",OFFSET(TH!C$1,SMALL(Dong2,ROWS($1:60)),))</f>
        <v>42424</v>
      </c>
      <c r="B71" s="218" t="str">
        <f ca="1">IF(ROWS($1:60)&gt;COUNT(Dong2),"",OFFSET(TH!D$1,SMALL(Dong2,ROWS($1:60)),))</f>
        <v>GBN</v>
      </c>
      <c r="C71" s="218">
        <f ca="1">IF(ROWS($1:60)&gt;COUNT(Dong2),"",OFFSET(TH!E$1,SMALL(Dong2,ROWS($1:60)),))</f>
        <v>42424</v>
      </c>
      <c r="D71" s="460" t="str">
        <f ca="1">IF(ROWS($1:60)&gt;COUNT(Dong2),"",OFFSET(TH!F$1,SMALL(Dong2,ROWS($1:60)),))</f>
        <v>Lãi vay</v>
      </c>
      <c r="E71" s="218" t="str">
        <f ca="1">IF(ROWS($1:60)&gt;COUNT(Dong2),"",IF(OFFSET(TH!M$1,SMALL(Dong2,ROWS($1:60)),)=$I$6,OFFSET(TH!L$1,SMALL(Dong2,ROWS($1:60)),),OFFSET(TH!M$1,SMALL(Dong2,ROWS($1:60)),)))</f>
        <v>635</v>
      </c>
      <c r="F71" s="219">
        <f ca="1">IF(ROWS($1:60)&gt;COUNT(Dong2),"",IF(OFFSET(TH!L$1,SMALL(Dong2,ROWS($1:60)),)=$I$6,IF($I$6="1121",OFFSET(TH!K$1,SMALL(Dong2,ROWS($1:60)),),OFFSET(TH!I$1,SMALL(Dong2,ROWS($1:60)),)),0))</f>
        <v>0</v>
      </c>
      <c r="G71" s="219">
        <f ca="1">IF(ROWS($1:60)&gt;COUNT(Dong2),"",IF(OFFSET(TH!M$1,SMALL(Dong2,ROWS($1:60)),)=$I$6,IF($I$6="1121",OFFSET(TH!K$1,SMALL(Dong2,ROWS($1:60)),),OFFSET(TH!I$1,SMALL(Dong2,ROWS($1:60)),)),0))</f>
        <v>16393492</v>
      </c>
      <c r="H71" s="220">
        <f ca="1">IF(A71&lt;&gt;"",H70+F71-G71,0)</f>
        <v>147415780</v>
      </c>
      <c r="I71" s="220"/>
    </row>
    <row r="72" spans="1:9" s="206" customFormat="1" ht="20.25" customHeight="1">
      <c r="A72" s="218">
        <f ca="1">IF(ROWS($1:61)&gt;COUNT(Dong2),"",OFFSET(TH!C$1,SMALL(Dong2,ROWS($1:61)),))</f>
        <v>42424</v>
      </c>
      <c r="B72" s="218" t="str">
        <f ca="1">IF(ROWS($1:61)&gt;COUNT(Dong2),"",OFFSET(TH!D$1,SMALL(Dong2,ROWS($1:61)),))</f>
        <v>GBN</v>
      </c>
      <c r="C72" s="218">
        <f ca="1">IF(ROWS($1:61)&gt;COUNT(Dong2),"",OFFSET(TH!E$1,SMALL(Dong2,ROWS($1:61)),))</f>
        <v>42424</v>
      </c>
      <c r="D72" s="460" t="str">
        <f ca="1">IF(ROWS($1:61)&gt;COUNT(Dong2),"",OFFSET(TH!F$1,SMALL(Dong2,ROWS($1:61)),))</f>
        <v>Lãi vay</v>
      </c>
      <c r="E72" s="218" t="str">
        <f ca="1">IF(ROWS($1:61)&gt;COUNT(Dong2),"",IF(OFFSET(TH!M$1,SMALL(Dong2,ROWS($1:61)),)=$I$6,OFFSET(TH!L$1,SMALL(Dong2,ROWS($1:61)),),OFFSET(TH!M$1,SMALL(Dong2,ROWS($1:61)),)))</f>
        <v>635</v>
      </c>
      <c r="F72" s="219">
        <f ca="1">IF(ROWS($1:61)&gt;COUNT(Dong2),"",IF(OFFSET(TH!L$1,SMALL(Dong2,ROWS($1:61)),)=$I$6,IF($I$6="1121",OFFSET(TH!K$1,SMALL(Dong2,ROWS($1:61)),),OFFSET(TH!I$1,SMALL(Dong2,ROWS($1:61)),)),0))</f>
        <v>0</v>
      </c>
      <c r="G72" s="219">
        <f ca="1">IF(ROWS($1:61)&gt;COUNT(Dong2),"",IF(OFFSET(TH!M$1,SMALL(Dong2,ROWS($1:61)),)=$I$6,IF($I$6="1121",OFFSET(TH!K$1,SMALL(Dong2,ROWS($1:61)),),OFFSET(TH!I$1,SMALL(Dong2,ROWS($1:61)),)),0))</f>
        <v>13114794</v>
      </c>
      <c r="H72" s="220">
        <f ca="1">IF(A72&lt;&gt;"",H71+F72-G72,0)</f>
        <v>134300986</v>
      </c>
      <c r="I72" s="220"/>
    </row>
    <row r="73" spans="1:9" s="206" customFormat="1" ht="20.25" customHeight="1">
      <c r="A73" s="218">
        <f ca="1">IF(ROWS($1:62)&gt;COUNT(Dong2),"",OFFSET(TH!C$1,SMALL(Dong2,ROWS($1:62)),))</f>
        <v>42424</v>
      </c>
      <c r="B73" s="218" t="str">
        <f ca="1">IF(ROWS($1:62)&gt;COUNT(Dong2),"",OFFSET(TH!D$1,SMALL(Dong2,ROWS($1:62)),))</f>
        <v>GBN</v>
      </c>
      <c r="C73" s="218">
        <f ca="1">IF(ROWS($1:62)&gt;COUNT(Dong2),"",OFFSET(TH!E$1,SMALL(Dong2,ROWS($1:62)),))</f>
        <v>42424</v>
      </c>
      <c r="D73" s="460" t="str">
        <f ca="1">IF(ROWS($1:62)&gt;COUNT(Dong2),"",OFFSET(TH!F$1,SMALL(Dong2,ROWS($1:62)),))</f>
        <v>Lãi vay</v>
      </c>
      <c r="E73" s="218" t="str">
        <f ca="1">IF(ROWS($1:62)&gt;COUNT(Dong2),"",IF(OFFSET(TH!M$1,SMALL(Dong2,ROWS($1:62)),)=$I$6,OFFSET(TH!L$1,SMALL(Dong2,ROWS($1:62)),),OFFSET(TH!M$1,SMALL(Dong2,ROWS($1:62)),)))</f>
        <v>635</v>
      </c>
      <c r="F73" s="219">
        <f ca="1">IF(ROWS($1:62)&gt;COUNT(Dong2),"",IF(OFFSET(TH!L$1,SMALL(Dong2,ROWS($1:62)),)=$I$6,IF($I$6="1121",OFFSET(TH!K$1,SMALL(Dong2,ROWS($1:62)),),OFFSET(TH!I$1,SMALL(Dong2,ROWS($1:62)),)),0))</f>
        <v>0</v>
      </c>
      <c r="G73" s="219">
        <f ca="1">IF(ROWS($1:62)&gt;COUNT(Dong2),"",IF(OFFSET(TH!M$1,SMALL(Dong2,ROWS($1:62)),)=$I$6,IF($I$6="1121",OFFSET(TH!K$1,SMALL(Dong2,ROWS($1:62)),),OFFSET(TH!I$1,SMALL(Dong2,ROWS($1:62)),)),0))</f>
        <v>12295119</v>
      </c>
      <c r="H73" s="220">
        <f ca="1">IF(A73&lt;&gt;"",H72+F73-G73,0)</f>
        <v>122005867</v>
      </c>
      <c r="I73" s="220"/>
    </row>
    <row r="74" spans="1:9" s="206" customFormat="1" ht="20.25" customHeight="1">
      <c r="A74" s="218">
        <f ca="1">IF(ROWS($1:63)&gt;COUNT(Dong2),"",OFFSET(TH!C$1,SMALL(Dong2,ROWS($1:63)),))</f>
        <v>42424</v>
      </c>
      <c r="B74" s="218" t="str">
        <f ca="1">IF(ROWS($1:63)&gt;COUNT(Dong2),"",OFFSET(TH!D$1,SMALL(Dong2,ROWS($1:63)),))</f>
        <v>GBN</v>
      </c>
      <c r="C74" s="218">
        <f ca="1">IF(ROWS($1:63)&gt;COUNT(Dong2),"",OFFSET(TH!E$1,SMALL(Dong2,ROWS($1:63)),))</f>
        <v>42424</v>
      </c>
      <c r="D74" s="460" t="str">
        <f ca="1">IF(ROWS($1:63)&gt;COUNT(Dong2),"",OFFSET(TH!F$1,SMALL(Dong2,ROWS($1:63)),))</f>
        <v>Lãi vay</v>
      </c>
      <c r="E74" s="218" t="str">
        <f ca="1">IF(ROWS($1:63)&gt;COUNT(Dong2),"",IF(OFFSET(TH!M$1,SMALL(Dong2,ROWS($1:63)),)=$I$6,OFFSET(TH!L$1,SMALL(Dong2,ROWS($1:63)),),OFFSET(TH!M$1,SMALL(Dong2,ROWS($1:63)),)))</f>
        <v>635</v>
      </c>
      <c r="F74" s="219">
        <f ca="1">IF(ROWS($1:63)&gt;COUNT(Dong2),"",IF(OFFSET(TH!L$1,SMALL(Dong2,ROWS($1:63)),)=$I$6,IF($I$6="1121",OFFSET(TH!K$1,SMALL(Dong2,ROWS($1:63)),),OFFSET(TH!I$1,SMALL(Dong2,ROWS($1:63)),)),0))</f>
        <v>0</v>
      </c>
      <c r="G74" s="219">
        <f ca="1">IF(ROWS($1:63)&gt;COUNT(Dong2),"",IF(OFFSET(TH!M$1,SMALL(Dong2,ROWS($1:63)),)=$I$6,IF($I$6="1121",OFFSET(TH!K$1,SMALL(Dong2,ROWS($1:63)),),OFFSET(TH!I$1,SMALL(Dong2,ROWS($1:63)),)),0))</f>
        <v>8196747</v>
      </c>
      <c r="H74" s="220">
        <f ca="1">IF(A74&lt;&gt;"",H73+F74-G74,0)</f>
        <v>113809120</v>
      </c>
      <c r="I74" s="220"/>
    </row>
    <row r="75" spans="1:9" s="206" customFormat="1" ht="20.25" customHeight="1">
      <c r="A75" s="218">
        <f ca="1">IF(ROWS($1:64)&gt;COUNT(Dong2),"",OFFSET(TH!C$1,SMALL(Dong2,ROWS($1:64)),))</f>
        <v>42424</v>
      </c>
      <c r="B75" s="218" t="str">
        <f ca="1">IF(ROWS($1:64)&gt;COUNT(Dong2),"",OFFSET(TH!D$1,SMALL(Dong2,ROWS($1:64)),))</f>
        <v>GBN</v>
      </c>
      <c r="C75" s="218">
        <f ca="1">IF(ROWS($1:64)&gt;COUNT(Dong2),"",OFFSET(TH!E$1,SMALL(Dong2,ROWS($1:64)),))</f>
        <v>42424</v>
      </c>
      <c r="D75" s="460" t="str">
        <f ca="1">IF(ROWS($1:64)&gt;COUNT(Dong2),"",OFFSET(TH!F$1,SMALL(Dong2,ROWS($1:64)),))</f>
        <v>Lãi vay</v>
      </c>
      <c r="E75" s="218" t="str">
        <f ca="1">IF(ROWS($1:64)&gt;COUNT(Dong2),"",IF(OFFSET(TH!M$1,SMALL(Dong2,ROWS($1:64)),)=$I$6,OFFSET(TH!L$1,SMALL(Dong2,ROWS($1:64)),),OFFSET(TH!M$1,SMALL(Dong2,ROWS($1:64)),)))</f>
        <v>635</v>
      </c>
      <c r="F75" s="219">
        <f ca="1">IF(ROWS($1:64)&gt;COUNT(Dong2),"",IF(OFFSET(TH!L$1,SMALL(Dong2,ROWS($1:64)),)=$I$6,IF($I$6="1121",OFFSET(TH!K$1,SMALL(Dong2,ROWS($1:64)),),OFFSET(TH!I$1,SMALL(Dong2,ROWS($1:64)),)),0))</f>
        <v>0</v>
      </c>
      <c r="G75" s="219">
        <f ca="1">IF(ROWS($1:64)&gt;COUNT(Dong2),"",IF(OFFSET(TH!M$1,SMALL(Dong2,ROWS($1:64)),)=$I$6,IF($I$6="1121",OFFSET(TH!K$1,SMALL(Dong2,ROWS($1:64)),),OFFSET(TH!I$1,SMALL(Dong2,ROWS($1:64)),)),0))</f>
        <v>11615220</v>
      </c>
      <c r="H75" s="220">
        <f ca="1">IF(A75&lt;&gt;"",H74+F75-G75,0)</f>
        <v>102193900</v>
      </c>
      <c r="I75" s="220"/>
    </row>
    <row r="76" spans="1:9" s="206" customFormat="1" ht="20.25" customHeight="1">
      <c r="A76" s="218">
        <f ca="1">IF(ROWS($1:65)&gt;COUNT(Dong2),"",OFFSET(TH!C$1,SMALL(Dong2,ROWS($1:65)),))</f>
        <v>42424</v>
      </c>
      <c r="B76" s="218" t="str">
        <f ca="1">IF(ROWS($1:65)&gt;COUNT(Dong2),"",OFFSET(TH!D$1,SMALL(Dong2,ROWS($1:65)),))</f>
        <v>GBN</v>
      </c>
      <c r="C76" s="218">
        <f ca="1">IF(ROWS($1:65)&gt;COUNT(Dong2),"",OFFSET(TH!E$1,SMALL(Dong2,ROWS($1:65)),))</f>
        <v>42424</v>
      </c>
      <c r="D76" s="460" t="str">
        <f ca="1">IF(ROWS($1:65)&gt;COUNT(Dong2),"",OFFSET(TH!F$1,SMALL(Dong2,ROWS($1:65)),))</f>
        <v>Lãi vay</v>
      </c>
      <c r="E76" s="218" t="str">
        <f ca="1">IF(ROWS($1:65)&gt;COUNT(Dong2),"",IF(OFFSET(TH!M$1,SMALL(Dong2,ROWS($1:65)),)=$I$6,OFFSET(TH!L$1,SMALL(Dong2,ROWS($1:65)),),OFFSET(TH!M$1,SMALL(Dong2,ROWS($1:65)),)))</f>
        <v>635</v>
      </c>
      <c r="F76" s="219">
        <f ca="1">IF(ROWS($1:65)&gt;COUNT(Dong2),"",IF(OFFSET(TH!L$1,SMALL(Dong2,ROWS($1:65)),)=$I$6,IF($I$6="1121",OFFSET(TH!K$1,SMALL(Dong2,ROWS($1:65)),),OFFSET(TH!I$1,SMALL(Dong2,ROWS($1:65)),)),0))</f>
        <v>0</v>
      </c>
      <c r="G76" s="219">
        <f ca="1">IF(ROWS($1:65)&gt;COUNT(Dong2),"",IF(OFFSET(TH!M$1,SMALL(Dong2,ROWS($1:65)),)=$I$6,IF($I$6="1121",OFFSET(TH!K$1,SMALL(Dong2,ROWS($1:65)),),OFFSET(TH!I$1,SMALL(Dong2,ROWS($1:65)),)),0))</f>
        <v>12295119</v>
      </c>
      <c r="H76" s="220">
        <f ca="1">IF(A76&lt;&gt;"",H75+F76-G76,0)</f>
        <v>89898781</v>
      </c>
      <c r="I76" s="220"/>
    </row>
    <row r="77" spans="1:9" s="206" customFormat="1" ht="20.25" customHeight="1">
      <c r="A77" s="218">
        <f ca="1">IF(ROWS($1:66)&gt;COUNT(Dong2),"",OFFSET(TH!C$1,SMALL(Dong2,ROWS($1:66)),))</f>
        <v>42424</v>
      </c>
      <c r="B77" s="218" t="str">
        <f ca="1">IF(ROWS($1:66)&gt;COUNT(Dong2),"",OFFSET(TH!D$1,SMALL(Dong2,ROWS($1:66)),))</f>
        <v>GBN</v>
      </c>
      <c r="C77" s="218">
        <f ca="1">IF(ROWS($1:66)&gt;COUNT(Dong2),"",OFFSET(TH!E$1,SMALL(Dong2,ROWS($1:66)),))</f>
        <v>42424</v>
      </c>
      <c r="D77" s="460" t="str">
        <f ca="1">IF(ROWS($1:66)&gt;COUNT(Dong2),"",OFFSET(TH!F$1,SMALL(Dong2,ROWS($1:66)),))</f>
        <v>Lãi vay</v>
      </c>
      <c r="E77" s="218" t="str">
        <f ca="1">IF(ROWS($1:66)&gt;COUNT(Dong2),"",IF(OFFSET(TH!M$1,SMALL(Dong2,ROWS($1:66)),)=$I$6,OFFSET(TH!L$1,SMALL(Dong2,ROWS($1:66)),),OFFSET(TH!M$1,SMALL(Dong2,ROWS($1:66)),)))</f>
        <v>635</v>
      </c>
      <c r="F77" s="219">
        <f ca="1">IF(ROWS($1:66)&gt;COUNT(Dong2),"",IF(OFFSET(TH!L$1,SMALL(Dong2,ROWS($1:66)),)=$I$6,IF($I$6="1121",OFFSET(TH!K$1,SMALL(Dong2,ROWS($1:66)),),OFFSET(TH!I$1,SMALL(Dong2,ROWS($1:66)),)),0))</f>
        <v>0</v>
      </c>
      <c r="G77" s="219">
        <f ca="1">IF(ROWS($1:66)&gt;COUNT(Dong2),"",IF(OFFSET(TH!M$1,SMALL(Dong2,ROWS($1:66)),)=$I$6,IF($I$6="1121",OFFSET(TH!K$1,SMALL(Dong2,ROWS($1:66)),),OFFSET(TH!I$1,SMALL(Dong2,ROWS($1:66)),)),0))</f>
        <v>16393492</v>
      </c>
      <c r="H77" s="220">
        <f ca="1">IF(A77&lt;&gt;"",H76+F77-G77,0)</f>
        <v>73505289</v>
      </c>
      <c r="I77" s="220"/>
    </row>
    <row r="78" spans="1:9" s="206" customFormat="1" ht="20.25" customHeight="1">
      <c r="A78" s="218">
        <f ca="1">IF(ROWS($1:67)&gt;COUNT(Dong2),"",OFFSET(TH!C$1,SMALL(Dong2,ROWS($1:67)),))</f>
        <v>42424</v>
      </c>
      <c r="B78" s="218" t="str">
        <f ca="1">IF(ROWS($1:67)&gt;COUNT(Dong2),"",OFFSET(TH!D$1,SMALL(Dong2,ROWS($1:67)),))</f>
        <v>GBN</v>
      </c>
      <c r="C78" s="218">
        <f ca="1">IF(ROWS($1:67)&gt;COUNT(Dong2),"",OFFSET(TH!E$1,SMALL(Dong2,ROWS($1:67)),))</f>
        <v>42424</v>
      </c>
      <c r="D78" s="460" t="str">
        <f ca="1">IF(ROWS($1:67)&gt;COUNT(Dong2),"",OFFSET(TH!F$1,SMALL(Dong2,ROWS($1:67)),))</f>
        <v>Lãi vay</v>
      </c>
      <c r="E78" s="218" t="str">
        <f ca="1">IF(ROWS($1:67)&gt;COUNT(Dong2),"",IF(OFFSET(TH!M$1,SMALL(Dong2,ROWS($1:67)),)=$I$6,OFFSET(TH!L$1,SMALL(Dong2,ROWS($1:67)),),OFFSET(TH!M$1,SMALL(Dong2,ROWS($1:67)),)))</f>
        <v>635</v>
      </c>
      <c r="F78" s="219">
        <f ca="1">IF(ROWS($1:67)&gt;COUNT(Dong2),"",IF(OFFSET(TH!L$1,SMALL(Dong2,ROWS($1:67)),)=$I$6,IF($I$6="1121",OFFSET(TH!K$1,SMALL(Dong2,ROWS($1:67)),),OFFSET(TH!I$1,SMALL(Dong2,ROWS($1:67)),)),0))</f>
        <v>0</v>
      </c>
      <c r="G78" s="219">
        <f ca="1">IF(ROWS($1:67)&gt;COUNT(Dong2),"",IF(OFFSET(TH!M$1,SMALL(Dong2,ROWS($1:67)),)=$I$6,IF($I$6="1121",OFFSET(TH!K$1,SMALL(Dong2,ROWS($1:67)),),OFFSET(TH!I$1,SMALL(Dong2,ROWS($1:67)),)),0))</f>
        <v>11475445</v>
      </c>
      <c r="H78" s="220">
        <f ca="1">IF(A78&lt;&gt;"",H77+F78-G78,0)</f>
        <v>62029844</v>
      </c>
      <c r="I78" s="220"/>
    </row>
    <row r="79" spans="1:9" s="206" customFormat="1" ht="20.25" customHeight="1">
      <c r="A79" s="218">
        <f ca="1">IF(ROWS($1:68)&gt;COUNT(Dong2),"",OFFSET(TH!C$1,SMALL(Dong2,ROWS($1:68)),))</f>
        <v>42424</v>
      </c>
      <c r="B79" s="218" t="str">
        <f ca="1">IF(ROWS($1:68)&gt;COUNT(Dong2),"",OFFSET(TH!D$1,SMALL(Dong2,ROWS($1:68)),))</f>
        <v>GBN</v>
      </c>
      <c r="C79" s="218">
        <f ca="1">IF(ROWS($1:68)&gt;COUNT(Dong2),"",OFFSET(TH!E$1,SMALL(Dong2,ROWS($1:68)),))</f>
        <v>42424</v>
      </c>
      <c r="D79" s="460" t="str">
        <f ca="1">IF(ROWS($1:68)&gt;COUNT(Dong2),"",OFFSET(TH!F$1,SMALL(Dong2,ROWS($1:68)),))</f>
        <v>Lãi vay</v>
      </c>
      <c r="E79" s="218" t="str">
        <f ca="1">IF(ROWS($1:68)&gt;COUNT(Dong2),"",IF(OFFSET(TH!M$1,SMALL(Dong2,ROWS($1:68)),)=$I$6,OFFSET(TH!L$1,SMALL(Dong2,ROWS($1:68)),),OFFSET(TH!M$1,SMALL(Dong2,ROWS($1:68)),)))</f>
        <v>635</v>
      </c>
      <c r="F79" s="219">
        <f ca="1">IF(ROWS($1:68)&gt;COUNT(Dong2),"",IF(OFFSET(TH!L$1,SMALL(Dong2,ROWS($1:68)),)=$I$6,IF($I$6="1121",OFFSET(TH!K$1,SMALL(Dong2,ROWS($1:68)),),OFFSET(TH!I$1,SMALL(Dong2,ROWS($1:68)),)),0))</f>
        <v>0</v>
      </c>
      <c r="G79" s="219">
        <f ca="1">IF(ROWS($1:68)&gt;COUNT(Dong2),"",IF(OFFSET(TH!M$1,SMALL(Dong2,ROWS($1:68)),)=$I$6,IF($I$6="1121",OFFSET(TH!K$1,SMALL(Dong2,ROWS($1:68)),),OFFSET(TH!I$1,SMALL(Dong2,ROWS($1:68)),)),0))</f>
        <v>12295119</v>
      </c>
      <c r="H79" s="220">
        <f ca="1">IF(A79&lt;&gt;"",H78+F79-G79,0)</f>
        <v>49734725</v>
      </c>
      <c r="I79" s="220"/>
    </row>
    <row r="80" spans="1:9" s="206" customFormat="1" ht="20.25" customHeight="1">
      <c r="A80" s="218">
        <f ca="1">IF(ROWS($1:69)&gt;COUNT(Dong2),"",OFFSET(TH!C$1,SMALL(Dong2,ROWS($1:69)),))</f>
        <v>42424</v>
      </c>
      <c r="B80" s="218" t="str">
        <f ca="1">IF(ROWS($1:69)&gt;COUNT(Dong2),"",OFFSET(TH!D$1,SMALL(Dong2,ROWS($1:69)),))</f>
        <v>GBN</v>
      </c>
      <c r="C80" s="218">
        <f ca="1">IF(ROWS($1:69)&gt;COUNT(Dong2),"",OFFSET(TH!E$1,SMALL(Dong2,ROWS($1:69)),))</f>
        <v>42424</v>
      </c>
      <c r="D80" s="460" t="str">
        <f ca="1">IF(ROWS($1:69)&gt;COUNT(Dong2),"",OFFSET(TH!F$1,SMALL(Dong2,ROWS($1:69)),))</f>
        <v>Lãi vay</v>
      </c>
      <c r="E80" s="218" t="str">
        <f ca="1">IF(ROWS($1:69)&gt;COUNT(Dong2),"",IF(OFFSET(TH!M$1,SMALL(Dong2,ROWS($1:69)),)=$I$6,OFFSET(TH!L$1,SMALL(Dong2,ROWS($1:69)),),OFFSET(TH!M$1,SMALL(Dong2,ROWS($1:69)),)))</f>
        <v>635</v>
      </c>
      <c r="F80" s="219">
        <f ca="1">IF(ROWS($1:69)&gt;COUNT(Dong2),"",IF(OFFSET(TH!L$1,SMALL(Dong2,ROWS($1:69)),)=$I$6,IF($I$6="1121",OFFSET(TH!K$1,SMALL(Dong2,ROWS($1:69)),),OFFSET(TH!I$1,SMALL(Dong2,ROWS($1:69)),)),0))</f>
        <v>0</v>
      </c>
      <c r="G80" s="219">
        <f ca="1">IF(ROWS($1:69)&gt;COUNT(Dong2),"",IF(OFFSET(TH!M$1,SMALL(Dong2,ROWS($1:69)),)=$I$6,IF($I$6="1121",OFFSET(TH!K$1,SMALL(Dong2,ROWS($1:69)),),OFFSET(TH!I$1,SMALL(Dong2,ROWS($1:69)),)),0))</f>
        <v>12295119</v>
      </c>
      <c r="H80" s="220">
        <f ca="1">IF(A80&lt;&gt;"",H79+F80-G80,0)</f>
        <v>37439606</v>
      </c>
      <c r="I80" s="220"/>
    </row>
    <row r="81" spans="1:9" s="206" customFormat="1" ht="20.25" customHeight="1">
      <c r="A81" s="218">
        <f ca="1">IF(ROWS($1:70)&gt;COUNT(Dong2),"",OFFSET(TH!C$1,SMALL(Dong2,ROWS($1:70)),))</f>
        <v>42424</v>
      </c>
      <c r="B81" s="218" t="str">
        <f ca="1">IF(ROWS($1:70)&gt;COUNT(Dong2),"",OFFSET(TH!D$1,SMALL(Dong2,ROWS($1:70)),))</f>
        <v>GBN</v>
      </c>
      <c r="C81" s="218">
        <f ca="1">IF(ROWS($1:70)&gt;COUNT(Dong2),"",OFFSET(TH!E$1,SMALL(Dong2,ROWS($1:70)),))</f>
        <v>42424</v>
      </c>
      <c r="D81" s="460" t="str">
        <f ca="1">IF(ROWS($1:70)&gt;COUNT(Dong2),"",OFFSET(TH!F$1,SMALL(Dong2,ROWS($1:70)),))</f>
        <v>Lãi vay</v>
      </c>
      <c r="E81" s="218" t="str">
        <f ca="1">IF(ROWS($1:70)&gt;COUNT(Dong2),"",IF(OFFSET(TH!M$1,SMALL(Dong2,ROWS($1:70)),)=$I$6,OFFSET(TH!L$1,SMALL(Dong2,ROWS($1:70)),),OFFSET(TH!M$1,SMALL(Dong2,ROWS($1:70)),)))</f>
        <v>635</v>
      </c>
      <c r="F81" s="219">
        <f ca="1">IF(ROWS($1:70)&gt;COUNT(Dong2),"",IF(OFFSET(TH!L$1,SMALL(Dong2,ROWS($1:70)),)=$I$6,IF($I$6="1121",OFFSET(TH!K$1,SMALL(Dong2,ROWS($1:70)),),OFFSET(TH!I$1,SMALL(Dong2,ROWS($1:70)),)),0))</f>
        <v>0</v>
      </c>
      <c r="G81" s="219">
        <f ca="1">IF(ROWS($1:70)&gt;COUNT(Dong2),"",IF(OFFSET(TH!M$1,SMALL(Dong2,ROWS($1:70)),)=$I$6,IF($I$6="1121",OFFSET(TH!K$1,SMALL(Dong2,ROWS($1:70)),),OFFSET(TH!I$1,SMALL(Dong2,ROWS($1:70)),)),0))</f>
        <v>12295119</v>
      </c>
      <c r="H81" s="220">
        <f ca="1">IF(A81&lt;&gt;"",H80+F81-G81,0)</f>
        <v>25144487</v>
      </c>
      <c r="I81" s="220"/>
    </row>
    <row r="82" spans="1:9" s="206" customFormat="1" ht="20.25" customHeight="1">
      <c r="A82" s="218">
        <f ca="1">IF(ROWS($1:71)&gt;COUNT(Dong2),"",OFFSET(TH!C$1,SMALL(Dong2,ROWS($1:71)),))</f>
        <v>42424</v>
      </c>
      <c r="B82" s="218" t="str">
        <f ca="1">IF(ROWS($1:71)&gt;COUNT(Dong2),"",OFFSET(TH!D$1,SMALL(Dong2,ROWS($1:71)),))</f>
        <v>GBN</v>
      </c>
      <c r="C82" s="218">
        <f ca="1">IF(ROWS($1:71)&gt;COUNT(Dong2),"",OFFSET(TH!E$1,SMALL(Dong2,ROWS($1:71)),))</f>
        <v>42424</v>
      </c>
      <c r="D82" s="460" t="str">
        <f ca="1">IF(ROWS($1:71)&gt;COUNT(Dong2),"",OFFSET(TH!F$1,SMALL(Dong2,ROWS($1:71)),))</f>
        <v>Lãi vay</v>
      </c>
      <c r="E82" s="218" t="str">
        <f ca="1">IF(ROWS($1:71)&gt;COUNT(Dong2),"",IF(OFFSET(TH!M$1,SMALL(Dong2,ROWS($1:71)),)=$I$6,OFFSET(TH!L$1,SMALL(Dong2,ROWS($1:71)),),OFFSET(TH!M$1,SMALL(Dong2,ROWS($1:71)),)))</f>
        <v>635</v>
      </c>
      <c r="F82" s="219">
        <f ca="1">IF(ROWS($1:71)&gt;COUNT(Dong2),"",IF(OFFSET(TH!L$1,SMALL(Dong2,ROWS($1:71)),)=$I$6,IF($I$6="1121",OFFSET(TH!K$1,SMALL(Dong2,ROWS($1:71)),),OFFSET(TH!I$1,SMALL(Dong2,ROWS($1:71)),)),0))</f>
        <v>0</v>
      </c>
      <c r="G82" s="219">
        <f ca="1">IF(ROWS($1:71)&gt;COUNT(Dong2),"",IF(OFFSET(TH!M$1,SMALL(Dong2,ROWS($1:71)),)=$I$6,IF($I$6="1121",OFFSET(TH!K$1,SMALL(Dong2,ROWS($1:71)),),OFFSET(TH!I$1,SMALL(Dong2,ROWS($1:71)),)),0))</f>
        <v>12295119</v>
      </c>
      <c r="H82" s="220">
        <f ca="1">IF(A82&lt;&gt;"",H81+F82-G82,0)</f>
        <v>12849368</v>
      </c>
      <c r="I82" s="220"/>
    </row>
    <row r="83" spans="1:9" s="206" customFormat="1" ht="20.25" customHeight="1">
      <c r="A83" s="218">
        <f ca="1">IF(ROWS($1:72)&gt;COUNT(Dong2),"",OFFSET(TH!C$1,SMALL(Dong2,ROWS($1:72)),))</f>
        <v>42424</v>
      </c>
      <c r="B83" s="218" t="str">
        <f ca="1">IF(ROWS($1:72)&gt;COUNT(Dong2),"",OFFSET(TH!D$1,SMALL(Dong2,ROWS($1:72)),))</f>
        <v>GBN</v>
      </c>
      <c r="C83" s="218">
        <f ca="1">IF(ROWS($1:72)&gt;COUNT(Dong2),"",OFFSET(TH!E$1,SMALL(Dong2,ROWS($1:72)),))</f>
        <v>42424</v>
      </c>
      <c r="D83" s="460" t="str">
        <f ca="1">IF(ROWS($1:72)&gt;COUNT(Dong2),"",OFFSET(TH!F$1,SMALL(Dong2,ROWS($1:72)),))</f>
        <v>Lãi vay</v>
      </c>
      <c r="E83" s="218" t="str">
        <f ca="1">IF(ROWS($1:72)&gt;COUNT(Dong2),"",IF(OFFSET(TH!M$1,SMALL(Dong2,ROWS($1:72)),)=$I$6,OFFSET(TH!L$1,SMALL(Dong2,ROWS($1:72)),),OFFSET(TH!M$1,SMALL(Dong2,ROWS($1:72)),)))</f>
        <v>635</v>
      </c>
      <c r="F83" s="219">
        <f ca="1">IF(ROWS($1:72)&gt;COUNT(Dong2),"",IF(OFFSET(TH!L$1,SMALL(Dong2,ROWS($1:72)),)=$I$6,IF($I$6="1121",OFFSET(TH!K$1,SMALL(Dong2,ROWS($1:72)),),OFFSET(TH!I$1,SMALL(Dong2,ROWS($1:72)),)),0))</f>
        <v>0</v>
      </c>
      <c r="G83" s="219">
        <f ca="1">IF(ROWS($1:72)&gt;COUNT(Dong2),"",IF(OFFSET(TH!M$1,SMALL(Dong2,ROWS($1:72)),)=$I$6,IF($I$6="1121",OFFSET(TH!K$1,SMALL(Dong2,ROWS($1:72)),),OFFSET(TH!I$1,SMALL(Dong2,ROWS($1:72)),)),0))</f>
        <v>8196747</v>
      </c>
      <c r="H83" s="220">
        <f ca="1">IF(A83&lt;&gt;"",H82+F83-G83,0)</f>
        <v>4652621</v>
      </c>
      <c r="I83" s="220"/>
    </row>
    <row r="84" spans="1:9" s="206" customFormat="1" ht="20.25" customHeight="1">
      <c r="A84" s="218">
        <f ca="1">IF(ROWS($1:73)&gt;COUNT(Dong2),"",OFFSET(TH!C$1,SMALL(Dong2,ROWS($1:73)),))</f>
        <v>42424</v>
      </c>
      <c r="B84" s="218" t="str">
        <f ca="1">IF(ROWS($1:73)&gt;COUNT(Dong2),"",OFFSET(TH!D$1,SMALL(Dong2,ROWS($1:73)),))</f>
        <v>GBC</v>
      </c>
      <c r="C84" s="218">
        <f ca="1">IF(ROWS($1:73)&gt;COUNT(Dong2),"",OFFSET(TH!E$1,SMALL(Dong2,ROWS($1:73)),))</f>
        <v>42424</v>
      </c>
      <c r="D84" s="460" t="str">
        <f ca="1">IF(ROWS($1:73)&gt;COUNT(Dong2),"",OFFSET(TH!F$1,SMALL(Dong2,ROWS($1:73)),))</f>
        <v>Lãi tiền gửi</v>
      </c>
      <c r="E84" s="218" t="str">
        <f ca="1">IF(ROWS($1:73)&gt;COUNT(Dong2),"",IF(OFFSET(TH!M$1,SMALL(Dong2,ROWS($1:73)),)=$I$6,OFFSET(TH!L$1,SMALL(Dong2,ROWS($1:73)),),OFFSET(TH!M$1,SMALL(Dong2,ROWS($1:73)),)))</f>
        <v>515</v>
      </c>
      <c r="F84" s="219">
        <f ca="1">IF(ROWS($1:73)&gt;COUNT(Dong2),"",IF(OFFSET(TH!L$1,SMALL(Dong2,ROWS($1:73)),)=$I$6,IF($I$6="1121",OFFSET(TH!K$1,SMALL(Dong2,ROWS($1:73)),),OFFSET(TH!I$1,SMALL(Dong2,ROWS($1:73)),)),0))</f>
        <v>5248</v>
      </c>
      <c r="G84" s="219">
        <f ca="1">IF(ROWS($1:73)&gt;COUNT(Dong2),"",IF(OFFSET(TH!M$1,SMALL(Dong2,ROWS($1:73)),)=$I$6,IF($I$6="1121",OFFSET(TH!K$1,SMALL(Dong2,ROWS($1:73)),),OFFSET(TH!I$1,SMALL(Dong2,ROWS($1:73)),)),0))</f>
        <v>0</v>
      </c>
      <c r="H84" s="220">
        <f ca="1">IF(A84&lt;&gt;"",H83+F84-G84,0)</f>
        <v>4657869</v>
      </c>
      <c r="I84" s="220"/>
    </row>
    <row r="85" spans="1:9" s="206" customFormat="1" ht="20.25" customHeight="1">
      <c r="A85" s="218">
        <f ca="1">IF(ROWS($1:74)&gt;COUNT(Dong2),"",OFFSET(TH!C$1,SMALL(Dong2,ROWS($1:74)),))</f>
        <v>42425</v>
      </c>
      <c r="B85" s="218" t="str">
        <f ca="1">IF(ROWS($1:74)&gt;COUNT(Dong2),"",OFFSET(TH!D$1,SMALL(Dong2,ROWS($1:74)),))</f>
        <v>GBC</v>
      </c>
      <c r="C85" s="218">
        <f ca="1">IF(ROWS($1:74)&gt;COUNT(Dong2),"",OFFSET(TH!E$1,SMALL(Dong2,ROWS($1:74)),))</f>
        <v>42425</v>
      </c>
      <c r="D85" s="460" t="str">
        <f ca="1">IF(ROWS($1:74)&gt;COUNT(Dong2),"",OFFSET(TH!F$1,SMALL(Dong2,ROWS($1:74)),))</f>
        <v>Ứng vốn - LA</v>
      </c>
      <c r="E85" s="218" t="str">
        <f ca="1">IF(ROWS($1:74)&gt;COUNT(Dong2),"",IF(OFFSET(TH!M$1,SMALL(Dong2,ROWS($1:74)),)=$I$6,OFFSET(TH!L$1,SMALL(Dong2,ROWS($1:74)),),OFFSET(TH!M$1,SMALL(Dong2,ROWS($1:74)),)))</f>
        <v>1388</v>
      </c>
      <c r="F85" s="219">
        <f ca="1">IF(ROWS($1:74)&gt;COUNT(Dong2),"",IF(OFFSET(TH!L$1,SMALL(Dong2,ROWS($1:74)),)=$I$6,IF($I$6="1121",OFFSET(TH!K$1,SMALL(Dong2,ROWS($1:74)),),OFFSET(TH!I$1,SMALL(Dong2,ROWS($1:74)),)),0))</f>
        <v>5000000</v>
      </c>
      <c r="G85" s="219">
        <f ca="1">IF(ROWS($1:74)&gt;COUNT(Dong2),"",IF(OFFSET(TH!M$1,SMALL(Dong2,ROWS($1:74)),)=$I$6,IF($I$6="1121",OFFSET(TH!K$1,SMALL(Dong2,ROWS($1:74)),),OFFSET(TH!I$1,SMALL(Dong2,ROWS($1:74)),)),0))</f>
        <v>0</v>
      </c>
      <c r="H85" s="220">
        <f ca="1">IF(A85&lt;&gt;"",H84+F85-G85,0)</f>
        <v>9657869</v>
      </c>
      <c r="I85" s="220"/>
    </row>
    <row r="86" spans="1:9" s="206" customFormat="1" ht="20.25" customHeight="1">
      <c r="A86" s="218">
        <f ca="1">IF(ROWS($1:75)&gt;COUNT(Dong2),"",OFFSET(TH!C$1,SMALL(Dong2,ROWS($1:75)),))</f>
        <v>42425</v>
      </c>
      <c r="B86" s="218" t="str">
        <f ca="1">IF(ROWS($1:75)&gt;COUNT(Dong2),"",OFFSET(TH!D$1,SMALL(Dong2,ROWS($1:75)),))</f>
        <v>GBN</v>
      </c>
      <c r="C86" s="218">
        <f ca="1">IF(ROWS($1:75)&gt;COUNT(Dong2),"",OFFSET(TH!E$1,SMALL(Dong2,ROWS($1:75)),))</f>
        <v>42425</v>
      </c>
      <c r="D86" s="460" t="str">
        <f ca="1">IF(ROWS($1:75)&gt;COUNT(Dong2),"",OFFSET(TH!F$1,SMALL(Dong2,ROWS($1:75)),))</f>
        <v>Lãi vay</v>
      </c>
      <c r="E86" s="218" t="str">
        <f ca="1">IF(ROWS($1:75)&gt;COUNT(Dong2),"",IF(OFFSET(TH!M$1,SMALL(Dong2,ROWS($1:75)),)=$I$6,OFFSET(TH!L$1,SMALL(Dong2,ROWS($1:75)),),OFFSET(TH!M$1,SMALL(Dong2,ROWS($1:75)),)))</f>
        <v>635</v>
      </c>
      <c r="F86" s="219">
        <f ca="1">IF(ROWS($1:75)&gt;COUNT(Dong2),"",IF(OFFSET(TH!L$1,SMALL(Dong2,ROWS($1:75)),)=$I$6,IF($I$6="1121",OFFSET(TH!K$1,SMALL(Dong2,ROWS($1:75)),),OFFSET(TH!I$1,SMALL(Dong2,ROWS($1:75)),)),0))</f>
        <v>0</v>
      </c>
      <c r="G86" s="219">
        <f ca="1">IF(ROWS($1:75)&gt;COUNT(Dong2),"",IF(OFFSET(TH!M$1,SMALL(Dong2,ROWS($1:75)),)=$I$6,IF($I$6="1121",OFFSET(TH!K$1,SMALL(Dong2,ROWS($1:75)),),OFFSET(TH!I$1,SMALL(Dong2,ROWS($1:75)),)),0))</f>
        <v>8199985</v>
      </c>
      <c r="H86" s="220">
        <f ca="1">IF(A86&lt;&gt;"",H85+F86-G86,0)</f>
        <v>1457884</v>
      </c>
      <c r="I86" s="220"/>
    </row>
    <row r="87" spans="1:9" s="206" customFormat="1" ht="20.25" customHeight="1">
      <c r="A87" s="218">
        <f ca="1">IF(ROWS($1:76)&gt;COUNT(Dong2),"",OFFSET(TH!C$1,SMALL(Dong2,ROWS($1:76)),))</f>
        <v>42430</v>
      </c>
      <c r="B87" s="218" t="str">
        <f ca="1">IF(ROWS($1:76)&gt;COUNT(Dong2),"",OFFSET(TH!D$1,SMALL(Dong2,ROWS($1:76)),))</f>
        <v>C33</v>
      </c>
      <c r="C87" s="218">
        <f ca="1">IF(ROWS($1:76)&gt;COUNT(Dong2),"",OFFSET(TH!E$1,SMALL(Dong2,ROWS($1:76)),))</f>
        <v>42430</v>
      </c>
      <c r="D87" s="460" t="str">
        <f ca="1">IF(ROWS($1:76)&gt;COUNT(Dong2),"",OFFSET(TH!F$1,SMALL(Dong2,ROWS($1:76)),))</f>
        <v>Q4 - Nộp tiền mặt</v>
      </c>
      <c r="E87" s="218" t="str">
        <f ca="1">IF(ROWS($1:76)&gt;COUNT(Dong2),"",IF(OFFSET(TH!M$1,SMALL(Dong2,ROWS($1:76)),)=$I$6,OFFSET(TH!L$1,SMALL(Dong2,ROWS($1:76)),),OFFSET(TH!M$1,SMALL(Dong2,ROWS($1:76)),)))</f>
        <v>1111</v>
      </c>
      <c r="F87" s="219">
        <f ca="1">IF(ROWS($1:76)&gt;COUNT(Dong2),"",IF(OFFSET(TH!L$1,SMALL(Dong2,ROWS($1:76)),)=$I$6,IF($I$6="1121",OFFSET(TH!K$1,SMALL(Dong2,ROWS($1:76)),),OFFSET(TH!I$1,SMALL(Dong2,ROWS($1:76)),)),0))</f>
        <v>41000000</v>
      </c>
      <c r="G87" s="219">
        <f ca="1">IF(ROWS($1:76)&gt;COUNT(Dong2),"",IF(OFFSET(TH!M$1,SMALL(Dong2,ROWS($1:76)),)=$I$6,IF($I$6="1121",OFFSET(TH!K$1,SMALL(Dong2,ROWS($1:76)),),OFFSET(TH!I$1,SMALL(Dong2,ROWS($1:76)),)),0))</f>
        <v>0</v>
      </c>
      <c r="H87" s="220">
        <f ca="1">IF(A87&lt;&gt;"",H86+F87-G87,0)</f>
        <v>42457884</v>
      </c>
      <c r="I87" s="220"/>
    </row>
    <row r="88" spans="1:9" s="206" customFormat="1" ht="20.25" customHeight="1">
      <c r="A88" s="218">
        <f ca="1">IF(ROWS($1:77)&gt;COUNT(Dong2),"",OFFSET(TH!C$1,SMALL(Dong2,ROWS($1:77)),))</f>
        <v>42430</v>
      </c>
      <c r="B88" s="218" t="str">
        <f ca="1">IF(ROWS($1:77)&gt;COUNT(Dong2),"",OFFSET(TH!D$1,SMALL(Dong2,ROWS($1:77)),))</f>
        <v>GBN</v>
      </c>
      <c r="C88" s="218">
        <f ca="1">IF(ROWS($1:77)&gt;COUNT(Dong2),"",OFFSET(TH!E$1,SMALL(Dong2,ROWS($1:77)),))</f>
        <v>42430</v>
      </c>
      <c r="D88" s="460" t="str">
        <f ca="1">IF(ROWS($1:77)&gt;COUNT(Dong2),"",OFFSET(TH!F$1,SMALL(Dong2,ROWS($1:77)),))</f>
        <v>Thanh toán tiền điện kỳ 1 tháng 2</v>
      </c>
      <c r="E88" s="218" t="str">
        <f ca="1">IF(ROWS($1:77)&gt;COUNT(Dong2),"",IF(OFFSET(TH!M$1,SMALL(Dong2,ROWS($1:77)),)=$I$6,OFFSET(TH!L$1,SMALL(Dong2,ROWS($1:77)),),OFFSET(TH!M$1,SMALL(Dong2,ROWS($1:77)),)))</f>
        <v>331</v>
      </c>
      <c r="F88" s="219">
        <f ca="1">IF(ROWS($1:77)&gt;COUNT(Dong2),"",IF(OFFSET(TH!L$1,SMALL(Dong2,ROWS($1:77)),)=$I$6,IF($I$6="1121",OFFSET(TH!K$1,SMALL(Dong2,ROWS($1:77)),),OFFSET(TH!I$1,SMALL(Dong2,ROWS($1:77)),)),0))</f>
        <v>0</v>
      </c>
      <c r="G88" s="219">
        <f ca="1">IF(ROWS($1:77)&gt;COUNT(Dong2),"",IF(OFFSET(TH!M$1,SMALL(Dong2,ROWS($1:77)),)=$I$6,IF($I$6="1121",OFFSET(TH!K$1,SMALL(Dong2,ROWS($1:77)),),OFFSET(TH!I$1,SMALL(Dong2,ROWS($1:77)),)),0))</f>
        <v>40435780</v>
      </c>
      <c r="H88" s="220">
        <f ca="1">IF(A88&lt;&gt;"",H87+F88-G88,0)</f>
        <v>2022104</v>
      </c>
      <c r="I88" s="220"/>
    </row>
    <row r="89" spans="1:9" s="206" customFormat="1" ht="20.25" customHeight="1">
      <c r="A89" s="218">
        <f ca="1">IF(ROWS($1:78)&gt;COUNT(Dong2),"",OFFSET(TH!C$1,SMALL(Dong2,ROWS($1:78)),))</f>
        <v>42430</v>
      </c>
      <c r="B89" s="218" t="str">
        <f ca="1">IF(ROWS($1:78)&gt;COUNT(Dong2),"",OFFSET(TH!D$1,SMALL(Dong2,ROWS($1:78)),))</f>
        <v>GBN</v>
      </c>
      <c r="C89" s="218">
        <f ca="1">IF(ROWS($1:78)&gt;COUNT(Dong2),"",OFFSET(TH!E$1,SMALL(Dong2,ROWS($1:78)),))</f>
        <v>42430</v>
      </c>
      <c r="D89" s="460" t="str">
        <f ca="1">IF(ROWS($1:78)&gt;COUNT(Dong2),"",OFFSET(TH!F$1,SMALL(Dong2,ROWS($1:78)),))</f>
        <v xml:space="preserve">Phí chuyển tiền </v>
      </c>
      <c r="E89" s="218" t="str">
        <f ca="1">IF(ROWS($1:78)&gt;COUNT(Dong2),"",IF(OFFSET(TH!M$1,SMALL(Dong2,ROWS($1:78)),)=$I$6,OFFSET(TH!L$1,SMALL(Dong2,ROWS($1:78)),),OFFSET(TH!M$1,SMALL(Dong2,ROWS($1:78)),)))</f>
        <v>642</v>
      </c>
      <c r="F89" s="219">
        <f ca="1">IF(ROWS($1:78)&gt;COUNT(Dong2),"",IF(OFFSET(TH!L$1,SMALL(Dong2,ROWS($1:78)),)=$I$6,IF($I$6="1121",OFFSET(TH!K$1,SMALL(Dong2,ROWS($1:78)),),OFFSET(TH!I$1,SMALL(Dong2,ROWS($1:78)),)),0))</f>
        <v>0</v>
      </c>
      <c r="G89" s="219">
        <f ca="1">IF(ROWS($1:78)&gt;COUNT(Dong2),"",IF(OFFSET(TH!M$1,SMALL(Dong2,ROWS($1:78)),)=$I$6,IF($I$6="1121",OFFSET(TH!K$1,SMALL(Dong2,ROWS($1:78)),),OFFSET(TH!I$1,SMALL(Dong2,ROWS($1:78)),)),0))</f>
        <v>45000</v>
      </c>
      <c r="H89" s="220">
        <f ca="1">IF(A89&lt;&gt;"",H88+F89-G89,0)</f>
        <v>1977104</v>
      </c>
      <c r="I89" s="220"/>
    </row>
    <row r="90" spans="1:9" s="206" customFormat="1" ht="20.25" customHeight="1">
      <c r="A90" s="218">
        <f ca="1">IF(ROWS($1:79)&gt;COUNT(Dong2),"",OFFSET(TH!C$1,SMALL(Dong2,ROWS($1:79)),))</f>
        <v>42430</v>
      </c>
      <c r="B90" s="218" t="str">
        <f ca="1">IF(ROWS($1:79)&gt;COUNT(Dong2),"",OFFSET(TH!D$1,SMALL(Dong2,ROWS($1:79)),))</f>
        <v>GBN</v>
      </c>
      <c r="C90" s="218">
        <f ca="1">IF(ROWS($1:79)&gt;COUNT(Dong2),"",OFFSET(TH!E$1,SMALL(Dong2,ROWS($1:79)),))</f>
        <v>42430</v>
      </c>
      <c r="D90" s="460" t="str">
        <f ca="1">IF(ROWS($1:79)&gt;COUNT(Dong2),"",OFFSET(TH!F$1,SMALL(Dong2,ROWS($1:79)),))</f>
        <v xml:space="preserve">VAT Phí chuyển tiền </v>
      </c>
      <c r="E90" s="218" t="str">
        <f ca="1">IF(ROWS($1:79)&gt;COUNT(Dong2),"",IF(OFFSET(TH!M$1,SMALL(Dong2,ROWS($1:79)),)=$I$6,OFFSET(TH!L$1,SMALL(Dong2,ROWS($1:79)),),OFFSET(TH!M$1,SMALL(Dong2,ROWS($1:79)),)))</f>
        <v>1331</v>
      </c>
      <c r="F90" s="219">
        <f ca="1">IF(ROWS($1:79)&gt;COUNT(Dong2),"",IF(OFFSET(TH!L$1,SMALL(Dong2,ROWS($1:79)),)=$I$6,IF($I$6="1121",OFFSET(TH!K$1,SMALL(Dong2,ROWS($1:79)),),OFFSET(TH!I$1,SMALL(Dong2,ROWS($1:79)),)),0))</f>
        <v>0</v>
      </c>
      <c r="G90" s="219">
        <f ca="1">IF(ROWS($1:79)&gt;COUNT(Dong2),"",IF(OFFSET(TH!M$1,SMALL(Dong2,ROWS($1:79)),)=$I$6,IF($I$6="1121",OFFSET(TH!K$1,SMALL(Dong2,ROWS($1:79)),),OFFSET(TH!I$1,SMALL(Dong2,ROWS($1:79)),)),0))</f>
        <v>4500</v>
      </c>
      <c r="H90" s="220">
        <f ca="1">IF(A90&lt;&gt;"",H89+F90-G90,0)</f>
        <v>1972604</v>
      </c>
      <c r="I90" s="220"/>
    </row>
    <row r="91" spans="1:9" s="206" customFormat="1" ht="20.25" customHeight="1">
      <c r="A91" s="218" t="str">
        <f ca="1">IF(ROWS($1:80)&gt;COUNT(Dong2),"",OFFSET(TH!C$1,SMALL(Dong2,ROWS($1:80)),))</f>
        <v/>
      </c>
      <c r="B91" s="218" t="str">
        <f ca="1">IF(ROWS($1:80)&gt;COUNT(Dong2),"",OFFSET(TH!D$1,SMALL(Dong2,ROWS($1:80)),))</f>
        <v/>
      </c>
      <c r="C91" s="218" t="str">
        <f ca="1">IF(ROWS($1:80)&gt;COUNT(Dong2),"",OFFSET(TH!E$1,SMALL(Dong2,ROWS($1:80)),))</f>
        <v/>
      </c>
      <c r="D91" s="460" t="str">
        <f ca="1">IF(ROWS($1:80)&gt;COUNT(Dong2),"",OFFSET(TH!F$1,SMALL(Dong2,ROWS($1:80)),))</f>
        <v/>
      </c>
      <c r="E91" s="218" t="str">
        <f ca="1">IF(ROWS($1:80)&gt;COUNT(Dong2),"",IF(OFFSET(TH!M$1,SMALL(Dong2,ROWS($1:80)),)=$I$6,OFFSET(TH!L$1,SMALL(Dong2,ROWS($1:80)),),OFFSET(TH!M$1,SMALL(Dong2,ROWS($1:80)),)))</f>
        <v/>
      </c>
      <c r="F91" s="219" t="str">
        <f ca="1">IF(ROWS($1:80)&gt;COUNT(Dong2),"",IF(OFFSET(TH!L$1,SMALL(Dong2,ROWS($1:80)),)=$I$6,IF($I$6="1121",OFFSET(TH!K$1,SMALL(Dong2,ROWS($1:80)),),OFFSET(TH!I$1,SMALL(Dong2,ROWS($1:80)),)),0))</f>
        <v/>
      </c>
      <c r="G91" s="219" t="str">
        <f ca="1">IF(ROWS($1:80)&gt;COUNT(Dong2),"",IF(OFFSET(TH!M$1,SMALL(Dong2,ROWS($1:80)),)=$I$6,IF($I$6="1121",OFFSET(TH!K$1,SMALL(Dong2,ROWS($1:80)),),OFFSET(TH!I$1,SMALL(Dong2,ROWS($1:80)),)),0))</f>
        <v/>
      </c>
      <c r="H91" s="220">
        <f ca="1">IF(A91&lt;&gt;"",H90+F91-G91,0)</f>
        <v>0</v>
      </c>
      <c r="I91" s="220"/>
    </row>
    <row r="92" spans="1:9" s="206" customFormat="1" ht="20.25" customHeight="1">
      <c r="A92" s="218" t="str">
        <f ca="1">IF(ROWS($1:81)&gt;COUNT(Dong2),"",OFFSET(TH!C$1,SMALL(Dong2,ROWS($1:81)),))</f>
        <v/>
      </c>
      <c r="B92" s="218" t="str">
        <f ca="1">IF(ROWS($1:81)&gt;COUNT(Dong2),"",OFFSET(TH!D$1,SMALL(Dong2,ROWS($1:81)),))</f>
        <v/>
      </c>
      <c r="C92" s="218" t="str">
        <f ca="1">IF(ROWS($1:81)&gt;COUNT(Dong2),"",OFFSET(TH!E$1,SMALL(Dong2,ROWS($1:81)),))</f>
        <v/>
      </c>
      <c r="D92" s="460" t="str">
        <f ca="1">IF(ROWS($1:81)&gt;COUNT(Dong2),"",OFFSET(TH!F$1,SMALL(Dong2,ROWS($1:81)),))</f>
        <v/>
      </c>
      <c r="E92" s="218" t="str">
        <f ca="1">IF(ROWS($1:81)&gt;COUNT(Dong2),"",IF(OFFSET(TH!M$1,SMALL(Dong2,ROWS($1:81)),)=$I$6,OFFSET(TH!L$1,SMALL(Dong2,ROWS($1:81)),),OFFSET(TH!M$1,SMALL(Dong2,ROWS($1:81)),)))</f>
        <v/>
      </c>
      <c r="F92" s="219" t="str">
        <f ca="1">IF(ROWS($1:81)&gt;COUNT(Dong2),"",IF(OFFSET(TH!L$1,SMALL(Dong2,ROWS($1:81)),)=$I$6,IF($I$6="1121",OFFSET(TH!K$1,SMALL(Dong2,ROWS($1:81)),),OFFSET(TH!I$1,SMALL(Dong2,ROWS($1:81)),)),0))</f>
        <v/>
      </c>
      <c r="G92" s="219" t="str">
        <f ca="1">IF(ROWS($1:81)&gt;COUNT(Dong2),"",IF(OFFSET(TH!M$1,SMALL(Dong2,ROWS($1:81)),)=$I$6,IF($I$6="1121",OFFSET(TH!K$1,SMALL(Dong2,ROWS($1:81)),),OFFSET(TH!I$1,SMALL(Dong2,ROWS($1:81)),)),0))</f>
        <v/>
      </c>
      <c r="H92" s="220">
        <f ca="1">IF(A92&lt;&gt;"",H91+F92-G92,0)</f>
        <v>0</v>
      </c>
      <c r="I92" s="220"/>
    </row>
    <row r="93" spans="1:9" s="206" customFormat="1" ht="20.25" customHeight="1">
      <c r="A93" s="218" t="str">
        <f ca="1">IF(ROWS($1:82)&gt;COUNT(Dong2),"",OFFSET(TH!C$1,SMALL(Dong2,ROWS($1:82)),))</f>
        <v/>
      </c>
      <c r="B93" s="218" t="str">
        <f ca="1">IF(ROWS($1:82)&gt;COUNT(Dong2),"",OFFSET(TH!D$1,SMALL(Dong2,ROWS($1:82)),))</f>
        <v/>
      </c>
      <c r="C93" s="218" t="str">
        <f ca="1">IF(ROWS($1:82)&gt;COUNT(Dong2),"",OFFSET(TH!E$1,SMALL(Dong2,ROWS($1:82)),))</f>
        <v/>
      </c>
      <c r="D93" s="460" t="str">
        <f ca="1">IF(ROWS($1:82)&gt;COUNT(Dong2),"",OFFSET(TH!F$1,SMALL(Dong2,ROWS($1:82)),))</f>
        <v/>
      </c>
      <c r="E93" s="218" t="str">
        <f ca="1">IF(ROWS($1:82)&gt;COUNT(Dong2),"",IF(OFFSET(TH!M$1,SMALL(Dong2,ROWS($1:82)),)=$I$6,OFFSET(TH!L$1,SMALL(Dong2,ROWS($1:82)),),OFFSET(TH!M$1,SMALL(Dong2,ROWS($1:82)),)))</f>
        <v/>
      </c>
      <c r="F93" s="219" t="str">
        <f ca="1">IF(ROWS($1:82)&gt;COUNT(Dong2),"",IF(OFFSET(TH!L$1,SMALL(Dong2,ROWS($1:82)),)=$I$6,IF($I$6="1121",OFFSET(TH!K$1,SMALL(Dong2,ROWS($1:82)),),OFFSET(TH!I$1,SMALL(Dong2,ROWS($1:82)),)),0))</f>
        <v/>
      </c>
      <c r="G93" s="219" t="str">
        <f ca="1">IF(ROWS($1:82)&gt;COUNT(Dong2),"",IF(OFFSET(TH!M$1,SMALL(Dong2,ROWS($1:82)),)=$I$6,IF($I$6="1121",OFFSET(TH!K$1,SMALL(Dong2,ROWS($1:82)),),OFFSET(TH!I$1,SMALL(Dong2,ROWS($1:82)),)),0))</f>
        <v/>
      </c>
      <c r="H93" s="220">
        <f ca="1">IF(A93&lt;&gt;"",H92+F93-G93,0)</f>
        <v>0</v>
      </c>
      <c r="I93" s="220"/>
    </row>
    <row r="94" spans="1:9" s="206" customFormat="1" ht="20.25" customHeight="1">
      <c r="A94" s="218" t="str">
        <f ca="1">IF(ROWS($1:83)&gt;COUNT(Dong2),"",OFFSET(TH!C$1,SMALL(Dong2,ROWS($1:83)),))</f>
        <v/>
      </c>
      <c r="B94" s="218" t="str">
        <f ca="1">IF(ROWS($1:83)&gt;COUNT(Dong2),"",OFFSET(TH!D$1,SMALL(Dong2,ROWS($1:83)),))</f>
        <v/>
      </c>
      <c r="C94" s="218" t="str">
        <f ca="1">IF(ROWS($1:83)&gt;COUNT(Dong2),"",OFFSET(TH!E$1,SMALL(Dong2,ROWS($1:83)),))</f>
        <v/>
      </c>
      <c r="D94" s="460" t="str">
        <f ca="1">IF(ROWS($1:83)&gt;COUNT(Dong2),"",OFFSET(TH!F$1,SMALL(Dong2,ROWS($1:83)),))</f>
        <v/>
      </c>
      <c r="E94" s="218" t="str">
        <f ca="1">IF(ROWS($1:83)&gt;COUNT(Dong2),"",IF(OFFSET(TH!M$1,SMALL(Dong2,ROWS($1:83)),)=$I$6,OFFSET(TH!L$1,SMALL(Dong2,ROWS($1:83)),),OFFSET(TH!M$1,SMALL(Dong2,ROWS($1:83)),)))</f>
        <v/>
      </c>
      <c r="F94" s="219" t="str">
        <f ca="1">IF(ROWS($1:83)&gt;COUNT(Dong2),"",IF(OFFSET(TH!L$1,SMALL(Dong2,ROWS($1:83)),)=$I$6,IF($I$6="1121",OFFSET(TH!K$1,SMALL(Dong2,ROWS($1:83)),),OFFSET(TH!I$1,SMALL(Dong2,ROWS($1:83)),)),0))</f>
        <v/>
      </c>
      <c r="G94" s="219" t="str">
        <f ca="1">IF(ROWS($1:83)&gt;COUNT(Dong2),"",IF(OFFSET(TH!M$1,SMALL(Dong2,ROWS($1:83)),)=$I$6,IF($I$6="1121",OFFSET(TH!K$1,SMALL(Dong2,ROWS($1:83)),),OFFSET(TH!I$1,SMALL(Dong2,ROWS($1:83)),)),0))</f>
        <v/>
      </c>
      <c r="H94" s="220">
        <f ca="1">IF(A94&lt;&gt;"",H93+F94-G94,0)</f>
        <v>0</v>
      </c>
      <c r="I94" s="220"/>
    </row>
    <row r="95" spans="1:9" s="206" customFormat="1" ht="20.25" customHeight="1">
      <c r="A95" s="218" t="str">
        <f ca="1">IF(ROWS($1:84)&gt;COUNT(Dong2),"",OFFSET(TH!C$1,SMALL(Dong2,ROWS($1:84)),))</f>
        <v/>
      </c>
      <c r="B95" s="218" t="str">
        <f ca="1">IF(ROWS($1:84)&gt;COUNT(Dong2),"",OFFSET(TH!D$1,SMALL(Dong2,ROWS($1:84)),))</f>
        <v/>
      </c>
      <c r="C95" s="218" t="str">
        <f ca="1">IF(ROWS($1:84)&gt;COUNT(Dong2),"",OFFSET(TH!E$1,SMALL(Dong2,ROWS($1:84)),))</f>
        <v/>
      </c>
      <c r="D95" s="460" t="str">
        <f ca="1">IF(ROWS($1:84)&gt;COUNT(Dong2),"",OFFSET(TH!F$1,SMALL(Dong2,ROWS($1:84)),))</f>
        <v/>
      </c>
      <c r="E95" s="218" t="str">
        <f ca="1">IF(ROWS($1:84)&gt;COUNT(Dong2),"",IF(OFFSET(TH!M$1,SMALL(Dong2,ROWS($1:84)),)=$I$6,OFFSET(TH!L$1,SMALL(Dong2,ROWS($1:84)),),OFFSET(TH!M$1,SMALL(Dong2,ROWS($1:84)),)))</f>
        <v/>
      </c>
      <c r="F95" s="219" t="str">
        <f ca="1">IF(ROWS($1:84)&gt;COUNT(Dong2),"",IF(OFFSET(TH!L$1,SMALL(Dong2,ROWS($1:84)),)=$I$6,IF($I$6="1121",OFFSET(TH!K$1,SMALL(Dong2,ROWS($1:84)),),OFFSET(TH!I$1,SMALL(Dong2,ROWS($1:84)),)),0))</f>
        <v/>
      </c>
      <c r="G95" s="219" t="str">
        <f ca="1">IF(ROWS($1:84)&gt;COUNT(Dong2),"",IF(OFFSET(TH!M$1,SMALL(Dong2,ROWS($1:84)),)=$I$6,IF($I$6="1121",OFFSET(TH!K$1,SMALL(Dong2,ROWS($1:84)),),OFFSET(TH!I$1,SMALL(Dong2,ROWS($1:84)),)),0))</f>
        <v/>
      </c>
      <c r="H95" s="220">
        <f ca="1">IF(A95&lt;&gt;"",H94+F95-G95,0)</f>
        <v>0</v>
      </c>
      <c r="I95" s="220"/>
    </row>
    <row r="96" spans="1:9" s="206" customFormat="1" ht="20.25" customHeight="1">
      <c r="A96" s="218" t="str">
        <f ca="1">IF(ROWS($1:85)&gt;COUNT(Dong2),"",OFFSET(TH!C$1,SMALL(Dong2,ROWS($1:85)),))</f>
        <v/>
      </c>
      <c r="B96" s="218" t="str">
        <f ca="1">IF(ROWS($1:85)&gt;COUNT(Dong2),"",OFFSET(TH!D$1,SMALL(Dong2,ROWS($1:85)),))</f>
        <v/>
      </c>
      <c r="C96" s="218" t="str">
        <f ca="1">IF(ROWS($1:85)&gt;COUNT(Dong2),"",OFFSET(TH!E$1,SMALL(Dong2,ROWS($1:85)),))</f>
        <v/>
      </c>
      <c r="D96" s="460" t="str">
        <f ca="1">IF(ROWS($1:85)&gt;COUNT(Dong2),"",OFFSET(TH!F$1,SMALL(Dong2,ROWS($1:85)),))</f>
        <v/>
      </c>
      <c r="E96" s="218" t="str">
        <f ca="1">IF(ROWS($1:85)&gt;COUNT(Dong2),"",IF(OFFSET(TH!M$1,SMALL(Dong2,ROWS($1:85)),)=$I$6,OFFSET(TH!L$1,SMALL(Dong2,ROWS($1:85)),),OFFSET(TH!M$1,SMALL(Dong2,ROWS($1:85)),)))</f>
        <v/>
      </c>
      <c r="F96" s="219" t="str">
        <f ca="1">IF(ROWS($1:85)&gt;COUNT(Dong2),"",IF(OFFSET(TH!L$1,SMALL(Dong2,ROWS($1:85)),)=$I$6,IF($I$6="1121",OFFSET(TH!K$1,SMALL(Dong2,ROWS($1:85)),),OFFSET(TH!I$1,SMALL(Dong2,ROWS($1:85)),)),0))</f>
        <v/>
      </c>
      <c r="G96" s="219" t="str">
        <f ca="1">IF(ROWS($1:85)&gt;COUNT(Dong2),"",IF(OFFSET(TH!M$1,SMALL(Dong2,ROWS($1:85)),)=$I$6,IF($I$6="1121",OFFSET(TH!K$1,SMALL(Dong2,ROWS($1:85)),),OFFSET(TH!I$1,SMALL(Dong2,ROWS($1:85)),)),0))</f>
        <v/>
      </c>
      <c r="H96" s="220">
        <f ca="1">IF(A96&lt;&gt;"",H95+F96-G96,0)</f>
        <v>0</v>
      </c>
      <c r="I96" s="220"/>
    </row>
    <row r="97" spans="1:9" s="206" customFormat="1" ht="20.25" customHeight="1">
      <c r="A97" s="218" t="str">
        <f ca="1">IF(ROWS($1:86)&gt;COUNT(Dong2),"",OFFSET(TH!C$1,SMALL(Dong2,ROWS($1:86)),))</f>
        <v/>
      </c>
      <c r="B97" s="218" t="str">
        <f ca="1">IF(ROWS($1:86)&gt;COUNT(Dong2),"",OFFSET(TH!D$1,SMALL(Dong2,ROWS($1:86)),))</f>
        <v/>
      </c>
      <c r="C97" s="218" t="str">
        <f ca="1">IF(ROWS($1:86)&gt;COUNT(Dong2),"",OFFSET(TH!E$1,SMALL(Dong2,ROWS($1:86)),))</f>
        <v/>
      </c>
      <c r="D97" s="460" t="str">
        <f ca="1">IF(ROWS($1:86)&gt;COUNT(Dong2),"",OFFSET(TH!F$1,SMALL(Dong2,ROWS($1:86)),))</f>
        <v/>
      </c>
      <c r="E97" s="218" t="str">
        <f ca="1">IF(ROWS($1:86)&gt;COUNT(Dong2),"",IF(OFFSET(TH!M$1,SMALL(Dong2,ROWS($1:86)),)=$I$6,OFFSET(TH!L$1,SMALL(Dong2,ROWS($1:86)),),OFFSET(TH!M$1,SMALL(Dong2,ROWS($1:86)),)))</f>
        <v/>
      </c>
      <c r="F97" s="219" t="str">
        <f ca="1">IF(ROWS($1:86)&gt;COUNT(Dong2),"",IF(OFFSET(TH!L$1,SMALL(Dong2,ROWS($1:86)),)=$I$6,IF($I$6="1121",OFFSET(TH!K$1,SMALL(Dong2,ROWS($1:86)),),OFFSET(TH!I$1,SMALL(Dong2,ROWS($1:86)),)),0))</f>
        <v/>
      </c>
      <c r="G97" s="219" t="str">
        <f ca="1">IF(ROWS($1:86)&gt;COUNT(Dong2),"",IF(OFFSET(TH!M$1,SMALL(Dong2,ROWS($1:86)),)=$I$6,IF($I$6="1121",OFFSET(TH!K$1,SMALL(Dong2,ROWS($1:86)),),OFFSET(TH!I$1,SMALL(Dong2,ROWS($1:86)),)),0))</f>
        <v/>
      </c>
      <c r="H97" s="220">
        <f ca="1">IF(A97&lt;&gt;"",H96+F97-G97,0)</f>
        <v>0</v>
      </c>
      <c r="I97" s="220"/>
    </row>
    <row r="98" spans="1:9" s="206" customFormat="1" ht="20.25" customHeight="1">
      <c r="A98" s="218" t="str">
        <f ca="1">IF(ROWS($1:87)&gt;COUNT(Dong2),"",OFFSET(TH!C$1,SMALL(Dong2,ROWS($1:87)),))</f>
        <v/>
      </c>
      <c r="B98" s="218" t="str">
        <f ca="1">IF(ROWS($1:87)&gt;COUNT(Dong2),"",OFFSET(TH!D$1,SMALL(Dong2,ROWS($1:87)),))</f>
        <v/>
      </c>
      <c r="C98" s="218" t="str">
        <f ca="1">IF(ROWS($1:87)&gt;COUNT(Dong2),"",OFFSET(TH!E$1,SMALL(Dong2,ROWS($1:87)),))</f>
        <v/>
      </c>
      <c r="D98" s="460" t="str">
        <f ca="1">IF(ROWS($1:87)&gt;COUNT(Dong2),"",OFFSET(TH!F$1,SMALL(Dong2,ROWS($1:87)),))</f>
        <v/>
      </c>
      <c r="E98" s="218" t="str">
        <f ca="1">IF(ROWS($1:87)&gt;COUNT(Dong2),"",IF(OFFSET(TH!M$1,SMALL(Dong2,ROWS($1:87)),)=$I$6,OFFSET(TH!L$1,SMALL(Dong2,ROWS($1:87)),),OFFSET(TH!M$1,SMALL(Dong2,ROWS($1:87)),)))</f>
        <v/>
      </c>
      <c r="F98" s="219" t="str">
        <f ca="1">IF(ROWS($1:87)&gt;COUNT(Dong2),"",IF(OFFSET(TH!L$1,SMALL(Dong2,ROWS($1:87)),)=$I$6,IF($I$6="1121",OFFSET(TH!K$1,SMALL(Dong2,ROWS($1:87)),),OFFSET(TH!I$1,SMALL(Dong2,ROWS($1:87)),)),0))</f>
        <v/>
      </c>
      <c r="G98" s="219" t="str">
        <f ca="1">IF(ROWS($1:87)&gt;COUNT(Dong2),"",IF(OFFSET(TH!M$1,SMALL(Dong2,ROWS($1:87)),)=$I$6,IF($I$6="1121",OFFSET(TH!K$1,SMALL(Dong2,ROWS($1:87)),),OFFSET(TH!I$1,SMALL(Dong2,ROWS($1:87)),)),0))</f>
        <v/>
      </c>
      <c r="H98" s="220">
        <f ca="1">IF(A98&lt;&gt;"",H97+F98-G98,0)</f>
        <v>0</v>
      </c>
      <c r="I98" s="220"/>
    </row>
    <row r="99" spans="1:9" s="206" customFormat="1" ht="20.25" customHeight="1">
      <c r="A99" s="218" t="str">
        <f ca="1">IF(ROWS($1:88)&gt;COUNT(Dong2),"",OFFSET(TH!C$1,SMALL(Dong2,ROWS($1:88)),))</f>
        <v/>
      </c>
      <c r="B99" s="218" t="str">
        <f ca="1">IF(ROWS($1:88)&gt;COUNT(Dong2),"",OFFSET(TH!D$1,SMALL(Dong2,ROWS($1:88)),))</f>
        <v/>
      </c>
      <c r="C99" s="218" t="str">
        <f ca="1">IF(ROWS($1:88)&gt;COUNT(Dong2),"",OFFSET(TH!E$1,SMALL(Dong2,ROWS($1:88)),))</f>
        <v/>
      </c>
      <c r="D99" s="460" t="str">
        <f ca="1">IF(ROWS($1:88)&gt;COUNT(Dong2),"",OFFSET(TH!F$1,SMALL(Dong2,ROWS($1:88)),))</f>
        <v/>
      </c>
      <c r="E99" s="218" t="str">
        <f ca="1">IF(ROWS($1:88)&gt;COUNT(Dong2),"",IF(OFFSET(TH!M$1,SMALL(Dong2,ROWS($1:88)),)=$I$6,OFFSET(TH!L$1,SMALL(Dong2,ROWS($1:88)),),OFFSET(TH!M$1,SMALL(Dong2,ROWS($1:88)),)))</f>
        <v/>
      </c>
      <c r="F99" s="219" t="str">
        <f ca="1">IF(ROWS($1:88)&gt;COUNT(Dong2),"",IF(OFFSET(TH!L$1,SMALL(Dong2,ROWS($1:88)),)=$I$6,IF($I$6="1121",OFFSET(TH!K$1,SMALL(Dong2,ROWS($1:88)),),OFFSET(TH!I$1,SMALL(Dong2,ROWS($1:88)),)),0))</f>
        <v/>
      </c>
      <c r="G99" s="219" t="str">
        <f ca="1">IF(ROWS($1:88)&gt;COUNT(Dong2),"",IF(OFFSET(TH!M$1,SMALL(Dong2,ROWS($1:88)),)=$I$6,IF($I$6="1121",OFFSET(TH!K$1,SMALL(Dong2,ROWS($1:88)),),OFFSET(TH!I$1,SMALL(Dong2,ROWS($1:88)),)),0))</f>
        <v/>
      </c>
      <c r="H99" s="220">
        <f ca="1">IF(A99&lt;&gt;"",H98+F99-G99,0)</f>
        <v>0</v>
      </c>
      <c r="I99" s="220"/>
    </row>
    <row r="100" spans="1:9" s="206" customFormat="1" ht="20.25" customHeight="1">
      <c r="A100" s="218" t="str">
        <f ca="1">IF(ROWS($1:89)&gt;COUNT(Dong2),"",OFFSET(TH!C$1,SMALL(Dong2,ROWS($1:89)),))</f>
        <v/>
      </c>
      <c r="B100" s="218" t="str">
        <f ca="1">IF(ROWS($1:89)&gt;COUNT(Dong2),"",OFFSET(TH!D$1,SMALL(Dong2,ROWS($1:89)),))</f>
        <v/>
      </c>
      <c r="C100" s="218" t="str">
        <f ca="1">IF(ROWS($1:89)&gt;COUNT(Dong2),"",OFFSET(TH!E$1,SMALL(Dong2,ROWS($1:89)),))</f>
        <v/>
      </c>
      <c r="D100" s="460" t="str">
        <f ca="1">IF(ROWS($1:89)&gt;COUNT(Dong2),"",OFFSET(TH!F$1,SMALL(Dong2,ROWS($1:89)),))</f>
        <v/>
      </c>
      <c r="E100" s="218" t="str">
        <f ca="1">IF(ROWS($1:89)&gt;COUNT(Dong2),"",IF(OFFSET(TH!M$1,SMALL(Dong2,ROWS($1:89)),)=$I$6,OFFSET(TH!L$1,SMALL(Dong2,ROWS($1:89)),),OFFSET(TH!M$1,SMALL(Dong2,ROWS($1:89)),)))</f>
        <v/>
      </c>
      <c r="F100" s="219" t="str">
        <f ca="1">IF(ROWS($1:89)&gt;COUNT(Dong2),"",IF(OFFSET(TH!L$1,SMALL(Dong2,ROWS($1:89)),)=$I$6,IF($I$6="1121",OFFSET(TH!K$1,SMALL(Dong2,ROWS($1:89)),),OFFSET(TH!I$1,SMALL(Dong2,ROWS($1:89)),)),0))</f>
        <v/>
      </c>
      <c r="G100" s="219" t="str">
        <f ca="1">IF(ROWS($1:89)&gt;COUNT(Dong2),"",IF(OFFSET(TH!M$1,SMALL(Dong2,ROWS($1:89)),)=$I$6,IF($I$6="1121",OFFSET(TH!K$1,SMALL(Dong2,ROWS($1:89)),),OFFSET(TH!I$1,SMALL(Dong2,ROWS($1:89)),)),0))</f>
        <v/>
      </c>
      <c r="H100" s="220">
        <f ca="1">IF(A100&lt;&gt;"",H99+F100-G100,0)</f>
        <v>0</v>
      </c>
      <c r="I100" s="220"/>
    </row>
    <row r="101" spans="1:9" s="206" customFormat="1" ht="20.25" customHeight="1">
      <c r="A101" s="218" t="str">
        <f ca="1">IF(ROWS($1:90)&gt;COUNT(Dong2),"",OFFSET(TH!C$1,SMALL(Dong2,ROWS($1:90)),))</f>
        <v/>
      </c>
      <c r="B101" s="218" t="str">
        <f ca="1">IF(ROWS($1:90)&gt;COUNT(Dong2),"",OFFSET(TH!D$1,SMALL(Dong2,ROWS($1:90)),))</f>
        <v/>
      </c>
      <c r="C101" s="218" t="str">
        <f ca="1">IF(ROWS($1:90)&gt;COUNT(Dong2),"",OFFSET(TH!E$1,SMALL(Dong2,ROWS($1:90)),))</f>
        <v/>
      </c>
      <c r="D101" s="460" t="str">
        <f ca="1">IF(ROWS($1:90)&gt;COUNT(Dong2),"",OFFSET(TH!F$1,SMALL(Dong2,ROWS($1:90)),))</f>
        <v/>
      </c>
      <c r="E101" s="218" t="str">
        <f ca="1">IF(ROWS($1:90)&gt;COUNT(Dong2),"",IF(OFFSET(TH!M$1,SMALL(Dong2,ROWS($1:90)),)=$I$6,OFFSET(TH!L$1,SMALL(Dong2,ROWS($1:90)),),OFFSET(TH!M$1,SMALL(Dong2,ROWS($1:90)),)))</f>
        <v/>
      </c>
      <c r="F101" s="219" t="str">
        <f ca="1">IF(ROWS($1:90)&gt;COUNT(Dong2),"",IF(OFFSET(TH!L$1,SMALL(Dong2,ROWS($1:90)),)=$I$6,IF($I$6="1121",OFFSET(TH!K$1,SMALL(Dong2,ROWS($1:90)),),OFFSET(TH!I$1,SMALL(Dong2,ROWS($1:90)),)),0))</f>
        <v/>
      </c>
      <c r="G101" s="219" t="str">
        <f ca="1">IF(ROWS($1:90)&gt;COUNT(Dong2),"",IF(OFFSET(TH!M$1,SMALL(Dong2,ROWS($1:90)),)=$I$6,IF($I$6="1121",OFFSET(TH!K$1,SMALL(Dong2,ROWS($1:90)),),OFFSET(TH!I$1,SMALL(Dong2,ROWS($1:90)),)),0))</f>
        <v/>
      </c>
      <c r="H101" s="220">
        <f ca="1">IF(A101&lt;&gt;"",H100+F101-G101,0)</f>
        <v>0</v>
      </c>
      <c r="I101" s="220"/>
    </row>
    <row r="102" spans="1:9" s="206" customFormat="1" ht="20.25" customHeight="1">
      <c r="A102" s="218" t="str">
        <f ca="1">IF(ROWS($1:91)&gt;COUNT(Dong2),"",OFFSET(TH!C$1,SMALL(Dong2,ROWS($1:91)),))</f>
        <v/>
      </c>
      <c r="B102" s="218" t="str">
        <f ca="1">IF(ROWS($1:91)&gt;COUNT(Dong2),"",OFFSET(TH!D$1,SMALL(Dong2,ROWS($1:91)),))</f>
        <v/>
      </c>
      <c r="C102" s="218" t="str">
        <f ca="1">IF(ROWS($1:91)&gt;COUNT(Dong2),"",OFFSET(TH!E$1,SMALL(Dong2,ROWS($1:91)),))</f>
        <v/>
      </c>
      <c r="D102" s="460" t="str">
        <f ca="1">IF(ROWS($1:91)&gt;COUNT(Dong2),"",OFFSET(TH!F$1,SMALL(Dong2,ROWS($1:91)),))</f>
        <v/>
      </c>
      <c r="E102" s="218" t="str">
        <f ca="1">IF(ROWS($1:91)&gt;COUNT(Dong2),"",IF(OFFSET(TH!M$1,SMALL(Dong2,ROWS($1:91)),)=$I$6,OFFSET(TH!L$1,SMALL(Dong2,ROWS($1:91)),),OFFSET(TH!M$1,SMALL(Dong2,ROWS($1:91)),)))</f>
        <v/>
      </c>
      <c r="F102" s="219" t="str">
        <f ca="1">IF(ROWS($1:91)&gt;COUNT(Dong2),"",IF(OFFSET(TH!L$1,SMALL(Dong2,ROWS($1:91)),)=$I$6,IF($I$6="1121",OFFSET(TH!K$1,SMALL(Dong2,ROWS($1:91)),),OFFSET(TH!I$1,SMALL(Dong2,ROWS($1:91)),)),0))</f>
        <v/>
      </c>
      <c r="G102" s="219" t="str">
        <f ca="1">IF(ROWS($1:91)&gt;COUNT(Dong2),"",IF(OFFSET(TH!M$1,SMALL(Dong2,ROWS($1:91)),)=$I$6,IF($I$6="1121",OFFSET(TH!K$1,SMALL(Dong2,ROWS($1:91)),),OFFSET(TH!I$1,SMALL(Dong2,ROWS($1:91)),)),0))</f>
        <v/>
      </c>
      <c r="H102" s="220">
        <f ca="1">IF(A102&lt;&gt;"",H101+F102-G102,0)</f>
        <v>0</v>
      </c>
      <c r="I102" s="220"/>
    </row>
    <row r="103" spans="1:9" s="206" customFormat="1" ht="20.25" customHeight="1">
      <c r="A103" s="218" t="str">
        <f ca="1">IF(ROWS($1:92)&gt;COUNT(Dong2),"",OFFSET(TH!C$1,SMALL(Dong2,ROWS($1:92)),))</f>
        <v/>
      </c>
      <c r="B103" s="218" t="str">
        <f ca="1">IF(ROWS($1:92)&gt;COUNT(Dong2),"",OFFSET(TH!D$1,SMALL(Dong2,ROWS($1:92)),))</f>
        <v/>
      </c>
      <c r="C103" s="218" t="str">
        <f ca="1">IF(ROWS($1:92)&gt;COUNT(Dong2),"",OFFSET(TH!E$1,SMALL(Dong2,ROWS($1:92)),))</f>
        <v/>
      </c>
      <c r="D103" s="460" t="str">
        <f ca="1">IF(ROWS($1:92)&gt;COUNT(Dong2),"",OFFSET(TH!F$1,SMALL(Dong2,ROWS($1:92)),))</f>
        <v/>
      </c>
      <c r="E103" s="218" t="str">
        <f ca="1">IF(ROWS($1:92)&gt;COUNT(Dong2),"",IF(OFFSET(TH!M$1,SMALL(Dong2,ROWS($1:92)),)=$I$6,OFFSET(TH!L$1,SMALL(Dong2,ROWS($1:92)),),OFFSET(TH!M$1,SMALL(Dong2,ROWS($1:92)),)))</f>
        <v/>
      </c>
      <c r="F103" s="219" t="str">
        <f ca="1">IF(ROWS($1:92)&gt;COUNT(Dong2),"",IF(OFFSET(TH!L$1,SMALL(Dong2,ROWS($1:92)),)=$I$6,IF($I$6="1121",OFFSET(TH!K$1,SMALL(Dong2,ROWS($1:92)),),OFFSET(TH!I$1,SMALL(Dong2,ROWS($1:92)),)),0))</f>
        <v/>
      </c>
      <c r="G103" s="219" t="str">
        <f ca="1">IF(ROWS($1:92)&gt;COUNT(Dong2),"",IF(OFFSET(TH!M$1,SMALL(Dong2,ROWS($1:92)),)=$I$6,IF($I$6="1121",OFFSET(TH!K$1,SMALL(Dong2,ROWS($1:92)),),OFFSET(TH!I$1,SMALL(Dong2,ROWS($1:92)),)),0))</f>
        <v/>
      </c>
      <c r="H103" s="220">
        <f ca="1">IF(A103&lt;&gt;"",H102+F103-G103,0)</f>
        <v>0</v>
      </c>
      <c r="I103" s="220"/>
    </row>
    <row r="104" spans="1:9" s="206" customFormat="1" ht="20.25" customHeight="1">
      <c r="A104" s="218" t="str">
        <f ca="1">IF(ROWS($1:93)&gt;COUNT(Dong2),"",OFFSET(TH!C$1,SMALL(Dong2,ROWS($1:93)),))</f>
        <v/>
      </c>
      <c r="B104" s="218" t="str">
        <f ca="1">IF(ROWS($1:93)&gt;COUNT(Dong2),"",OFFSET(TH!D$1,SMALL(Dong2,ROWS($1:93)),))</f>
        <v/>
      </c>
      <c r="C104" s="218" t="str">
        <f ca="1">IF(ROWS($1:93)&gt;COUNT(Dong2),"",OFFSET(TH!E$1,SMALL(Dong2,ROWS($1:93)),))</f>
        <v/>
      </c>
      <c r="D104" s="460" t="str">
        <f ca="1">IF(ROWS($1:93)&gt;COUNT(Dong2),"",OFFSET(TH!F$1,SMALL(Dong2,ROWS($1:93)),))</f>
        <v/>
      </c>
      <c r="E104" s="218" t="str">
        <f ca="1">IF(ROWS($1:93)&gt;COUNT(Dong2),"",IF(OFFSET(TH!M$1,SMALL(Dong2,ROWS($1:93)),)=$I$6,OFFSET(TH!L$1,SMALL(Dong2,ROWS($1:93)),),OFFSET(TH!M$1,SMALL(Dong2,ROWS($1:93)),)))</f>
        <v/>
      </c>
      <c r="F104" s="219" t="str">
        <f ca="1">IF(ROWS($1:93)&gt;COUNT(Dong2),"",IF(OFFSET(TH!L$1,SMALL(Dong2,ROWS($1:93)),)=$I$6,IF($I$6="1121",OFFSET(TH!K$1,SMALL(Dong2,ROWS($1:93)),),OFFSET(TH!I$1,SMALL(Dong2,ROWS($1:93)),)),0))</f>
        <v/>
      </c>
      <c r="G104" s="219" t="str">
        <f ca="1">IF(ROWS($1:93)&gt;COUNT(Dong2),"",IF(OFFSET(TH!M$1,SMALL(Dong2,ROWS($1:93)),)=$I$6,IF($I$6="1121",OFFSET(TH!K$1,SMALL(Dong2,ROWS($1:93)),),OFFSET(TH!I$1,SMALL(Dong2,ROWS($1:93)),)),0))</f>
        <v/>
      </c>
      <c r="H104" s="220">
        <f ca="1">IF(A104&lt;&gt;"",H103+F104-G104,0)</f>
        <v>0</v>
      </c>
      <c r="I104" s="220"/>
    </row>
    <row r="105" spans="1:9" s="206" customFormat="1" ht="20.25" customHeight="1">
      <c r="A105" s="218" t="str">
        <f ca="1">IF(ROWS($1:94)&gt;COUNT(Dong2),"",OFFSET(TH!C$1,SMALL(Dong2,ROWS($1:94)),))</f>
        <v/>
      </c>
      <c r="B105" s="218" t="str">
        <f ca="1">IF(ROWS($1:94)&gt;COUNT(Dong2),"",OFFSET(TH!D$1,SMALL(Dong2,ROWS($1:94)),))</f>
        <v/>
      </c>
      <c r="C105" s="218" t="str">
        <f ca="1">IF(ROWS($1:94)&gt;COUNT(Dong2),"",OFFSET(TH!E$1,SMALL(Dong2,ROWS($1:94)),))</f>
        <v/>
      </c>
      <c r="D105" s="460" t="str">
        <f ca="1">IF(ROWS($1:94)&gt;COUNT(Dong2),"",OFFSET(TH!F$1,SMALL(Dong2,ROWS($1:94)),))</f>
        <v/>
      </c>
      <c r="E105" s="218" t="str">
        <f ca="1">IF(ROWS($1:94)&gt;COUNT(Dong2),"",IF(OFFSET(TH!M$1,SMALL(Dong2,ROWS($1:94)),)=$I$6,OFFSET(TH!L$1,SMALL(Dong2,ROWS($1:94)),),OFFSET(TH!M$1,SMALL(Dong2,ROWS($1:94)),)))</f>
        <v/>
      </c>
      <c r="F105" s="219" t="str">
        <f ca="1">IF(ROWS($1:94)&gt;COUNT(Dong2),"",IF(OFFSET(TH!L$1,SMALL(Dong2,ROWS($1:94)),)=$I$6,IF($I$6="1121",OFFSET(TH!K$1,SMALL(Dong2,ROWS($1:94)),),OFFSET(TH!I$1,SMALL(Dong2,ROWS($1:94)),)),0))</f>
        <v/>
      </c>
      <c r="G105" s="219" t="str">
        <f ca="1">IF(ROWS($1:94)&gt;COUNT(Dong2),"",IF(OFFSET(TH!M$1,SMALL(Dong2,ROWS($1:94)),)=$I$6,IF($I$6="1121",OFFSET(TH!K$1,SMALL(Dong2,ROWS($1:94)),),OFFSET(TH!I$1,SMALL(Dong2,ROWS($1:94)),)),0))</f>
        <v/>
      </c>
      <c r="H105" s="220">
        <f ca="1">IF(A105&lt;&gt;"",H104+F105-G105,0)</f>
        <v>0</v>
      </c>
      <c r="I105" s="220"/>
    </row>
    <row r="106" spans="1:9" s="206" customFormat="1" ht="20.25" customHeight="1">
      <c r="A106" s="218" t="str">
        <f ca="1">IF(ROWS($1:95)&gt;COUNT(Dong2),"",OFFSET(TH!C$1,SMALL(Dong2,ROWS($1:95)),))</f>
        <v/>
      </c>
      <c r="B106" s="218" t="str">
        <f ca="1">IF(ROWS($1:95)&gt;COUNT(Dong2),"",OFFSET(TH!D$1,SMALL(Dong2,ROWS($1:95)),))</f>
        <v/>
      </c>
      <c r="C106" s="218" t="str">
        <f ca="1">IF(ROWS($1:95)&gt;COUNT(Dong2),"",OFFSET(TH!E$1,SMALL(Dong2,ROWS($1:95)),))</f>
        <v/>
      </c>
      <c r="D106" s="460" t="str">
        <f ca="1">IF(ROWS($1:95)&gt;COUNT(Dong2),"",OFFSET(TH!F$1,SMALL(Dong2,ROWS($1:95)),))</f>
        <v/>
      </c>
      <c r="E106" s="218" t="str">
        <f ca="1">IF(ROWS($1:95)&gt;COUNT(Dong2),"",IF(OFFSET(TH!M$1,SMALL(Dong2,ROWS($1:95)),)=$I$6,OFFSET(TH!L$1,SMALL(Dong2,ROWS($1:95)),),OFFSET(TH!M$1,SMALL(Dong2,ROWS($1:95)),)))</f>
        <v/>
      </c>
      <c r="F106" s="219" t="str">
        <f ca="1">IF(ROWS($1:95)&gt;COUNT(Dong2),"",IF(OFFSET(TH!L$1,SMALL(Dong2,ROWS($1:95)),)=$I$6,IF($I$6="1121",OFFSET(TH!K$1,SMALL(Dong2,ROWS($1:95)),),OFFSET(TH!I$1,SMALL(Dong2,ROWS($1:95)),)),0))</f>
        <v/>
      </c>
      <c r="G106" s="219" t="str">
        <f ca="1">IF(ROWS($1:95)&gt;COUNT(Dong2),"",IF(OFFSET(TH!M$1,SMALL(Dong2,ROWS($1:95)),)=$I$6,IF($I$6="1121",OFFSET(TH!K$1,SMALL(Dong2,ROWS($1:95)),),OFFSET(TH!I$1,SMALL(Dong2,ROWS($1:95)),)),0))</f>
        <v/>
      </c>
      <c r="H106" s="220">
        <f ca="1">IF(A106&lt;&gt;"",H105+F106-G106,0)</f>
        <v>0</v>
      </c>
      <c r="I106" s="220"/>
    </row>
    <row r="107" spans="1:9" s="206" customFormat="1" ht="20.25" customHeight="1">
      <c r="A107" s="218" t="str">
        <f ca="1">IF(ROWS($1:96)&gt;COUNT(Dong2),"",OFFSET(TH!C$1,SMALL(Dong2,ROWS($1:96)),))</f>
        <v/>
      </c>
      <c r="B107" s="218" t="str">
        <f ca="1">IF(ROWS($1:96)&gt;COUNT(Dong2),"",OFFSET(TH!D$1,SMALL(Dong2,ROWS($1:96)),))</f>
        <v/>
      </c>
      <c r="C107" s="218" t="str">
        <f ca="1">IF(ROWS($1:96)&gt;COUNT(Dong2),"",OFFSET(TH!E$1,SMALL(Dong2,ROWS($1:96)),))</f>
        <v/>
      </c>
      <c r="D107" s="460" t="str">
        <f ca="1">IF(ROWS($1:96)&gt;COUNT(Dong2),"",OFFSET(TH!F$1,SMALL(Dong2,ROWS($1:96)),))</f>
        <v/>
      </c>
      <c r="E107" s="218" t="str">
        <f ca="1">IF(ROWS($1:96)&gt;COUNT(Dong2),"",IF(OFFSET(TH!M$1,SMALL(Dong2,ROWS($1:96)),)=$I$6,OFFSET(TH!L$1,SMALL(Dong2,ROWS($1:96)),),OFFSET(TH!M$1,SMALL(Dong2,ROWS($1:96)),)))</f>
        <v/>
      </c>
      <c r="F107" s="219" t="str">
        <f ca="1">IF(ROWS($1:96)&gt;COUNT(Dong2),"",IF(OFFSET(TH!L$1,SMALL(Dong2,ROWS($1:96)),)=$I$6,IF($I$6="1121",OFFSET(TH!K$1,SMALL(Dong2,ROWS($1:96)),),OFFSET(TH!I$1,SMALL(Dong2,ROWS($1:96)),)),0))</f>
        <v/>
      </c>
      <c r="G107" s="219" t="str">
        <f ca="1">IF(ROWS($1:96)&gt;COUNT(Dong2),"",IF(OFFSET(TH!M$1,SMALL(Dong2,ROWS($1:96)),)=$I$6,IF($I$6="1121",OFFSET(TH!K$1,SMALL(Dong2,ROWS($1:96)),),OFFSET(TH!I$1,SMALL(Dong2,ROWS($1:96)),)),0))</f>
        <v/>
      </c>
      <c r="H107" s="220">
        <f ca="1">IF(A107&lt;&gt;"",H106+F107-G107,0)</f>
        <v>0</v>
      </c>
      <c r="I107" s="220"/>
    </row>
    <row r="108" spans="1:9" s="206" customFormat="1" ht="20.25" customHeight="1">
      <c r="A108" s="218" t="str">
        <f ca="1">IF(ROWS($1:97)&gt;COUNT(Dong2),"",OFFSET(TH!C$1,SMALL(Dong2,ROWS($1:97)),))</f>
        <v/>
      </c>
      <c r="B108" s="218" t="str">
        <f ca="1">IF(ROWS($1:97)&gt;COUNT(Dong2),"",OFFSET(TH!D$1,SMALL(Dong2,ROWS($1:97)),))</f>
        <v/>
      </c>
      <c r="C108" s="218" t="str">
        <f ca="1">IF(ROWS($1:97)&gt;COUNT(Dong2),"",OFFSET(TH!E$1,SMALL(Dong2,ROWS($1:97)),))</f>
        <v/>
      </c>
      <c r="D108" s="460" t="str">
        <f ca="1">IF(ROWS($1:97)&gt;COUNT(Dong2),"",OFFSET(TH!F$1,SMALL(Dong2,ROWS($1:97)),))</f>
        <v/>
      </c>
      <c r="E108" s="218" t="str">
        <f ca="1">IF(ROWS($1:97)&gt;COUNT(Dong2),"",IF(OFFSET(TH!M$1,SMALL(Dong2,ROWS($1:97)),)=$I$6,OFFSET(TH!L$1,SMALL(Dong2,ROWS($1:97)),),OFFSET(TH!M$1,SMALL(Dong2,ROWS($1:97)),)))</f>
        <v/>
      </c>
      <c r="F108" s="219" t="str">
        <f ca="1">IF(ROWS($1:97)&gt;COUNT(Dong2),"",IF(OFFSET(TH!L$1,SMALL(Dong2,ROWS($1:97)),)=$I$6,IF($I$6="1121",OFFSET(TH!K$1,SMALL(Dong2,ROWS($1:97)),),OFFSET(TH!I$1,SMALL(Dong2,ROWS($1:97)),)),0))</f>
        <v/>
      </c>
      <c r="G108" s="219" t="str">
        <f ca="1">IF(ROWS($1:97)&gt;COUNT(Dong2),"",IF(OFFSET(TH!M$1,SMALL(Dong2,ROWS($1:97)),)=$I$6,IF($I$6="1121",OFFSET(TH!K$1,SMALL(Dong2,ROWS($1:97)),),OFFSET(TH!I$1,SMALL(Dong2,ROWS($1:97)),)),0))</f>
        <v/>
      </c>
      <c r="H108" s="220">
        <f ca="1">IF(A108&lt;&gt;"",H107+F108-G108,0)</f>
        <v>0</v>
      </c>
      <c r="I108" s="220"/>
    </row>
    <row r="109" spans="1:9" s="206" customFormat="1" ht="20.25" customHeight="1">
      <c r="A109" s="218" t="str">
        <f ca="1">IF(ROWS($1:98)&gt;COUNT(Dong2),"",OFFSET(TH!C$1,SMALL(Dong2,ROWS($1:98)),))</f>
        <v/>
      </c>
      <c r="B109" s="218" t="str">
        <f ca="1">IF(ROWS($1:98)&gt;COUNT(Dong2),"",OFFSET(TH!D$1,SMALL(Dong2,ROWS($1:98)),))</f>
        <v/>
      </c>
      <c r="C109" s="218" t="str">
        <f ca="1">IF(ROWS($1:98)&gt;COUNT(Dong2),"",OFFSET(TH!E$1,SMALL(Dong2,ROWS($1:98)),))</f>
        <v/>
      </c>
      <c r="D109" s="460" t="str">
        <f ca="1">IF(ROWS($1:98)&gt;COUNT(Dong2),"",OFFSET(TH!F$1,SMALL(Dong2,ROWS($1:98)),))</f>
        <v/>
      </c>
      <c r="E109" s="218" t="str">
        <f ca="1">IF(ROWS($1:98)&gt;COUNT(Dong2),"",IF(OFFSET(TH!M$1,SMALL(Dong2,ROWS($1:98)),)=$I$6,OFFSET(TH!L$1,SMALL(Dong2,ROWS($1:98)),),OFFSET(TH!M$1,SMALL(Dong2,ROWS($1:98)),)))</f>
        <v/>
      </c>
      <c r="F109" s="219" t="str">
        <f ca="1">IF(ROWS($1:98)&gt;COUNT(Dong2),"",IF(OFFSET(TH!L$1,SMALL(Dong2,ROWS($1:98)),)=$I$6,IF($I$6="1121",OFFSET(TH!K$1,SMALL(Dong2,ROWS($1:98)),),OFFSET(TH!I$1,SMALL(Dong2,ROWS($1:98)),)),0))</f>
        <v/>
      </c>
      <c r="G109" s="219" t="str">
        <f ca="1">IF(ROWS($1:98)&gt;COUNT(Dong2),"",IF(OFFSET(TH!M$1,SMALL(Dong2,ROWS($1:98)),)=$I$6,IF($I$6="1121",OFFSET(TH!K$1,SMALL(Dong2,ROWS($1:98)),),OFFSET(TH!I$1,SMALL(Dong2,ROWS($1:98)),)),0))</f>
        <v/>
      </c>
      <c r="H109" s="220">
        <f ca="1">IF(A109&lt;&gt;"",H108+F109-G109,0)</f>
        <v>0</v>
      </c>
      <c r="I109" s="220"/>
    </row>
    <row r="110" spans="1:9" s="206" customFormat="1" ht="20.25" customHeight="1">
      <c r="A110" s="218" t="str">
        <f ca="1">IF(ROWS($1:99)&gt;COUNT(Dong2),"",OFFSET(TH!C$1,SMALL(Dong2,ROWS($1:99)),))</f>
        <v/>
      </c>
      <c r="B110" s="218" t="str">
        <f ca="1">IF(ROWS($1:99)&gt;COUNT(Dong2),"",OFFSET(TH!D$1,SMALL(Dong2,ROWS($1:99)),))</f>
        <v/>
      </c>
      <c r="C110" s="218" t="str">
        <f ca="1">IF(ROWS($1:99)&gt;COUNT(Dong2),"",OFFSET(TH!E$1,SMALL(Dong2,ROWS($1:99)),))</f>
        <v/>
      </c>
      <c r="D110" s="460" t="str">
        <f ca="1">IF(ROWS($1:99)&gt;COUNT(Dong2),"",OFFSET(TH!F$1,SMALL(Dong2,ROWS($1:99)),))</f>
        <v/>
      </c>
      <c r="E110" s="218" t="str">
        <f ca="1">IF(ROWS($1:99)&gt;COUNT(Dong2),"",IF(OFFSET(TH!M$1,SMALL(Dong2,ROWS($1:99)),)=$I$6,OFFSET(TH!L$1,SMALL(Dong2,ROWS($1:99)),),OFFSET(TH!M$1,SMALL(Dong2,ROWS($1:99)),)))</f>
        <v/>
      </c>
      <c r="F110" s="219" t="str">
        <f ca="1">IF(ROWS($1:99)&gt;COUNT(Dong2),"",IF(OFFSET(TH!L$1,SMALL(Dong2,ROWS($1:99)),)=$I$6,IF($I$6="1121",OFFSET(TH!K$1,SMALL(Dong2,ROWS($1:99)),),OFFSET(TH!I$1,SMALL(Dong2,ROWS($1:99)),)),0))</f>
        <v/>
      </c>
      <c r="G110" s="219" t="str">
        <f ca="1">IF(ROWS($1:99)&gt;COUNT(Dong2),"",IF(OFFSET(TH!M$1,SMALL(Dong2,ROWS($1:99)),)=$I$6,IF($I$6="1121",OFFSET(TH!K$1,SMALL(Dong2,ROWS($1:99)),),OFFSET(TH!I$1,SMALL(Dong2,ROWS($1:99)),)),0))</f>
        <v/>
      </c>
      <c r="H110" s="220">
        <f ca="1">IF(A110&lt;&gt;"",H109+F110-G110,0)</f>
        <v>0</v>
      </c>
      <c r="I110" s="220"/>
    </row>
    <row r="111" spans="1:9" s="206" customFormat="1" ht="20.25" customHeight="1">
      <c r="A111" s="218" t="str">
        <f ca="1">IF(ROWS($1:100)&gt;COUNT(Dong2),"",OFFSET(TH!C$1,SMALL(Dong2,ROWS($1:100)),))</f>
        <v/>
      </c>
      <c r="B111" s="218" t="str">
        <f ca="1">IF(ROWS($1:100)&gt;COUNT(Dong2),"",OFFSET(TH!D$1,SMALL(Dong2,ROWS($1:100)),))</f>
        <v/>
      </c>
      <c r="C111" s="218" t="str">
        <f ca="1">IF(ROWS($1:100)&gt;COUNT(Dong2),"",OFFSET(TH!E$1,SMALL(Dong2,ROWS($1:100)),))</f>
        <v/>
      </c>
      <c r="D111" s="460" t="str">
        <f ca="1">IF(ROWS($1:100)&gt;COUNT(Dong2),"",OFFSET(TH!F$1,SMALL(Dong2,ROWS($1:100)),))</f>
        <v/>
      </c>
      <c r="E111" s="218" t="str">
        <f ca="1">IF(ROWS($1:100)&gt;COUNT(Dong2),"",IF(OFFSET(TH!M$1,SMALL(Dong2,ROWS($1:100)),)=$I$6,OFFSET(TH!L$1,SMALL(Dong2,ROWS($1:100)),),OFFSET(TH!M$1,SMALL(Dong2,ROWS($1:100)),)))</f>
        <v/>
      </c>
      <c r="F111" s="219" t="str">
        <f ca="1">IF(ROWS($1:100)&gt;COUNT(Dong2),"",IF(OFFSET(TH!L$1,SMALL(Dong2,ROWS($1:100)),)=$I$6,IF($I$6="1121",OFFSET(TH!K$1,SMALL(Dong2,ROWS($1:100)),),OFFSET(TH!I$1,SMALL(Dong2,ROWS($1:100)),)),0))</f>
        <v/>
      </c>
      <c r="G111" s="219" t="str">
        <f ca="1">IF(ROWS($1:100)&gt;COUNT(Dong2),"",IF(OFFSET(TH!M$1,SMALL(Dong2,ROWS($1:100)),)=$I$6,IF($I$6="1121",OFFSET(TH!K$1,SMALL(Dong2,ROWS($1:100)),),OFFSET(TH!I$1,SMALL(Dong2,ROWS($1:100)),)),0))</f>
        <v/>
      </c>
      <c r="H111" s="220">
        <f ca="1">IF(A111&lt;&gt;"",H110+F111-G111,0)</f>
        <v>0</v>
      </c>
      <c r="I111" s="220"/>
    </row>
    <row r="112" spans="1:9" s="206" customFormat="1" ht="20.25" customHeight="1">
      <c r="A112" s="218" t="str">
        <f ca="1">IF(ROWS($1:101)&gt;COUNT(Dong2),"",OFFSET(TH!C$1,SMALL(Dong2,ROWS($1:101)),))</f>
        <v/>
      </c>
      <c r="B112" s="218" t="str">
        <f ca="1">IF(ROWS($1:101)&gt;COUNT(Dong2),"",OFFSET(TH!D$1,SMALL(Dong2,ROWS($1:101)),))</f>
        <v/>
      </c>
      <c r="C112" s="218" t="str">
        <f ca="1">IF(ROWS($1:101)&gt;COUNT(Dong2),"",OFFSET(TH!E$1,SMALL(Dong2,ROWS($1:101)),))</f>
        <v/>
      </c>
      <c r="D112" s="460" t="str">
        <f ca="1">IF(ROWS($1:101)&gt;COUNT(Dong2),"",OFFSET(TH!F$1,SMALL(Dong2,ROWS($1:101)),))</f>
        <v/>
      </c>
      <c r="E112" s="218" t="str">
        <f ca="1">IF(ROWS($1:101)&gt;COUNT(Dong2),"",IF(OFFSET(TH!M$1,SMALL(Dong2,ROWS($1:101)),)=$I$6,OFFSET(TH!L$1,SMALL(Dong2,ROWS($1:101)),),OFFSET(TH!M$1,SMALL(Dong2,ROWS($1:101)),)))</f>
        <v/>
      </c>
      <c r="F112" s="219" t="str">
        <f ca="1">IF(ROWS($1:101)&gt;COUNT(Dong2),"",IF(OFFSET(TH!L$1,SMALL(Dong2,ROWS($1:101)),)=$I$6,IF($I$6="1121",OFFSET(TH!K$1,SMALL(Dong2,ROWS($1:101)),),OFFSET(TH!I$1,SMALL(Dong2,ROWS($1:101)),)),0))</f>
        <v/>
      </c>
      <c r="G112" s="219" t="str">
        <f ca="1">IF(ROWS($1:101)&gt;COUNT(Dong2),"",IF(OFFSET(TH!M$1,SMALL(Dong2,ROWS($1:101)),)=$I$6,IF($I$6="1121",OFFSET(TH!K$1,SMALL(Dong2,ROWS($1:101)),),OFFSET(TH!I$1,SMALL(Dong2,ROWS($1:101)),)),0))</f>
        <v/>
      </c>
      <c r="H112" s="220">
        <f ca="1">IF(A112&lt;&gt;"",H111+F112-G112,0)</f>
        <v>0</v>
      </c>
      <c r="I112" s="220"/>
    </row>
    <row r="113" spans="1:11" s="206" customFormat="1" ht="20.25" customHeight="1">
      <c r="A113" s="218" t="str">
        <f ca="1">IF(ROWS($1:102)&gt;COUNT(Dong2),"",OFFSET(TH!C$1,SMALL(Dong2,ROWS($1:102)),))</f>
        <v/>
      </c>
      <c r="B113" s="218" t="str">
        <f ca="1">IF(ROWS($1:102)&gt;COUNT(Dong2),"",OFFSET(TH!D$1,SMALL(Dong2,ROWS($1:102)),))</f>
        <v/>
      </c>
      <c r="C113" s="218" t="str">
        <f ca="1">IF(ROWS($1:102)&gt;COUNT(Dong2),"",OFFSET(TH!E$1,SMALL(Dong2,ROWS($1:102)),))</f>
        <v/>
      </c>
      <c r="D113" s="460" t="str">
        <f ca="1">IF(ROWS($1:102)&gt;COUNT(Dong2),"",OFFSET(TH!F$1,SMALL(Dong2,ROWS($1:102)),))</f>
        <v/>
      </c>
      <c r="E113" s="218" t="str">
        <f ca="1">IF(ROWS($1:102)&gt;COUNT(Dong2),"",IF(OFFSET(TH!M$1,SMALL(Dong2,ROWS($1:102)),)=$I$6,OFFSET(TH!L$1,SMALL(Dong2,ROWS($1:102)),),OFFSET(TH!M$1,SMALL(Dong2,ROWS($1:102)),)))</f>
        <v/>
      </c>
      <c r="F113" s="219" t="str">
        <f ca="1">IF(ROWS($1:102)&gt;COUNT(Dong2),"",IF(OFFSET(TH!L$1,SMALL(Dong2,ROWS($1:102)),)=$I$6,IF($I$6="1121",OFFSET(TH!K$1,SMALL(Dong2,ROWS($1:102)),),OFFSET(TH!I$1,SMALL(Dong2,ROWS($1:102)),)),0))</f>
        <v/>
      </c>
      <c r="G113" s="219" t="str">
        <f ca="1">IF(ROWS($1:102)&gt;COUNT(Dong2),"",IF(OFFSET(TH!M$1,SMALL(Dong2,ROWS($1:102)),)=$I$6,IF($I$6="1121",OFFSET(TH!K$1,SMALL(Dong2,ROWS($1:102)),),OFFSET(TH!I$1,SMALL(Dong2,ROWS($1:102)),)),0))</f>
        <v/>
      </c>
      <c r="H113" s="220">
        <f ca="1">IF(A113&lt;&gt;"",H112+F113-G113,0)</f>
        <v>0</v>
      </c>
      <c r="I113" s="220"/>
    </row>
    <row r="114" spans="1:11" s="206" customFormat="1" ht="20.25" customHeight="1">
      <c r="A114" s="218" t="str">
        <f ca="1">IF(ROWS($1:103)&gt;COUNT(Dong2),"",OFFSET(TH!C$1,SMALL(Dong2,ROWS($1:103)),))</f>
        <v/>
      </c>
      <c r="B114" s="218" t="str">
        <f ca="1">IF(ROWS($1:103)&gt;COUNT(Dong2),"",OFFSET(TH!D$1,SMALL(Dong2,ROWS($1:103)),))</f>
        <v/>
      </c>
      <c r="C114" s="218" t="str">
        <f ca="1">IF(ROWS($1:103)&gt;COUNT(Dong2),"",OFFSET(TH!E$1,SMALL(Dong2,ROWS($1:103)),))</f>
        <v/>
      </c>
      <c r="D114" s="460" t="str">
        <f ca="1">IF(ROWS($1:103)&gt;COUNT(Dong2),"",OFFSET(TH!F$1,SMALL(Dong2,ROWS($1:103)),))</f>
        <v/>
      </c>
      <c r="E114" s="218" t="str">
        <f ca="1">IF(ROWS($1:103)&gt;COUNT(Dong2),"",IF(OFFSET(TH!M$1,SMALL(Dong2,ROWS($1:103)),)=$I$6,OFFSET(TH!L$1,SMALL(Dong2,ROWS($1:103)),),OFFSET(TH!M$1,SMALL(Dong2,ROWS($1:103)),)))</f>
        <v/>
      </c>
      <c r="F114" s="219" t="str">
        <f ca="1">IF(ROWS($1:103)&gt;COUNT(Dong2),"",IF(OFFSET(TH!L$1,SMALL(Dong2,ROWS($1:103)),)=$I$6,IF($I$6="1121",OFFSET(TH!K$1,SMALL(Dong2,ROWS($1:103)),),OFFSET(TH!I$1,SMALL(Dong2,ROWS($1:103)),)),0))</f>
        <v/>
      </c>
      <c r="G114" s="219" t="str">
        <f ca="1">IF(ROWS($1:103)&gt;COUNT(Dong2),"",IF(OFFSET(TH!M$1,SMALL(Dong2,ROWS($1:103)),)=$I$6,IF($I$6="1121",OFFSET(TH!K$1,SMALL(Dong2,ROWS($1:103)),),OFFSET(TH!I$1,SMALL(Dong2,ROWS($1:103)),)),0))</f>
        <v/>
      </c>
      <c r="H114" s="220">
        <f ca="1">IF(A114&lt;&gt;"",H113+F114-G114,0)</f>
        <v>0</v>
      </c>
      <c r="I114" s="220"/>
    </row>
    <row r="115" spans="1:11" s="206" customFormat="1" ht="20.25" customHeight="1">
      <c r="A115" s="218" t="str">
        <f ca="1">IF(ROWS($1:104)&gt;COUNT(Dong2),"",OFFSET(TH!C$1,SMALL(Dong2,ROWS($1:104)),))</f>
        <v/>
      </c>
      <c r="B115" s="218" t="str">
        <f ca="1">IF(ROWS($1:104)&gt;COUNT(Dong2),"",OFFSET(TH!D$1,SMALL(Dong2,ROWS($1:104)),))</f>
        <v/>
      </c>
      <c r="C115" s="218" t="str">
        <f ca="1">IF(ROWS($1:104)&gt;COUNT(Dong2),"",OFFSET(TH!E$1,SMALL(Dong2,ROWS($1:104)),))</f>
        <v/>
      </c>
      <c r="D115" s="460" t="str">
        <f ca="1">IF(ROWS($1:104)&gt;COUNT(Dong2),"",OFFSET(TH!F$1,SMALL(Dong2,ROWS($1:104)),))</f>
        <v/>
      </c>
      <c r="E115" s="218" t="str">
        <f ca="1">IF(ROWS($1:104)&gt;COUNT(Dong2),"",IF(OFFSET(TH!M$1,SMALL(Dong2,ROWS($1:104)),)=$I$6,OFFSET(TH!L$1,SMALL(Dong2,ROWS($1:104)),),OFFSET(TH!M$1,SMALL(Dong2,ROWS($1:104)),)))</f>
        <v/>
      </c>
      <c r="F115" s="219" t="str">
        <f ca="1">IF(ROWS($1:104)&gt;COUNT(Dong2),"",IF(OFFSET(TH!L$1,SMALL(Dong2,ROWS($1:104)),)=$I$6,IF($I$6="1121",OFFSET(TH!K$1,SMALL(Dong2,ROWS($1:104)),),OFFSET(TH!I$1,SMALL(Dong2,ROWS($1:104)),)),0))</f>
        <v/>
      </c>
      <c r="G115" s="219" t="str">
        <f ca="1">IF(ROWS($1:104)&gt;COUNT(Dong2),"",IF(OFFSET(TH!M$1,SMALL(Dong2,ROWS($1:104)),)=$I$6,IF($I$6="1121",OFFSET(TH!K$1,SMALL(Dong2,ROWS($1:104)),),OFFSET(TH!I$1,SMALL(Dong2,ROWS($1:104)),)),0))</f>
        <v/>
      </c>
      <c r="H115" s="220">
        <f ca="1">IF(A115&lt;&gt;"",H114+F115-G115,0)</f>
        <v>0</v>
      </c>
      <c r="I115" s="220"/>
    </row>
    <row r="116" spans="1:11" s="206" customFormat="1" ht="20.25" customHeight="1">
      <c r="A116" s="218" t="str">
        <f ca="1">IF(ROWS($1:105)&gt;COUNT(Dong2),"",OFFSET(TH!C$1,SMALL(Dong2,ROWS($1:105)),))</f>
        <v/>
      </c>
      <c r="B116" s="218" t="str">
        <f ca="1">IF(ROWS($1:105)&gt;COUNT(Dong2),"",OFFSET(TH!D$1,SMALL(Dong2,ROWS($1:105)),))</f>
        <v/>
      </c>
      <c r="C116" s="218" t="str">
        <f ca="1">IF(ROWS($1:105)&gt;COUNT(Dong2),"",OFFSET(TH!E$1,SMALL(Dong2,ROWS($1:105)),))</f>
        <v/>
      </c>
      <c r="D116" s="460" t="str">
        <f ca="1">IF(ROWS($1:105)&gt;COUNT(Dong2),"",OFFSET(TH!F$1,SMALL(Dong2,ROWS($1:105)),))</f>
        <v/>
      </c>
      <c r="E116" s="218" t="str">
        <f ca="1">IF(ROWS($1:105)&gt;COUNT(Dong2),"",IF(OFFSET(TH!M$1,SMALL(Dong2,ROWS($1:105)),)=$I$6,OFFSET(TH!L$1,SMALL(Dong2,ROWS($1:105)),),OFFSET(TH!M$1,SMALL(Dong2,ROWS($1:105)),)))</f>
        <v/>
      </c>
      <c r="F116" s="219" t="str">
        <f ca="1">IF(ROWS($1:105)&gt;COUNT(Dong2),"",IF(OFFSET(TH!L$1,SMALL(Dong2,ROWS($1:105)),)=$I$6,IF($I$6="1121",OFFSET(TH!K$1,SMALL(Dong2,ROWS($1:105)),),OFFSET(TH!I$1,SMALL(Dong2,ROWS($1:105)),)),0))</f>
        <v/>
      </c>
      <c r="G116" s="219" t="str">
        <f ca="1">IF(ROWS($1:105)&gt;COUNT(Dong2),"",IF(OFFSET(TH!M$1,SMALL(Dong2,ROWS($1:105)),)=$I$6,IF($I$6="1121",OFFSET(TH!K$1,SMALL(Dong2,ROWS($1:105)),),OFFSET(TH!I$1,SMALL(Dong2,ROWS($1:105)),)),0))</f>
        <v/>
      </c>
      <c r="H116" s="220">
        <f ca="1">IF(A116&lt;&gt;"",H115+F116-G116,0)</f>
        <v>0</v>
      </c>
      <c r="I116" s="220"/>
    </row>
    <row r="117" spans="1:11" s="206" customFormat="1" ht="20.25" customHeight="1">
      <c r="A117" s="218" t="str">
        <f ca="1">IF(ROWS($1:106)&gt;COUNT(Dong2),"",OFFSET(TH!C$1,SMALL(Dong2,ROWS($1:106)),))</f>
        <v/>
      </c>
      <c r="B117" s="218" t="str">
        <f ca="1">IF(ROWS($1:106)&gt;COUNT(Dong2),"",OFFSET(TH!D$1,SMALL(Dong2,ROWS($1:106)),))</f>
        <v/>
      </c>
      <c r="C117" s="218" t="str">
        <f ca="1">IF(ROWS($1:106)&gt;COUNT(Dong2),"",OFFSET(TH!E$1,SMALL(Dong2,ROWS($1:106)),))</f>
        <v/>
      </c>
      <c r="D117" s="460" t="str">
        <f ca="1">IF(ROWS($1:106)&gt;COUNT(Dong2),"",OFFSET(TH!F$1,SMALL(Dong2,ROWS($1:106)),))</f>
        <v/>
      </c>
      <c r="E117" s="218" t="str">
        <f ca="1">IF(ROWS($1:106)&gt;COUNT(Dong2),"",IF(OFFSET(TH!M$1,SMALL(Dong2,ROWS($1:106)),)=$I$6,OFFSET(TH!L$1,SMALL(Dong2,ROWS($1:106)),),OFFSET(TH!M$1,SMALL(Dong2,ROWS($1:106)),)))</f>
        <v/>
      </c>
      <c r="F117" s="219" t="str">
        <f ca="1">IF(ROWS($1:106)&gt;COUNT(Dong2),"",IF(OFFSET(TH!L$1,SMALL(Dong2,ROWS($1:106)),)=$I$6,IF($I$6="1121",OFFSET(TH!K$1,SMALL(Dong2,ROWS($1:106)),),OFFSET(TH!I$1,SMALL(Dong2,ROWS($1:106)),)),0))</f>
        <v/>
      </c>
      <c r="G117" s="219" t="str">
        <f ca="1">IF(ROWS($1:106)&gt;COUNT(Dong2),"",IF(OFFSET(TH!M$1,SMALL(Dong2,ROWS($1:106)),)=$I$6,IF($I$6="1121",OFFSET(TH!K$1,SMALL(Dong2,ROWS($1:106)),),OFFSET(TH!I$1,SMALL(Dong2,ROWS($1:106)),)),0))</f>
        <v/>
      </c>
      <c r="H117" s="220">
        <f ca="1">IF(A117&lt;&gt;"",H116+F117-G117,0)</f>
        <v>0</v>
      </c>
      <c r="I117" s="220"/>
    </row>
    <row r="118" spans="1:11" s="206" customFormat="1" ht="20.25" customHeight="1">
      <c r="A118" s="218" t="str">
        <f ca="1">IF(ROWS($1:107)&gt;COUNT(Dong2),"",OFFSET(TH!C$1,SMALL(Dong2,ROWS($1:107)),))</f>
        <v/>
      </c>
      <c r="B118" s="218" t="str">
        <f ca="1">IF(ROWS($1:107)&gt;COUNT(Dong2),"",OFFSET(TH!D$1,SMALL(Dong2,ROWS($1:107)),))</f>
        <v/>
      </c>
      <c r="C118" s="218" t="str">
        <f ca="1">IF(ROWS($1:107)&gt;COUNT(Dong2),"",OFFSET(TH!E$1,SMALL(Dong2,ROWS($1:107)),))</f>
        <v/>
      </c>
      <c r="D118" s="460" t="str">
        <f ca="1">IF(ROWS($1:107)&gt;COUNT(Dong2),"",OFFSET(TH!F$1,SMALL(Dong2,ROWS($1:107)),))</f>
        <v/>
      </c>
      <c r="E118" s="218" t="str">
        <f ca="1">IF(ROWS($1:107)&gt;COUNT(Dong2),"",IF(OFFSET(TH!M$1,SMALL(Dong2,ROWS($1:107)),)=$I$6,OFFSET(TH!L$1,SMALL(Dong2,ROWS($1:107)),),OFFSET(TH!M$1,SMALL(Dong2,ROWS($1:107)),)))</f>
        <v/>
      </c>
      <c r="F118" s="219" t="str">
        <f ca="1">IF(ROWS($1:107)&gt;COUNT(Dong2),"",IF(OFFSET(TH!L$1,SMALL(Dong2,ROWS($1:107)),)=$I$6,IF($I$6="1121",OFFSET(TH!K$1,SMALL(Dong2,ROWS($1:107)),),OFFSET(TH!I$1,SMALL(Dong2,ROWS($1:107)),)),0))</f>
        <v/>
      </c>
      <c r="G118" s="219" t="str">
        <f ca="1">IF(ROWS($1:107)&gt;COUNT(Dong2),"",IF(OFFSET(TH!M$1,SMALL(Dong2,ROWS($1:107)),)=$I$6,IF($I$6="1121",OFFSET(TH!K$1,SMALL(Dong2,ROWS($1:107)),),OFFSET(TH!I$1,SMALL(Dong2,ROWS($1:107)),)),0))</f>
        <v/>
      </c>
      <c r="H118" s="220">
        <f ca="1">IF(A118&lt;&gt;"",H117+F118-G118,0)</f>
        <v>0</v>
      </c>
      <c r="I118" s="220"/>
    </row>
    <row r="119" spans="1:11" s="206" customFormat="1" ht="20.25" customHeight="1">
      <c r="A119" s="218" t="str">
        <f ca="1">IF(ROWS($1:108)&gt;COUNT(Dong2),"",OFFSET(TH!C$1,SMALL(Dong2,ROWS($1:108)),))</f>
        <v/>
      </c>
      <c r="B119" s="218" t="str">
        <f ca="1">IF(ROWS($1:108)&gt;COUNT(Dong2),"",OFFSET(TH!D$1,SMALL(Dong2,ROWS($1:108)),))</f>
        <v/>
      </c>
      <c r="C119" s="218" t="str">
        <f ca="1">IF(ROWS($1:108)&gt;COUNT(Dong2),"",OFFSET(TH!E$1,SMALL(Dong2,ROWS($1:108)),))</f>
        <v/>
      </c>
      <c r="D119" s="460" t="str">
        <f ca="1">IF(ROWS($1:108)&gt;COUNT(Dong2),"",OFFSET(TH!F$1,SMALL(Dong2,ROWS($1:108)),))</f>
        <v/>
      </c>
      <c r="E119" s="218" t="str">
        <f ca="1">IF(ROWS($1:108)&gt;COUNT(Dong2),"",IF(OFFSET(TH!M$1,SMALL(Dong2,ROWS($1:108)),)=$I$6,OFFSET(TH!L$1,SMALL(Dong2,ROWS($1:108)),),OFFSET(TH!M$1,SMALL(Dong2,ROWS($1:108)),)))</f>
        <v/>
      </c>
      <c r="F119" s="219" t="str">
        <f ca="1">IF(ROWS($1:108)&gt;COUNT(Dong2),"",IF(OFFSET(TH!L$1,SMALL(Dong2,ROWS($1:108)),)=$I$6,IF($I$6="1121",OFFSET(TH!K$1,SMALL(Dong2,ROWS($1:108)),),OFFSET(TH!I$1,SMALL(Dong2,ROWS($1:108)),)),0))</f>
        <v/>
      </c>
      <c r="G119" s="219" t="str">
        <f ca="1">IF(ROWS($1:108)&gt;COUNT(Dong2),"",IF(OFFSET(TH!M$1,SMALL(Dong2,ROWS($1:108)),)=$I$6,IF($I$6="1121",OFFSET(TH!K$1,SMALL(Dong2,ROWS($1:108)),),OFFSET(TH!I$1,SMALL(Dong2,ROWS($1:108)),)),0))</f>
        <v/>
      </c>
      <c r="H119" s="220">
        <f ca="1">IF(A119&lt;&gt;"",H118+F119-G119,0)</f>
        <v>0</v>
      </c>
      <c r="I119" s="220"/>
    </row>
    <row r="120" spans="1:11" s="206" customFormat="1" ht="20.25" customHeight="1">
      <c r="A120" s="218" t="str">
        <f ca="1">IF(ROWS($1:109)&gt;COUNT(Dong2),"",OFFSET(TH!C$1,SMALL(Dong2,ROWS($1:109)),))</f>
        <v/>
      </c>
      <c r="B120" s="218" t="str">
        <f ca="1">IF(ROWS($1:109)&gt;COUNT(Dong2),"",OFFSET(TH!D$1,SMALL(Dong2,ROWS($1:109)),))</f>
        <v/>
      </c>
      <c r="C120" s="218" t="str">
        <f ca="1">IF(ROWS($1:109)&gt;COUNT(Dong2),"",OFFSET(TH!E$1,SMALL(Dong2,ROWS($1:109)),))</f>
        <v/>
      </c>
      <c r="D120" s="460" t="str">
        <f ca="1">IF(ROWS($1:109)&gt;COUNT(Dong2),"",OFFSET(TH!F$1,SMALL(Dong2,ROWS($1:109)),))</f>
        <v/>
      </c>
      <c r="E120" s="218" t="str">
        <f ca="1">IF(ROWS($1:109)&gt;COUNT(Dong2),"",IF(OFFSET(TH!M$1,SMALL(Dong2,ROWS($1:109)),)=$I$6,OFFSET(TH!L$1,SMALL(Dong2,ROWS($1:109)),),OFFSET(TH!M$1,SMALL(Dong2,ROWS($1:109)),)))</f>
        <v/>
      </c>
      <c r="F120" s="219" t="str">
        <f ca="1">IF(ROWS($1:109)&gt;COUNT(Dong2),"",IF(OFFSET(TH!L$1,SMALL(Dong2,ROWS($1:109)),)=$I$6,IF($I$6="1121",OFFSET(TH!K$1,SMALL(Dong2,ROWS($1:109)),),OFFSET(TH!I$1,SMALL(Dong2,ROWS($1:109)),)),0))</f>
        <v/>
      </c>
      <c r="G120" s="219" t="str">
        <f ca="1">IF(ROWS($1:109)&gt;COUNT(Dong2),"",IF(OFFSET(TH!M$1,SMALL(Dong2,ROWS($1:109)),)=$I$6,IF($I$6="1121",OFFSET(TH!K$1,SMALL(Dong2,ROWS($1:109)),),OFFSET(TH!I$1,SMALL(Dong2,ROWS($1:109)),)),0))</f>
        <v/>
      </c>
      <c r="H120" s="220">
        <f ca="1">IF(A120&lt;&gt;"",H119+F120-G120,0)</f>
        <v>0</v>
      </c>
      <c r="I120" s="220"/>
    </row>
    <row r="121" spans="1:11" s="206" customFormat="1" ht="20.25" customHeight="1">
      <c r="A121" s="218"/>
      <c r="B121" s="218"/>
      <c r="C121" s="218"/>
      <c r="D121" s="460"/>
      <c r="E121" s="218"/>
      <c r="F121" s="219"/>
      <c r="G121" s="219"/>
      <c r="H121" s="220"/>
      <c r="I121" s="220"/>
    </row>
    <row r="122" spans="1:11" s="217" customFormat="1" ht="20.25" customHeight="1">
      <c r="A122" s="221"/>
      <c r="B122" s="222"/>
      <c r="C122" s="221"/>
      <c r="D122" s="215" t="s">
        <v>242</v>
      </c>
      <c r="E122" s="223"/>
      <c r="F122" s="224">
        <f ca="1">SUM(F12:F121)</f>
        <v>1356168819</v>
      </c>
      <c r="G122" s="224">
        <f ca="1">SUM(G12:G121)</f>
        <v>3048970907</v>
      </c>
      <c r="H122" s="224">
        <f ca="1">H11+F122-G122</f>
        <v>1972604</v>
      </c>
      <c r="I122" s="223"/>
    </row>
    <row r="123" spans="1:11" s="217" customFormat="1" ht="20.25" customHeight="1">
      <c r="A123" s="221"/>
      <c r="B123" s="222"/>
      <c r="C123" s="221"/>
      <c r="D123" s="215" t="s">
        <v>13</v>
      </c>
      <c r="E123" s="223"/>
      <c r="F123" s="215"/>
      <c r="G123" s="215"/>
      <c r="H123" s="224">
        <f ca="1">H122</f>
        <v>1972604</v>
      </c>
      <c r="I123" s="223"/>
    </row>
    <row r="124" spans="1:11" s="217" customFormat="1" ht="22.5" customHeight="1">
      <c r="A124" s="498" t="s">
        <v>346</v>
      </c>
      <c r="B124" s="225"/>
      <c r="F124" s="226"/>
      <c r="I124" s="227"/>
    </row>
    <row r="125" spans="1:11" s="217" customFormat="1" ht="12.75">
      <c r="A125" s="269" t="str">
        <f ca="1">"- Ngày mở sổ: "&amp;DAY($A$12)&amp;"/"&amp;MONTH($A$12)&amp;"/ 2015"</f>
        <v>- Ngày mở sổ: 5/1/ 2015</v>
      </c>
      <c r="B125" s="228"/>
      <c r="F125" s="226"/>
      <c r="I125" s="227"/>
    </row>
    <row r="126" spans="1:11" s="217" customFormat="1" ht="12.75">
      <c r="A126" s="229"/>
      <c r="B126" s="230"/>
      <c r="C126" s="231"/>
      <c r="F126" s="226"/>
      <c r="G126" s="366" t="str">
        <f>"Ngày "&amp;IF(OR($N$9=3,$N$9=12),"31","30")&amp;" tháng "&amp;$N$9&amp;"  năm  2015 "</f>
        <v xml:space="preserve">Ngày 31 tháng 3  năm  2015 </v>
      </c>
    </row>
    <row r="127" spans="1:11" s="217" customFormat="1" ht="17.25" customHeight="1">
      <c r="B127" s="232" t="s">
        <v>14</v>
      </c>
      <c r="D127" s="232" t="s">
        <v>15</v>
      </c>
      <c r="F127" s="233"/>
      <c r="G127" s="439" t="s">
        <v>210</v>
      </c>
      <c r="H127" s="461"/>
      <c r="I127" s="461"/>
      <c r="J127" s="234"/>
      <c r="K127" s="229"/>
    </row>
    <row r="128" spans="1:11" s="217" customFormat="1" ht="12.75">
      <c r="B128" s="440" t="s">
        <v>16</v>
      </c>
      <c r="D128" s="235" t="s">
        <v>16</v>
      </c>
      <c r="F128" s="236"/>
      <c r="G128" s="441" t="s">
        <v>245</v>
      </c>
      <c r="K128" s="237"/>
    </row>
    <row r="135" spans="2:7">
      <c r="B135" s="449" t="s">
        <v>341</v>
      </c>
      <c r="G135" s="462" t="s">
        <v>187</v>
      </c>
    </row>
  </sheetData>
  <autoFilter ref="A10:K125"/>
  <mergeCells count="10">
    <mergeCell ref="M8:N8"/>
    <mergeCell ref="A4:I4"/>
    <mergeCell ref="A5:I5"/>
    <mergeCell ref="A8:A9"/>
    <mergeCell ref="B8:C8"/>
    <mergeCell ref="D8:D9"/>
    <mergeCell ref="E8:E9"/>
    <mergeCell ref="F8:H8"/>
    <mergeCell ref="I8:I9"/>
    <mergeCell ref="E6:G6"/>
  </mergeCells>
  <dataValidations count="2">
    <dataValidation type="list" allowBlank="1" showInputMessage="1" showErrorMessage="1" sqref="K9">
      <formula1>"Quý I, Quý II, Quý III, Quý IV"</formula1>
    </dataValidation>
    <dataValidation type="list" allowBlank="1" showInputMessage="1" showErrorMessage="1" sqref="H6">
      <formula1>"VNĐ,USD"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J74"/>
  <sheetViews>
    <sheetView topLeftCell="A8" workbookViewId="0">
      <pane ySplit="4" topLeftCell="A34" activePane="bottomLeft" state="frozen"/>
      <selection activeCell="A8" sqref="A8"/>
      <selection pane="bottomLeft" activeCell="A66" sqref="A66:XFD128"/>
    </sheetView>
  </sheetViews>
  <sheetFormatPr defaultRowHeight="15"/>
  <cols>
    <col min="1" max="1" width="11.7109375" style="4" customWidth="1"/>
    <col min="2" max="2" width="13.85546875" style="246" customWidth="1"/>
    <col min="3" max="3" width="48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45" customFormat="1" ht="15.75" customHeight="1">
      <c r="A1" s="195" t="s">
        <v>217</v>
      </c>
      <c r="D1" s="609" t="s">
        <v>258</v>
      </c>
      <c r="E1" s="609"/>
      <c r="G1" s="2"/>
      <c r="I1" s="2"/>
    </row>
    <row r="2" spans="1:10" s="245" customFormat="1" ht="15.75" customHeight="1">
      <c r="A2" s="140" t="s">
        <v>218</v>
      </c>
      <c r="D2" s="610" t="s">
        <v>259</v>
      </c>
      <c r="E2" s="610"/>
      <c r="G2" s="17"/>
      <c r="I2" s="17"/>
    </row>
    <row r="3" spans="1:10" s="245" customFormat="1">
      <c r="D3" s="610" t="s">
        <v>260</v>
      </c>
      <c r="E3" s="610"/>
      <c r="F3" s="17"/>
      <c r="G3" s="17"/>
      <c r="I3" s="17"/>
    </row>
    <row r="4" spans="1:10" ht="8.25" customHeight="1"/>
    <row r="5" spans="1:10" ht="23.25" customHeight="1">
      <c r="A5" s="608" t="s">
        <v>261</v>
      </c>
      <c r="B5" s="608"/>
      <c r="C5" s="608"/>
      <c r="D5" s="608"/>
      <c r="E5" s="608"/>
    </row>
    <row r="6" spans="1:10" ht="18" customHeight="1">
      <c r="A6" s="611" t="str">
        <f>$G$9&amp;"  năm  2015 "</f>
        <v xml:space="preserve">Quý I  năm  2015 </v>
      </c>
      <c r="B6" s="611"/>
      <c r="C6" s="611"/>
      <c r="D6" s="611"/>
      <c r="E6" s="611"/>
    </row>
    <row r="7" spans="1:10" ht="10.5" customHeight="1"/>
    <row r="8" spans="1:10" s="247" customFormat="1" ht="20.25" customHeight="1" thickBot="1">
      <c r="A8" s="612" t="s">
        <v>1</v>
      </c>
      <c r="B8" s="612"/>
      <c r="C8" s="613" t="s">
        <v>0</v>
      </c>
      <c r="D8" s="613" t="s">
        <v>262</v>
      </c>
      <c r="E8" s="613" t="s">
        <v>263</v>
      </c>
      <c r="G8" s="196"/>
      <c r="H8" s="168"/>
      <c r="I8" s="581" t="s">
        <v>246</v>
      </c>
      <c r="J8" s="581"/>
    </row>
    <row r="9" spans="1:10" s="499" customFormat="1" ht="33" customHeight="1" thickBot="1">
      <c r="A9" s="442" t="s">
        <v>20</v>
      </c>
      <c r="B9" s="442" t="s">
        <v>39</v>
      </c>
      <c r="C9" s="613"/>
      <c r="D9" s="613"/>
      <c r="E9" s="613"/>
      <c r="G9" s="500" t="s">
        <v>364</v>
      </c>
      <c r="H9" s="501"/>
      <c r="I9" s="502">
        <f>IF(G9="Quý I",1,IF(G9="Quý II",4,IF(G9="Quý III",7,IF(G9="Quý IV",10,""))))</f>
        <v>1</v>
      </c>
      <c r="J9" s="503">
        <f>IF(G9="Quý I",3,IF(G9="Quý II",6,IF(G9="Quý III",9,IF(G9="Quý IV",12,""))))</f>
        <v>3</v>
      </c>
    </row>
    <row r="10" spans="1:10" s="251" customFormat="1" ht="11.25" customHeight="1">
      <c r="A10" s="248" t="s">
        <v>2</v>
      </c>
      <c r="B10" s="249" t="s">
        <v>3</v>
      </c>
      <c r="C10" s="249" t="s">
        <v>4</v>
      </c>
      <c r="D10" s="250" t="s">
        <v>264</v>
      </c>
      <c r="E10" s="250" t="s">
        <v>265</v>
      </c>
    </row>
    <row r="11" spans="1:10" s="251" customFormat="1" ht="18" customHeight="1">
      <c r="A11" s="252"/>
      <c r="B11" s="253"/>
      <c r="C11" s="254" t="s">
        <v>266</v>
      </c>
      <c r="D11" s="255">
        <f>IF($L$9="All",CDPS!$C$15,CDPS!$C$15+SUMIF(_N133,"x",TH)-SUMIF(_C133,"x",TH))</f>
        <v>452614594</v>
      </c>
      <c r="E11" s="255"/>
    </row>
    <row r="12" spans="1:10" s="251" customFormat="1" ht="18" customHeight="1">
      <c r="A12" s="256"/>
      <c r="B12" s="257"/>
      <c r="C12" s="258" t="s">
        <v>267</v>
      </c>
      <c r="D12" s="259"/>
      <c r="E12" s="259"/>
    </row>
    <row r="13" spans="1:10" ht="18" customHeight="1">
      <c r="A13" s="271" t="str">
        <f ca="1">IF(ROWS($1:1)&gt;COUNT(Dong3),"",OFFSET(TH!D$1,SMALL(Dong3,ROWS($1:1)),))</f>
        <v>CTGS</v>
      </c>
      <c r="B13" s="260">
        <f ca="1">IF(ROWS($1:1)&gt;COUNT(Dong3),"",OFFSET(TH!E$1,SMALL(Dong3,ROWS($1:1)),))</f>
        <v>42370</v>
      </c>
      <c r="C13" s="270" t="str">
        <f ca="1">IF(ROWS($1:1)&gt;COUNT(Dong3),"",OFFSET(TH!F$1,SMALL(Dong3,ROWS($1:1)),))</f>
        <v>VAT Gas</v>
      </c>
      <c r="D13" s="272">
        <f ca="1">IF(ROWS($1:1)&gt;COUNT(Dong3),"",OFFSET(TH!K$1,SMALL(Dong3,ROWS($1:1)),))</f>
        <v>1049088</v>
      </c>
      <c r="E13" s="261"/>
    </row>
    <row r="14" spans="1:10" ht="18" customHeight="1">
      <c r="A14" s="271" t="str">
        <f ca="1">IF(ROWS($1:2)&gt;COUNT(Dong3),"",OFFSET(TH!D$1,SMALL(Dong3,ROWS($1:2)),))</f>
        <v>C01</v>
      </c>
      <c r="B14" s="260">
        <f ca="1">IF(ROWS($1:2)&gt;COUNT(Dong3),"",OFFSET(TH!E$1,SMALL(Dong3,ROWS($1:2)),))</f>
        <v>42371</v>
      </c>
      <c r="C14" s="270" t="str">
        <f ca="1">IF(ROWS($1:2)&gt;COUNT(Dong3),"",OFFSET(TH!F$1,SMALL(Dong3,ROWS($1:2)),))</f>
        <v>VAT Bàn Inox 80x230</v>
      </c>
      <c r="D14" s="272">
        <f ca="1">IF(ROWS($1:2)&gt;COUNT(Dong3),"",OFFSET(TH!K$1,SMALL(Dong3,ROWS($1:2)),))</f>
        <v>450000</v>
      </c>
      <c r="E14" s="261"/>
    </row>
    <row r="15" spans="1:10" ht="18" customHeight="1">
      <c r="A15" s="271" t="str">
        <f ca="1">IF(ROWS($1:3)&gt;COUNT(Dong3),"",OFFSET(TH!D$1,SMALL(Dong3,ROWS($1:3)),))</f>
        <v>C02</v>
      </c>
      <c r="B15" s="260">
        <f ca="1">IF(ROWS($1:3)&gt;COUNT(Dong3),"",OFFSET(TH!E$1,SMALL(Dong3,ROWS($1:3)),))</f>
        <v>42373</v>
      </c>
      <c r="C15" s="270" t="str">
        <f ca="1">IF(ROWS($1:3)&gt;COUNT(Dong3),"",OFFSET(TH!F$1,SMALL(Dong3,ROWS($1:3)),))</f>
        <v>VAT Bàn Inox 80x230</v>
      </c>
      <c r="D15" s="272">
        <f ca="1">IF(ROWS($1:3)&gt;COUNT(Dong3),"",OFFSET(TH!K$1,SMALL(Dong3,ROWS($1:3)),))</f>
        <v>1800000</v>
      </c>
      <c r="E15" s="261"/>
    </row>
    <row r="16" spans="1:10" ht="18" customHeight="1">
      <c r="A16" s="271" t="str">
        <f ca="1">IF(ROWS($1:4)&gt;COUNT(Dong3),"",OFFSET(TH!D$1,SMALL(Dong3,ROWS($1:4)),))</f>
        <v>GBN</v>
      </c>
      <c r="B16" s="260">
        <f ca="1">IF(ROWS($1:4)&gt;COUNT(Dong3),"",OFFSET(TH!E$1,SMALL(Dong3,ROWS($1:4)),))</f>
        <v>42374</v>
      </c>
      <c r="C16" s="270" t="str">
        <f ca="1">IF(ROWS($1:4)&gt;COUNT(Dong3),"",OFFSET(TH!F$1,SMALL(Dong3,ROWS($1:4)),))</f>
        <v xml:space="preserve">VAT Phí chuyển tiền </v>
      </c>
      <c r="D16" s="272">
        <f ca="1">IF(ROWS($1:4)&gt;COUNT(Dong3),"",OFFSET(TH!K$1,SMALL(Dong3,ROWS($1:4)),))</f>
        <v>15000</v>
      </c>
      <c r="E16" s="261"/>
    </row>
    <row r="17" spans="1:5" ht="18" customHeight="1">
      <c r="A17" s="271" t="str">
        <f ca="1">IF(ROWS($1:5)&gt;COUNT(Dong3),"",OFFSET(TH!D$1,SMALL(Dong3,ROWS($1:5)),))</f>
        <v>C03</v>
      </c>
      <c r="B17" s="260">
        <f ca="1">IF(ROWS($1:5)&gt;COUNT(Dong3),"",OFFSET(TH!E$1,SMALL(Dong3,ROWS($1:5)),))</f>
        <v>42374</v>
      </c>
      <c r="C17" s="270" t="str">
        <f ca="1">IF(ROWS($1:5)&gt;COUNT(Dong3),"",OFFSET(TH!F$1,SMALL(Dong3,ROWS($1:5)),))</f>
        <v>VAT La bàn, que hàn</v>
      </c>
      <c r="D17" s="272">
        <f ca="1">IF(ROWS($1:5)&gt;COUNT(Dong3),"",OFFSET(TH!K$1,SMALL(Dong3,ROWS($1:5)),))</f>
        <v>165359</v>
      </c>
      <c r="E17" s="261"/>
    </row>
    <row r="18" spans="1:5" ht="18" customHeight="1">
      <c r="A18" s="271" t="str">
        <f ca="1">IF(ROWS($1:6)&gt;COUNT(Dong3),"",OFFSET(TH!D$1,SMALL(Dong3,ROWS($1:6)),))</f>
        <v>CTGS</v>
      </c>
      <c r="B18" s="260">
        <f ca="1">IF(ROWS($1:6)&gt;COUNT(Dong3),"",OFFSET(TH!E$1,SMALL(Dong3,ROWS($1:6)),))</f>
        <v>42374</v>
      </c>
      <c r="C18" s="270" t="str">
        <f ca="1">IF(ROWS($1:6)&gt;COUNT(Dong3),"",OFFSET(TH!F$1,SMALL(Dong3,ROWS($1:6)),))</f>
        <v>VAT Chi phí nhân công, máy</v>
      </c>
      <c r="D18" s="272">
        <f ca="1">IF(ROWS($1:6)&gt;COUNT(Dong3),"",OFFSET(TH!K$1,SMALL(Dong3,ROWS($1:6)),))</f>
        <v>80909091</v>
      </c>
      <c r="E18" s="261"/>
    </row>
    <row r="19" spans="1:5" ht="18" customHeight="1">
      <c r="A19" s="271" t="str">
        <f ca="1">IF(ROWS($1:7)&gt;COUNT(Dong3),"",OFFSET(TH!D$1,SMALL(Dong3,ROWS($1:7)),))</f>
        <v>GBN</v>
      </c>
      <c r="B19" s="260">
        <f ca="1">IF(ROWS($1:7)&gt;COUNT(Dong3),"",OFFSET(TH!E$1,SMALL(Dong3,ROWS($1:7)),))</f>
        <v>42375</v>
      </c>
      <c r="C19" s="270" t="str">
        <f ca="1">IF(ROWS($1:7)&gt;COUNT(Dong3),"",OFFSET(TH!F$1,SMALL(Dong3,ROWS($1:7)),))</f>
        <v xml:space="preserve">VAT Phí chuyển tiền </v>
      </c>
      <c r="D19" s="272">
        <f ca="1">IF(ROWS($1:7)&gt;COUNT(Dong3),"",OFFSET(TH!K$1,SMALL(Dong3,ROWS($1:7)),))</f>
        <v>15748</v>
      </c>
      <c r="E19" s="261"/>
    </row>
    <row r="20" spans="1:5" ht="18" customHeight="1">
      <c r="A20" s="271" t="str">
        <f ca="1">IF(ROWS($1:8)&gt;COUNT(Dong3),"",OFFSET(TH!D$1,SMALL(Dong3,ROWS($1:8)),))</f>
        <v>CTGS</v>
      </c>
      <c r="B20" s="260">
        <f ca="1">IF(ROWS($1:8)&gt;COUNT(Dong3),"",OFFSET(TH!E$1,SMALL(Dong3,ROWS($1:8)),))</f>
        <v>42375</v>
      </c>
      <c r="C20" s="270" t="str">
        <f ca="1">IF(ROWS($1:8)&gt;COUNT(Dong3),"",OFFSET(TH!F$1,SMALL(Dong3,ROWS($1:8)),))</f>
        <v>VAT Tiển công trình đường dây trung thế</v>
      </c>
      <c r="D20" s="272">
        <f ca="1">IF(ROWS($1:8)&gt;COUNT(Dong3),"",OFFSET(TH!K$1,SMALL(Dong3,ROWS($1:8)),))</f>
        <v>15545455</v>
      </c>
      <c r="E20" s="261"/>
    </row>
    <row r="21" spans="1:5" ht="18" customHeight="1">
      <c r="A21" s="271" t="str">
        <f ca="1">IF(ROWS($1:9)&gt;COUNT(Dong3),"",OFFSET(TH!D$1,SMALL(Dong3,ROWS($1:9)),))</f>
        <v>C04</v>
      </c>
      <c r="B21" s="260">
        <f ca="1">IF(ROWS($1:9)&gt;COUNT(Dong3),"",OFFSET(TH!E$1,SMALL(Dong3,ROWS($1:9)),))</f>
        <v>42379</v>
      </c>
      <c r="C21" s="270" t="str">
        <f ca="1">IF(ROWS($1:9)&gt;COUNT(Dong3),"",OFFSET(TH!F$1,SMALL(Dong3,ROWS($1:9)),))</f>
        <v>VAT Phí dịch vụ bảo vệ T12/2015</v>
      </c>
      <c r="D21" s="272">
        <f ca="1">IF(ROWS($1:9)&gt;COUNT(Dong3),"",OFFSET(TH!K$1,SMALL(Dong3,ROWS($1:9)),))</f>
        <v>681818</v>
      </c>
      <c r="E21" s="261"/>
    </row>
    <row r="22" spans="1:5" ht="18" customHeight="1">
      <c r="A22" s="271" t="str">
        <f ca="1">IF(ROWS($1:10)&gt;COUNT(Dong3),"",OFFSET(TH!D$1,SMALL(Dong3,ROWS($1:10)),))</f>
        <v>C05</v>
      </c>
      <c r="B22" s="260">
        <f ca="1">IF(ROWS($1:10)&gt;COUNT(Dong3),"",OFFSET(TH!E$1,SMALL(Dong3,ROWS($1:10)),))</f>
        <v>42380</v>
      </c>
      <c r="C22" s="270" t="str">
        <f ca="1">IF(ROWS($1:10)&gt;COUNT(Dong3),"",OFFSET(TH!F$1,SMALL(Dong3,ROWS($1:10)),))</f>
        <v>VAT Cước điện thoại + Internet T11/2015</v>
      </c>
      <c r="D22" s="272">
        <f ca="1">IF(ROWS($1:10)&gt;COUNT(Dong3),"",OFFSET(TH!K$1,SMALL(Dong3,ROWS($1:10)),))</f>
        <v>54730</v>
      </c>
      <c r="E22" s="261"/>
    </row>
    <row r="23" spans="1:5" ht="18" customHeight="1">
      <c r="A23" s="271" t="str">
        <f ca="1">IF(ROWS($1:11)&gt;COUNT(Dong3),"",OFFSET(TH!D$1,SMALL(Dong3,ROWS($1:11)),))</f>
        <v>CTGS</v>
      </c>
      <c r="B23" s="260">
        <f ca="1">IF(ROWS($1:11)&gt;COUNT(Dong3),"",OFFSET(TH!E$1,SMALL(Dong3,ROWS($1:11)),))</f>
        <v>42380</v>
      </c>
      <c r="C23" s="270" t="str">
        <f ca="1">IF(ROWS($1:11)&gt;COUNT(Dong3),"",OFFSET(TH!F$1,SMALL(Dong3,ROWS($1:11)),))</f>
        <v>VAT Tiền điện kỳ 1 T1/2016</v>
      </c>
      <c r="D23" s="272">
        <f ca="1">IF(ROWS($1:11)&gt;COUNT(Dong3),"",OFFSET(TH!K$1,SMALL(Dong3,ROWS($1:11)),))</f>
        <v>2828010</v>
      </c>
      <c r="E23" s="261"/>
    </row>
    <row r="24" spans="1:5" ht="18" customHeight="1">
      <c r="A24" s="271" t="str">
        <f ca="1">IF(ROWS($1:12)&gt;COUNT(Dong3),"",OFFSET(TH!D$1,SMALL(Dong3,ROWS($1:12)),))</f>
        <v>CTGS</v>
      </c>
      <c r="B24" s="260">
        <f ca="1">IF(ROWS($1:12)&gt;COUNT(Dong3),"",OFFSET(TH!E$1,SMALL(Dong3,ROWS($1:12)),))</f>
        <v>42395</v>
      </c>
      <c r="C24" s="270" t="str">
        <f ca="1">IF(ROWS($1:12)&gt;COUNT(Dong3),"",OFFSET(TH!F$1,SMALL(Dong3,ROWS($1:12)),))</f>
        <v>VAT Tiền điện kỳ 2 T1/2016</v>
      </c>
      <c r="D24" s="272">
        <f ca="1">IF(ROWS($1:12)&gt;COUNT(Dong3),"",OFFSET(TH!K$1,SMALL(Dong3,ROWS($1:12)),))</f>
        <v>3756290</v>
      </c>
      <c r="E24" s="261"/>
    </row>
    <row r="25" spans="1:5" ht="18" customHeight="1">
      <c r="A25" s="271" t="str">
        <f ca="1">IF(ROWS($1:13)&gt;COUNT(Dong3),"",OFFSET(TH!D$1,SMALL(Dong3,ROWS($1:13)),))</f>
        <v>CTGS</v>
      </c>
      <c r="B25" s="260">
        <f ca="1">IF(ROWS($1:13)&gt;COUNT(Dong3),"",OFFSET(TH!E$1,SMALL(Dong3,ROWS($1:13)),))</f>
        <v>42381</v>
      </c>
      <c r="C25" s="270" t="str">
        <f ca="1">IF(ROWS($1:13)&gt;COUNT(Dong3),"",OFFSET(TH!F$1,SMALL(Dong3,ROWS($1:13)),))</f>
        <v>VAT Lắp đặt hệ thống PCCC</v>
      </c>
      <c r="D25" s="272">
        <f ca="1">IF(ROWS($1:13)&gt;COUNT(Dong3),"",OFFSET(TH!K$1,SMALL(Dong3,ROWS($1:13)),))</f>
        <v>35827273</v>
      </c>
      <c r="E25" s="261"/>
    </row>
    <row r="26" spans="1:5" ht="18" customHeight="1">
      <c r="A26" s="271" t="str">
        <f ca="1">IF(ROWS($1:14)&gt;COUNT(Dong3),"",OFFSET(TH!D$1,SMALL(Dong3,ROWS($1:14)),))</f>
        <v>GBN</v>
      </c>
      <c r="B26" s="260">
        <f ca="1">IF(ROWS($1:14)&gt;COUNT(Dong3),"",OFFSET(TH!E$1,SMALL(Dong3,ROWS($1:14)),))</f>
        <v>42381</v>
      </c>
      <c r="C26" s="270" t="str">
        <f ca="1">IF(ROWS($1:14)&gt;COUNT(Dong3),"",OFFSET(TH!F$1,SMALL(Dong3,ROWS($1:14)),))</f>
        <v xml:space="preserve">VAT Phí chuyển tiền </v>
      </c>
      <c r="D26" s="272">
        <f ca="1">IF(ROWS($1:14)&gt;COUNT(Dong3),"",OFFSET(TH!K$1,SMALL(Dong3,ROWS($1:14)),))</f>
        <v>6000</v>
      </c>
      <c r="E26" s="261"/>
    </row>
    <row r="27" spans="1:5" ht="18" customHeight="1">
      <c r="A27" s="271" t="str">
        <f ca="1">IF(ROWS($1:15)&gt;COUNT(Dong3),"",OFFSET(TH!D$1,SMALL(Dong3,ROWS($1:15)),))</f>
        <v>C06</v>
      </c>
      <c r="B27" s="260">
        <f ca="1">IF(ROWS($1:15)&gt;COUNT(Dong3),"",OFFSET(TH!E$1,SMALL(Dong3,ROWS($1:15)),))</f>
        <v>42381</v>
      </c>
      <c r="C27" s="270" t="str">
        <f ca="1">IF(ROWS($1:15)&gt;COUNT(Dong3),"",OFFSET(TH!F$1,SMALL(Dong3,ROWS($1:15)),))</f>
        <v>VAT Van đạp chân, máng rửa tay</v>
      </c>
      <c r="D27" s="272">
        <f ca="1">IF(ROWS($1:15)&gt;COUNT(Dong3),"",OFFSET(TH!K$1,SMALL(Dong3,ROWS($1:15)),))</f>
        <v>1215000</v>
      </c>
      <c r="E27" s="261"/>
    </row>
    <row r="28" spans="1:5" ht="18" customHeight="1">
      <c r="A28" s="271" t="str">
        <f ca="1">IF(ROWS($1:16)&gt;COUNT(Dong3),"",OFFSET(TH!D$1,SMALL(Dong3,ROWS($1:16)),))</f>
        <v>CTGS</v>
      </c>
      <c r="B28" s="260">
        <f ca="1">IF(ROWS($1:16)&gt;COUNT(Dong3),"",OFFSET(TH!E$1,SMALL(Dong3,ROWS($1:16)),))</f>
        <v>42382</v>
      </c>
      <c r="C28" s="270" t="str">
        <f ca="1">IF(ROWS($1:16)&gt;COUNT(Dong3),"",OFFSET(TH!F$1,SMALL(Dong3,ROWS($1:16)),))</f>
        <v>VAT Lắp đặt thiết bị và vận hành hệ thống xử lý nước thải</v>
      </c>
      <c r="D28" s="272">
        <f ca="1">IF(ROWS($1:16)&gt;COUNT(Dong3),"",OFFSET(TH!K$1,SMALL(Dong3,ROWS($1:16)),))</f>
        <v>38909091</v>
      </c>
      <c r="E28" s="261"/>
    </row>
    <row r="29" spans="1:5" ht="18" customHeight="1">
      <c r="A29" s="271" t="str">
        <f ca="1">IF(ROWS($1:17)&gt;COUNT(Dong3),"",OFFSET(TH!D$1,SMALL(Dong3,ROWS($1:17)),))</f>
        <v>C09</v>
      </c>
      <c r="B29" s="260">
        <f ca="1">IF(ROWS($1:17)&gt;COUNT(Dong3),"",OFFSET(TH!E$1,SMALL(Dong3,ROWS($1:17)),))</f>
        <v>42385</v>
      </c>
      <c r="C29" s="270" t="str">
        <f ca="1">IF(ROWS($1:17)&gt;COUNT(Dong3),"",OFFSET(TH!F$1,SMALL(Dong3,ROWS($1:17)),))</f>
        <v>VAT Bình MT5</v>
      </c>
      <c r="D29" s="272">
        <f ca="1">IF(ROWS($1:17)&gt;COUNT(Dong3),"",OFFSET(TH!K$1,SMALL(Dong3,ROWS($1:17)),))</f>
        <v>1275000</v>
      </c>
      <c r="E29" s="261"/>
    </row>
    <row r="30" spans="1:5" ht="18" customHeight="1">
      <c r="A30" s="271" t="str">
        <f ca="1">IF(ROWS($1:18)&gt;COUNT(Dong3),"",OFFSET(TH!D$1,SMALL(Dong3,ROWS($1:18)),))</f>
        <v>C10</v>
      </c>
      <c r="B30" s="260">
        <f ca="1">IF(ROWS($1:18)&gt;COUNT(Dong3),"",OFFSET(TH!E$1,SMALL(Dong3,ROWS($1:18)),))</f>
        <v>42387</v>
      </c>
      <c r="C30" s="270" t="str">
        <f ca="1">IF(ROWS($1:18)&gt;COUNT(Dong3),"",OFFSET(TH!F$1,SMALL(Dong3,ROWS($1:18)),))</f>
        <v>VAT Bình MFZ35, MFZ8</v>
      </c>
      <c r="D30" s="272">
        <f ca="1">IF(ROWS($1:18)&gt;COUNT(Dong3),"",OFFSET(TH!K$1,SMALL(Dong3,ROWS($1:18)),))</f>
        <v>1660000</v>
      </c>
      <c r="E30" s="261"/>
    </row>
    <row r="31" spans="1:5" ht="18" customHeight="1">
      <c r="A31" s="271" t="str">
        <f ca="1">IF(ROWS($1:19)&gt;COUNT(Dong3),"",OFFSET(TH!D$1,SMALL(Dong3,ROWS($1:19)),))</f>
        <v>C11</v>
      </c>
      <c r="B31" s="260">
        <f ca="1">IF(ROWS($1:19)&gt;COUNT(Dong3),"",OFFSET(TH!E$1,SMALL(Dong3,ROWS($1:19)),))</f>
        <v>42388</v>
      </c>
      <c r="C31" s="270" t="str">
        <f ca="1">IF(ROWS($1:19)&gt;COUNT(Dong3),"",OFFSET(TH!F$1,SMALL(Dong3,ROWS($1:19)),))</f>
        <v>VAT Bình MFZ8, MT5, Nối quy tiêu lệnh, đế bình</v>
      </c>
      <c r="D31" s="272">
        <f ca="1">IF(ROWS($1:19)&gt;COUNT(Dong3),"",OFFSET(TH!K$1,SMALL(Dong3,ROWS($1:19)),))</f>
        <v>1620000</v>
      </c>
      <c r="E31" s="261"/>
    </row>
    <row r="32" spans="1:5" ht="18" customHeight="1">
      <c r="A32" s="271" t="str">
        <f ca="1">IF(ROWS($1:20)&gt;COUNT(Dong3),"",OFFSET(TH!D$1,SMALL(Dong3,ROWS($1:20)),))</f>
        <v>C14</v>
      </c>
      <c r="B32" s="260">
        <f ca="1">IF(ROWS($1:20)&gt;COUNT(Dong3),"",OFFSET(TH!E$1,SMALL(Dong3,ROWS($1:20)),))</f>
        <v>42343</v>
      </c>
      <c r="C32" s="270" t="str">
        <f ca="1">IF(ROWS($1:20)&gt;COUNT(Dong3),"",OFFSET(TH!F$1,SMALL(Dong3,ROWS($1:20)),))</f>
        <v>VAT Thép không gỉ</v>
      </c>
      <c r="D32" s="272">
        <f ca="1">IF(ROWS($1:20)&gt;COUNT(Dong3),"",OFFSET(TH!K$1,SMALL(Dong3,ROWS($1:20)),))</f>
        <v>1380400</v>
      </c>
      <c r="E32" s="261"/>
    </row>
    <row r="33" spans="1:5" ht="18" customHeight="1">
      <c r="A33" s="271" t="str">
        <f ca="1">IF(ROWS($1:21)&gt;COUNT(Dong3),"",OFFSET(TH!D$1,SMALL(Dong3,ROWS($1:21)),))</f>
        <v>C16</v>
      </c>
      <c r="B33" s="260">
        <f ca="1">IF(ROWS($1:21)&gt;COUNT(Dong3),"",OFFSET(TH!E$1,SMALL(Dong3,ROWS($1:21)),))</f>
        <v>42390</v>
      </c>
      <c r="C33" s="270" t="str">
        <f ca="1">IF(ROWS($1:21)&gt;COUNT(Dong3),"",OFFSET(TH!F$1,SMALL(Dong3,ROWS($1:21)),))</f>
        <v>VAT Tiền nước tháng 1/2016</v>
      </c>
      <c r="D33" s="272">
        <f ca="1">IF(ROWS($1:21)&gt;COUNT(Dong3),"",OFFSET(TH!K$1,SMALL(Dong3,ROWS($1:21)),))</f>
        <v>366670</v>
      </c>
      <c r="E33" s="261"/>
    </row>
    <row r="34" spans="1:5" ht="18" customHeight="1">
      <c r="A34" s="271" t="str">
        <f ca="1">IF(ROWS($1:22)&gt;COUNT(Dong3),"",OFFSET(TH!D$1,SMALL(Dong3,ROWS($1:22)),))</f>
        <v>GBN</v>
      </c>
      <c r="B34" s="260">
        <f ca="1">IF(ROWS($1:22)&gt;COUNT(Dong3),"",OFFSET(TH!E$1,SMALL(Dong3,ROWS($1:22)),))</f>
        <v>42399</v>
      </c>
      <c r="C34" s="270" t="str">
        <f ca="1">IF(ROWS($1:22)&gt;COUNT(Dong3),"",OFFSET(TH!F$1,SMALL(Dong3,ROWS($1:22)),))</f>
        <v xml:space="preserve">VAT Phí chuyển tiền </v>
      </c>
      <c r="D34" s="272">
        <f ca="1">IF(ROWS($1:22)&gt;COUNT(Dong3),"",OFFSET(TH!K$1,SMALL(Dong3,ROWS($1:22)),))</f>
        <v>12651</v>
      </c>
      <c r="E34" s="261"/>
    </row>
    <row r="35" spans="1:5" ht="18" customHeight="1">
      <c r="A35" s="271" t="str">
        <f ca="1">IF(ROWS($1:23)&gt;COUNT(Dong3),"",OFFSET(TH!D$1,SMALL(Dong3,ROWS($1:23)),))</f>
        <v>GBN</v>
      </c>
      <c r="B35" s="260">
        <f ca="1">IF(ROWS($1:23)&gt;COUNT(Dong3),"",OFFSET(TH!E$1,SMALL(Dong3,ROWS($1:23)),))</f>
        <v>42399</v>
      </c>
      <c r="C35" s="270" t="str">
        <f ca="1">IF(ROWS($1:23)&gt;COUNT(Dong3),"",OFFSET(TH!F$1,SMALL(Dong3,ROWS($1:23)),))</f>
        <v xml:space="preserve">VAT Phí chuyển tiền </v>
      </c>
      <c r="D35" s="272">
        <f ca="1">IF(ROWS($1:23)&gt;COUNT(Dong3),"",OFFSET(TH!K$1,SMALL(Dong3,ROWS($1:23)),))</f>
        <v>16000</v>
      </c>
      <c r="E35" s="261"/>
    </row>
    <row r="36" spans="1:5" ht="18" customHeight="1">
      <c r="A36" s="271" t="str">
        <f ca="1">IF(ROWS($1:24)&gt;COUNT(Dong3),"",OFFSET(TH!D$1,SMALL(Dong3,ROWS($1:24)),))</f>
        <v>GBN</v>
      </c>
      <c r="B36" s="260">
        <f ca="1">IF(ROWS($1:24)&gt;COUNT(Dong3),"",OFFSET(TH!E$1,SMALL(Dong3,ROWS($1:24)),))</f>
        <v>42399</v>
      </c>
      <c r="C36" s="270" t="str">
        <f ca="1">IF(ROWS($1:24)&gt;COUNT(Dong3),"",OFFSET(TH!F$1,SMALL(Dong3,ROWS($1:24)),))</f>
        <v xml:space="preserve">VAT Phí chuyển tiền </v>
      </c>
      <c r="D36" s="272">
        <f ca="1">IF(ROWS($1:24)&gt;COUNT(Dong3),"",OFFSET(TH!K$1,SMALL(Dong3,ROWS($1:24)),))</f>
        <v>4500</v>
      </c>
      <c r="E36" s="261"/>
    </row>
    <row r="37" spans="1:5" ht="18" customHeight="1">
      <c r="A37" s="271" t="str">
        <f ca="1">IF(ROWS($1:25)&gt;COUNT(Dong3),"",OFFSET(TH!D$1,SMALL(Dong3,ROWS($1:25)),))</f>
        <v>C24</v>
      </c>
      <c r="B37" s="260">
        <f ca="1">IF(ROWS($1:25)&gt;COUNT(Dong3),"",OFFSET(TH!E$1,SMALL(Dong3,ROWS($1:25)),))</f>
        <v>42400</v>
      </c>
      <c r="C37" s="270" t="str">
        <f ca="1">IF(ROWS($1:25)&gt;COUNT(Dong3),"",OFFSET(TH!F$1,SMALL(Dong3,ROWS($1:25)),))</f>
        <v>VAT Vận chuyển hàng hóa</v>
      </c>
      <c r="D37" s="272">
        <f ca="1">IF(ROWS($1:25)&gt;COUNT(Dong3),"",OFFSET(TH!K$1,SMALL(Dong3,ROWS($1:25)),))</f>
        <v>145455</v>
      </c>
      <c r="E37" s="261"/>
    </row>
    <row r="38" spans="1:5" ht="18" customHeight="1">
      <c r="A38" s="271" t="str">
        <f ca="1">IF(ROWS($1:26)&gt;COUNT(Dong3),"",OFFSET(TH!D$1,SMALL(Dong3,ROWS($1:26)),))</f>
        <v>GBN</v>
      </c>
      <c r="B38" s="260">
        <f ca="1">IF(ROWS($1:26)&gt;COUNT(Dong3),"",OFFSET(TH!E$1,SMALL(Dong3,ROWS($1:26)),))</f>
        <v>42403</v>
      </c>
      <c r="C38" s="270" t="str">
        <f ca="1">IF(ROWS($1:26)&gt;COUNT(Dong3),"",OFFSET(TH!F$1,SMALL(Dong3,ROWS($1:26)),))</f>
        <v xml:space="preserve">VAT Phí chuyển tiền </v>
      </c>
      <c r="D38" s="272">
        <f ca="1">IF(ROWS($1:26)&gt;COUNT(Dong3),"",OFFSET(TH!K$1,SMALL(Dong3,ROWS($1:26)),))</f>
        <v>4500</v>
      </c>
      <c r="E38" s="261"/>
    </row>
    <row r="39" spans="1:5" ht="18" customHeight="1">
      <c r="A39" s="271" t="str">
        <f ca="1">IF(ROWS($1:27)&gt;COUNT(Dong3),"",OFFSET(TH!D$1,SMALL(Dong3,ROWS($1:27)),))</f>
        <v>GBN</v>
      </c>
      <c r="B39" s="260">
        <f ca="1">IF(ROWS($1:27)&gt;COUNT(Dong3),"",OFFSET(TH!E$1,SMALL(Dong3,ROWS($1:27)),))</f>
        <v>42403</v>
      </c>
      <c r="C39" s="270" t="str">
        <f ca="1">IF(ROWS($1:27)&gt;COUNT(Dong3),"",OFFSET(TH!F$1,SMALL(Dong3,ROWS($1:27)),))</f>
        <v xml:space="preserve">VAT Phí chuyển tiền </v>
      </c>
      <c r="D39" s="272">
        <f ca="1">IF(ROWS($1:27)&gt;COUNT(Dong3),"",OFFSET(TH!K$1,SMALL(Dong3,ROWS($1:27)),))</f>
        <v>4500</v>
      </c>
      <c r="E39" s="261"/>
    </row>
    <row r="40" spans="1:5" ht="18" customHeight="1">
      <c r="A40" s="271" t="str">
        <f ca="1">IF(ROWS($1:28)&gt;COUNT(Dong3),"",OFFSET(TH!D$1,SMALL(Dong3,ROWS($1:28)),))</f>
        <v>GBN</v>
      </c>
      <c r="B40" s="260">
        <f ca="1">IF(ROWS($1:28)&gt;COUNT(Dong3),"",OFFSET(TH!E$1,SMALL(Dong3,ROWS($1:28)),))</f>
        <v>42403</v>
      </c>
      <c r="C40" s="270" t="str">
        <f ca="1">IF(ROWS($1:28)&gt;COUNT(Dong3),"",OFFSET(TH!F$1,SMALL(Dong3,ROWS($1:28)),))</f>
        <v xml:space="preserve">VAT Phí chuyển tiền </v>
      </c>
      <c r="D40" s="272">
        <f ca="1">IF(ROWS($1:28)&gt;COUNT(Dong3),"",OFFSET(TH!K$1,SMALL(Dong3,ROWS($1:28)),))</f>
        <v>4500</v>
      </c>
      <c r="E40" s="261"/>
    </row>
    <row r="41" spans="1:5" ht="18" customHeight="1">
      <c r="A41" s="271" t="str">
        <f ca="1">IF(ROWS($1:29)&gt;COUNT(Dong3),"",OFFSET(TH!D$1,SMALL(Dong3,ROWS($1:29)),))</f>
        <v>GBN</v>
      </c>
      <c r="B41" s="260">
        <f ca="1">IF(ROWS($1:29)&gt;COUNT(Dong3),"",OFFSET(TH!E$1,SMALL(Dong3,ROWS($1:29)),))</f>
        <v>42403</v>
      </c>
      <c r="C41" s="270" t="str">
        <f ca="1">IF(ROWS($1:29)&gt;COUNT(Dong3),"",OFFSET(TH!F$1,SMALL(Dong3,ROWS($1:29)),))</f>
        <v xml:space="preserve">VAT Phí chuyển tiền </v>
      </c>
      <c r="D41" s="272">
        <f ca="1">IF(ROWS($1:29)&gt;COUNT(Dong3),"",OFFSET(TH!K$1,SMALL(Dong3,ROWS($1:29)),))</f>
        <v>5000</v>
      </c>
      <c r="E41" s="261"/>
    </row>
    <row r="42" spans="1:5" ht="18" customHeight="1">
      <c r="A42" s="271" t="str">
        <f ca="1">IF(ROWS($1:30)&gt;COUNT(Dong3),"",OFFSET(TH!D$1,SMALL(Dong3,ROWS($1:30)),))</f>
        <v>GBN</v>
      </c>
      <c r="B42" s="260">
        <f ca="1">IF(ROWS($1:30)&gt;COUNT(Dong3),"",OFFSET(TH!E$1,SMALL(Dong3,ROWS($1:30)),))</f>
        <v>42403</v>
      </c>
      <c r="C42" s="270" t="str">
        <f ca="1">IF(ROWS($1:30)&gt;COUNT(Dong3),"",OFFSET(TH!F$1,SMALL(Dong3,ROWS($1:30)),))</f>
        <v xml:space="preserve">VAT Phí chuyển tiền </v>
      </c>
      <c r="D42" s="272">
        <f ca="1">IF(ROWS($1:30)&gt;COUNT(Dong3),"",OFFSET(TH!K$1,SMALL(Dong3,ROWS($1:30)),))</f>
        <v>24000</v>
      </c>
      <c r="E42" s="261"/>
    </row>
    <row r="43" spans="1:5" ht="18" customHeight="1">
      <c r="A43" s="271" t="str">
        <f ca="1">IF(ROWS($1:31)&gt;COUNT(Dong3),"",OFFSET(TH!D$1,SMALL(Dong3,ROWS($1:31)),))</f>
        <v>GBN</v>
      </c>
      <c r="B43" s="260">
        <f ca="1">IF(ROWS($1:31)&gt;COUNT(Dong3),"",OFFSET(TH!E$1,SMALL(Dong3,ROWS($1:31)),))</f>
        <v>42403</v>
      </c>
      <c r="C43" s="270" t="str">
        <f ca="1">IF(ROWS($1:31)&gt;COUNT(Dong3),"",OFFSET(TH!F$1,SMALL(Dong3,ROWS($1:31)),))</f>
        <v xml:space="preserve">VAT Phí chuyển tiền </v>
      </c>
      <c r="D43" s="272">
        <f ca="1">IF(ROWS($1:31)&gt;COUNT(Dong3),"",OFFSET(TH!K$1,SMALL(Dong3,ROWS($1:31)),))</f>
        <v>3300</v>
      </c>
      <c r="E43" s="261"/>
    </row>
    <row r="44" spans="1:5" ht="18" customHeight="1">
      <c r="A44" s="271" t="str">
        <f ca="1">IF(ROWS($1:32)&gt;COUNT(Dong3),"",OFFSET(TH!D$1,SMALL(Dong3,ROWS($1:32)),))</f>
        <v>C27</v>
      </c>
      <c r="B44" s="260">
        <f ca="1">IF(ROWS($1:32)&gt;COUNT(Dong3),"",OFFSET(TH!E$1,SMALL(Dong3,ROWS($1:32)),))</f>
        <v>42410</v>
      </c>
      <c r="C44" s="270" t="str">
        <f ca="1">IF(ROWS($1:32)&gt;COUNT(Dong3),"",OFFSET(TH!F$1,SMALL(Dong3,ROWS($1:32)),))</f>
        <v>VAT Phí dịch vụ bảo vệ T1/2016</v>
      </c>
      <c r="D44" s="272">
        <f ca="1">IF(ROWS($1:32)&gt;COUNT(Dong3),"",OFFSET(TH!K$1,SMALL(Dong3,ROWS($1:32)),))</f>
        <v>681818</v>
      </c>
      <c r="E44" s="261"/>
    </row>
    <row r="45" spans="1:5" ht="18" customHeight="1">
      <c r="A45" s="271" t="str">
        <f ca="1">IF(ROWS($1:33)&gt;COUNT(Dong3),"",OFFSET(TH!D$1,SMALL(Dong3,ROWS($1:33)),))</f>
        <v>C28</v>
      </c>
      <c r="B45" s="260">
        <f ca="1">IF(ROWS($1:33)&gt;COUNT(Dong3),"",OFFSET(TH!E$1,SMALL(Dong3,ROWS($1:33)),))</f>
        <v>42419</v>
      </c>
      <c r="C45" s="270" t="str">
        <f ca="1">IF(ROWS($1:33)&gt;COUNT(Dong3),"",OFFSET(TH!F$1,SMALL(Dong3,ROWS($1:33)),))</f>
        <v>VAT Cước điện thoại + Internet T1/2016</v>
      </c>
      <c r="D45" s="272">
        <f ca="1">IF(ROWS($1:33)&gt;COUNT(Dong3),"",OFFSET(TH!K$1,SMALL(Dong3,ROWS($1:33)),))</f>
        <v>51408</v>
      </c>
      <c r="E45" s="261"/>
    </row>
    <row r="46" spans="1:5" ht="18" customHeight="1">
      <c r="A46" s="271" t="str">
        <f ca="1">IF(ROWS($1:34)&gt;COUNT(Dong3),"",OFFSET(TH!D$1,SMALL(Dong3,ROWS($1:34)),))</f>
        <v>C31</v>
      </c>
      <c r="B46" s="260">
        <f ca="1">IF(ROWS($1:34)&gt;COUNT(Dong3),"",OFFSET(TH!E$1,SMALL(Dong3,ROWS($1:34)),))</f>
        <v>42425</v>
      </c>
      <c r="C46" s="270" t="str">
        <f ca="1">IF(ROWS($1:34)&gt;COUNT(Dong3),"",OFFSET(TH!F$1,SMALL(Dong3,ROWS($1:34)),))</f>
        <v>VAT Tiền xử lý mước thải</v>
      </c>
      <c r="D46" s="272">
        <f ca="1">IF(ROWS($1:34)&gt;COUNT(Dong3),"",OFFSET(TH!K$1,SMALL(Dong3,ROWS($1:34)),))</f>
        <v>432436</v>
      </c>
      <c r="E46" s="261"/>
    </row>
    <row r="47" spans="1:5" ht="18" customHeight="1">
      <c r="A47" s="271" t="str">
        <f ca="1">IF(ROWS($1:35)&gt;COUNT(Dong3),"",OFFSET(TH!D$1,SMALL(Dong3,ROWS($1:35)),))</f>
        <v>C32</v>
      </c>
      <c r="B47" s="260">
        <f ca="1">IF(ROWS($1:35)&gt;COUNT(Dong3),"",OFFSET(TH!E$1,SMALL(Dong3,ROWS($1:35)),))</f>
        <v>42425</v>
      </c>
      <c r="C47" s="270" t="str">
        <f ca="1">IF(ROWS($1:35)&gt;COUNT(Dong3),"",OFFSET(TH!F$1,SMALL(Dong3,ROWS($1:35)),))</f>
        <v>VAT Thu gom rác thải 11/15-1/17</v>
      </c>
      <c r="D47" s="272">
        <f ca="1">IF(ROWS($1:35)&gt;COUNT(Dong3),"",OFFSET(TH!K$1,SMALL(Dong3,ROWS($1:35)),))</f>
        <v>300000</v>
      </c>
      <c r="E47" s="261"/>
    </row>
    <row r="48" spans="1:5" ht="18" customHeight="1">
      <c r="A48" s="271" t="str">
        <f ca="1">IF(ROWS($1:36)&gt;COUNT(Dong3),"",OFFSET(TH!D$1,SMALL(Dong3,ROWS($1:36)),))</f>
        <v>GBN</v>
      </c>
      <c r="B48" s="260">
        <f ca="1">IF(ROWS($1:36)&gt;COUNT(Dong3),"",OFFSET(TH!E$1,SMALL(Dong3,ROWS($1:36)),))</f>
        <v>42430</v>
      </c>
      <c r="C48" s="270" t="str">
        <f ca="1">IF(ROWS($1:36)&gt;COUNT(Dong3),"",OFFSET(TH!F$1,SMALL(Dong3,ROWS($1:36)),))</f>
        <v xml:space="preserve">VAT Phí chuyển tiền </v>
      </c>
      <c r="D48" s="272">
        <f ca="1">IF(ROWS($1:36)&gt;COUNT(Dong3),"",OFFSET(TH!K$1,SMALL(Dong3,ROWS($1:36)),))</f>
        <v>4500</v>
      </c>
      <c r="E48" s="261"/>
    </row>
    <row r="49" spans="1:5" ht="18" customHeight="1">
      <c r="A49" s="271" t="str">
        <f ca="1">IF(ROWS($1:37)&gt;COUNT(Dong3),"",OFFSET(TH!D$1,SMALL(Dong3,ROWS($1:37)),))</f>
        <v/>
      </c>
      <c r="B49" s="260" t="str">
        <f ca="1">IF(ROWS($1:37)&gt;COUNT(Dong3),"",OFFSET(TH!E$1,SMALL(Dong3,ROWS($1:37)),))</f>
        <v/>
      </c>
      <c r="C49" s="270" t="str">
        <f ca="1">IF(ROWS($1:37)&gt;COUNT(Dong3),"",OFFSET(TH!F$1,SMALL(Dong3,ROWS($1:37)),))</f>
        <v/>
      </c>
      <c r="D49" s="272" t="str">
        <f ca="1">IF(ROWS($1:37)&gt;COUNT(Dong3),"",OFFSET(TH!K$1,SMALL(Dong3,ROWS($1:37)),))</f>
        <v/>
      </c>
      <c r="E49" s="261"/>
    </row>
    <row r="50" spans="1:5" ht="18" customHeight="1">
      <c r="A50" s="271" t="str">
        <f ca="1">IF(ROWS($1:38)&gt;COUNT(Dong3),"",OFFSET(TH!D$1,SMALL(Dong3,ROWS($1:38)),))</f>
        <v/>
      </c>
      <c r="B50" s="260" t="str">
        <f ca="1">IF(ROWS($1:38)&gt;COUNT(Dong3),"",OFFSET(TH!E$1,SMALL(Dong3,ROWS($1:38)),))</f>
        <v/>
      </c>
      <c r="C50" s="270" t="str">
        <f ca="1">IF(ROWS($1:38)&gt;COUNT(Dong3),"",OFFSET(TH!F$1,SMALL(Dong3,ROWS($1:38)),))</f>
        <v/>
      </c>
      <c r="D50" s="272" t="str">
        <f ca="1">IF(ROWS($1:38)&gt;COUNT(Dong3),"",OFFSET(TH!K$1,SMALL(Dong3,ROWS($1:38)),))</f>
        <v/>
      </c>
      <c r="E50" s="261"/>
    </row>
    <row r="51" spans="1:5" ht="18" customHeight="1">
      <c r="A51" s="271" t="str">
        <f ca="1">IF(ROWS($1:39)&gt;COUNT(Dong3),"",OFFSET(TH!D$1,SMALL(Dong3,ROWS($1:39)),))</f>
        <v/>
      </c>
      <c r="B51" s="260" t="str">
        <f ca="1">IF(ROWS($1:39)&gt;COUNT(Dong3),"",OFFSET(TH!E$1,SMALL(Dong3,ROWS($1:39)),))</f>
        <v/>
      </c>
      <c r="C51" s="270" t="str">
        <f ca="1">IF(ROWS($1:39)&gt;COUNT(Dong3),"",OFFSET(TH!F$1,SMALL(Dong3,ROWS($1:39)),))</f>
        <v/>
      </c>
      <c r="D51" s="272" t="str">
        <f ca="1">IF(ROWS($1:39)&gt;COUNT(Dong3),"",OFFSET(TH!K$1,SMALL(Dong3,ROWS($1:39)),))</f>
        <v/>
      </c>
      <c r="E51" s="261"/>
    </row>
    <row r="52" spans="1:5" ht="18" customHeight="1">
      <c r="A52" s="271" t="str">
        <f ca="1">IF(ROWS($1:40)&gt;COUNT(Dong3),"",OFFSET(TH!D$1,SMALL(Dong3,ROWS($1:40)),))</f>
        <v/>
      </c>
      <c r="B52" s="260" t="str">
        <f ca="1">IF(ROWS($1:40)&gt;COUNT(Dong3),"",OFFSET(TH!E$1,SMALL(Dong3,ROWS($1:40)),))</f>
        <v/>
      </c>
      <c r="C52" s="270" t="str">
        <f ca="1">IF(ROWS($1:40)&gt;COUNT(Dong3),"",OFFSET(TH!F$1,SMALL(Dong3,ROWS($1:40)),))</f>
        <v/>
      </c>
      <c r="D52" s="272" t="str">
        <f ca="1">IF(ROWS($1:40)&gt;COUNT(Dong3),"",OFFSET(TH!K$1,SMALL(Dong3,ROWS($1:40)),))</f>
        <v/>
      </c>
      <c r="E52" s="261"/>
    </row>
    <row r="53" spans="1:5" ht="18" customHeight="1">
      <c r="A53" s="271" t="str">
        <f ca="1">IF(ROWS($1:41)&gt;COUNT(Dong3),"",OFFSET(TH!D$1,SMALL(Dong3,ROWS($1:41)),))</f>
        <v/>
      </c>
      <c r="B53" s="260" t="str">
        <f ca="1">IF(ROWS($1:41)&gt;COUNT(Dong3),"",OFFSET(TH!E$1,SMALL(Dong3,ROWS($1:41)),))</f>
        <v/>
      </c>
      <c r="C53" s="270" t="str">
        <f ca="1">IF(ROWS($1:41)&gt;COUNT(Dong3),"",OFFSET(TH!F$1,SMALL(Dong3,ROWS($1:41)),))</f>
        <v/>
      </c>
      <c r="D53" s="272" t="str">
        <f ca="1">IF(ROWS($1:41)&gt;COUNT(Dong3),"",OFFSET(TH!K$1,SMALL(Dong3,ROWS($1:41)),))</f>
        <v/>
      </c>
      <c r="E53" s="261"/>
    </row>
    <row r="54" spans="1:5" ht="18" customHeight="1">
      <c r="A54" s="271" t="str">
        <f ca="1">IF(ROWS($1:42)&gt;COUNT(Dong3),"",OFFSET(TH!D$1,SMALL(Dong3,ROWS($1:42)),))</f>
        <v/>
      </c>
      <c r="B54" s="260" t="str">
        <f ca="1">IF(ROWS($1:42)&gt;COUNT(Dong3),"",OFFSET(TH!E$1,SMALL(Dong3,ROWS($1:42)),))</f>
        <v/>
      </c>
      <c r="C54" s="270" t="str">
        <f ca="1">IF(ROWS($1:42)&gt;COUNT(Dong3),"",OFFSET(TH!F$1,SMALL(Dong3,ROWS($1:42)),))</f>
        <v/>
      </c>
      <c r="D54" s="272" t="str">
        <f ca="1">IF(ROWS($1:42)&gt;COUNT(Dong3),"",OFFSET(TH!K$1,SMALL(Dong3,ROWS($1:42)),))</f>
        <v/>
      </c>
      <c r="E54" s="261"/>
    </row>
    <row r="55" spans="1:5" ht="18" customHeight="1">
      <c r="A55" s="271" t="str">
        <f ca="1">IF(ROWS($1:43)&gt;COUNT(Dong3),"",OFFSET(TH!D$1,SMALL(Dong3,ROWS($1:43)),))</f>
        <v/>
      </c>
      <c r="B55" s="260" t="str">
        <f ca="1">IF(ROWS($1:43)&gt;COUNT(Dong3),"",OFFSET(TH!E$1,SMALL(Dong3,ROWS($1:43)),))</f>
        <v/>
      </c>
      <c r="C55" s="270" t="str">
        <f ca="1">IF(ROWS($1:43)&gt;COUNT(Dong3),"",OFFSET(TH!F$1,SMALL(Dong3,ROWS($1:43)),))</f>
        <v/>
      </c>
      <c r="D55" s="272" t="str">
        <f ca="1">IF(ROWS($1:43)&gt;COUNT(Dong3),"",OFFSET(TH!K$1,SMALL(Dong3,ROWS($1:43)),))</f>
        <v/>
      </c>
      <c r="E55" s="261"/>
    </row>
    <row r="56" spans="1:5" ht="18" customHeight="1">
      <c r="A56" s="271" t="str">
        <f ca="1">IF(ROWS($1:44)&gt;COUNT(Dong3),"",OFFSET(TH!D$1,SMALL(Dong3,ROWS($1:44)),))</f>
        <v/>
      </c>
      <c r="B56" s="260" t="str">
        <f ca="1">IF(ROWS($1:44)&gt;COUNT(Dong3),"",OFFSET(TH!E$1,SMALL(Dong3,ROWS($1:44)),))</f>
        <v/>
      </c>
      <c r="C56" s="270" t="str">
        <f ca="1">IF(ROWS($1:44)&gt;COUNT(Dong3),"",OFFSET(TH!F$1,SMALL(Dong3,ROWS($1:44)),))</f>
        <v/>
      </c>
      <c r="D56" s="272" t="str">
        <f ca="1">IF(ROWS($1:44)&gt;COUNT(Dong3),"",OFFSET(TH!K$1,SMALL(Dong3,ROWS($1:44)),))</f>
        <v/>
      </c>
      <c r="E56" s="261"/>
    </row>
    <row r="57" spans="1:5" ht="18" customHeight="1">
      <c r="A57" s="271" t="str">
        <f ca="1">IF(ROWS($1:45)&gt;COUNT(Dong3),"",OFFSET(TH!D$1,SMALL(Dong3,ROWS($1:45)),))</f>
        <v/>
      </c>
      <c r="B57" s="260" t="str">
        <f ca="1">IF(ROWS($1:45)&gt;COUNT(Dong3),"",OFFSET(TH!E$1,SMALL(Dong3,ROWS($1:45)),))</f>
        <v/>
      </c>
      <c r="C57" s="270" t="str">
        <f ca="1">IF(ROWS($1:45)&gt;COUNT(Dong3),"",OFFSET(TH!F$1,SMALL(Dong3,ROWS($1:45)),))</f>
        <v/>
      </c>
      <c r="D57" s="272" t="str">
        <f ca="1">IF(ROWS($1:45)&gt;COUNT(Dong3),"",OFFSET(TH!K$1,SMALL(Dong3,ROWS($1:45)),))</f>
        <v/>
      </c>
      <c r="E57" s="261"/>
    </row>
    <row r="58" spans="1:5" ht="18" customHeight="1">
      <c r="A58" s="271" t="str">
        <f ca="1">IF(ROWS($1:46)&gt;COUNT(Dong3),"",OFFSET(TH!D$1,SMALL(Dong3,ROWS($1:46)),))</f>
        <v/>
      </c>
      <c r="B58" s="260" t="str">
        <f ca="1">IF(ROWS($1:46)&gt;COUNT(Dong3),"",OFFSET(TH!E$1,SMALL(Dong3,ROWS($1:46)),))</f>
        <v/>
      </c>
      <c r="C58" s="270" t="str">
        <f ca="1">IF(ROWS($1:46)&gt;COUNT(Dong3),"",OFFSET(TH!F$1,SMALL(Dong3,ROWS($1:46)),))</f>
        <v/>
      </c>
      <c r="D58" s="272" t="str">
        <f ca="1">IF(ROWS($1:46)&gt;COUNT(Dong3),"",OFFSET(TH!K$1,SMALL(Dong3,ROWS($1:46)),))</f>
        <v/>
      </c>
      <c r="E58" s="261"/>
    </row>
    <row r="59" spans="1:5" ht="18" customHeight="1">
      <c r="A59" s="271" t="str">
        <f ca="1">IF(ROWS($1:47)&gt;COUNT(Dong3),"",OFFSET(TH!D$1,SMALL(Dong3,ROWS($1:47)),))</f>
        <v/>
      </c>
      <c r="B59" s="260" t="str">
        <f ca="1">IF(ROWS($1:47)&gt;COUNT(Dong3),"",OFFSET(TH!E$1,SMALL(Dong3,ROWS($1:47)),))</f>
        <v/>
      </c>
      <c r="C59" s="270" t="str">
        <f ca="1">IF(ROWS($1:47)&gt;COUNT(Dong3),"",OFFSET(TH!F$1,SMALL(Dong3,ROWS($1:47)),))</f>
        <v/>
      </c>
      <c r="D59" s="272" t="str">
        <f ca="1">IF(ROWS($1:47)&gt;COUNT(Dong3),"",OFFSET(TH!K$1,SMALL(Dong3,ROWS($1:47)),))</f>
        <v/>
      </c>
      <c r="E59" s="261"/>
    </row>
    <row r="60" spans="1:5" ht="18" customHeight="1">
      <c r="A60" s="271" t="str">
        <f ca="1">IF(ROWS($1:48)&gt;COUNT(Dong3),"",OFFSET(TH!D$1,SMALL(Dong3,ROWS($1:48)),))</f>
        <v/>
      </c>
      <c r="B60" s="260" t="str">
        <f ca="1">IF(ROWS($1:48)&gt;COUNT(Dong3),"",OFFSET(TH!E$1,SMALL(Dong3,ROWS($1:48)),))</f>
        <v/>
      </c>
      <c r="C60" s="270" t="str">
        <f ca="1">IF(ROWS($1:48)&gt;COUNT(Dong3),"",OFFSET(TH!F$1,SMALL(Dong3,ROWS($1:48)),))</f>
        <v/>
      </c>
      <c r="D60" s="272" t="str">
        <f ca="1">IF(ROWS($1:48)&gt;COUNT(Dong3),"",OFFSET(TH!K$1,SMALL(Dong3,ROWS($1:48)),))</f>
        <v/>
      </c>
      <c r="E60" s="261"/>
    </row>
    <row r="61" spans="1:5" ht="18" customHeight="1">
      <c r="A61" s="271" t="str">
        <f ca="1">IF(ROWS($1:49)&gt;COUNT(Dong3),"",OFFSET(TH!D$1,SMALL(Dong3,ROWS($1:49)),))</f>
        <v/>
      </c>
      <c r="B61" s="260" t="str">
        <f ca="1">IF(ROWS($1:49)&gt;COUNT(Dong3),"",OFFSET(TH!E$1,SMALL(Dong3,ROWS($1:49)),))</f>
        <v/>
      </c>
      <c r="C61" s="270" t="str">
        <f ca="1">IF(ROWS($1:49)&gt;COUNT(Dong3),"",OFFSET(TH!F$1,SMALL(Dong3,ROWS($1:49)),))</f>
        <v/>
      </c>
      <c r="D61" s="272" t="str">
        <f ca="1">IF(ROWS($1:49)&gt;COUNT(Dong3),"",OFFSET(TH!K$1,SMALL(Dong3,ROWS($1:49)),))</f>
        <v/>
      </c>
      <c r="E61" s="261"/>
    </row>
    <row r="62" spans="1:5" ht="18" customHeight="1">
      <c r="A62" s="271" t="str">
        <f ca="1">IF(ROWS($1:50)&gt;COUNT(Dong3),"",OFFSET(TH!D$1,SMALL(Dong3,ROWS($1:50)),))</f>
        <v/>
      </c>
      <c r="B62" s="260" t="str">
        <f ca="1">IF(ROWS($1:50)&gt;COUNT(Dong3),"",OFFSET(TH!E$1,SMALL(Dong3,ROWS($1:50)),))</f>
        <v/>
      </c>
      <c r="C62" s="270" t="str">
        <f ca="1">IF(ROWS($1:50)&gt;COUNT(Dong3),"",OFFSET(TH!F$1,SMALL(Dong3,ROWS($1:50)),))</f>
        <v/>
      </c>
      <c r="D62" s="272" t="str">
        <f ca="1">IF(ROWS($1:50)&gt;COUNT(Dong3),"",OFFSET(TH!K$1,SMALL(Dong3,ROWS($1:50)),))</f>
        <v/>
      </c>
      <c r="E62" s="261"/>
    </row>
    <row r="63" spans="1:5" ht="18" customHeight="1">
      <c r="A63" s="271" t="str">
        <f ca="1">IF(ROWS($1:51)&gt;COUNT(Dong3),"",OFFSET(TH!D$1,SMALL(Dong3,ROWS($1:51)),))</f>
        <v/>
      </c>
      <c r="B63" s="260" t="str">
        <f ca="1">IF(ROWS($1:51)&gt;COUNT(Dong3),"",OFFSET(TH!E$1,SMALL(Dong3,ROWS($1:51)),))</f>
        <v/>
      </c>
      <c r="C63" s="270" t="str">
        <f ca="1">IF(ROWS($1:51)&gt;COUNT(Dong3),"",OFFSET(TH!F$1,SMALL(Dong3,ROWS($1:51)),))</f>
        <v/>
      </c>
      <c r="D63" s="272" t="str">
        <f ca="1">IF(ROWS($1:51)&gt;COUNT(Dong3),"",OFFSET(TH!K$1,SMALL(Dong3,ROWS($1:51)),))</f>
        <v/>
      </c>
      <c r="E63" s="261"/>
    </row>
    <row r="64" spans="1:5" ht="18" customHeight="1">
      <c r="A64" s="271" t="str">
        <f ca="1">IF(ROWS($1:52)&gt;COUNT(Dong3),"",OFFSET(TH!D$1,SMALL(Dong3,ROWS($1:52)),))</f>
        <v/>
      </c>
      <c r="B64" s="260" t="str">
        <f ca="1">IF(ROWS($1:52)&gt;COUNT(Dong3),"",OFFSET(TH!E$1,SMALL(Dong3,ROWS($1:52)),))</f>
        <v/>
      </c>
      <c r="C64" s="270" t="str">
        <f ca="1">IF(ROWS($1:52)&gt;COUNT(Dong3),"",OFFSET(TH!F$1,SMALL(Dong3,ROWS($1:52)),))</f>
        <v/>
      </c>
      <c r="D64" s="272" t="str">
        <f ca="1">IF(ROWS($1:52)&gt;COUNT(Dong3),"",OFFSET(TH!K$1,SMALL(Dong3,ROWS($1:52)),))</f>
        <v/>
      </c>
      <c r="E64" s="261"/>
    </row>
    <row r="65" spans="1:5" ht="18" customHeight="1">
      <c r="A65" s="271" t="str">
        <f ca="1">IF(ROWS($1:53)&gt;COUNT(Dong3),"",OFFSET(TH!D$1,SMALL(Dong3,ROWS($1:53)),))</f>
        <v/>
      </c>
      <c r="B65" s="260" t="str">
        <f ca="1">IF(ROWS($1:53)&gt;COUNT(Dong3),"",OFFSET(TH!E$1,SMALL(Dong3,ROWS($1:53)),))</f>
        <v/>
      </c>
      <c r="C65" s="270" t="str">
        <f ca="1">IF(ROWS($1:53)&gt;COUNT(Dong3),"",OFFSET(TH!F$1,SMALL(Dong3,ROWS($1:53)),))</f>
        <v/>
      </c>
      <c r="D65" s="272" t="str">
        <f ca="1">IF(ROWS($1:53)&gt;COUNT(Dong3),"",OFFSET(TH!K$1,SMALL(Dong3,ROWS($1:53)),))</f>
        <v/>
      </c>
      <c r="E65" s="261"/>
    </row>
    <row r="66" spans="1:5" ht="18" customHeight="1">
      <c r="A66" s="271"/>
      <c r="B66" s="260"/>
      <c r="C66" s="425"/>
      <c r="D66" s="426"/>
      <c r="E66" s="427"/>
    </row>
    <row r="67" spans="1:5" s="251" customFormat="1" ht="18" customHeight="1">
      <c r="A67" s="262"/>
      <c r="B67" s="263"/>
      <c r="C67" s="264" t="s">
        <v>268</v>
      </c>
      <c r="D67" s="265">
        <f ca="1">SUM(D13:D66)</f>
        <v>191224591</v>
      </c>
      <c r="E67" s="265">
        <f>SUM(E13:E65)</f>
        <v>0</v>
      </c>
    </row>
    <row r="68" spans="1:5" s="251" customFormat="1" ht="18" customHeight="1">
      <c r="A68" s="266"/>
      <c r="B68" s="267"/>
      <c r="C68" s="264" t="s">
        <v>269</v>
      </c>
      <c r="D68" s="265">
        <f ca="1">IF(D67+D11-E67&gt;0,D11+D67-E67,0)</f>
        <v>643839185</v>
      </c>
      <c r="E68" s="265"/>
    </row>
    <row r="70" spans="1:5">
      <c r="B70" s="268" t="s">
        <v>270</v>
      </c>
    </row>
    <row r="71" spans="1:5">
      <c r="B71" s="269" t="str">
        <f ca="1">IF(YEAR($B$13)&lt;&gt;2015,"- Ngày mở sổ: 01/01/2015","- Ngày mở sổ: "&amp;DAY($B$13)&amp;"/"&amp;MONTH($B$13)&amp;"/ 2015")</f>
        <v>- Ngày mở sổ: 01/01/2015</v>
      </c>
    </row>
    <row r="72" spans="1:5">
      <c r="D72" s="192" t="str">
        <f>"Trà Vinh, Ngày "&amp;IF(OR($J$9=3,$J$9=12),"31","30")&amp;" tháng "&amp;$J$9&amp;"  năm  2015 "</f>
        <v xml:space="preserve">Trà Vinh, Ngày 31 tháng 3  năm  2015 </v>
      </c>
    </row>
    <row r="73" spans="1:5" s="246" customFormat="1">
      <c r="A73" s="4"/>
      <c r="B73" s="246" t="s">
        <v>14</v>
      </c>
      <c r="D73" s="246" t="s">
        <v>15</v>
      </c>
    </row>
    <row r="74" spans="1:5" s="246" customFormat="1">
      <c r="A74" s="4"/>
      <c r="B74" s="246" t="s">
        <v>16</v>
      </c>
      <c r="D74" s="246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ageMargins left="0.8" right="0.2" top="0.3" bottom="0.3" header="0" footer="0"/>
  <pageSetup scale="85" orientation="portrait" verticalDpi="0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28"/>
  <sheetViews>
    <sheetView showZeros="0" workbookViewId="0">
      <pane ySplit="3" topLeftCell="A4" activePane="bottomLeft" state="frozen"/>
      <selection pane="bottomLeft" activeCell="E32" sqref="E32"/>
    </sheetView>
  </sheetViews>
  <sheetFormatPr defaultColWidth="8" defaultRowHeight="13.5"/>
  <cols>
    <col min="1" max="1" width="5.5703125" style="273" customWidth="1"/>
    <col min="2" max="2" width="59.140625" style="273" customWidth="1"/>
    <col min="3" max="8" width="16.42578125" style="273" customWidth="1"/>
    <col min="9" max="16384" width="8" style="273"/>
  </cols>
  <sheetData>
    <row r="1" spans="1:8" ht="27" customHeight="1">
      <c r="A1" s="565" t="s">
        <v>186</v>
      </c>
      <c r="B1" s="565"/>
      <c r="C1" s="565"/>
      <c r="D1" s="565"/>
      <c r="E1" s="565"/>
      <c r="F1" s="565"/>
      <c r="G1" s="565"/>
      <c r="H1" s="565"/>
    </row>
    <row r="2" spans="1:8" s="10" customFormat="1" ht="14.25" customHeight="1">
      <c r="A2" s="568" t="s">
        <v>46</v>
      </c>
      <c r="B2" s="570" t="s">
        <v>47</v>
      </c>
      <c r="C2" s="566" t="s">
        <v>48</v>
      </c>
      <c r="D2" s="567"/>
      <c r="E2" s="566" t="s">
        <v>49</v>
      </c>
      <c r="F2" s="567"/>
      <c r="G2" s="566" t="s">
        <v>60</v>
      </c>
      <c r="H2" s="567"/>
    </row>
    <row r="3" spans="1:8" s="10" customFormat="1" ht="14.25" customHeight="1">
      <c r="A3" s="569"/>
      <c r="B3" s="571"/>
      <c r="C3" s="380" t="s">
        <v>61</v>
      </c>
      <c r="D3" s="380" t="s">
        <v>62</v>
      </c>
      <c r="E3" s="380" t="s">
        <v>61</v>
      </c>
      <c r="F3" s="380" t="s">
        <v>62</v>
      </c>
      <c r="G3" s="380" t="s">
        <v>61</v>
      </c>
      <c r="H3" s="380" t="s">
        <v>62</v>
      </c>
    </row>
    <row r="4" spans="1:8" s="10" customFormat="1" ht="16.5" customHeight="1">
      <c r="A4" s="6">
        <f>ROW()-3</f>
        <v>1</v>
      </c>
      <c r="B4" s="7" t="s">
        <v>50</v>
      </c>
      <c r="C4" s="8">
        <v>0</v>
      </c>
      <c r="D4" s="8">
        <v>0</v>
      </c>
      <c r="E4" s="8">
        <f t="array" ref="E4">SUM(IF("331"&amp;B4=KHN&amp;KH,TH))</f>
        <v>0</v>
      </c>
      <c r="F4" s="8">
        <f t="array" ref="F4">SUM(IF("331"&amp;B4=KHC&amp;KH,TH))</f>
        <v>0</v>
      </c>
      <c r="G4" s="93">
        <f>ROUND(MAX(C4+E4-D4-F4,0),2)</f>
        <v>0</v>
      </c>
      <c r="H4" s="93">
        <f>ROUND(MAX(D4+F4-C4-E4,0),2)</f>
        <v>0</v>
      </c>
    </row>
    <row r="5" spans="1:8" s="10" customFormat="1" ht="16.5" customHeight="1">
      <c r="A5" s="6">
        <f t="shared" ref="A5:A23" si="0">ROW()-3</f>
        <v>2</v>
      </c>
      <c r="B5" s="7" t="s">
        <v>52</v>
      </c>
      <c r="C5" s="8">
        <v>128400000</v>
      </c>
      <c r="D5" s="8">
        <v>0</v>
      </c>
      <c r="E5" s="8">
        <f t="array" ref="E5">SUM(IF("331"&amp;B5=KHN&amp;KH,TH))</f>
        <v>0</v>
      </c>
      <c r="F5" s="8">
        <f t="array" ref="F5">SUM(IF("331"&amp;B5=KHC&amp;KH,TH))</f>
        <v>428000000</v>
      </c>
      <c r="G5" s="93">
        <f>ROUND(MAX(C5+E5-D5-F5,0),2)</f>
        <v>0</v>
      </c>
      <c r="H5" s="93">
        <f>ROUND(MAX(D5+F5-C5-E5,0),2)</f>
        <v>299600000</v>
      </c>
    </row>
    <row r="6" spans="1:8" s="10" customFormat="1" ht="16.5" customHeight="1">
      <c r="A6" s="6">
        <f t="shared" si="0"/>
        <v>3</v>
      </c>
      <c r="B6" s="7" t="s">
        <v>51</v>
      </c>
      <c r="C6" s="8">
        <v>350000000</v>
      </c>
      <c r="D6" s="8">
        <v>0</v>
      </c>
      <c r="E6" s="8">
        <f t="array" ref="E6">SUM(IF("331"&amp;B6=KHN&amp;KH,TH))</f>
        <v>500000000</v>
      </c>
      <c r="F6" s="8">
        <f t="array" ref="F6">SUM(IF("331"&amp;B6=KHC&amp;KH,TH))</f>
        <v>0</v>
      </c>
      <c r="G6" s="93">
        <f>ROUND(MAX(C6+E6-D6-F6,0),2)</f>
        <v>850000000</v>
      </c>
      <c r="H6" s="93">
        <f>ROUND(MAX(D6+F6-C6-E6,0),2)</f>
        <v>0</v>
      </c>
    </row>
    <row r="7" spans="1:8" s="10" customFormat="1" ht="16.5" customHeight="1">
      <c r="A7" s="6">
        <f t="shared" si="0"/>
        <v>4</v>
      </c>
      <c r="B7" s="7" t="s">
        <v>167</v>
      </c>
      <c r="C7" s="8">
        <v>0</v>
      </c>
      <c r="D7" s="8">
        <v>92291900</v>
      </c>
      <c r="E7" s="8">
        <f t="array" ref="E7">SUM(IF("331"&amp;B7=KHN&amp;KH,TH))</f>
        <v>0</v>
      </c>
      <c r="F7" s="8">
        <f t="array" ref="F7">SUM(IF("331"&amp;B7=KHC&amp;KH,TH))</f>
        <v>0</v>
      </c>
      <c r="G7" s="93">
        <f>ROUND(MAX(C7+E7-D7-F7,0),2)</f>
        <v>0</v>
      </c>
      <c r="H7" s="93">
        <f>ROUND(MAX(D7+F7-C7-E7,0),2)</f>
        <v>92291900</v>
      </c>
    </row>
    <row r="8" spans="1:8" s="10" customFormat="1" ht="16.5" customHeight="1">
      <c r="A8" s="6">
        <f t="shared" si="0"/>
        <v>5</v>
      </c>
      <c r="B8" s="7" t="s">
        <v>89</v>
      </c>
      <c r="C8" s="8">
        <v>0</v>
      </c>
      <c r="D8" s="8">
        <v>37981566</v>
      </c>
      <c r="E8" s="8">
        <f t="array" ref="E8">SUM(IF("331"&amp;B8=KHN&amp;KH,TH))</f>
        <v>37981566</v>
      </c>
      <c r="F8" s="8">
        <f t="array" ref="F8">SUM(IF("331"&amp;B8=KHC&amp;KH,TH))</f>
        <v>0</v>
      </c>
      <c r="G8" s="93">
        <f>ROUND(MAX(C8+E8-D8-F8,0),2)</f>
        <v>0</v>
      </c>
      <c r="H8" s="93">
        <f>ROUND(MAX(D8+F8-C8-E8,0),2)</f>
        <v>0</v>
      </c>
    </row>
    <row r="9" spans="1:8" s="10" customFormat="1" ht="16.5" customHeight="1">
      <c r="A9" s="6">
        <f t="shared" si="0"/>
        <v>6</v>
      </c>
      <c r="B9" s="7" t="s">
        <v>191</v>
      </c>
      <c r="C9" s="8">
        <v>0</v>
      </c>
      <c r="D9" s="8">
        <v>199632000</v>
      </c>
      <c r="E9" s="8">
        <f t="array" ref="E9">SUM(IF("331"&amp;B9=KHN&amp;KH,TH))</f>
        <v>0</v>
      </c>
      <c r="F9" s="8">
        <f t="array" ref="F9">SUM(IF("331"&amp;B9=KHC&amp;KH,TH))</f>
        <v>0</v>
      </c>
      <c r="G9" s="93">
        <f t="shared" ref="G9" si="1">ROUND(MAX(C9+E9-D9-F9,0),2)</f>
        <v>0</v>
      </c>
      <c r="H9" s="93">
        <f t="shared" ref="H9" si="2">ROUND(MAX(D9+F9-C9-E9,0),2)</f>
        <v>199632000</v>
      </c>
    </row>
    <row r="10" spans="1:8" s="10" customFormat="1" ht="16.5" customHeight="1">
      <c r="A10" s="6">
        <f t="shared" si="0"/>
        <v>7</v>
      </c>
      <c r="B10" s="78" t="s">
        <v>83</v>
      </c>
      <c r="C10" s="8">
        <v>1250000000</v>
      </c>
      <c r="D10" s="8">
        <v>0</v>
      </c>
      <c r="E10" s="8">
        <f t="array" ref="E10">SUM(IF("331"&amp;B10=KHN&amp;KH,TH))</f>
        <v>0</v>
      </c>
      <c r="F10" s="8">
        <f t="array" ref="F10">SUM(IF("331"&amp;B10=KHC&amp;KH,TH))</f>
        <v>890000000</v>
      </c>
      <c r="G10" s="93">
        <f>ROUND(MAX(C10+E10-D10-F10,0),2)</f>
        <v>360000000</v>
      </c>
      <c r="H10" s="93">
        <f>ROUND(MAX(D10+F10-C10-E10,0),2)</f>
        <v>0</v>
      </c>
    </row>
    <row r="11" spans="1:8" s="10" customFormat="1" ht="16.5" customHeight="1">
      <c r="A11" s="6">
        <f t="shared" si="0"/>
        <v>8</v>
      </c>
      <c r="B11" s="7" t="s">
        <v>53</v>
      </c>
      <c r="C11" s="8">
        <v>60000000</v>
      </c>
      <c r="D11" s="8">
        <v>0</v>
      </c>
      <c r="E11" s="8">
        <f t="array" ref="E11">SUM(IF("331"&amp;B11=KHN&amp;KH,TH))</f>
        <v>0</v>
      </c>
      <c r="F11" s="8">
        <f t="array" ref="F11">SUM(IF("331"&amp;B11=KHC&amp;KH,TH))</f>
        <v>0</v>
      </c>
      <c r="G11" s="93">
        <f t="shared" ref="G11:G22" si="3">ROUND(MAX(C11+E11-D11-F11,0),2)</f>
        <v>60000000</v>
      </c>
      <c r="H11" s="93">
        <f t="shared" ref="H11:H22" si="4">ROUND(MAX(D11+F11-C11-E11,0),2)</f>
        <v>0</v>
      </c>
    </row>
    <row r="12" spans="1:8" s="10" customFormat="1" ht="16.5" customHeight="1">
      <c r="A12" s="6">
        <f t="shared" si="0"/>
        <v>9</v>
      </c>
      <c r="B12" s="7" t="s">
        <v>63</v>
      </c>
      <c r="C12" s="8">
        <v>0</v>
      </c>
      <c r="D12" s="8">
        <v>50000000</v>
      </c>
      <c r="E12" s="8">
        <f t="array" ref="E12">SUM(IF("331"&amp;B12=KHN&amp;KH,TH))</f>
        <v>50000000</v>
      </c>
      <c r="F12" s="8">
        <f t="array" ref="F12">SUM(IF("331"&amp;B12=KHC&amp;KH,TH))</f>
        <v>0</v>
      </c>
      <c r="G12" s="93">
        <f>ROUND(MAX(C12+E12-D12-F12,0),2)</f>
        <v>0</v>
      </c>
      <c r="H12" s="93">
        <f>ROUND(MAX(D12+F12-C12-E12,0),2)</f>
        <v>0</v>
      </c>
    </row>
    <row r="13" spans="1:8" s="10" customFormat="1" ht="16.5" customHeight="1">
      <c r="A13" s="6">
        <f t="shared" si="0"/>
        <v>10</v>
      </c>
      <c r="B13" s="7" t="s">
        <v>67</v>
      </c>
      <c r="C13" s="8">
        <v>1000000000</v>
      </c>
      <c r="D13" s="8">
        <v>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93">
        <f>ROUND(MAX(C13+E13-D13-F13,0),2)</f>
        <v>1000000000</v>
      </c>
      <c r="H13" s="93">
        <f>ROUND(MAX(D13+F13-C13-E13,0),2)</f>
        <v>0</v>
      </c>
    </row>
    <row r="14" spans="1:8" s="10" customFormat="1" ht="16.5" customHeight="1">
      <c r="A14" s="6">
        <f t="shared" si="0"/>
        <v>11</v>
      </c>
      <c r="B14" s="7" t="s">
        <v>68</v>
      </c>
      <c r="C14" s="8">
        <v>0</v>
      </c>
      <c r="D14" s="8">
        <v>1533507770</v>
      </c>
      <c r="E14" s="8">
        <f t="array" ref="E14">SUM(IF("331"&amp;B14=KHN&amp;KH,TH))</f>
        <v>500000000</v>
      </c>
      <c r="F14" s="8">
        <f t="array" ref="F14">SUM(IF("331"&amp;B14=KHC&amp;KH,TH))</f>
        <v>0</v>
      </c>
      <c r="G14" s="93">
        <f>ROUND(MAX(C14+E14-D14-F14,0),2)</f>
        <v>0</v>
      </c>
      <c r="H14" s="93">
        <f>ROUND(MAX(D14+F14-C14-E14,0),2)</f>
        <v>1033507770</v>
      </c>
    </row>
    <row r="15" spans="1:8" s="10" customFormat="1" ht="16.5" customHeight="1">
      <c r="A15" s="6">
        <f t="shared" si="0"/>
        <v>12</v>
      </c>
      <c r="B15" s="78" t="s">
        <v>69</v>
      </c>
      <c r="C15" s="8">
        <v>0</v>
      </c>
      <c r="D15" s="8">
        <v>314955000</v>
      </c>
      <c r="E15" s="8">
        <f t="array" ref="E15">SUM(IF("331"&amp;B15=KHN&amp;KH,TH))</f>
        <v>314955000</v>
      </c>
      <c r="F15" s="8">
        <f t="array" ref="F15">SUM(IF("331"&amp;B15=KHC&amp;KH,TH))</f>
        <v>0</v>
      </c>
      <c r="G15" s="93">
        <f t="shared" ref="G15" si="5">ROUND(MAX(C15+E15-D15-F15,0),2)</f>
        <v>0</v>
      </c>
      <c r="H15" s="93">
        <f t="shared" ref="H15" si="6">ROUND(MAX(D15+F15-C15-E15,0),2)</f>
        <v>0</v>
      </c>
    </row>
    <row r="16" spans="1:8" s="10" customFormat="1" ht="16.5" customHeight="1">
      <c r="A16" s="6">
        <f t="shared" si="0"/>
        <v>13</v>
      </c>
      <c r="B16" s="7" t="s">
        <v>70</v>
      </c>
      <c r="C16" s="8">
        <v>100000000</v>
      </c>
      <c r="D16" s="8">
        <v>0</v>
      </c>
      <c r="E16" s="8">
        <f t="array" ref="E16">SUM(IF("331"&amp;B16=KHN&amp;KH,TH))</f>
        <v>200000000</v>
      </c>
      <c r="F16" s="8">
        <f t="array" ref="F16">SUM(IF("331"&amp;B16=KHC&amp;KH,TH))</f>
        <v>394100000</v>
      </c>
      <c r="G16" s="93">
        <f>ROUND(MAX(C16+E16-D16-F16,0),2)</f>
        <v>0</v>
      </c>
      <c r="H16" s="93">
        <f>ROUND(MAX(D16+F16-C16-E16,0),2)</f>
        <v>94100000</v>
      </c>
    </row>
    <row r="17" spans="1:8" s="10" customFormat="1" ht="16.5" customHeight="1">
      <c r="A17" s="6">
        <f t="shared" si="0"/>
        <v>14</v>
      </c>
      <c r="B17" s="7" t="s">
        <v>164</v>
      </c>
      <c r="C17" s="8">
        <v>1600000000</v>
      </c>
      <c r="D17" s="8">
        <v>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93">
        <f t="shared" si="3"/>
        <v>1600000000</v>
      </c>
      <c r="H17" s="93">
        <f t="shared" si="4"/>
        <v>0</v>
      </c>
    </row>
    <row r="18" spans="1:8" s="10" customFormat="1" ht="16.5" customHeight="1">
      <c r="A18" s="6">
        <f t="shared" si="0"/>
        <v>15</v>
      </c>
      <c r="B18" s="7" t="s">
        <v>169</v>
      </c>
      <c r="C18" s="8">
        <v>0</v>
      </c>
      <c r="D18" s="8">
        <v>0</v>
      </c>
      <c r="E18" s="8">
        <f t="array" ref="E18">SUM(IF("331"&amp;B18=KHN&amp;KH,TH))</f>
        <v>171000000</v>
      </c>
      <c r="F18" s="8">
        <f t="array" ref="F18">SUM(IF("331"&amp;B18=KHC&amp;KH,TH))</f>
        <v>171000000</v>
      </c>
      <c r="G18" s="93">
        <f t="shared" si="3"/>
        <v>0</v>
      </c>
      <c r="H18" s="93">
        <f t="shared" si="4"/>
        <v>0</v>
      </c>
    </row>
    <row r="19" spans="1:8" s="10" customFormat="1" ht="16.5" customHeight="1">
      <c r="A19" s="6">
        <f t="shared" si="0"/>
        <v>16</v>
      </c>
      <c r="B19" s="7" t="s">
        <v>170</v>
      </c>
      <c r="C19" s="8">
        <v>1750000000</v>
      </c>
      <c r="D19" s="8">
        <v>0</v>
      </c>
      <c r="E19" s="8">
        <f t="array" ref="E19">SUM(IF("331"&amp;B19=KHN&amp;KH,TH))</f>
        <v>300000000</v>
      </c>
      <c r="F19" s="8">
        <f t="array" ref="F19">SUM(IF("331"&amp;B19=KHC&amp;KH,TH))</f>
        <v>0</v>
      </c>
      <c r="G19" s="93">
        <f t="shared" si="3"/>
        <v>2050000000</v>
      </c>
      <c r="H19" s="93">
        <f t="shared" si="4"/>
        <v>0</v>
      </c>
    </row>
    <row r="20" spans="1:8" s="10" customFormat="1" ht="16.5" customHeight="1">
      <c r="A20" s="6">
        <f t="shared" si="0"/>
        <v>17</v>
      </c>
      <c r="B20" s="7" t="s">
        <v>183</v>
      </c>
      <c r="C20" s="8">
        <v>300000000</v>
      </c>
      <c r="D20" s="8">
        <v>0</v>
      </c>
      <c r="E20" s="8">
        <f t="array" ref="E20">SUM(IF("331"&amp;B20=KHN&amp;KH,TH))</f>
        <v>60000000</v>
      </c>
      <c r="F20" s="8">
        <f t="array" ref="F20">SUM(IF("331"&amp;B20=KHC&amp;KH,TH))</f>
        <v>0</v>
      </c>
      <c r="G20" s="93">
        <f t="shared" si="3"/>
        <v>360000000</v>
      </c>
      <c r="H20" s="93">
        <f t="shared" si="4"/>
        <v>0</v>
      </c>
    </row>
    <row r="21" spans="1:8" s="10" customFormat="1" ht="16.5" customHeight="1">
      <c r="A21" s="6">
        <f t="shared" si="0"/>
        <v>18</v>
      </c>
      <c r="B21" s="7" t="s">
        <v>226</v>
      </c>
      <c r="C21" s="8">
        <v>0</v>
      </c>
      <c r="D21" s="8">
        <v>0</v>
      </c>
      <c r="E21" s="8">
        <f t="array" ref="E21">SUM(IF("331"&amp;B21=KHN&amp;KH,TH))</f>
        <v>112863080</v>
      </c>
      <c r="F21" s="8">
        <f t="array" ref="F21">SUM(IF("331"&amp;B21=KHC&amp;KH,TH))</f>
        <v>72427300</v>
      </c>
      <c r="G21" s="93">
        <f t="shared" si="3"/>
        <v>40435780</v>
      </c>
      <c r="H21" s="93">
        <f t="shared" si="4"/>
        <v>0</v>
      </c>
    </row>
    <row r="22" spans="1:8" s="10" customFormat="1" ht="16.5" customHeight="1">
      <c r="A22" s="6">
        <f t="shared" si="0"/>
        <v>19</v>
      </c>
      <c r="B22" s="7" t="s">
        <v>321</v>
      </c>
      <c r="C22" s="8">
        <v>0</v>
      </c>
      <c r="D22" s="8">
        <v>0</v>
      </c>
      <c r="E22" s="8">
        <f t="array" ref="E22">SUM(IF("331"&amp;B22=KHN&amp;KH,TH))</f>
        <v>0</v>
      </c>
      <c r="F22" s="8">
        <f t="array" ref="F22">SUM(IF("331"&amp;B22=KHC&amp;KH,TH))</f>
        <v>11539968</v>
      </c>
      <c r="G22" s="93">
        <f t="shared" si="3"/>
        <v>0</v>
      </c>
      <c r="H22" s="93">
        <f t="shared" si="4"/>
        <v>11539968</v>
      </c>
    </row>
    <row r="23" spans="1:8" s="10" customFormat="1" ht="16.5" customHeight="1">
      <c r="A23" s="6">
        <f t="shared" si="0"/>
        <v>20</v>
      </c>
      <c r="B23" s="75"/>
      <c r="C23" s="8"/>
      <c r="D23" s="8"/>
      <c r="E23" s="8"/>
      <c r="F23" s="8"/>
      <c r="G23" s="93"/>
      <c r="H23" s="93"/>
    </row>
    <row r="24" spans="1:8" s="14" customFormat="1" ht="14.25" customHeight="1">
      <c r="A24" s="11"/>
      <c r="B24" s="12" t="s">
        <v>56</v>
      </c>
      <c r="C24" s="13">
        <f t="shared" ref="C24:H24" si="7">SUM(C4:C23)</f>
        <v>6538400000</v>
      </c>
      <c r="D24" s="13">
        <f t="shared" si="7"/>
        <v>2228368236</v>
      </c>
      <c r="E24" s="13">
        <f t="shared" si="7"/>
        <v>2246799646</v>
      </c>
      <c r="F24" s="13">
        <f t="shared" si="7"/>
        <v>1967067268</v>
      </c>
      <c r="G24" s="13">
        <f t="shared" si="7"/>
        <v>6320435780</v>
      </c>
      <c r="H24" s="13">
        <f t="shared" si="7"/>
        <v>1730671638</v>
      </c>
    </row>
    <row r="26" spans="1:8">
      <c r="E26" s="15">
        <f>CDPS!E21</f>
        <v>2246799646</v>
      </c>
      <c r="F26" s="15">
        <f>CDPS!F21</f>
        <v>1967067268</v>
      </c>
    </row>
    <row r="28" spans="1:8">
      <c r="E28" s="280">
        <f>E24-E26</f>
        <v>0</v>
      </c>
      <c r="F28" s="280">
        <f>F24-F26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opLeftCell="A6" workbookViewId="0">
      <pane ySplit="8" topLeftCell="A14" activePane="bottomLeft" state="frozen"/>
      <selection activeCell="E32" sqref="E32"/>
      <selection pane="bottomLeft" activeCell="E32" sqref="E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1" t="s">
        <v>17</v>
      </c>
      <c r="B1" s="16"/>
      <c r="C1" s="16"/>
      <c r="G1" s="2"/>
      <c r="H1" s="572" t="s">
        <v>86</v>
      </c>
      <c r="I1" s="572"/>
      <c r="J1" s="572"/>
    </row>
    <row r="2" spans="1:10" s="3" customFormat="1" ht="14.25" customHeight="1">
      <c r="A2" s="1" t="s">
        <v>18</v>
      </c>
      <c r="B2" s="16"/>
      <c r="C2" s="16"/>
      <c r="G2" s="17"/>
      <c r="H2" s="573" t="s">
        <v>87</v>
      </c>
      <c r="I2" s="573"/>
      <c r="J2" s="573"/>
    </row>
    <row r="3" spans="1:10" s="3" customFormat="1" ht="14.25" customHeight="1">
      <c r="A3" s="4"/>
      <c r="B3" s="16"/>
      <c r="C3" s="16"/>
      <c r="G3" s="17"/>
      <c r="H3" s="573"/>
      <c r="I3" s="573"/>
      <c r="J3" s="573"/>
    </row>
    <row r="4" spans="1:10" s="5" customFormat="1" ht="28.5" customHeight="1">
      <c r="A4" s="579" t="s">
        <v>33</v>
      </c>
      <c r="B4" s="579"/>
      <c r="C4" s="579"/>
      <c r="D4" s="579"/>
      <c r="E4" s="579"/>
      <c r="F4" s="579"/>
      <c r="G4" s="579"/>
      <c r="H4" s="579"/>
      <c r="I4" s="579"/>
      <c r="J4" s="579"/>
    </row>
    <row r="5" spans="1:10" s="18" customFormat="1" ht="14.25" customHeight="1">
      <c r="E5" s="19" t="s">
        <v>34</v>
      </c>
    </row>
    <row r="6" spans="1:10" s="18" customFormat="1" ht="14.25" customHeight="1">
      <c r="E6" s="19" t="s">
        <v>35</v>
      </c>
    </row>
    <row r="7" spans="1:10" s="18" customFormat="1" ht="14.25" customHeight="1">
      <c r="D7" s="20" t="s">
        <v>85</v>
      </c>
      <c r="E7" s="574" t="s">
        <v>226</v>
      </c>
      <c r="F7" s="574"/>
      <c r="G7" s="574"/>
      <c r="H7" s="574"/>
    </row>
    <row r="8" spans="1:10" s="18" customFormat="1" ht="14.25" customHeight="1">
      <c r="E8" s="19" t="s">
        <v>36</v>
      </c>
    </row>
    <row r="9" spans="1:10" s="18" customFormat="1" ht="6.75" customHeight="1">
      <c r="B9" s="19"/>
      <c r="C9" s="575"/>
      <c r="D9" s="575"/>
      <c r="E9" s="575"/>
      <c r="F9" s="575"/>
      <c r="G9" s="575"/>
      <c r="H9" s="575"/>
      <c r="I9" s="575"/>
      <c r="J9" s="575"/>
    </row>
    <row r="10" spans="1:10" s="18" customFormat="1" ht="14.25" customHeight="1">
      <c r="A10" s="563" t="s">
        <v>27</v>
      </c>
      <c r="B10" s="576" t="s">
        <v>1</v>
      </c>
      <c r="C10" s="576"/>
      <c r="D10" s="563" t="s">
        <v>0</v>
      </c>
      <c r="E10" s="563" t="s">
        <v>19</v>
      </c>
      <c r="F10" s="563" t="s">
        <v>37</v>
      </c>
      <c r="G10" s="577" t="s">
        <v>28</v>
      </c>
      <c r="H10" s="578"/>
      <c r="I10" s="577" t="s">
        <v>38</v>
      </c>
      <c r="J10" s="578"/>
    </row>
    <row r="11" spans="1:10" s="18" customFormat="1" ht="24.75" customHeight="1">
      <c r="A11" s="563"/>
      <c r="B11" s="30" t="s">
        <v>20</v>
      </c>
      <c r="C11" s="30" t="s">
        <v>39</v>
      </c>
      <c r="D11" s="563"/>
      <c r="E11" s="563"/>
      <c r="F11" s="563"/>
      <c r="G11" s="30" t="s">
        <v>29</v>
      </c>
      <c r="H11" s="30" t="s">
        <v>30</v>
      </c>
      <c r="I11" s="30" t="s">
        <v>29</v>
      </c>
      <c r="J11" s="30" t="s">
        <v>30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1">
        <f>VLOOKUP($E$7,'331'!$B$4:$H$23,2,0)</f>
        <v>0</v>
      </c>
      <c r="J13" s="81">
        <f>VLOOKUP($E$7,'331'!$B$4:$H$23,3,0)</f>
        <v>0</v>
      </c>
    </row>
    <row r="14" spans="1:10" s="18" customFormat="1" ht="18" customHeight="1">
      <c r="A14" s="9">
        <f t="shared" ref="A14" ca="1" si="0">IF(C14&lt;&gt;"",C14,"")</f>
        <v>42380</v>
      </c>
      <c r="B14" s="9" t="str">
        <f ca="1">IF(ROWS($1:1)&gt;COUNT(Dong),"",OFFSET(TH!D$1,SMALL(Dong,ROWS($1:1)),))</f>
        <v>CTGS</v>
      </c>
      <c r="C14" s="9">
        <f ca="1">IF(ROWS($1:1)&gt;COUNT(Dong),"",OFFSET(TH!E$1,SMALL(Dong,ROWS($1:1)),))</f>
        <v>42380</v>
      </c>
      <c r="D14" s="450" t="str">
        <f ca="1">IF(ROWS($1:1)&gt;COUNT(Dong),"",OFFSET(TH!F$1,SMALL(Dong,ROWS($1:1)),))</f>
        <v>Tiền điện kỳ 1 T1/2016</v>
      </c>
      <c r="E14" s="80" t="str">
        <f ca="1">IF(ROWS($1:1)&gt;COUNT(Dong),"",IF(OFFSET(TH!L$1,SMALL(Dong,ROWS($1:1)),)="331",OFFSET(TH!M$1,SMALL(Dong,ROWS($1:1)),),OFFSET(TH!L$1,SMALL(Dong,ROWS($1:1)),)))</f>
        <v>642</v>
      </c>
      <c r="F14" s="80"/>
      <c r="G14" s="102">
        <f ca="1">IF(ROWS($1:1)&gt;COUNT(Dong),"",IF(OFFSET(TH!L$1,SMALL(Dong,ROWS($1:1)),)="331",OFFSET(TH!K$1,SMALL(Dong,ROWS($1:1)),),0))</f>
        <v>0</v>
      </c>
      <c r="H14" s="102">
        <f ca="1">IF(ROWS($1:1)&gt;COUNT(Dong),"",IF(OFFSET(TH!M$1,SMALL(Dong,ROWS($1:1)),)="331",OFFSET(TH!K$1,SMALL(Dong,ROWS($1:1)),),0))</f>
        <v>28280100</v>
      </c>
      <c r="I14" s="25">
        <f t="shared" ref="I14" ca="1" si="1">IF(D14&lt;&gt;"",MAX(I13+G14-H14-J13,0),0)</f>
        <v>0</v>
      </c>
      <c r="J14" s="25">
        <f t="shared" ref="J14" ca="1" si="2">IF(D14&lt;&gt;"",MAX(J13+H14-I13-G14,0),0)</f>
        <v>28280100</v>
      </c>
    </row>
    <row r="15" spans="1:10" s="18" customFormat="1" ht="18" customHeight="1">
      <c r="A15" s="9">
        <f t="shared" ref="A15:A30" ca="1" si="3">IF(C15&lt;&gt;"",C15,"")</f>
        <v>42380</v>
      </c>
      <c r="B15" s="9" t="str">
        <f ca="1">IF(ROWS($1:2)&gt;COUNT(Dong),"",OFFSET(TH!D$1,SMALL(Dong,ROWS($1:2)),))</f>
        <v>CTGS</v>
      </c>
      <c r="C15" s="9">
        <f ca="1">IF(ROWS($1:2)&gt;COUNT(Dong),"",OFFSET(TH!E$1,SMALL(Dong,ROWS($1:2)),))</f>
        <v>42380</v>
      </c>
      <c r="D15" s="450" t="str">
        <f ca="1">IF(ROWS($1:2)&gt;COUNT(Dong),"",OFFSET(TH!F$1,SMALL(Dong,ROWS($1:2)),))</f>
        <v>VAT Tiền điện kỳ 1 T1/2016</v>
      </c>
      <c r="E15" s="80" t="str">
        <f ca="1">IF(ROWS($1:2)&gt;COUNT(Dong),"",IF(OFFSET(TH!L$1,SMALL(Dong,ROWS($1:2)),)="331",OFFSET(TH!M$1,SMALL(Dong,ROWS($1:2)),),OFFSET(TH!L$1,SMALL(Dong,ROWS($1:2)),)))</f>
        <v>1331</v>
      </c>
      <c r="F15" s="80"/>
      <c r="G15" s="102">
        <f ca="1">IF(ROWS($1:2)&gt;COUNT(Dong),"",IF(OFFSET(TH!L$1,SMALL(Dong,ROWS($1:2)),)="331",OFFSET(TH!K$1,SMALL(Dong,ROWS($1:2)),),0))</f>
        <v>0</v>
      </c>
      <c r="H15" s="102">
        <f ca="1">IF(ROWS($1:2)&gt;COUNT(Dong),"",IF(OFFSET(TH!M$1,SMALL(Dong,ROWS($1:2)),)="331",OFFSET(TH!K$1,SMALL(Dong,ROWS($1:2)),),0))</f>
        <v>2828010</v>
      </c>
      <c r="I15" s="25">
        <f t="shared" ref="I15:I30" ca="1" si="4">IF(D15&lt;&gt;"",MAX(I14+G15-H15-J14,0),0)</f>
        <v>0</v>
      </c>
      <c r="J15" s="25">
        <f t="shared" ref="J15:J30" ca="1" si="5">IF(D15&lt;&gt;"",MAX(J14+H15-I14-G15,0),0)</f>
        <v>31108110</v>
      </c>
    </row>
    <row r="16" spans="1:10" s="18" customFormat="1" ht="18" customHeight="1">
      <c r="A16" s="9">
        <f t="shared" ca="1" si="3"/>
        <v>42395</v>
      </c>
      <c r="B16" s="9" t="str">
        <f ca="1">IF(ROWS($1:3)&gt;COUNT(Dong),"",OFFSET(TH!D$1,SMALL(Dong,ROWS($1:3)),))</f>
        <v>CTGS</v>
      </c>
      <c r="C16" s="9">
        <f ca="1">IF(ROWS($1:3)&gt;COUNT(Dong),"",OFFSET(TH!E$1,SMALL(Dong,ROWS($1:3)),))</f>
        <v>42395</v>
      </c>
      <c r="D16" s="450" t="str">
        <f ca="1">IF(ROWS($1:3)&gt;COUNT(Dong),"",OFFSET(TH!F$1,SMALL(Dong,ROWS($1:3)),))</f>
        <v>Tiền điện kỳ 2 T1/2016</v>
      </c>
      <c r="E16" s="80" t="str">
        <f ca="1">IF(ROWS($1:3)&gt;COUNT(Dong),"",IF(OFFSET(TH!L$1,SMALL(Dong,ROWS($1:3)),)="331",OFFSET(TH!M$1,SMALL(Dong,ROWS($1:3)),),OFFSET(TH!L$1,SMALL(Dong,ROWS($1:3)),)))</f>
        <v>642</v>
      </c>
      <c r="F16" s="80"/>
      <c r="G16" s="102">
        <f ca="1">IF(ROWS($1:3)&gt;COUNT(Dong),"",IF(OFFSET(TH!L$1,SMALL(Dong,ROWS($1:3)),)="331",OFFSET(TH!K$1,SMALL(Dong,ROWS($1:3)),),0))</f>
        <v>0</v>
      </c>
      <c r="H16" s="102">
        <f ca="1">IF(ROWS($1:3)&gt;COUNT(Dong),"",IF(OFFSET(TH!M$1,SMALL(Dong,ROWS($1:3)),)="331",OFFSET(TH!K$1,SMALL(Dong,ROWS($1:3)),),0))</f>
        <v>37562900</v>
      </c>
      <c r="I16" s="25">
        <f t="shared" ca="1" si="4"/>
        <v>0</v>
      </c>
      <c r="J16" s="25">
        <f t="shared" ca="1" si="5"/>
        <v>68671010</v>
      </c>
    </row>
    <row r="17" spans="1:10" s="18" customFormat="1" ht="18" customHeight="1">
      <c r="A17" s="9">
        <f t="shared" ca="1" si="3"/>
        <v>42395</v>
      </c>
      <c r="B17" s="9" t="str">
        <f ca="1">IF(ROWS($1:4)&gt;COUNT(Dong),"",OFFSET(TH!D$1,SMALL(Dong,ROWS($1:4)),))</f>
        <v>CTGS</v>
      </c>
      <c r="C17" s="9">
        <f ca="1">IF(ROWS($1:4)&gt;COUNT(Dong),"",OFFSET(TH!E$1,SMALL(Dong,ROWS($1:4)),))</f>
        <v>42395</v>
      </c>
      <c r="D17" s="450" t="str">
        <f ca="1">IF(ROWS($1:4)&gt;COUNT(Dong),"",OFFSET(TH!F$1,SMALL(Dong,ROWS($1:4)),))</f>
        <v>VAT Tiền điện kỳ 2 T1/2016</v>
      </c>
      <c r="E17" s="80" t="str">
        <f ca="1">IF(ROWS($1:4)&gt;COUNT(Dong),"",IF(OFFSET(TH!L$1,SMALL(Dong,ROWS($1:4)),)="331",OFFSET(TH!M$1,SMALL(Dong,ROWS($1:4)),),OFFSET(TH!L$1,SMALL(Dong,ROWS($1:4)),)))</f>
        <v>1331</v>
      </c>
      <c r="F17" s="80"/>
      <c r="G17" s="102">
        <f ca="1">IF(ROWS($1:4)&gt;COUNT(Dong),"",IF(OFFSET(TH!L$1,SMALL(Dong,ROWS($1:4)),)="331",OFFSET(TH!K$1,SMALL(Dong,ROWS($1:4)),),0))</f>
        <v>0</v>
      </c>
      <c r="H17" s="102">
        <f ca="1">IF(ROWS($1:4)&gt;COUNT(Dong),"",IF(OFFSET(TH!M$1,SMALL(Dong,ROWS($1:4)),)="331",OFFSET(TH!K$1,SMALL(Dong,ROWS($1:4)),),0))</f>
        <v>3756290</v>
      </c>
      <c r="I17" s="25">
        <f t="shared" ca="1" si="4"/>
        <v>0</v>
      </c>
      <c r="J17" s="25">
        <f t="shared" ca="1" si="5"/>
        <v>72427300</v>
      </c>
    </row>
    <row r="18" spans="1:10" s="18" customFormat="1" ht="18" customHeight="1">
      <c r="A18" s="9">
        <f t="shared" ca="1" si="3"/>
        <v>42399</v>
      </c>
      <c r="B18" s="9" t="str">
        <f ca="1">IF(ROWS($1:5)&gt;COUNT(Dong),"",OFFSET(TH!D$1,SMALL(Dong,ROWS($1:5)),))</f>
        <v>GBN</v>
      </c>
      <c r="C18" s="9">
        <f ca="1">IF(ROWS($1:5)&gt;COUNT(Dong),"",OFFSET(TH!E$1,SMALL(Dong,ROWS($1:5)),))</f>
        <v>42399</v>
      </c>
      <c r="D18" s="450" t="str">
        <f ca="1">IF(ROWS($1:5)&gt;COUNT(Dong),"",OFFSET(TH!F$1,SMALL(Dong,ROWS($1:5)),))</f>
        <v>Thanh toán tiền điện kỳ 1 tháng 1</v>
      </c>
      <c r="E18" s="80" t="str">
        <f ca="1">IF(ROWS($1:5)&gt;COUNT(Dong),"",IF(OFFSET(TH!L$1,SMALL(Dong,ROWS($1:5)),)="331",OFFSET(TH!M$1,SMALL(Dong,ROWS($1:5)),),OFFSET(TH!L$1,SMALL(Dong,ROWS($1:5)),)))</f>
        <v>1121</v>
      </c>
      <c r="F18" s="80"/>
      <c r="G18" s="102">
        <f ca="1">IF(ROWS($1:5)&gt;COUNT(Dong),"",IF(OFFSET(TH!L$1,SMALL(Dong,ROWS($1:5)),)="331",OFFSET(TH!K$1,SMALL(Dong,ROWS($1:5)),),0))</f>
        <v>31108110</v>
      </c>
      <c r="H18" s="102">
        <f ca="1">IF(ROWS($1:5)&gt;COUNT(Dong),"",IF(OFFSET(TH!M$1,SMALL(Dong,ROWS($1:5)),)="331",OFFSET(TH!K$1,SMALL(Dong,ROWS($1:5)),),0))</f>
        <v>0</v>
      </c>
      <c r="I18" s="25">
        <f t="shared" ca="1" si="4"/>
        <v>0</v>
      </c>
      <c r="J18" s="25">
        <f t="shared" ca="1" si="5"/>
        <v>41319190</v>
      </c>
    </row>
    <row r="19" spans="1:10" s="18" customFormat="1" ht="18" customHeight="1">
      <c r="A19" s="9">
        <f t="shared" ca="1" si="3"/>
        <v>42403</v>
      </c>
      <c r="B19" s="9" t="str">
        <f ca="1">IF(ROWS($1:6)&gt;COUNT(Dong),"",OFFSET(TH!D$1,SMALL(Dong,ROWS($1:6)),))</f>
        <v>GBN</v>
      </c>
      <c r="C19" s="9">
        <f ca="1">IF(ROWS($1:6)&gt;COUNT(Dong),"",OFFSET(TH!E$1,SMALL(Dong,ROWS($1:6)),))</f>
        <v>42403</v>
      </c>
      <c r="D19" s="450" t="str">
        <f ca="1">IF(ROWS($1:6)&gt;COUNT(Dong),"",OFFSET(TH!F$1,SMALL(Dong,ROWS($1:6)),))</f>
        <v>Thanh toán tiền điện kỳ 2 tháng 1</v>
      </c>
      <c r="E19" s="80" t="str">
        <f ca="1">IF(ROWS($1:6)&gt;COUNT(Dong),"",IF(OFFSET(TH!L$1,SMALL(Dong,ROWS($1:6)),)="331",OFFSET(TH!M$1,SMALL(Dong,ROWS($1:6)),),OFFSET(TH!L$1,SMALL(Dong,ROWS($1:6)),)))</f>
        <v>1121</v>
      </c>
      <c r="F19" s="80"/>
      <c r="G19" s="102">
        <f ca="1">IF(ROWS($1:6)&gt;COUNT(Dong),"",IF(OFFSET(TH!L$1,SMALL(Dong,ROWS($1:6)),)="331",OFFSET(TH!K$1,SMALL(Dong,ROWS($1:6)),),0))</f>
        <v>41319190</v>
      </c>
      <c r="H19" s="102">
        <f ca="1">IF(ROWS($1:6)&gt;COUNT(Dong),"",IF(OFFSET(TH!M$1,SMALL(Dong,ROWS($1:6)),)="331",OFFSET(TH!K$1,SMALL(Dong,ROWS($1:6)),),0))</f>
        <v>0</v>
      </c>
      <c r="I19" s="25">
        <f t="shared" ca="1" si="4"/>
        <v>0</v>
      </c>
      <c r="J19" s="25">
        <f t="shared" ca="1" si="5"/>
        <v>0</v>
      </c>
    </row>
    <row r="20" spans="1:10" s="18" customFormat="1" ht="18" customHeight="1">
      <c r="A20" s="9">
        <f t="shared" ca="1" si="3"/>
        <v>42430</v>
      </c>
      <c r="B20" s="9" t="str">
        <f ca="1">IF(ROWS($1:7)&gt;COUNT(Dong),"",OFFSET(TH!D$1,SMALL(Dong,ROWS($1:7)),))</f>
        <v>GBN</v>
      </c>
      <c r="C20" s="9">
        <f ca="1">IF(ROWS($1:7)&gt;COUNT(Dong),"",OFFSET(TH!E$1,SMALL(Dong,ROWS($1:7)),))</f>
        <v>42430</v>
      </c>
      <c r="D20" s="450" t="str">
        <f ca="1">IF(ROWS($1:7)&gt;COUNT(Dong),"",OFFSET(TH!F$1,SMALL(Dong,ROWS($1:7)),))</f>
        <v>Thanh toán tiền điện kỳ 1 tháng 2</v>
      </c>
      <c r="E20" s="80" t="str">
        <f ca="1">IF(ROWS($1:7)&gt;COUNT(Dong),"",IF(OFFSET(TH!L$1,SMALL(Dong,ROWS($1:7)),)="331",OFFSET(TH!M$1,SMALL(Dong,ROWS($1:7)),),OFFSET(TH!L$1,SMALL(Dong,ROWS($1:7)),)))</f>
        <v>1121</v>
      </c>
      <c r="F20" s="80"/>
      <c r="G20" s="102">
        <f ca="1">IF(ROWS($1:7)&gt;COUNT(Dong),"",IF(OFFSET(TH!L$1,SMALL(Dong,ROWS($1:7)),)="331",OFFSET(TH!K$1,SMALL(Dong,ROWS($1:7)),),0))</f>
        <v>40435780</v>
      </c>
      <c r="H20" s="102">
        <f ca="1">IF(ROWS($1:7)&gt;COUNT(Dong),"",IF(OFFSET(TH!M$1,SMALL(Dong,ROWS($1:7)),)="331",OFFSET(TH!K$1,SMALL(Dong,ROWS($1:7)),),0))</f>
        <v>0</v>
      </c>
      <c r="I20" s="25">
        <f t="shared" ca="1" si="4"/>
        <v>40435780</v>
      </c>
      <c r="J20" s="25">
        <f t="shared" ca="1" si="5"/>
        <v>0</v>
      </c>
    </row>
    <row r="21" spans="1:10" s="18" customFormat="1" ht="18" customHeight="1">
      <c r="A21" s="9" t="str">
        <f t="shared" ca="1" si="3"/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450" t="str">
        <f ca="1">IF(ROWS($1:8)&gt;COUNT(Dong),"",OFFSET(TH!F$1,SMALL(Dong,ROWS($1:8)),))</f>
        <v/>
      </c>
      <c r="E21" s="80" t="str">
        <f ca="1">IF(ROWS($1:8)&gt;COUNT(Dong),"",IF(OFFSET(TH!L$1,SMALL(Dong,ROWS($1:8)),)="331",OFFSET(TH!M$1,SMALL(Dong,ROWS($1:8)),),OFFSET(TH!L$1,SMALL(Dong,ROWS($1:8)),)))</f>
        <v/>
      </c>
      <c r="F21" s="80"/>
      <c r="G21" s="102" t="str">
        <f ca="1">IF(ROWS($1:8)&gt;COUNT(Dong),"",IF(OFFSET(TH!L$1,SMALL(Dong,ROWS($1:8)),)="331",OFFSET(TH!K$1,SMALL(Dong,ROWS($1:8)),),0))</f>
        <v/>
      </c>
      <c r="H21" s="102" t="str">
        <f ca="1">IF(ROWS($1:8)&gt;COUNT(Dong),"",IF(OFFSET(TH!M$1,SMALL(Dong,ROWS($1:8)),)="331",OFFSET(TH!K$1,SMALL(Dong,ROWS($1:8)),),0))</f>
        <v/>
      </c>
      <c r="I21" s="25">
        <f t="shared" ca="1" si="4"/>
        <v>0</v>
      </c>
      <c r="J21" s="25">
        <f t="shared" ca="1" si="5"/>
        <v>0</v>
      </c>
    </row>
    <row r="22" spans="1:10" s="18" customFormat="1" ht="18" customHeight="1">
      <c r="A22" s="9" t="str">
        <f t="shared" ca="1" si="3"/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450" t="str">
        <f ca="1">IF(ROWS($1:9)&gt;COUNT(Dong),"",OFFSET(TH!F$1,SMALL(Dong,ROWS($1:9)),))</f>
        <v/>
      </c>
      <c r="E22" s="80" t="str">
        <f ca="1">IF(ROWS($1:9)&gt;COUNT(Dong),"",IF(OFFSET(TH!L$1,SMALL(Dong,ROWS($1:9)),)="331",OFFSET(TH!M$1,SMALL(Dong,ROWS($1:9)),),OFFSET(TH!L$1,SMALL(Dong,ROWS($1:9)),)))</f>
        <v/>
      </c>
      <c r="F22" s="80"/>
      <c r="G22" s="102" t="str">
        <f ca="1">IF(ROWS($1:9)&gt;COUNT(Dong),"",IF(OFFSET(TH!L$1,SMALL(Dong,ROWS($1:9)),)="331",OFFSET(TH!K$1,SMALL(Dong,ROWS($1:9)),),0))</f>
        <v/>
      </c>
      <c r="H22" s="102" t="str">
        <f ca="1">IF(ROWS($1:9)&gt;COUNT(Dong),"",IF(OFFSET(TH!M$1,SMALL(Dong,ROWS($1:9)),)="331",OFFSET(TH!K$1,SMALL(Dong,ROWS($1:9)),),0))</f>
        <v/>
      </c>
      <c r="I22" s="25">
        <f t="shared" ca="1" si="4"/>
        <v>0</v>
      </c>
      <c r="J22" s="25">
        <f t="shared" ca="1" si="5"/>
        <v>0</v>
      </c>
    </row>
    <row r="23" spans="1:10" s="18" customFormat="1" ht="18" customHeight="1">
      <c r="A23" s="9" t="str">
        <f t="shared" ca="1" si="3"/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450" t="str">
        <f ca="1">IF(ROWS($1:10)&gt;COUNT(Dong),"",OFFSET(TH!F$1,SMALL(Dong,ROWS($1:10)),))</f>
        <v/>
      </c>
      <c r="E23" s="80" t="str">
        <f ca="1">IF(ROWS($1:10)&gt;COUNT(Dong),"",IF(OFFSET(TH!L$1,SMALL(Dong,ROWS($1:10)),)="331",OFFSET(TH!M$1,SMALL(Dong,ROWS($1:10)),),OFFSET(TH!L$1,SMALL(Dong,ROWS($1:10)),)))</f>
        <v/>
      </c>
      <c r="F23" s="80"/>
      <c r="G23" s="102" t="str">
        <f ca="1">IF(ROWS($1:10)&gt;COUNT(Dong),"",IF(OFFSET(TH!L$1,SMALL(Dong,ROWS($1:10)),)="331",OFFSET(TH!K$1,SMALL(Dong,ROWS($1:10)),),0))</f>
        <v/>
      </c>
      <c r="H23" s="102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t="shared" ca="1" si="3"/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450" t="str">
        <f ca="1">IF(ROWS($1:11)&gt;COUNT(Dong),"",OFFSET(TH!F$1,SMALL(Dong,ROWS($1:11)),))</f>
        <v/>
      </c>
      <c r="E24" s="80" t="str">
        <f ca="1">IF(ROWS($1:11)&gt;COUNT(Dong),"",IF(OFFSET(TH!L$1,SMALL(Dong,ROWS($1:11)),)="331",OFFSET(TH!M$1,SMALL(Dong,ROWS($1:11)),),OFFSET(TH!L$1,SMALL(Dong,ROWS($1:11)),)))</f>
        <v/>
      </c>
      <c r="F24" s="80"/>
      <c r="G24" s="102" t="str">
        <f ca="1">IF(ROWS($1:11)&gt;COUNT(Dong),"",IF(OFFSET(TH!L$1,SMALL(Dong,ROWS($1:11)),)="331",OFFSET(TH!K$1,SMALL(Dong,ROWS($1:11)),),0))</f>
        <v/>
      </c>
      <c r="H24" s="102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t="shared" ca="1" si="3"/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450" t="str">
        <f ca="1">IF(ROWS($1:12)&gt;COUNT(Dong),"",OFFSET(TH!F$1,SMALL(Dong,ROWS($1:12)),))</f>
        <v/>
      </c>
      <c r="E25" s="80" t="str">
        <f ca="1">IF(ROWS($1:12)&gt;COUNT(Dong),"",IF(OFFSET(TH!L$1,SMALL(Dong,ROWS($1:12)),)="331",OFFSET(TH!M$1,SMALL(Dong,ROWS($1:12)),),OFFSET(TH!L$1,SMALL(Dong,ROWS($1:12)),)))</f>
        <v/>
      </c>
      <c r="F25" s="80"/>
      <c r="G25" s="102" t="str">
        <f ca="1">IF(ROWS($1:12)&gt;COUNT(Dong),"",IF(OFFSET(TH!L$1,SMALL(Dong,ROWS($1:12)),)="331",OFFSET(TH!K$1,SMALL(Dong,ROWS($1:12)),),0))</f>
        <v/>
      </c>
      <c r="H25" s="102" t="str">
        <f ca="1">IF(ROWS($1:12)&gt;COUNT(Dong),"",IF(OFFSET(TH!M$1,SMALL(Dong,ROWS($1:12)),)="331",OFFSET(TH!K$1,SMALL(Dong,ROWS($1:12)),),0))</f>
        <v/>
      </c>
      <c r="I25" s="25">
        <f t="shared" ref="I25" ca="1" si="6">IF(D25&lt;&gt;"",MAX(I24+G25-H25-J24,0),0)</f>
        <v>0</v>
      </c>
      <c r="J25" s="25">
        <f t="shared" ref="J25" ca="1" si="7">IF(D25&lt;&gt;"",MAX(J24+H25-I24-G25,0),0)</f>
        <v>0</v>
      </c>
    </row>
    <row r="26" spans="1:10" s="18" customFormat="1" ht="18" customHeight="1">
      <c r="A26" s="9" t="str">
        <f t="shared" ca="1" si="3"/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79" t="str">
        <f ca="1">IF(ROWS($1:13)&gt;COUNT(Dong),"",OFFSET(TH!F$1,SMALL(Dong,ROWS($1:13)),))</f>
        <v/>
      </c>
      <c r="E26" s="80" t="str">
        <f ca="1">IF(ROWS($1:13)&gt;COUNT(Dong),"",IF(OFFSET(TH!L$1,SMALL(Dong,ROWS($1:13)),)="331",OFFSET(TH!M$1,SMALL(Dong,ROWS($1:13)),),OFFSET(TH!L$1,SMALL(Dong,ROWS($1:13)),)))</f>
        <v/>
      </c>
      <c r="F26" s="80"/>
      <c r="G26" s="102" t="str">
        <f ca="1">IF(ROWS($1:13)&gt;COUNT(Dong),"",IF(OFFSET(TH!L$1,SMALL(Dong,ROWS($1:13)),)="331",OFFSET(TH!K$1,SMALL(Dong,ROWS($1:13)),),0))</f>
        <v/>
      </c>
      <c r="H26" s="102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t="shared" ca="1" si="3"/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79" t="str">
        <f ca="1">IF(ROWS($1:14)&gt;COUNT(Dong),"",OFFSET(TH!F$1,SMALL(Dong,ROWS($1:14)),))</f>
        <v/>
      </c>
      <c r="E27" s="80" t="str">
        <f ca="1">IF(ROWS($1:14)&gt;COUNT(Dong),"",IF(OFFSET(TH!L$1,SMALL(Dong,ROWS($1:14)),)="331",OFFSET(TH!M$1,SMALL(Dong,ROWS($1:14)),),OFFSET(TH!L$1,SMALL(Dong,ROWS($1:14)),)))</f>
        <v/>
      </c>
      <c r="F27" s="80"/>
      <c r="G27" s="102" t="str">
        <f ca="1">IF(ROWS($1:14)&gt;COUNT(Dong),"",IF(OFFSET(TH!L$1,SMALL(Dong,ROWS($1:14)),)="331",OFFSET(TH!K$1,SMALL(Dong,ROWS($1:14)),),0))</f>
        <v/>
      </c>
      <c r="H27" s="102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t="shared" ca="1" si="3"/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79" t="str">
        <f ca="1">IF(ROWS($1:15)&gt;COUNT(Dong),"",OFFSET(TH!F$1,SMALL(Dong,ROWS($1:15)),))</f>
        <v/>
      </c>
      <c r="E28" s="80" t="str">
        <f ca="1">IF(ROWS($1:15)&gt;COUNT(Dong),"",IF(OFFSET(TH!L$1,SMALL(Dong,ROWS($1:15)),)="331",OFFSET(TH!M$1,SMALL(Dong,ROWS($1:15)),),OFFSET(TH!L$1,SMALL(Dong,ROWS($1:15)),)))</f>
        <v/>
      </c>
      <c r="F28" s="80"/>
      <c r="G28" s="102" t="str">
        <f ca="1">IF(ROWS($1:15)&gt;COUNT(Dong),"",IF(OFFSET(TH!L$1,SMALL(Dong,ROWS($1:15)),)="331",OFFSET(TH!K$1,SMALL(Dong,ROWS($1:15)),),0))</f>
        <v/>
      </c>
      <c r="H28" s="102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t="shared" ca="1" si="3"/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79" t="str">
        <f ca="1">IF(ROWS($1:16)&gt;COUNT(Dong),"",OFFSET(TH!F$1,SMALL(Dong,ROWS($1:16)),))</f>
        <v/>
      </c>
      <c r="E29" s="80" t="str">
        <f ca="1">IF(ROWS($1:16)&gt;COUNT(Dong),"",IF(OFFSET(TH!L$1,SMALL(Dong,ROWS($1:16)),)="331",OFFSET(TH!M$1,SMALL(Dong,ROWS($1:16)),),OFFSET(TH!L$1,SMALL(Dong,ROWS($1:16)),)))</f>
        <v/>
      </c>
      <c r="F29" s="80"/>
      <c r="G29" s="102" t="str">
        <f ca="1">IF(ROWS($1:16)&gt;COUNT(Dong),"",IF(OFFSET(TH!L$1,SMALL(Dong,ROWS($1:16)),)="331",OFFSET(TH!K$1,SMALL(Dong,ROWS($1:16)),),0))</f>
        <v/>
      </c>
      <c r="H29" s="102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t="shared" ca="1" si="3"/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79" t="str">
        <f ca="1">IF(ROWS($1:17)&gt;COUNT(Dong),"",OFFSET(TH!F$1,SMALL(Dong,ROWS($1:17)),))</f>
        <v/>
      </c>
      <c r="E30" s="80" t="str">
        <f ca="1">IF(ROWS($1:17)&gt;COUNT(Dong),"",IF(OFFSET(TH!L$1,SMALL(Dong,ROWS($1:17)),)="331",OFFSET(TH!M$1,SMALL(Dong,ROWS($1:17)),),OFFSET(TH!L$1,SMALL(Dong,ROWS($1:17)),)))</f>
        <v/>
      </c>
      <c r="F30" s="80"/>
      <c r="G30" s="102" t="str">
        <f ca="1">IF(ROWS($1:17)&gt;COUNT(Dong),"",IF(OFFSET(TH!L$1,SMALL(Dong,ROWS($1:17)),)="331",OFFSET(TH!K$1,SMALL(Dong,ROWS($1:17)),),0))</f>
        <v/>
      </c>
      <c r="H30" s="102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t="shared" ref="A31:A38" ca="1" si="8">IF(C31&lt;&gt;"",C31,"")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79" t="str">
        <f ca="1">IF(ROWS($1:18)&gt;COUNT(Dong),"",OFFSET(TH!F$1,SMALL(Dong,ROWS($1:18)),))</f>
        <v/>
      </c>
      <c r="E31" s="80" t="str">
        <f ca="1">IF(ROWS($1:18)&gt;COUNT(Dong),"",IF(OFFSET(TH!L$1,SMALL(Dong,ROWS($1:18)),)="331",OFFSET(TH!M$1,SMALL(Dong,ROWS($1:18)),),OFFSET(TH!L$1,SMALL(Dong,ROWS($1:18)),)))</f>
        <v/>
      </c>
      <c r="F31" s="80"/>
      <c r="G31" s="102" t="str">
        <f ca="1">IF(ROWS($1:18)&gt;COUNT(Dong),"",IF(OFFSET(TH!L$1,SMALL(Dong,ROWS($1:18)),)="331",OFFSET(TH!K$1,SMALL(Dong,ROWS($1:18)),),0))</f>
        <v/>
      </c>
      <c r="H31" s="102" t="str">
        <f ca="1">IF(ROWS($1:18)&gt;COUNT(Dong),"",IF(OFFSET(TH!M$1,SMALL(Dong,ROWS($1:18)),)="331",OFFSET(TH!K$1,SMALL(Dong,ROWS($1:18)),),0))</f>
        <v/>
      </c>
      <c r="I31" s="25">
        <f t="shared" ref="I31:I38" ca="1" si="9">IF(D31&lt;&gt;"",MAX(I30+G31-H31-J30,0),0)</f>
        <v>0</v>
      </c>
      <c r="J31" s="25">
        <f t="shared" ref="J31:J38" ca="1" si="10">IF(D31&lt;&gt;"",MAX(J30+H31-I30-G31,0),0)</f>
        <v>0</v>
      </c>
    </row>
    <row r="32" spans="1:10" s="18" customFormat="1" ht="18" customHeight="1">
      <c r="A32" s="9" t="str">
        <f t="shared" ca="1" si="8"/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79" t="str">
        <f ca="1">IF(ROWS($1:19)&gt;COUNT(Dong),"",OFFSET(TH!F$1,SMALL(Dong,ROWS($1:19)),))</f>
        <v/>
      </c>
      <c r="E32" s="80" t="str">
        <f ca="1">IF(ROWS($1:19)&gt;COUNT(Dong),"",IF(OFFSET(TH!L$1,SMALL(Dong,ROWS($1:19)),)="331",OFFSET(TH!M$1,SMALL(Dong,ROWS($1:19)),),OFFSET(TH!L$1,SMALL(Dong,ROWS($1:19)),)))</f>
        <v/>
      </c>
      <c r="F32" s="80"/>
      <c r="G32" s="102" t="str">
        <f ca="1">IF(ROWS($1:19)&gt;COUNT(Dong),"",IF(OFFSET(TH!L$1,SMALL(Dong,ROWS($1:19)),)="331",OFFSET(TH!K$1,SMALL(Dong,ROWS($1:19)),),0))</f>
        <v/>
      </c>
      <c r="H32" s="102" t="str">
        <f ca="1">IF(ROWS($1:19)&gt;COUNT(Dong),"",IF(OFFSET(TH!M$1,SMALL(Dong,ROWS($1:19)),)="331",OFFSET(TH!K$1,SMALL(Dong,ROWS($1:19)),),0))</f>
        <v/>
      </c>
      <c r="I32" s="25">
        <f t="shared" ca="1" si="9"/>
        <v>0</v>
      </c>
      <c r="J32" s="25">
        <f t="shared" ca="1" si="10"/>
        <v>0</v>
      </c>
    </row>
    <row r="33" spans="1:11" s="18" customFormat="1" ht="18" customHeight="1">
      <c r="A33" s="9" t="str">
        <f t="shared" ca="1" si="8"/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79" t="str">
        <f ca="1">IF(ROWS($1:20)&gt;COUNT(Dong),"",OFFSET(TH!F$1,SMALL(Dong,ROWS($1:20)),))</f>
        <v/>
      </c>
      <c r="E33" s="80" t="str">
        <f ca="1">IF(ROWS($1:20)&gt;COUNT(Dong),"",IF(OFFSET(TH!L$1,SMALL(Dong,ROWS($1:20)),)="331",OFFSET(TH!M$1,SMALL(Dong,ROWS($1:20)),),OFFSET(TH!L$1,SMALL(Dong,ROWS($1:20)),)))</f>
        <v/>
      </c>
      <c r="F33" s="80"/>
      <c r="G33" s="102" t="str">
        <f ca="1">IF(ROWS($1:20)&gt;COUNT(Dong),"",IF(OFFSET(TH!L$1,SMALL(Dong,ROWS($1:20)),)="331",OFFSET(TH!K$1,SMALL(Dong,ROWS($1:20)),),0))</f>
        <v/>
      </c>
      <c r="H33" s="102" t="str">
        <f ca="1">IF(ROWS($1:20)&gt;COUNT(Dong),"",IF(OFFSET(TH!M$1,SMALL(Dong,ROWS($1:20)),)="331",OFFSET(TH!K$1,SMALL(Dong,ROWS($1:20)),),0))</f>
        <v/>
      </c>
      <c r="I33" s="25">
        <f t="shared" ca="1" si="9"/>
        <v>0</v>
      </c>
      <c r="J33" s="25">
        <f t="shared" ca="1" si="10"/>
        <v>0</v>
      </c>
    </row>
    <row r="34" spans="1:11" s="18" customFormat="1" ht="18" customHeight="1">
      <c r="A34" s="9" t="str">
        <f t="shared" ca="1" si="8"/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79" t="str">
        <f ca="1">IF(ROWS($1:21)&gt;COUNT(Dong),"",OFFSET(TH!F$1,SMALL(Dong,ROWS($1:21)),))</f>
        <v/>
      </c>
      <c r="E34" s="80" t="str">
        <f ca="1">IF(ROWS($1:21)&gt;COUNT(Dong),"",IF(OFFSET(TH!L$1,SMALL(Dong,ROWS($1:21)),)="331",OFFSET(TH!M$1,SMALL(Dong,ROWS($1:21)),),OFFSET(TH!L$1,SMALL(Dong,ROWS($1:21)),)))</f>
        <v/>
      </c>
      <c r="F34" s="80"/>
      <c r="G34" s="102" t="str">
        <f ca="1">IF(ROWS($1:21)&gt;COUNT(Dong),"",IF(OFFSET(TH!L$1,SMALL(Dong,ROWS($1:21)),)="331",OFFSET(TH!K$1,SMALL(Dong,ROWS($1:21)),),0))</f>
        <v/>
      </c>
      <c r="H34" s="102" t="str">
        <f ca="1">IF(ROWS($1:21)&gt;COUNT(Dong),"",IF(OFFSET(TH!M$1,SMALL(Dong,ROWS($1:21)),)="331",OFFSET(TH!K$1,SMALL(Dong,ROWS($1:21)),),0))</f>
        <v/>
      </c>
      <c r="I34" s="25">
        <f t="shared" ca="1" si="9"/>
        <v>0</v>
      </c>
      <c r="J34" s="25">
        <f t="shared" ca="1" si="10"/>
        <v>0</v>
      </c>
    </row>
    <row r="35" spans="1:11" s="18" customFormat="1" ht="18" customHeight="1">
      <c r="A35" s="9" t="str">
        <f t="shared" ca="1" si="8"/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79" t="str">
        <f ca="1">IF(ROWS($1:22)&gt;COUNT(Dong),"",OFFSET(TH!F$1,SMALL(Dong,ROWS($1:22)),))</f>
        <v/>
      </c>
      <c r="E35" s="80" t="str">
        <f ca="1">IF(ROWS($1:22)&gt;COUNT(Dong),"",IF(OFFSET(TH!L$1,SMALL(Dong,ROWS($1:22)),)="331",OFFSET(TH!M$1,SMALL(Dong,ROWS($1:22)),),OFFSET(TH!L$1,SMALL(Dong,ROWS($1:22)),)))</f>
        <v/>
      </c>
      <c r="F35" s="80"/>
      <c r="G35" s="102" t="str">
        <f ca="1">IF(ROWS($1:22)&gt;COUNT(Dong),"",IF(OFFSET(TH!L$1,SMALL(Dong,ROWS($1:22)),)="331",OFFSET(TH!K$1,SMALL(Dong,ROWS($1:22)),),0))</f>
        <v/>
      </c>
      <c r="H35" s="102" t="str">
        <f ca="1">IF(ROWS($1:22)&gt;COUNT(Dong),"",IF(OFFSET(TH!M$1,SMALL(Dong,ROWS($1:22)),)="331",OFFSET(TH!K$1,SMALL(Dong,ROWS($1:22)),),0))</f>
        <v/>
      </c>
      <c r="I35" s="25">
        <f t="shared" ca="1" si="9"/>
        <v>0</v>
      </c>
      <c r="J35" s="25">
        <f t="shared" ca="1" si="10"/>
        <v>0</v>
      </c>
    </row>
    <row r="36" spans="1:11" s="18" customFormat="1" ht="18" customHeight="1">
      <c r="A36" s="9" t="str">
        <f t="shared" ca="1" si="8"/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79" t="str">
        <f ca="1">IF(ROWS($1:23)&gt;COUNT(Dong),"",OFFSET(TH!F$1,SMALL(Dong,ROWS($1:23)),))</f>
        <v/>
      </c>
      <c r="E36" s="80" t="str">
        <f ca="1">IF(ROWS($1:23)&gt;COUNT(Dong),"",IF(OFFSET(TH!L$1,SMALL(Dong,ROWS($1:23)),)="331",OFFSET(TH!M$1,SMALL(Dong,ROWS($1:23)),),OFFSET(TH!L$1,SMALL(Dong,ROWS($1:23)),)))</f>
        <v/>
      </c>
      <c r="F36" s="80"/>
      <c r="G36" s="102" t="str">
        <f ca="1">IF(ROWS($1:23)&gt;COUNT(Dong),"",IF(OFFSET(TH!L$1,SMALL(Dong,ROWS($1:23)),)="331",OFFSET(TH!K$1,SMALL(Dong,ROWS($1:23)),),0))</f>
        <v/>
      </c>
      <c r="H36" s="102" t="str">
        <f ca="1">IF(ROWS($1:23)&gt;COUNT(Dong),"",IF(OFFSET(TH!M$1,SMALL(Dong,ROWS($1:23)),)="331",OFFSET(TH!K$1,SMALL(Dong,ROWS($1:23)),),0))</f>
        <v/>
      </c>
      <c r="I36" s="25">
        <f t="shared" ca="1" si="9"/>
        <v>0</v>
      </c>
      <c r="J36" s="25">
        <f t="shared" ca="1" si="10"/>
        <v>0</v>
      </c>
    </row>
    <row r="37" spans="1:11" s="18" customFormat="1" ht="18" customHeight="1">
      <c r="A37" s="9" t="str">
        <f t="shared" ca="1" si="8"/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79" t="str">
        <f ca="1">IF(ROWS($1:24)&gt;COUNT(Dong),"",OFFSET(TH!F$1,SMALL(Dong,ROWS($1:24)),))</f>
        <v/>
      </c>
      <c r="E37" s="80" t="str">
        <f ca="1">IF(ROWS($1:24)&gt;COUNT(Dong),"",IF(OFFSET(TH!L$1,SMALL(Dong,ROWS($1:24)),)="331",OFFSET(TH!M$1,SMALL(Dong,ROWS($1:24)),),OFFSET(TH!L$1,SMALL(Dong,ROWS($1:24)),)))</f>
        <v/>
      </c>
      <c r="F37" s="80"/>
      <c r="G37" s="102" t="str">
        <f ca="1">IF(ROWS($1:24)&gt;COUNT(Dong),"",IF(OFFSET(TH!L$1,SMALL(Dong,ROWS($1:24)),)="331",OFFSET(TH!K$1,SMALL(Dong,ROWS($1:24)),),0))</f>
        <v/>
      </c>
      <c r="H37" s="102" t="str">
        <f ca="1">IF(ROWS($1:24)&gt;COUNT(Dong),"",IF(OFFSET(TH!M$1,SMALL(Dong,ROWS($1:24)),)="331",OFFSET(TH!K$1,SMALL(Dong,ROWS($1:24)),),0))</f>
        <v/>
      </c>
      <c r="I37" s="25">
        <f t="shared" ca="1" si="9"/>
        <v>0</v>
      </c>
      <c r="J37" s="25">
        <f t="shared" ca="1" si="10"/>
        <v>0</v>
      </c>
    </row>
    <row r="38" spans="1:11" s="18" customFormat="1" ht="18" customHeight="1">
      <c r="A38" s="9" t="str">
        <f t="shared" ca="1" si="8"/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79" t="str">
        <f ca="1">IF(ROWS($1:25)&gt;COUNT(Dong),"",OFFSET(TH!F$1,SMALL(Dong,ROWS($1:25)),))</f>
        <v/>
      </c>
      <c r="E38" s="80" t="str">
        <f ca="1">IF(ROWS($1:25)&gt;COUNT(Dong),"",IF(OFFSET(TH!L$1,SMALL(Dong,ROWS($1:25)),)="331",OFFSET(TH!M$1,SMALL(Dong,ROWS($1:25)),),OFFSET(TH!L$1,SMALL(Dong,ROWS($1:25)),)))</f>
        <v/>
      </c>
      <c r="F38" s="80"/>
      <c r="G38" s="102" t="str">
        <f ca="1">IF(ROWS($1:25)&gt;COUNT(Dong),"",IF(OFFSET(TH!L$1,SMALL(Dong,ROWS($1:25)),)="331",OFFSET(TH!K$1,SMALL(Dong,ROWS($1:25)),),0))</f>
        <v/>
      </c>
      <c r="H38" s="102" t="str">
        <f ca="1">IF(ROWS($1:25)&gt;COUNT(Dong),"",IF(OFFSET(TH!M$1,SMALL(Dong,ROWS($1:25)),)="331",OFFSET(TH!K$1,SMALL(Dong,ROWS($1:25)),),0))</f>
        <v/>
      </c>
      <c r="I38" s="25">
        <f t="shared" ca="1" si="9"/>
        <v>0</v>
      </c>
      <c r="J38" s="25">
        <f t="shared" ca="1" si="10"/>
        <v>0</v>
      </c>
    </row>
    <row r="39" spans="1:11" s="18" customFormat="1" ht="18" customHeight="1">
      <c r="A39" s="444"/>
      <c r="B39" s="444"/>
      <c r="C39" s="444"/>
      <c r="D39" s="445"/>
      <c r="E39" s="446"/>
      <c r="F39" s="446"/>
      <c r="G39" s="447"/>
      <c r="H39" s="447"/>
      <c r="I39" s="448"/>
      <c r="J39" s="448"/>
    </row>
    <row r="40" spans="1:11" s="18" customFormat="1" ht="18" customHeight="1">
      <c r="A40" s="24"/>
      <c r="B40" s="21"/>
      <c r="C40" s="26"/>
      <c r="D40" s="23" t="s">
        <v>43</v>
      </c>
      <c r="E40" s="21" t="s">
        <v>26</v>
      </c>
      <c r="F40" s="21" t="s">
        <v>26</v>
      </c>
      <c r="G40" s="27">
        <f ca="1">SUM(G14:G30)</f>
        <v>112863080</v>
      </c>
      <c r="H40" s="27">
        <f ca="1">SUM(H14:H30)</f>
        <v>72427300</v>
      </c>
      <c r="I40" s="27" t="s">
        <v>26</v>
      </c>
      <c r="J40" s="27" t="s">
        <v>26</v>
      </c>
    </row>
    <row r="41" spans="1:11" s="18" customFormat="1" ht="18" customHeight="1">
      <c r="A41" s="24"/>
      <c r="B41" s="21"/>
      <c r="C41" s="21"/>
      <c r="D41" s="23" t="s">
        <v>13</v>
      </c>
      <c r="E41" s="21" t="s">
        <v>26</v>
      </c>
      <c r="F41" s="21" t="s">
        <v>26</v>
      </c>
      <c r="G41" s="27" t="s">
        <v>26</v>
      </c>
      <c r="H41" s="27" t="s">
        <v>26</v>
      </c>
      <c r="I41" s="27">
        <f ca="1">MAX(I13+G40-H40-J13,0)</f>
        <v>40435780</v>
      </c>
      <c r="J41" s="27">
        <f ca="1">MAX(J13+H40-G40-I13,0)</f>
        <v>0</v>
      </c>
    </row>
    <row r="42" spans="1:11" s="18" customFormat="1" ht="6" customHeight="1">
      <c r="B42" s="19"/>
      <c r="C42" s="19"/>
      <c r="E42" s="19"/>
    </row>
    <row r="43" spans="1:11" s="18" customFormat="1" ht="14.25" customHeight="1">
      <c r="A43" s="28" t="s">
        <v>345</v>
      </c>
      <c r="B43" s="19"/>
      <c r="C43" s="19"/>
      <c r="E43" s="19"/>
      <c r="K43" s="28" t="s">
        <v>345</v>
      </c>
    </row>
    <row r="44" spans="1:11" s="18" customFormat="1" ht="14.25" customHeight="1">
      <c r="A44" s="28" t="s">
        <v>284</v>
      </c>
      <c r="B44" s="19"/>
      <c r="C44" s="19"/>
      <c r="E44" s="19"/>
      <c r="K44" s="28" t="s">
        <v>44</v>
      </c>
    </row>
    <row r="45" spans="1:11" s="18" customFormat="1" ht="14.25" customHeight="1">
      <c r="B45" s="19"/>
      <c r="C45" s="19"/>
      <c r="E45" s="551" t="s">
        <v>271</v>
      </c>
      <c r="F45" s="551"/>
      <c r="G45" s="551"/>
      <c r="H45" s="551"/>
      <c r="I45" s="551"/>
      <c r="J45" s="551"/>
    </row>
    <row r="46" spans="1:11" s="18" customFormat="1" ht="14.25" customHeight="1">
      <c r="C46" s="433" t="s">
        <v>14</v>
      </c>
      <c r="E46" s="551" t="s">
        <v>15</v>
      </c>
      <c r="F46" s="551"/>
      <c r="G46" s="551"/>
      <c r="H46" s="551"/>
      <c r="I46" s="551"/>
      <c r="J46" s="551"/>
    </row>
    <row r="47" spans="1:11" s="18" customFormat="1" ht="14.25" customHeight="1">
      <c r="C47" s="433" t="s">
        <v>16</v>
      </c>
      <c r="E47" s="551" t="s">
        <v>16</v>
      </c>
      <c r="F47" s="551"/>
      <c r="G47" s="551"/>
      <c r="H47" s="551"/>
      <c r="I47" s="551"/>
      <c r="J47" s="551"/>
    </row>
    <row r="48" spans="1:11" s="29" customFormat="1"/>
    <row r="54" spans="3:3" ht="15">
      <c r="C54" s="449" t="s">
        <v>341</v>
      </c>
    </row>
  </sheetData>
  <autoFilter ref="A12:J25"/>
  <mergeCells count="15">
    <mergeCell ref="E46:J46"/>
    <mergeCell ref="E47:J47"/>
    <mergeCell ref="A10:A11"/>
    <mergeCell ref="H1:J1"/>
    <mergeCell ref="H2:J3"/>
    <mergeCell ref="E7:H7"/>
    <mergeCell ref="E45:J4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P27"/>
  <sheetViews>
    <sheetView showZeros="0" workbookViewId="0">
      <pane ySplit="4" topLeftCell="A5" activePane="bottomLeft" state="frozen"/>
      <selection activeCell="G34" sqref="G34"/>
      <selection pane="bottomLeft" activeCell="I5" sqref="I5:L21"/>
    </sheetView>
  </sheetViews>
  <sheetFormatPr defaultColWidth="8" defaultRowHeight="13.5"/>
  <cols>
    <col min="1" max="1" width="4.28515625" style="273" customWidth="1"/>
    <col min="2" max="2" width="21.85546875" style="273" customWidth="1"/>
    <col min="3" max="4" width="8.7109375" style="273" customWidth="1"/>
    <col min="5" max="5" width="8.140625" style="273" customWidth="1"/>
    <col min="6" max="6" width="11" style="273" customWidth="1"/>
    <col min="7" max="7" width="8.140625" style="273" customWidth="1"/>
    <col min="8" max="8" width="13.7109375" style="273" customWidth="1"/>
    <col min="9" max="9" width="7.85546875" style="273" customWidth="1"/>
    <col min="10" max="10" width="12.42578125" style="273" customWidth="1"/>
    <col min="11" max="11" width="8.140625" style="273" customWidth="1"/>
    <col min="12" max="12" width="13.7109375" style="273" customWidth="1"/>
    <col min="13" max="13" width="8.140625" style="273" customWidth="1"/>
    <col min="14" max="14" width="10.140625" style="273" customWidth="1"/>
    <col min="15" max="15" width="8.140625" style="273" customWidth="1"/>
    <col min="16" max="16" width="14" style="273" customWidth="1"/>
    <col min="17" max="16384" width="8" style="273"/>
  </cols>
  <sheetData>
    <row r="1" spans="1:16" ht="21.75" customHeight="1">
      <c r="A1" s="565" t="s">
        <v>272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</row>
    <row r="2" spans="1:16" s="10" customFormat="1" ht="15.75" customHeight="1">
      <c r="A2" s="568" t="s">
        <v>46</v>
      </c>
      <c r="B2" s="570" t="s">
        <v>273</v>
      </c>
      <c r="C2" s="570" t="s">
        <v>274</v>
      </c>
      <c r="D2" s="570" t="s">
        <v>276</v>
      </c>
      <c r="E2" s="595" t="s">
        <v>48</v>
      </c>
      <c r="F2" s="595"/>
      <c r="G2" s="595"/>
      <c r="H2" s="595"/>
      <c r="I2" s="595" t="s">
        <v>49</v>
      </c>
      <c r="J2" s="595"/>
      <c r="K2" s="595"/>
      <c r="L2" s="595"/>
      <c r="M2" s="566" t="s">
        <v>60</v>
      </c>
      <c r="N2" s="596"/>
      <c r="O2" s="596"/>
      <c r="P2" s="567"/>
    </row>
    <row r="3" spans="1:16" s="10" customFormat="1" ht="15.75" customHeight="1">
      <c r="A3" s="569"/>
      <c r="B3" s="571"/>
      <c r="C3" s="571"/>
      <c r="D3" s="571"/>
      <c r="E3" s="595" t="s">
        <v>61</v>
      </c>
      <c r="F3" s="595"/>
      <c r="G3" s="595" t="s">
        <v>62</v>
      </c>
      <c r="H3" s="595"/>
      <c r="I3" s="595" t="s">
        <v>61</v>
      </c>
      <c r="J3" s="595"/>
      <c r="K3" s="595" t="s">
        <v>62</v>
      </c>
      <c r="L3" s="595"/>
      <c r="M3" s="595" t="s">
        <v>61</v>
      </c>
      <c r="N3" s="595"/>
      <c r="O3" s="595" t="s">
        <v>62</v>
      </c>
      <c r="P3" s="595"/>
    </row>
    <row r="4" spans="1:16" s="10" customFormat="1" ht="15.75" customHeight="1">
      <c r="A4" s="569"/>
      <c r="B4" s="571"/>
      <c r="C4" s="571"/>
      <c r="D4" s="571"/>
      <c r="E4" s="399" t="s">
        <v>339</v>
      </c>
      <c r="F4" s="399" t="s">
        <v>340</v>
      </c>
      <c r="G4" s="399" t="s">
        <v>339</v>
      </c>
      <c r="H4" s="399" t="s">
        <v>340</v>
      </c>
      <c r="I4" s="399" t="s">
        <v>339</v>
      </c>
      <c r="J4" s="399" t="s">
        <v>340</v>
      </c>
      <c r="K4" s="399" t="s">
        <v>339</v>
      </c>
      <c r="L4" s="399" t="s">
        <v>340</v>
      </c>
      <c r="M4" s="399" t="s">
        <v>339</v>
      </c>
      <c r="N4" s="399" t="s">
        <v>340</v>
      </c>
      <c r="O4" s="399" t="s">
        <v>339</v>
      </c>
      <c r="P4" s="399" t="s">
        <v>340</v>
      </c>
    </row>
    <row r="5" spans="1:16" s="10" customFormat="1" ht="18" customHeight="1">
      <c r="A5" s="6">
        <v>1</v>
      </c>
      <c r="B5" s="7" t="s">
        <v>171</v>
      </c>
      <c r="C5" s="274">
        <v>41870</v>
      </c>
      <c r="D5" s="274">
        <v>46253</v>
      </c>
      <c r="E5" s="400">
        <v>0</v>
      </c>
      <c r="F5" s="25">
        <v>0</v>
      </c>
      <c r="G5" s="25">
        <v>0</v>
      </c>
      <c r="H5" s="25">
        <v>1000000000</v>
      </c>
      <c r="I5" s="25">
        <f t="array" ref="I5">SUM(IF("341"&amp;B5=LEFT(KHN,3)&amp;KH,_TH))</f>
        <v>0</v>
      </c>
      <c r="J5" s="8">
        <f t="array" ref="J5">SUM(IF("341"&amp;B5=LEFT(KHN,3)&amp;KH,TH))</f>
        <v>0</v>
      </c>
      <c r="K5" s="8">
        <f t="array" ref="K5">SUM(IF("341"&amp;B5=LEFT(KHC,3)&amp;KH,_TH))</f>
        <v>0</v>
      </c>
      <c r="L5" s="8">
        <f t="array" ref="L5">SUM(IF("341"&amp;B5=LEFT(KHC,3)&amp;KH,TH))</f>
        <v>0</v>
      </c>
      <c r="M5" s="277">
        <f>ROUND(MAX(E5+I5-G5-K5,0),2)</f>
        <v>0</v>
      </c>
      <c r="N5" s="277">
        <f t="shared" ref="N5:N18" si="0">ROUND(MAX(F5+J5-H5-L5,0),2)</f>
        <v>0</v>
      </c>
      <c r="O5" s="277">
        <f t="shared" ref="O5:P19" si="1">ROUND(MAX(G5+K5-E5-I5,0),2)</f>
        <v>0</v>
      </c>
      <c r="P5" s="277">
        <f t="shared" si="1"/>
        <v>1000000000</v>
      </c>
    </row>
    <row r="6" spans="1:16" s="10" customFormat="1" ht="18" customHeight="1">
      <c r="A6" s="6">
        <v>2</v>
      </c>
      <c r="B6" s="7" t="s">
        <v>172</v>
      </c>
      <c r="C6" s="274">
        <v>41905</v>
      </c>
      <c r="D6" s="274">
        <v>46253</v>
      </c>
      <c r="E6" s="274">
        <v>0</v>
      </c>
      <c r="F6" s="8">
        <v>0</v>
      </c>
      <c r="G6" s="8">
        <v>0</v>
      </c>
      <c r="H6" s="8">
        <v>2000000000</v>
      </c>
      <c r="I6" s="25">
        <f t="array" ref="I6">SUM(IF("341"&amp;B6=LEFT(KHN,3)&amp;KH,_TH))</f>
        <v>0</v>
      </c>
      <c r="J6" s="8">
        <f t="array" ref="J6">SUM(IF("341"&amp;B6=LEFT(KHN,3)&amp;KH,TH))</f>
        <v>0</v>
      </c>
      <c r="K6" s="8">
        <f t="array" ref="K6">SUM(IF("341"&amp;B6=LEFT(KHC,3)&amp;KH,_TH))</f>
        <v>0</v>
      </c>
      <c r="L6" s="8">
        <f t="array" ref="L6">SUM(IF("341"&amp;B6=LEFT(KHC,3)&amp;KH,TH))</f>
        <v>0</v>
      </c>
      <c r="M6" s="277">
        <f t="shared" ref="M6:M19" si="2">ROUND(MAX(E6+I6-G6-K6,0),2)</f>
        <v>0</v>
      </c>
      <c r="N6" s="277">
        <f t="shared" si="0"/>
        <v>0</v>
      </c>
      <c r="O6" s="277">
        <f t="shared" si="1"/>
        <v>0</v>
      </c>
      <c r="P6" s="277">
        <f t="shared" si="1"/>
        <v>2000000000</v>
      </c>
    </row>
    <row r="7" spans="1:16" s="10" customFormat="1" ht="18" customHeight="1">
      <c r="A7" s="6">
        <v>3</v>
      </c>
      <c r="B7" s="7" t="s">
        <v>174</v>
      </c>
      <c r="C7" s="274">
        <v>41934</v>
      </c>
      <c r="D7" s="274">
        <v>46253</v>
      </c>
      <c r="E7" s="274">
        <v>0</v>
      </c>
      <c r="F7" s="8">
        <v>0</v>
      </c>
      <c r="G7" s="8">
        <v>0</v>
      </c>
      <c r="H7" s="8">
        <v>1600000000</v>
      </c>
      <c r="I7" s="25">
        <f t="array" ref="I7">SUM(IF("341"&amp;B7=LEFT(KHN,3)&amp;KH,_TH))</f>
        <v>0</v>
      </c>
      <c r="J7" s="8">
        <f t="array" ref="J7">SUM(IF("341"&amp;B7=LEFT(KHN,3)&amp;KH,TH))</f>
        <v>0</v>
      </c>
      <c r="K7" s="8">
        <f t="array" ref="K7">SUM(IF("341"&amp;B7=LEFT(KHC,3)&amp;KH,_TH))</f>
        <v>0</v>
      </c>
      <c r="L7" s="8">
        <f t="array" ref="L7">SUM(IF("341"&amp;B7=LEFT(KHC,3)&amp;KH,TH))</f>
        <v>0</v>
      </c>
      <c r="M7" s="277">
        <f t="shared" si="2"/>
        <v>0</v>
      </c>
      <c r="N7" s="277">
        <f t="shared" si="0"/>
        <v>0</v>
      </c>
      <c r="O7" s="277">
        <f t="shared" si="1"/>
        <v>0</v>
      </c>
      <c r="P7" s="277">
        <f t="shared" si="1"/>
        <v>1600000000</v>
      </c>
    </row>
    <row r="8" spans="1:16" s="10" customFormat="1" ht="18" customHeight="1">
      <c r="A8" s="6">
        <v>4</v>
      </c>
      <c r="B8" s="7" t="s">
        <v>173</v>
      </c>
      <c r="C8" s="274">
        <v>41963</v>
      </c>
      <c r="D8" s="274">
        <v>46253</v>
      </c>
      <c r="E8" s="274">
        <v>0</v>
      </c>
      <c r="F8" s="8">
        <v>0</v>
      </c>
      <c r="G8" s="8">
        <v>0</v>
      </c>
      <c r="H8" s="8">
        <v>1500000000</v>
      </c>
      <c r="I8" s="25">
        <f t="array" ref="I8">SUM(IF("341"&amp;B8=LEFT(KHN,3)&amp;KH,_TH))</f>
        <v>0</v>
      </c>
      <c r="J8" s="8">
        <f t="array" ref="J8">SUM(IF("341"&amp;B8=LEFT(KHN,3)&amp;KH,TH))</f>
        <v>0</v>
      </c>
      <c r="K8" s="8">
        <f t="array" ref="K8">SUM(IF("341"&amp;B8=LEFT(KHC,3)&amp;KH,_TH))</f>
        <v>0</v>
      </c>
      <c r="L8" s="8">
        <f t="array" ref="L8">SUM(IF("341"&amp;B8=LEFT(KHC,3)&amp;KH,TH))</f>
        <v>0</v>
      </c>
      <c r="M8" s="277">
        <f t="shared" si="2"/>
        <v>0</v>
      </c>
      <c r="N8" s="277">
        <f t="shared" si="0"/>
        <v>0</v>
      </c>
      <c r="O8" s="277">
        <f t="shared" si="1"/>
        <v>0</v>
      </c>
      <c r="P8" s="277">
        <f t="shared" si="1"/>
        <v>1500000000</v>
      </c>
    </row>
    <row r="9" spans="1:16" s="10" customFormat="1" ht="18" customHeight="1">
      <c r="A9" s="6">
        <v>5</v>
      </c>
      <c r="B9" s="7" t="s">
        <v>175</v>
      </c>
      <c r="C9" s="274">
        <v>41984</v>
      </c>
      <c r="D9" s="274">
        <v>46253</v>
      </c>
      <c r="E9" s="274">
        <v>0</v>
      </c>
      <c r="F9" s="8">
        <v>0</v>
      </c>
      <c r="G9" s="8">
        <v>0</v>
      </c>
      <c r="H9" s="8">
        <v>1000000000</v>
      </c>
      <c r="I9" s="25">
        <f t="array" ref="I9">SUM(IF("341"&amp;B9=LEFT(KHN,3)&amp;KH,_TH))</f>
        <v>0</v>
      </c>
      <c r="J9" s="8">
        <f t="array" ref="J9">SUM(IF("341"&amp;B9=LEFT(KHN,3)&amp;KH,TH))</f>
        <v>0</v>
      </c>
      <c r="K9" s="8">
        <f t="array" ref="K9">SUM(IF("341"&amp;B9=LEFT(KHC,3)&amp;KH,_TH))</f>
        <v>0</v>
      </c>
      <c r="L9" s="8">
        <f t="array" ref="L9">SUM(IF("341"&amp;B9=LEFT(KHC,3)&amp;KH,TH))</f>
        <v>0</v>
      </c>
      <c r="M9" s="277">
        <f t="shared" si="2"/>
        <v>0</v>
      </c>
      <c r="N9" s="277">
        <f t="shared" si="0"/>
        <v>0</v>
      </c>
      <c r="O9" s="277">
        <f t="shared" si="1"/>
        <v>0</v>
      </c>
      <c r="P9" s="277">
        <f t="shared" si="1"/>
        <v>1000000000</v>
      </c>
    </row>
    <row r="10" spans="1:16" s="10" customFormat="1" ht="18" customHeight="1">
      <c r="A10" s="6">
        <v>6</v>
      </c>
      <c r="B10" s="7" t="s">
        <v>176</v>
      </c>
      <c r="C10" s="274">
        <v>42033</v>
      </c>
      <c r="D10" s="274">
        <v>46253</v>
      </c>
      <c r="E10" s="274">
        <v>0</v>
      </c>
      <c r="F10" s="8">
        <v>0</v>
      </c>
      <c r="G10" s="8">
        <v>0</v>
      </c>
      <c r="H10" s="8">
        <v>1500000000</v>
      </c>
      <c r="I10" s="25">
        <f t="array" ref="I10">SUM(IF("341"&amp;B10=LEFT(KHN,3)&amp;KH,_TH))</f>
        <v>0</v>
      </c>
      <c r="J10" s="8">
        <f t="array" ref="J10">SUM(IF("341"&amp;B10=LEFT(KHN,3)&amp;KH,TH))</f>
        <v>0</v>
      </c>
      <c r="K10" s="8">
        <f t="array" ref="K10">SUM(IF("341"&amp;B10=LEFT(KHC,3)&amp;KH,_TH))</f>
        <v>0</v>
      </c>
      <c r="L10" s="8">
        <f t="array" ref="L10">SUM(IF("341"&amp;B10=LEFT(KHC,3)&amp;KH,TH))</f>
        <v>0</v>
      </c>
      <c r="M10" s="277">
        <f t="shared" si="2"/>
        <v>0</v>
      </c>
      <c r="N10" s="277">
        <f t="shared" si="0"/>
        <v>0</v>
      </c>
      <c r="O10" s="277">
        <f t="shared" si="1"/>
        <v>0</v>
      </c>
      <c r="P10" s="277">
        <f t="shared" si="1"/>
        <v>1500000000</v>
      </c>
    </row>
    <row r="11" spans="1:16" s="10" customFormat="1" ht="18" customHeight="1">
      <c r="A11" s="6">
        <v>7</v>
      </c>
      <c r="B11" s="7" t="s">
        <v>177</v>
      </c>
      <c r="C11" s="274">
        <v>42088</v>
      </c>
      <c r="D11" s="274">
        <v>46253</v>
      </c>
      <c r="E11" s="274">
        <v>0</v>
      </c>
      <c r="F11" s="8">
        <v>0</v>
      </c>
      <c r="G11" s="8">
        <v>0</v>
      </c>
      <c r="H11" s="8">
        <v>2000000000</v>
      </c>
      <c r="I11" s="25">
        <f t="array" ref="I11">SUM(IF("341"&amp;B11=LEFT(KHN,3)&amp;KH,_TH))</f>
        <v>0</v>
      </c>
      <c r="J11" s="8">
        <f t="array" ref="J11">SUM(IF("341"&amp;B11=LEFT(KHN,3)&amp;KH,TH))</f>
        <v>0</v>
      </c>
      <c r="K11" s="8">
        <f t="array" ref="K11">SUM(IF("341"&amp;B11=LEFT(KHC,3)&amp;KH,_TH))</f>
        <v>0</v>
      </c>
      <c r="L11" s="8">
        <f t="array" ref="L11">SUM(IF("341"&amp;B11=LEFT(KHC,3)&amp;KH,TH))</f>
        <v>0</v>
      </c>
      <c r="M11" s="277">
        <f t="shared" si="2"/>
        <v>0</v>
      </c>
      <c r="N11" s="277">
        <f t="shared" si="0"/>
        <v>0</v>
      </c>
      <c r="O11" s="277">
        <f t="shared" si="1"/>
        <v>0</v>
      </c>
      <c r="P11" s="277">
        <f t="shared" si="1"/>
        <v>2000000000</v>
      </c>
    </row>
    <row r="12" spans="1:16" s="10" customFormat="1" ht="18" customHeight="1">
      <c r="A12" s="6">
        <v>8</v>
      </c>
      <c r="B12" s="7" t="s">
        <v>178</v>
      </c>
      <c r="C12" s="274">
        <v>42114</v>
      </c>
      <c r="D12" s="274">
        <v>46253</v>
      </c>
      <c r="E12" s="274">
        <v>0</v>
      </c>
      <c r="F12" s="8">
        <v>0</v>
      </c>
      <c r="G12" s="8">
        <v>0</v>
      </c>
      <c r="H12" s="8">
        <v>1400000000</v>
      </c>
      <c r="I12" s="25">
        <f t="array" ref="I12">SUM(IF("341"&amp;B12=LEFT(KHN,3)&amp;KH,_TH))</f>
        <v>0</v>
      </c>
      <c r="J12" s="8">
        <f t="array" ref="J12">SUM(IF("341"&amp;B12=LEFT(KHN,3)&amp;KH,TH))</f>
        <v>0</v>
      </c>
      <c r="K12" s="8">
        <f t="array" ref="K12">SUM(IF("341"&amp;B12=LEFT(KHC,3)&amp;KH,_TH))</f>
        <v>0</v>
      </c>
      <c r="L12" s="8">
        <f t="array" ref="L12">SUM(IF("341"&amp;B12=LEFT(KHC,3)&amp;KH,TH))</f>
        <v>0</v>
      </c>
      <c r="M12" s="277">
        <f t="shared" si="2"/>
        <v>0</v>
      </c>
      <c r="N12" s="277">
        <f t="shared" si="0"/>
        <v>0</v>
      </c>
      <c r="O12" s="277">
        <f t="shared" si="1"/>
        <v>0</v>
      </c>
      <c r="P12" s="277">
        <f t="shared" si="1"/>
        <v>1400000000</v>
      </c>
    </row>
    <row r="13" spans="1:16" s="10" customFormat="1" ht="18" customHeight="1">
      <c r="A13" s="6">
        <v>9</v>
      </c>
      <c r="B13" s="7" t="s">
        <v>179</v>
      </c>
      <c r="C13" s="274">
        <v>42138</v>
      </c>
      <c r="D13" s="274">
        <v>46253</v>
      </c>
      <c r="E13" s="274">
        <v>0</v>
      </c>
      <c r="F13" s="8">
        <v>0</v>
      </c>
      <c r="G13" s="8">
        <v>0</v>
      </c>
      <c r="H13" s="8">
        <v>1500000000</v>
      </c>
      <c r="I13" s="25">
        <f t="array" ref="I13">SUM(IF("341"&amp;B13=LEFT(KHN,3)&amp;KH,_TH))</f>
        <v>0</v>
      </c>
      <c r="J13" s="8">
        <f t="array" ref="J13">SUM(IF("341"&amp;B13=LEFT(KHN,3)&amp;KH,TH))</f>
        <v>0</v>
      </c>
      <c r="K13" s="8">
        <f t="array" ref="K13">SUM(IF("341"&amp;B13=LEFT(KHC,3)&amp;KH,_TH))</f>
        <v>0</v>
      </c>
      <c r="L13" s="8">
        <f t="array" ref="L13">SUM(IF("341"&amp;B13=LEFT(KHC,3)&amp;KH,TH))</f>
        <v>0</v>
      </c>
      <c r="M13" s="277">
        <f t="shared" si="2"/>
        <v>0</v>
      </c>
      <c r="N13" s="277">
        <f t="shared" si="0"/>
        <v>0</v>
      </c>
      <c r="O13" s="277">
        <f t="shared" si="1"/>
        <v>0</v>
      </c>
      <c r="P13" s="277">
        <f t="shared" si="1"/>
        <v>1500000000</v>
      </c>
    </row>
    <row r="14" spans="1:16" s="10" customFormat="1" ht="18" customHeight="1">
      <c r="A14" s="6">
        <v>10</v>
      </c>
      <c r="B14" s="7" t="s">
        <v>180</v>
      </c>
      <c r="C14" s="274">
        <v>42164</v>
      </c>
      <c r="D14" s="274">
        <v>46253</v>
      </c>
      <c r="E14" s="274">
        <v>0</v>
      </c>
      <c r="F14" s="8">
        <v>0</v>
      </c>
      <c r="G14" s="8">
        <v>0</v>
      </c>
      <c r="H14" s="8">
        <v>1500000000</v>
      </c>
      <c r="I14" s="25">
        <f t="array" ref="I14">SUM(IF("341"&amp;B14=LEFT(KHN,3)&amp;KH,_TH))</f>
        <v>0</v>
      </c>
      <c r="J14" s="8">
        <f t="array" ref="J14">SUM(IF("341"&amp;B14=LEFT(KHN,3)&amp;KH,TH))</f>
        <v>0</v>
      </c>
      <c r="K14" s="8">
        <f t="array" ref="K14">SUM(IF("341"&amp;B14=LEFT(KHC,3)&amp;KH,_TH))</f>
        <v>0</v>
      </c>
      <c r="L14" s="8">
        <f t="array" ref="L14">SUM(IF("341"&amp;B14=LEFT(KHC,3)&amp;KH,TH))</f>
        <v>0</v>
      </c>
      <c r="M14" s="277">
        <f t="shared" si="2"/>
        <v>0</v>
      </c>
      <c r="N14" s="277">
        <f t="shared" si="0"/>
        <v>0</v>
      </c>
      <c r="O14" s="277">
        <f t="shared" si="1"/>
        <v>0</v>
      </c>
      <c r="P14" s="277">
        <f t="shared" si="1"/>
        <v>1500000000</v>
      </c>
    </row>
    <row r="15" spans="1:16" s="10" customFormat="1" ht="18" customHeight="1">
      <c r="A15" s="6">
        <v>11</v>
      </c>
      <c r="B15" s="7" t="s">
        <v>181</v>
      </c>
      <c r="C15" s="274">
        <v>42187</v>
      </c>
      <c r="D15" s="274">
        <v>46253</v>
      </c>
      <c r="E15" s="274">
        <v>0</v>
      </c>
      <c r="F15" s="8">
        <v>0</v>
      </c>
      <c r="G15" s="8">
        <v>0</v>
      </c>
      <c r="H15" s="8">
        <v>1500000000</v>
      </c>
      <c r="I15" s="25">
        <f t="array" ref="I15">SUM(IF("341"&amp;B15=LEFT(KHN,3)&amp;KH,_TH))</f>
        <v>0</v>
      </c>
      <c r="J15" s="8">
        <f t="array" ref="J15">SUM(IF("341"&amp;B15=LEFT(KHN,3)&amp;KH,TH))</f>
        <v>0</v>
      </c>
      <c r="K15" s="8">
        <f t="array" ref="K15">SUM(IF("341"&amp;B15=LEFT(KHC,3)&amp;KH,_TH))</f>
        <v>0</v>
      </c>
      <c r="L15" s="8">
        <f t="array" ref="L15">SUM(IF("341"&amp;B15=LEFT(KHC,3)&amp;KH,TH))</f>
        <v>0</v>
      </c>
      <c r="M15" s="277">
        <f t="shared" si="2"/>
        <v>0</v>
      </c>
      <c r="N15" s="277">
        <f t="shared" si="0"/>
        <v>0</v>
      </c>
      <c r="O15" s="277">
        <f t="shared" si="1"/>
        <v>0</v>
      </c>
      <c r="P15" s="277">
        <f t="shared" si="1"/>
        <v>1500000000</v>
      </c>
    </row>
    <row r="16" spans="1:16" s="10" customFormat="1" ht="18" customHeight="1">
      <c r="A16" s="6">
        <v>12</v>
      </c>
      <c r="B16" s="7" t="s">
        <v>184</v>
      </c>
      <c r="C16" s="274">
        <v>42195</v>
      </c>
      <c r="D16" s="274">
        <v>46253</v>
      </c>
      <c r="E16" s="274">
        <v>0</v>
      </c>
      <c r="F16" s="8">
        <v>0</v>
      </c>
      <c r="G16" s="8">
        <v>0</v>
      </c>
      <c r="H16" s="8">
        <v>1500000000</v>
      </c>
      <c r="I16" s="25">
        <f t="array" ref="I16">SUM(IF("341"&amp;B16=LEFT(KHN,3)&amp;KH,_TH))</f>
        <v>0</v>
      </c>
      <c r="J16" s="8">
        <f t="array" ref="J16">SUM(IF("341"&amp;B16=LEFT(KHN,3)&amp;KH,TH))</f>
        <v>0</v>
      </c>
      <c r="K16" s="8">
        <f t="array" ref="K16">SUM(IF("341"&amp;B16=LEFT(KHC,3)&amp;KH,_TH))</f>
        <v>0</v>
      </c>
      <c r="L16" s="8">
        <f t="array" ref="L16">SUM(IF("341"&amp;B16=LEFT(KHC,3)&amp;KH,TH))</f>
        <v>0</v>
      </c>
      <c r="M16" s="277">
        <f t="shared" si="2"/>
        <v>0</v>
      </c>
      <c r="N16" s="277">
        <f t="shared" si="0"/>
        <v>0</v>
      </c>
      <c r="O16" s="277">
        <f t="shared" si="1"/>
        <v>0</v>
      </c>
      <c r="P16" s="277">
        <f t="shared" si="1"/>
        <v>1500000000</v>
      </c>
    </row>
    <row r="17" spans="1:16" s="10" customFormat="1" ht="18" customHeight="1">
      <c r="A17" s="6">
        <v>13</v>
      </c>
      <c r="B17" s="7" t="s">
        <v>185</v>
      </c>
      <c r="C17" s="274">
        <v>42215</v>
      </c>
      <c r="D17" s="274">
        <v>46253</v>
      </c>
      <c r="E17" s="274">
        <v>0</v>
      </c>
      <c r="F17" s="8">
        <v>0</v>
      </c>
      <c r="G17" s="8">
        <v>0</v>
      </c>
      <c r="H17" s="8">
        <v>1000000000</v>
      </c>
      <c r="I17" s="25">
        <f t="array" ref="I17">SUM(IF("341"&amp;B17=LEFT(KHN,3)&amp;KH,_TH))</f>
        <v>0</v>
      </c>
      <c r="J17" s="8">
        <f t="array" ref="J17">SUM(IF("341"&amp;B17=LEFT(KHN,3)&amp;KH,TH))</f>
        <v>0</v>
      </c>
      <c r="K17" s="8">
        <f t="array" ref="K17">SUM(IF("341"&amp;B17=LEFT(KHC,3)&amp;KH,_TH))</f>
        <v>0</v>
      </c>
      <c r="L17" s="8">
        <f t="array" ref="L17">SUM(IF("341"&amp;B17=LEFT(KHC,3)&amp;KH,TH))</f>
        <v>0</v>
      </c>
      <c r="M17" s="277">
        <f t="shared" si="2"/>
        <v>0</v>
      </c>
      <c r="N17" s="277">
        <f t="shared" si="0"/>
        <v>0</v>
      </c>
      <c r="O17" s="277">
        <f t="shared" si="1"/>
        <v>0</v>
      </c>
      <c r="P17" s="277">
        <f t="shared" si="1"/>
        <v>1000000000</v>
      </c>
    </row>
    <row r="18" spans="1:16" s="10" customFormat="1" ht="18" customHeight="1">
      <c r="A18" s="6">
        <v>14</v>
      </c>
      <c r="B18" s="7" t="s">
        <v>189</v>
      </c>
      <c r="C18" s="274">
        <v>42229</v>
      </c>
      <c r="D18" s="274">
        <v>46253</v>
      </c>
      <c r="E18" s="274">
        <v>0</v>
      </c>
      <c r="F18" s="8">
        <v>0</v>
      </c>
      <c r="G18" s="8">
        <v>0</v>
      </c>
      <c r="H18" s="8">
        <v>1000000000</v>
      </c>
      <c r="I18" s="25">
        <f t="array" ref="I18">SUM(IF("341"&amp;B18=LEFT(KHN,3)&amp;KH,_TH))</f>
        <v>0</v>
      </c>
      <c r="J18" s="8">
        <f t="array" ref="J18">SUM(IF("341"&amp;B18=LEFT(KHN,3)&amp;KH,TH))</f>
        <v>0</v>
      </c>
      <c r="K18" s="8">
        <f t="array" ref="K18">SUM(IF("341"&amp;B18=LEFT(KHC,3)&amp;KH,_TH))</f>
        <v>0</v>
      </c>
      <c r="L18" s="8">
        <f t="array" ref="L18">SUM(IF("341"&amp;B18=LEFT(KHC,3)&amp;KH,TH))</f>
        <v>0</v>
      </c>
      <c r="M18" s="277">
        <f t="shared" si="2"/>
        <v>0</v>
      </c>
      <c r="N18" s="277">
        <f t="shared" si="0"/>
        <v>0</v>
      </c>
      <c r="O18" s="277">
        <f t="shared" si="1"/>
        <v>0</v>
      </c>
      <c r="P18" s="277">
        <f t="shared" si="1"/>
        <v>1000000000</v>
      </c>
    </row>
    <row r="19" spans="1:16" s="10" customFormat="1" ht="18" customHeight="1">
      <c r="A19" s="6">
        <v>15</v>
      </c>
      <c r="B19" s="7" t="s">
        <v>337</v>
      </c>
      <c r="C19" s="274">
        <v>42362</v>
      </c>
      <c r="D19" s="274">
        <v>42545</v>
      </c>
      <c r="E19" s="274">
        <v>0</v>
      </c>
      <c r="F19" s="8">
        <v>0</v>
      </c>
      <c r="G19" s="8">
        <v>88000</v>
      </c>
      <c r="H19" s="8">
        <v>1982640000</v>
      </c>
      <c r="I19" s="25">
        <f t="array" ref="I19">SUM(IF("341"&amp;B19=LEFT(KHN,3)&amp;KH,_TH))</f>
        <v>88000</v>
      </c>
      <c r="J19" s="8">
        <f t="array" ref="J19">SUM(IF("341"&amp;B19=LEFT(KHN,3)&amp;KH,TH))</f>
        <v>1982640000</v>
      </c>
      <c r="K19" s="8">
        <f t="array" ref="K19">SUM(IF("341"&amp;B19=LEFT(KHC,3)&amp;KH,_TH))</f>
        <v>0</v>
      </c>
      <c r="L19" s="8">
        <f t="array" ref="L19">SUM(IF("341"&amp;B19=LEFT(KHC,3)&amp;KH,TH))</f>
        <v>0</v>
      </c>
      <c r="M19" s="277">
        <f t="shared" si="2"/>
        <v>0</v>
      </c>
      <c r="N19" s="277">
        <f t="shared" ref="N19" si="3">ROUND(MAX(F19+J19-H19-L19,0),2)</f>
        <v>0</v>
      </c>
      <c r="O19" s="277">
        <f t="shared" si="1"/>
        <v>0</v>
      </c>
      <c r="P19" s="277">
        <f t="shared" ref="P19" si="4">ROUND(MAX(H19+L19-F19-J19,0),2)</f>
        <v>0</v>
      </c>
    </row>
    <row r="20" spans="1:16" s="10" customFormat="1" ht="18" customHeight="1">
      <c r="A20" s="6"/>
      <c r="B20" s="7"/>
      <c r="C20" s="274"/>
      <c r="D20" s="274"/>
      <c r="E20" s="274"/>
      <c r="F20" s="8">
        <v>0</v>
      </c>
      <c r="G20" s="8">
        <v>0</v>
      </c>
      <c r="H20" s="8">
        <v>0</v>
      </c>
      <c r="I20" s="25">
        <f t="array" ref="I20">SUM(IF("341"&amp;B20=LEFT(KHN,3)&amp;KH,_TH))</f>
        <v>0</v>
      </c>
      <c r="J20" s="8">
        <f t="array" ref="J20">SUM(IF("341"&amp;B20=LEFT(KHN,3)&amp;KH,TH))</f>
        <v>0</v>
      </c>
      <c r="K20" s="8">
        <f t="array" ref="K20">SUM(IF("341"&amp;B20=LEFT(KHC,3)&amp;KH,_TH))</f>
        <v>0</v>
      </c>
      <c r="L20" s="8">
        <f t="array" ref="L20">SUM(IF("341"&amp;B20=LEFT(KHC,3)&amp;KH,TH))</f>
        <v>0</v>
      </c>
      <c r="M20" s="277">
        <f t="shared" ref="M20:M21" si="5">ROUND(MAX(E20+I20-G20-K20,0),2)</f>
        <v>0</v>
      </c>
      <c r="N20" s="277">
        <f t="shared" ref="N20:N21" si="6">ROUND(MAX(F20+J20-H20-L20,0),2)</f>
        <v>0</v>
      </c>
      <c r="O20" s="277">
        <f t="shared" ref="O20:O21" si="7">ROUND(MAX(G20+K20-E20-I20,0),2)</f>
        <v>0</v>
      </c>
      <c r="P20" s="277">
        <f t="shared" ref="P20:P21" si="8">ROUND(MAX(H20+L20-F20-J20,0),2)</f>
        <v>0</v>
      </c>
    </row>
    <row r="21" spans="1:16" s="10" customFormat="1" ht="18" customHeight="1">
      <c r="A21" s="6"/>
      <c r="B21" s="7"/>
      <c r="C21" s="274"/>
      <c r="D21" s="274"/>
      <c r="E21" s="274"/>
      <c r="F21" s="8">
        <v>0</v>
      </c>
      <c r="G21" s="8">
        <v>0</v>
      </c>
      <c r="H21" s="8">
        <v>0</v>
      </c>
      <c r="I21" s="25">
        <f t="array" ref="I21">SUM(IF("341"&amp;B21=LEFT(KHN,3)&amp;KH,_TH))</f>
        <v>0</v>
      </c>
      <c r="J21" s="8">
        <f t="array" ref="J21">SUM(IF("341"&amp;B21=LEFT(KHN,3)&amp;KH,TH))</f>
        <v>0</v>
      </c>
      <c r="K21" s="8">
        <f t="array" ref="K21">SUM(IF("341"&amp;B21=LEFT(KHC,3)&amp;KH,_TH))</f>
        <v>0</v>
      </c>
      <c r="L21" s="8">
        <f t="array" ref="L21">SUM(IF("341"&amp;B21=LEFT(KHC,3)&amp;KH,TH))</f>
        <v>0</v>
      </c>
      <c r="M21" s="277">
        <f t="shared" si="5"/>
        <v>0</v>
      </c>
      <c r="N21" s="277">
        <f t="shared" si="6"/>
        <v>0</v>
      </c>
      <c r="O21" s="277">
        <f t="shared" si="7"/>
        <v>0</v>
      </c>
      <c r="P21" s="277">
        <f t="shared" si="8"/>
        <v>0</v>
      </c>
    </row>
    <row r="22" spans="1:16" s="10" customFormat="1" ht="18" customHeight="1">
      <c r="A22" s="6"/>
      <c r="B22" s="278"/>
      <c r="C22" s="279"/>
      <c r="D22" s="279"/>
      <c r="E22" s="279"/>
      <c r="F22" s="275"/>
      <c r="G22" s="275"/>
      <c r="H22" s="275"/>
      <c r="I22" s="275"/>
      <c r="J22" s="275"/>
      <c r="K22" s="275"/>
      <c r="L22" s="275"/>
      <c r="M22" s="401"/>
      <c r="N22" s="276"/>
      <c r="O22" s="276"/>
      <c r="P22" s="276"/>
    </row>
    <row r="23" spans="1:16" s="14" customFormat="1" ht="18" customHeight="1">
      <c r="A23" s="11"/>
      <c r="B23" s="12" t="s">
        <v>56</v>
      </c>
      <c r="C23" s="12"/>
      <c r="D23" s="12"/>
      <c r="E23" s="12"/>
      <c r="F23" s="13">
        <f t="shared" ref="F23:P23" si="9">SUM(F5:F22)</f>
        <v>0</v>
      </c>
      <c r="G23" s="13"/>
      <c r="H23" s="13">
        <f>SUM(H5:H22)</f>
        <v>21982640000</v>
      </c>
      <c r="I23" s="13"/>
      <c r="J23" s="13">
        <f t="shared" si="9"/>
        <v>1982640000</v>
      </c>
      <c r="K23" s="13"/>
      <c r="L23" s="13">
        <f t="shared" si="9"/>
        <v>0</v>
      </c>
      <c r="M23" s="13">
        <f t="shared" si="9"/>
        <v>0</v>
      </c>
      <c r="N23" s="13">
        <f t="shared" si="9"/>
        <v>0</v>
      </c>
      <c r="O23" s="13">
        <f t="shared" si="9"/>
        <v>0</v>
      </c>
      <c r="P23" s="13">
        <f t="shared" si="9"/>
        <v>20000000000</v>
      </c>
    </row>
    <row r="24" spans="1:16">
      <c r="P24" s="15">
        <f>CDPS!H30</f>
        <v>20000000000</v>
      </c>
    </row>
    <row r="25" spans="1:16">
      <c r="P25" s="280">
        <f>P23-P24</f>
        <v>0</v>
      </c>
    </row>
    <row r="27" spans="1:16">
      <c r="B27" s="273">
        <v>1</v>
      </c>
      <c r="C27" s="273">
        <v>2</v>
      </c>
      <c r="D27" s="273">
        <v>3</v>
      </c>
      <c r="E27" s="273">
        <v>4</v>
      </c>
      <c r="F27" s="273">
        <v>5</v>
      </c>
      <c r="G27" s="273">
        <v>6</v>
      </c>
      <c r="H27" s="273">
        <v>7</v>
      </c>
      <c r="I27" s="273">
        <v>8</v>
      </c>
      <c r="J27" s="273">
        <v>9</v>
      </c>
      <c r="K27" s="273">
        <v>10</v>
      </c>
      <c r="L27" s="273">
        <v>11</v>
      </c>
      <c r="M27" s="273">
        <v>12</v>
      </c>
      <c r="N27" s="273">
        <v>13</v>
      </c>
      <c r="O27" s="273">
        <v>14</v>
      </c>
      <c r="P27" s="273">
        <v>15</v>
      </c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8" right="0.2" top="0.3" bottom="0.3" header="0.2" footer="0"/>
  <pageSetup paperSize="9" scale="8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43"/>
  <sheetViews>
    <sheetView topLeftCell="A8" workbookViewId="0">
      <pane ySplit="9" topLeftCell="A17" activePane="bottomLeft" state="frozen"/>
      <selection activeCell="D27" sqref="D27"/>
      <selection pane="bottomLeft" activeCell="D29" sqref="D29"/>
    </sheetView>
  </sheetViews>
  <sheetFormatPr defaultRowHeight="12.75"/>
  <cols>
    <col min="1" max="1" width="8.42578125" style="287" customWidth="1"/>
    <col min="2" max="2" width="7" style="287" customWidth="1"/>
    <col min="3" max="3" width="8.140625" style="287" customWidth="1"/>
    <col min="4" max="4" width="35.42578125" style="287" customWidth="1"/>
    <col min="5" max="5" width="6.5703125" style="287" customWidth="1"/>
    <col min="6" max="6" width="9.140625" style="287"/>
    <col min="7" max="7" width="9.7109375" style="287" customWidth="1"/>
    <col min="8" max="8" width="12" style="287" customWidth="1"/>
    <col min="9" max="9" width="9.7109375" style="287" customWidth="1"/>
    <col min="10" max="10" width="12.42578125" style="287" customWidth="1"/>
    <col min="11" max="11" width="9.28515625" style="287" customWidth="1"/>
    <col min="12" max="12" width="11" style="287" customWidth="1"/>
    <col min="13" max="13" width="10.85546875" style="287" customWidth="1"/>
    <col min="14" max="14" width="14" style="287" customWidth="1"/>
    <col min="15" max="16384" width="9.140625" style="287"/>
  </cols>
  <sheetData>
    <row r="1" spans="1:14" s="282" customFormat="1" ht="16.5" customHeight="1">
      <c r="A1" s="288" t="s">
        <v>17</v>
      </c>
      <c r="B1" s="281"/>
      <c r="C1" s="281"/>
      <c r="H1" s="281"/>
      <c r="I1" s="281"/>
      <c r="J1" s="572" t="s">
        <v>350</v>
      </c>
      <c r="K1" s="572"/>
      <c r="L1" s="572"/>
      <c r="M1" s="572"/>
      <c r="N1" s="572"/>
    </row>
    <row r="2" spans="1:14" s="282" customFormat="1" ht="16.5" customHeight="1">
      <c r="A2" s="289" t="s">
        <v>275</v>
      </c>
      <c r="B2" s="434"/>
      <c r="C2" s="434"/>
      <c r="H2" s="283"/>
      <c r="I2" s="283"/>
      <c r="J2" s="573" t="s">
        <v>351</v>
      </c>
      <c r="K2" s="573"/>
      <c r="L2" s="573"/>
      <c r="M2" s="573"/>
      <c r="N2" s="573"/>
    </row>
    <row r="3" spans="1:14" s="282" customFormat="1" ht="16.5" customHeight="1">
      <c r="A3" s="434"/>
      <c r="B3" s="434"/>
      <c r="C3" s="434"/>
      <c r="H3" s="283"/>
      <c r="I3" s="283"/>
      <c r="J3" s="573"/>
      <c r="K3" s="573"/>
      <c r="L3" s="573"/>
      <c r="M3" s="573"/>
      <c r="N3" s="573"/>
    </row>
    <row r="4" spans="1:14" s="282" customFormat="1" ht="16.5" customHeight="1">
      <c r="A4" s="434"/>
      <c r="B4" s="434"/>
      <c r="C4" s="434"/>
      <c r="H4" s="283"/>
      <c r="I4" s="283"/>
      <c r="J4" s="435"/>
      <c r="K4" s="435"/>
      <c r="L4" s="435"/>
      <c r="M4" s="435"/>
      <c r="N4" s="435"/>
    </row>
    <row r="5" spans="1:14" s="18" customFormat="1" ht="23.25" customHeight="1">
      <c r="A5" s="608" t="s">
        <v>352</v>
      </c>
      <c r="B5" s="608"/>
      <c r="C5" s="608"/>
      <c r="D5" s="608"/>
      <c r="E5" s="608"/>
      <c r="F5" s="608"/>
      <c r="G5" s="608"/>
      <c r="H5" s="608"/>
      <c r="I5" s="608"/>
      <c r="J5" s="608"/>
      <c r="K5" s="608"/>
      <c r="L5" s="608"/>
      <c r="M5" s="608"/>
      <c r="N5" s="608"/>
    </row>
    <row r="6" spans="1:14" s="18" customFormat="1">
      <c r="A6" s="551" t="s">
        <v>353</v>
      </c>
      <c r="B6" s="551"/>
      <c r="C6" s="551"/>
      <c r="D6" s="551"/>
      <c r="E6" s="551"/>
      <c r="F6" s="551"/>
      <c r="G6" s="551"/>
      <c r="H6" s="551"/>
      <c r="I6" s="551"/>
      <c r="J6" s="551"/>
      <c r="K6" s="551"/>
      <c r="L6" s="551"/>
      <c r="M6" s="551"/>
      <c r="N6" s="551"/>
    </row>
    <row r="7" spans="1:14" s="18" customFormat="1">
      <c r="A7" s="551" t="s">
        <v>354</v>
      </c>
      <c r="B7" s="551"/>
      <c r="C7" s="551"/>
      <c r="D7" s="551"/>
      <c r="E7" s="551"/>
      <c r="F7" s="551"/>
      <c r="G7" s="551"/>
      <c r="H7" s="551"/>
      <c r="I7" s="551"/>
      <c r="J7" s="551"/>
      <c r="K7" s="551"/>
      <c r="L7" s="551"/>
      <c r="M7" s="551"/>
      <c r="N7" s="551"/>
    </row>
    <row r="8" spans="1:14" s="18" customFormat="1" ht="15" customHeight="1">
      <c r="A8" s="551" t="str">
        <f>IF(MID($H$9,4,4)="1015","Đối tượng cho vay: NH Eximbank CN Q11","Đối tượng cho vay: NH Eximbank CN Q4")</f>
        <v>Đối tượng cho vay: NH Eximbank CN Q4</v>
      </c>
      <c r="B8" s="551"/>
      <c r="C8" s="551"/>
      <c r="D8" s="551"/>
      <c r="E8" s="551"/>
      <c r="F8" s="551"/>
      <c r="G8" s="551"/>
      <c r="H8" s="551"/>
      <c r="I8" s="551"/>
      <c r="J8" s="551"/>
      <c r="K8" s="551"/>
      <c r="L8" s="551"/>
      <c r="M8" s="551"/>
      <c r="N8" s="551"/>
    </row>
    <row r="9" spans="1:14" s="18" customFormat="1">
      <c r="A9" s="433"/>
      <c r="B9" s="433"/>
      <c r="C9" s="433"/>
      <c r="D9" s="433"/>
      <c r="E9" s="433"/>
      <c r="F9" s="433"/>
      <c r="G9" s="20" t="s">
        <v>355</v>
      </c>
      <c r="H9" s="599" t="s">
        <v>337</v>
      </c>
      <c r="I9" s="599"/>
      <c r="J9" s="436" t="str">
        <f>"ngày "&amp; TEXT(VLOOKUP($H$9,'341'!$B$5:$P$22,2,0),"dd/MM/yy")</f>
        <v>ngày 24/12/15</v>
      </c>
      <c r="K9" s="433"/>
      <c r="L9" s="433"/>
      <c r="M9" s="433"/>
      <c r="N9" s="433"/>
    </row>
    <row r="10" spans="1:14" s="18" customFormat="1">
      <c r="A10" s="551" t="s">
        <v>356</v>
      </c>
      <c r="B10" s="551"/>
      <c r="C10" s="551"/>
      <c r="D10" s="551"/>
      <c r="E10" s="551"/>
      <c r="F10" s="551"/>
      <c r="G10" s="551"/>
      <c r="H10" s="551"/>
      <c r="I10" s="551"/>
      <c r="J10" s="551"/>
      <c r="K10" s="551"/>
      <c r="L10" s="551"/>
      <c r="M10" s="551"/>
      <c r="N10" s="551"/>
    </row>
    <row r="11" spans="1:14" s="18" customFormat="1">
      <c r="C11" s="575"/>
      <c r="D11" s="575"/>
      <c r="E11" s="575"/>
      <c r="F11" s="575"/>
      <c r="G11" s="575"/>
      <c r="H11" s="575"/>
      <c r="I11" s="575"/>
      <c r="J11" s="575"/>
      <c r="K11" s="575"/>
      <c r="L11" s="575"/>
      <c r="M11" s="575"/>
      <c r="N11" s="575"/>
    </row>
    <row r="12" spans="1:14" s="18" customFormat="1" ht="15.75" customHeight="1">
      <c r="A12" s="600" t="s">
        <v>27</v>
      </c>
      <c r="B12" s="577" t="s">
        <v>1</v>
      </c>
      <c r="C12" s="578"/>
      <c r="D12" s="600" t="s">
        <v>0</v>
      </c>
      <c r="E12" s="600" t="s">
        <v>19</v>
      </c>
      <c r="F12" s="600" t="s">
        <v>357</v>
      </c>
      <c r="G12" s="577" t="s">
        <v>28</v>
      </c>
      <c r="H12" s="605"/>
      <c r="I12" s="605"/>
      <c r="J12" s="598"/>
      <c r="K12" s="577" t="s">
        <v>38</v>
      </c>
      <c r="L12" s="605"/>
      <c r="M12" s="605"/>
      <c r="N12" s="598"/>
    </row>
    <row r="13" spans="1:14" s="18" customFormat="1" ht="15.75" customHeight="1">
      <c r="A13" s="601"/>
      <c r="B13" s="606" t="s">
        <v>20</v>
      </c>
      <c r="C13" s="606" t="s">
        <v>39</v>
      </c>
      <c r="D13" s="601"/>
      <c r="E13" s="601"/>
      <c r="F13" s="603"/>
      <c r="G13" s="597" t="s">
        <v>29</v>
      </c>
      <c r="H13" s="598"/>
      <c r="I13" s="597" t="s">
        <v>30</v>
      </c>
      <c r="J13" s="598"/>
      <c r="K13" s="597" t="s">
        <v>29</v>
      </c>
      <c r="L13" s="598"/>
      <c r="M13" s="597" t="s">
        <v>30</v>
      </c>
      <c r="N13" s="598"/>
    </row>
    <row r="14" spans="1:14" s="18" customFormat="1" ht="32.25" customHeight="1">
      <c r="A14" s="602"/>
      <c r="B14" s="607"/>
      <c r="C14" s="607"/>
      <c r="D14" s="602"/>
      <c r="E14" s="602"/>
      <c r="F14" s="604"/>
      <c r="G14" s="30" t="s">
        <v>358</v>
      </c>
      <c r="H14" s="30" t="s">
        <v>359</v>
      </c>
      <c r="I14" s="30" t="s">
        <v>358</v>
      </c>
      <c r="J14" s="30" t="s">
        <v>359</v>
      </c>
      <c r="K14" s="30" t="s">
        <v>358</v>
      </c>
      <c r="L14" s="30" t="s">
        <v>359</v>
      </c>
      <c r="M14" s="30" t="s">
        <v>358</v>
      </c>
      <c r="N14" s="30" t="s">
        <v>359</v>
      </c>
    </row>
    <row r="15" spans="1:14" s="433" customFormat="1">
      <c r="A15" s="437" t="s">
        <v>2</v>
      </c>
      <c r="B15" s="438" t="s">
        <v>3</v>
      </c>
      <c r="C15" s="437" t="s">
        <v>4</v>
      </c>
      <c r="D15" s="437" t="s">
        <v>5</v>
      </c>
      <c r="E15" s="437" t="s">
        <v>6</v>
      </c>
      <c r="F15" s="437">
        <v>1</v>
      </c>
      <c r="G15" s="437">
        <v>2</v>
      </c>
      <c r="H15" s="437">
        <v>3</v>
      </c>
      <c r="I15" s="437">
        <v>4</v>
      </c>
      <c r="J15" s="437">
        <v>5</v>
      </c>
      <c r="K15" s="437">
        <v>6</v>
      </c>
      <c r="L15" s="437">
        <v>7</v>
      </c>
      <c r="M15" s="437">
        <v>8</v>
      </c>
      <c r="N15" s="437">
        <v>9</v>
      </c>
    </row>
    <row r="16" spans="1:14" s="18" customFormat="1" ht="19.5" customHeight="1">
      <c r="A16" s="463"/>
      <c r="B16" s="463"/>
      <c r="C16" s="463"/>
      <c r="D16" s="464" t="s">
        <v>7</v>
      </c>
      <c r="E16" s="465"/>
      <c r="F16" s="465"/>
      <c r="G16" s="463"/>
      <c r="H16" s="463"/>
      <c r="I16" s="463"/>
      <c r="J16" s="463"/>
      <c r="K16" s="466">
        <f>VLOOKUP($H$9,'341'!$B$5:$P$22,4,0)</f>
        <v>0</v>
      </c>
      <c r="L16" s="467">
        <f>VLOOKUP($H$9,'341'!$B$5:$P$22,5,0)</f>
        <v>0</v>
      </c>
      <c r="M16" s="466">
        <f>VLOOKUP($H$9,'341'!$B$5:$P$22,6,0)</f>
        <v>88000</v>
      </c>
      <c r="N16" s="467">
        <f>VLOOKUP($H$9,'341'!$B$5:$P$22,7,0)</f>
        <v>1982640000</v>
      </c>
    </row>
    <row r="17" spans="1:14" s="18" customFormat="1" ht="19.5" customHeight="1">
      <c r="A17" s="395">
        <f ca="1">IF(ROWS($1:1)&gt;COUNT(Dong4),"",OFFSET(TH!C$1,SMALL(Dong4,ROWS($1:1)),))</f>
        <v>42430</v>
      </c>
      <c r="B17" s="284" t="str">
        <f ca="1">IF(ROWS($1:1)&gt;COUNT(Dong4),"",OFFSET(TH!D$1,SMALL(Dong4,ROWS($1:1)),))</f>
        <v>GBN</v>
      </c>
      <c r="C17" s="284">
        <f ca="1">IF(ROWS($1:1)&gt;COUNT(Dong4),"",OFFSET(TH!E$1,SMALL(Dong4,ROWS($1:1)),))</f>
        <v>42430</v>
      </c>
      <c r="D17" s="468" t="str">
        <f ca="1">IF(ROWS($1:1)&gt;COUNT(Dong4),"",OFFSET(TH!F$1,SMALL(Dong4,ROWS($1:1)),))</f>
        <v>Trả tiền vay</v>
      </c>
      <c r="E17" s="284" t="str">
        <f ca="1">IF(ROWS($1:1)&gt;COUNT(Dong4),"",IF(LEFT(OFFSET(TH!M$1,SMALL(Dong4,ROWS($1:1)),),3)="341",OFFSET(TH!L$1,SMALL(Dong4,ROWS($1:1)),),OFFSET(TH!M$1,SMALL(Dong4,ROWS($1:1)),)))</f>
        <v>1122</v>
      </c>
      <c r="F17" s="469"/>
      <c r="G17" s="470">
        <f ca="1">IF(ROWS($1:1)&gt;COUNT(Dong4),"",IF(LEFT(OFFSET(TH!L$1,SMALL(Dong4,ROWS($1:1)),),3)="341",OFFSET(TH!I$1,SMALL(Dong4,ROWS($1:1)),),0))</f>
        <v>88000</v>
      </c>
      <c r="H17" s="469">
        <f ca="1">IF(ROWS($1:1)&gt;COUNT(Dong4),"",IF(LEFT(OFFSET(TH!L$1,SMALL(Dong4,ROWS($1:1)),),3)="341",OFFSET(TH!K$1,SMALL(Dong4,ROWS($1:1)),),0))</f>
        <v>1982640000</v>
      </c>
      <c r="I17" s="470">
        <f ca="1">IF(ROWS($1:1)&gt;COUNT(Dong4),"",IF(LEFT(OFFSET(TH!M$1,SMALL(Dong4,ROWS($1:1)),),3)="341",OFFSET(TH!I$1,SMALL(Dong4,ROWS($1:1)),),0))</f>
        <v>0</v>
      </c>
      <c r="J17" s="469">
        <f ca="1">IF(ROWS($1:1)&gt;COUNT(Dong4),"",IF(LEFT(OFFSET(TH!M$1,SMALL(Dong4,ROWS($1:1)),),3)="341",OFFSET(TH!K$1,SMALL(Dong4,ROWS($1:1)),),0))</f>
        <v>0</v>
      </c>
      <c r="K17" s="275">
        <f t="shared" ref="K17" ca="1" si="0">IF(C17&lt;&gt;"",ROUND(MAX(K16+G17-I17-M16,0),2),0)</f>
        <v>0</v>
      </c>
      <c r="L17" s="8">
        <f t="shared" ref="L17" ca="1" si="1">IF(C17&lt;&gt;"",MAX(L16-N16+H17-J17,0),0)</f>
        <v>0</v>
      </c>
      <c r="M17" s="275">
        <f t="shared" ref="M17" ca="1" si="2">IF(C17&lt;&gt;"",ROUND(MAX(M16+I17-G17-K16,0),2),0)</f>
        <v>0</v>
      </c>
      <c r="N17" s="8">
        <f t="shared" ref="N17" ca="1" si="3">IF(C17&lt;&gt;"",MAX(N16-L16+J17-H17,0),0)</f>
        <v>0</v>
      </c>
    </row>
    <row r="18" spans="1:14" s="471" customFormat="1" ht="19.5" customHeight="1">
      <c r="A18" s="395" t="str">
        <f ca="1">IF(ROWS($1:2)&gt;COUNT(Dong4),"",OFFSET(TH!C$1,SMALL(Dong4,ROWS($1:2)),))</f>
        <v/>
      </c>
      <c r="B18" s="284" t="str">
        <f ca="1">IF(ROWS($1:2)&gt;COUNT(Dong4),"",OFFSET(TH!D$1,SMALL(Dong4,ROWS($1:2)),))</f>
        <v/>
      </c>
      <c r="C18" s="284" t="str">
        <f ca="1">IF(ROWS($1:2)&gt;COUNT(Dong4),"",OFFSET(TH!E$1,SMALL(Dong4,ROWS($1:2)),))</f>
        <v/>
      </c>
      <c r="D18" s="468" t="str">
        <f ca="1">IF(ROWS($1:2)&gt;COUNT(Dong4),"",OFFSET(TH!F$1,SMALL(Dong4,ROWS($1:2)),))</f>
        <v/>
      </c>
      <c r="E18" s="284" t="str">
        <f ca="1">IF(ROWS($1:2)&gt;COUNT(Dong4),"",IF(LEFT(OFFSET(TH!M$1,SMALL(Dong4,ROWS($1:2)),),3)="341",OFFSET(TH!L$1,SMALL(Dong4,ROWS($1:2)),),OFFSET(TH!M$1,SMALL(Dong4,ROWS($1:2)),)))</f>
        <v/>
      </c>
      <c r="F18" s="469"/>
      <c r="G18" s="470" t="str">
        <f ca="1">IF(ROWS($1:2)&gt;COUNT(Dong4),"",IF(LEFT(OFFSET(TH!L$1,SMALL(Dong4,ROWS($1:2)),),3)="341",OFFSET(TH!I$1,SMALL(Dong4,ROWS($1:2)),),0))</f>
        <v/>
      </c>
      <c r="H18" s="469" t="str">
        <f ca="1">IF(ROWS($1:2)&gt;COUNT(Dong4),"",IF(LEFT(OFFSET(TH!L$1,SMALL(Dong4,ROWS($1:2)),),3)="341",OFFSET(TH!K$1,SMALL(Dong4,ROWS($1:2)),),0))</f>
        <v/>
      </c>
      <c r="I18" s="470" t="str">
        <f ca="1">IF(ROWS($1:2)&gt;COUNT(Dong4),"",IF(LEFT(OFFSET(TH!M$1,SMALL(Dong4,ROWS($1:2)),),3)="341",OFFSET(TH!I$1,SMALL(Dong4,ROWS($1:2)),),0))</f>
        <v/>
      </c>
      <c r="J18" s="469" t="str">
        <f ca="1">IF(ROWS($1:2)&gt;COUNT(Dong4),"",IF(LEFT(OFFSET(TH!M$1,SMALL(Dong4,ROWS($1:2)),),3)="341",OFFSET(TH!K$1,SMALL(Dong4,ROWS($1:2)),),0))</f>
        <v/>
      </c>
      <c r="K18" s="275">
        <f t="shared" ref="K18:K19" ca="1" si="4">IF(C18&lt;&gt;"",ROUND(MAX(K17+G18-I18-M17,0),2),0)</f>
        <v>0</v>
      </c>
      <c r="L18" s="8">
        <f t="shared" ref="L18:L19" ca="1" si="5">IF(C18&lt;&gt;"",MAX(L17-N17+H18-J18,0),0)</f>
        <v>0</v>
      </c>
      <c r="M18" s="275">
        <f t="shared" ref="M18:M19" ca="1" si="6">IF(C18&lt;&gt;"",ROUND(MAX(M17+I18-G18-K17,0),2),0)</f>
        <v>0</v>
      </c>
      <c r="N18" s="8">
        <f t="shared" ref="N18:N19" ca="1" si="7">IF(C18&lt;&gt;"",MAX(N17-L17+J18-H18,0),0)</f>
        <v>0</v>
      </c>
    </row>
    <row r="19" spans="1:14" s="471" customFormat="1" ht="19.5" customHeight="1">
      <c r="A19" s="395" t="str">
        <f ca="1">IF(ROWS($1:3)&gt;COUNT(Dong4),"",OFFSET(TH!C$1,SMALL(Dong4,ROWS($1:3)),))</f>
        <v/>
      </c>
      <c r="B19" s="284" t="str">
        <f ca="1">IF(ROWS($1:3)&gt;COUNT(Dong4),"",OFFSET(TH!D$1,SMALL(Dong4,ROWS($1:3)),))</f>
        <v/>
      </c>
      <c r="C19" s="284" t="str">
        <f ca="1">IF(ROWS($1:3)&gt;COUNT(Dong4),"",OFFSET(TH!E$1,SMALL(Dong4,ROWS($1:3)),))</f>
        <v/>
      </c>
      <c r="D19" s="468" t="str">
        <f ca="1">IF(ROWS($1:3)&gt;COUNT(Dong4),"",OFFSET(TH!F$1,SMALL(Dong4,ROWS($1:3)),))</f>
        <v/>
      </c>
      <c r="E19" s="284" t="str">
        <f ca="1">IF(ROWS($1:3)&gt;COUNT(Dong4),"",IF(LEFT(OFFSET(TH!M$1,SMALL(Dong4,ROWS($1:3)),),3)="341",OFFSET(TH!L$1,SMALL(Dong4,ROWS($1:3)),),OFFSET(TH!M$1,SMALL(Dong4,ROWS($1:3)),)))</f>
        <v/>
      </c>
      <c r="F19" s="469"/>
      <c r="G19" s="470" t="str">
        <f ca="1">IF(ROWS($1:3)&gt;COUNT(Dong4),"",IF(LEFT(OFFSET(TH!L$1,SMALL(Dong4,ROWS($1:3)),),3)="341",OFFSET(TH!I$1,SMALL(Dong4,ROWS($1:3)),),0))</f>
        <v/>
      </c>
      <c r="H19" s="469" t="str">
        <f ca="1">IF(ROWS($1:3)&gt;COUNT(Dong4),"",IF(LEFT(OFFSET(TH!L$1,SMALL(Dong4,ROWS($1:3)),),3)="341",OFFSET(TH!K$1,SMALL(Dong4,ROWS($1:3)),),0))</f>
        <v/>
      </c>
      <c r="I19" s="470" t="str">
        <f ca="1">IF(ROWS($1:3)&gt;COUNT(Dong4),"",IF(LEFT(OFFSET(TH!M$1,SMALL(Dong4,ROWS($1:3)),),3)="341",OFFSET(TH!I$1,SMALL(Dong4,ROWS($1:3)),),0))</f>
        <v/>
      </c>
      <c r="J19" s="469" t="str">
        <f ca="1">IF(ROWS($1:3)&gt;COUNT(Dong4),"",IF(LEFT(OFFSET(TH!M$1,SMALL(Dong4,ROWS($1:3)),),3)="341",OFFSET(TH!K$1,SMALL(Dong4,ROWS($1:3)),),0))</f>
        <v/>
      </c>
      <c r="K19" s="275">
        <f t="shared" ca="1" si="4"/>
        <v>0</v>
      </c>
      <c r="L19" s="8">
        <f t="shared" ca="1" si="5"/>
        <v>0</v>
      </c>
      <c r="M19" s="275">
        <f t="shared" ca="1" si="6"/>
        <v>0</v>
      </c>
      <c r="N19" s="8">
        <f t="shared" ca="1" si="7"/>
        <v>0</v>
      </c>
    </row>
    <row r="20" spans="1:14" s="471" customFormat="1" ht="19.5" customHeight="1">
      <c r="A20" s="472"/>
      <c r="B20" s="472"/>
      <c r="C20" s="472"/>
      <c r="D20" s="473"/>
      <c r="E20" s="474"/>
      <c r="F20" s="475"/>
      <c r="G20" s="476"/>
      <c r="H20" s="476"/>
      <c r="I20" s="476"/>
      <c r="J20" s="477"/>
      <c r="K20" s="275"/>
      <c r="L20" s="8"/>
      <c r="M20" s="275"/>
      <c r="N20" s="8"/>
    </row>
    <row r="21" spans="1:14" s="18" customFormat="1" ht="19.5" customHeight="1">
      <c r="A21" s="284"/>
      <c r="B21" s="284"/>
      <c r="C21" s="284"/>
      <c r="D21" s="478" t="s">
        <v>43</v>
      </c>
      <c r="E21" s="396" t="s">
        <v>26</v>
      </c>
      <c r="F21" s="396" t="s">
        <v>26</v>
      </c>
      <c r="G21" s="479">
        <f ca="1">SUM(G17:G18)</f>
        <v>88000</v>
      </c>
      <c r="H21" s="480">
        <f ca="1">SUM(H17:H18)</f>
        <v>1982640000</v>
      </c>
      <c r="I21" s="479">
        <f ca="1">SUM(I17:I18)</f>
        <v>0</v>
      </c>
      <c r="J21" s="480">
        <f ca="1">SUM(J17:J18)</f>
        <v>0</v>
      </c>
      <c r="K21" s="480" t="s">
        <v>26</v>
      </c>
      <c r="L21" s="480" t="s">
        <v>26</v>
      </c>
      <c r="M21" s="480" t="s">
        <v>26</v>
      </c>
      <c r="N21" s="480" t="s">
        <v>26</v>
      </c>
    </row>
    <row r="22" spans="1:14" s="18" customFormat="1" ht="19.5" customHeight="1">
      <c r="A22" s="481"/>
      <c r="B22" s="481"/>
      <c r="C22" s="481"/>
      <c r="D22" s="482" t="s">
        <v>13</v>
      </c>
      <c r="E22" s="483" t="s">
        <v>26</v>
      </c>
      <c r="F22" s="483" t="s">
        <v>26</v>
      </c>
      <c r="G22" s="483" t="s">
        <v>26</v>
      </c>
      <c r="H22" s="483" t="s">
        <v>26</v>
      </c>
      <c r="I22" s="483" t="s">
        <v>26</v>
      </c>
      <c r="J22" s="483" t="s">
        <v>26</v>
      </c>
      <c r="K22" s="484">
        <f ca="1">MAX(K16+G21-M16-I21,0)</f>
        <v>0</v>
      </c>
      <c r="L22" s="485">
        <f ca="1">MAX(L16+H21-N16-J21,0)</f>
        <v>0</v>
      </c>
      <c r="M22" s="484">
        <f ca="1">MAX(M16+I21-K16-G21,0)</f>
        <v>0</v>
      </c>
      <c r="N22" s="485">
        <f ca="1">MAX(N16+J21-L16-H21,0)</f>
        <v>0</v>
      </c>
    </row>
    <row r="23" spans="1:14" s="18" customFormat="1">
      <c r="E23" s="433"/>
      <c r="F23" s="433"/>
    </row>
    <row r="24" spans="1:14" s="18" customFormat="1">
      <c r="A24" s="285" t="s">
        <v>360</v>
      </c>
      <c r="E24" s="433"/>
      <c r="F24" s="433"/>
    </row>
    <row r="25" spans="1:14" s="18" customFormat="1">
      <c r="A25" s="285" t="str">
        <f>"- Ngày mở sổ: "&amp; TEXT(VLOOKUP($H$9,'341'!$B$5:$P$22,2,0),"dd/MM/yy")</f>
        <v>- Ngày mở sổ: 24/12/15</v>
      </c>
      <c r="E25" s="433"/>
      <c r="F25" s="433"/>
    </row>
    <row r="26" spans="1:14" s="18" customFormat="1">
      <c r="E26" s="433"/>
      <c r="F26" s="433"/>
      <c r="L26" s="433" t="s">
        <v>361</v>
      </c>
    </row>
    <row r="27" spans="1:14" s="18" customFormat="1">
      <c r="C27" s="433" t="s">
        <v>14</v>
      </c>
      <c r="E27" s="433"/>
      <c r="F27" s="433"/>
      <c r="L27" s="433" t="s">
        <v>15</v>
      </c>
    </row>
    <row r="28" spans="1:14" s="18" customFormat="1">
      <c r="C28" s="433" t="s">
        <v>16</v>
      </c>
      <c r="E28" s="433"/>
      <c r="F28" s="433"/>
      <c r="L28" s="433" t="s">
        <v>16</v>
      </c>
    </row>
    <row r="29" spans="1:14" s="18" customFormat="1">
      <c r="E29" s="433"/>
      <c r="F29" s="433"/>
    </row>
    <row r="30" spans="1:14" s="18" customFormat="1">
      <c r="E30" s="433"/>
      <c r="F30" s="433"/>
    </row>
    <row r="31" spans="1:14" s="286" customFormat="1"/>
    <row r="32" spans="1:14" s="286" customFormat="1"/>
    <row r="33" spans="2:4" s="286" customFormat="1"/>
    <row r="34" spans="2:4" s="286" customFormat="1"/>
    <row r="35" spans="2:4" s="286" customFormat="1" ht="15">
      <c r="B35" s="486"/>
      <c r="C35" s="487" t="s">
        <v>362</v>
      </c>
      <c r="D35" s="486"/>
    </row>
    <row r="36" spans="2:4" s="286" customFormat="1"/>
    <row r="37" spans="2:4" s="286" customFormat="1"/>
    <row r="38" spans="2:4" s="286" customFormat="1"/>
    <row r="39" spans="2:4" s="286" customFormat="1"/>
    <row r="40" spans="2:4" s="286" customFormat="1"/>
    <row r="41" spans="2:4" s="286" customFormat="1"/>
    <row r="42" spans="2:4" s="286" customFormat="1"/>
    <row r="43" spans="2:4" s="286" customFormat="1"/>
  </sheetData>
  <mergeCells count="22">
    <mergeCell ref="A8:N8"/>
    <mergeCell ref="J1:N1"/>
    <mergeCell ref="J2:N3"/>
    <mergeCell ref="A5:N5"/>
    <mergeCell ref="A6:N6"/>
    <mergeCell ref="A7:N7"/>
    <mergeCell ref="M13:N13"/>
    <mergeCell ref="H9:I9"/>
    <mergeCell ref="A10:N10"/>
    <mergeCell ref="C11:N11"/>
    <mergeCell ref="A12:A14"/>
    <mergeCell ref="B12:C12"/>
    <mergeCell ref="D12:D14"/>
    <mergeCell ref="E12:E14"/>
    <mergeCell ref="F12:F14"/>
    <mergeCell ref="G12:J12"/>
    <mergeCell ref="K12:N12"/>
    <mergeCell ref="B13:B14"/>
    <mergeCell ref="C13:C14"/>
    <mergeCell ref="G13:H13"/>
    <mergeCell ref="I13:J13"/>
    <mergeCell ref="K13:L13"/>
  </mergeCells>
  <dataValidations count="1">
    <dataValidation type="list" allowBlank="1" showInputMessage="1" showErrorMessage="1" sqref="H9:I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504" customWidth="1"/>
    <col min="2" max="2" width="11" style="504" customWidth="1"/>
    <col min="3" max="3" width="22.140625" style="504" customWidth="1"/>
    <col min="4" max="4" width="6.7109375" style="504" customWidth="1"/>
    <col min="5" max="5" width="6.42578125" style="504" customWidth="1"/>
    <col min="6" max="6" width="8.85546875" style="504" customWidth="1"/>
    <col min="7" max="7" width="20.7109375" style="504" customWidth="1"/>
    <col min="8" max="11" width="9.140625" style="504"/>
    <col min="12" max="12" width="10.85546875" style="504" customWidth="1"/>
    <col min="13" max="16384" width="9.140625" style="504"/>
  </cols>
  <sheetData>
    <row r="1" spans="1:12">
      <c r="A1" s="135" t="s">
        <v>217</v>
      </c>
      <c r="D1" s="616"/>
      <c r="E1" s="616"/>
      <c r="F1" s="616"/>
      <c r="G1" s="616"/>
      <c r="I1" s="616" t="s">
        <v>367</v>
      </c>
      <c r="J1" s="616"/>
      <c r="K1" s="616"/>
      <c r="L1" s="616"/>
    </row>
    <row r="2" spans="1:12">
      <c r="A2" s="459" t="s">
        <v>218</v>
      </c>
      <c r="D2" s="616"/>
      <c r="E2" s="616"/>
      <c r="F2" s="616"/>
      <c r="G2" s="616"/>
      <c r="I2" s="616" t="s">
        <v>348</v>
      </c>
      <c r="J2" s="616"/>
      <c r="K2" s="616"/>
      <c r="L2" s="616"/>
    </row>
    <row r="3" spans="1:12">
      <c r="D3" s="616"/>
      <c r="E3" s="616"/>
      <c r="F3" s="616"/>
      <c r="G3" s="616"/>
      <c r="I3" s="616" t="s">
        <v>368</v>
      </c>
      <c r="J3" s="616"/>
      <c r="K3" s="616"/>
      <c r="L3" s="616"/>
    </row>
    <row r="8" spans="1:12" ht="40.5" customHeight="1">
      <c r="H8" s="505"/>
      <c r="I8" s="505"/>
      <c r="J8" s="505"/>
    </row>
    <row r="10" spans="1:12" ht="29.25" customHeight="1">
      <c r="A10" s="614" t="s">
        <v>151</v>
      </c>
      <c r="B10" s="614"/>
      <c r="C10" s="614"/>
      <c r="D10" s="614"/>
      <c r="E10" s="614"/>
      <c r="F10" s="614"/>
      <c r="G10" s="614"/>
    </row>
    <row r="11" spans="1:12" ht="6" customHeight="1">
      <c r="H11" s="506"/>
      <c r="I11" s="506"/>
    </row>
    <row r="12" spans="1:12" ht="20.25">
      <c r="A12" s="615" t="s">
        <v>369</v>
      </c>
      <c r="B12" s="615"/>
      <c r="C12" s="615"/>
      <c r="D12" s="615"/>
      <c r="E12" s="615"/>
      <c r="F12" s="615"/>
      <c r="G12" s="615"/>
    </row>
    <row r="13" spans="1:12" ht="64.5" customHeight="1"/>
    <row r="16" spans="1:12" ht="22.5" customHeight="1">
      <c r="B16" s="507" t="s">
        <v>370</v>
      </c>
    </row>
    <row r="17" spans="2:2" ht="22.5" customHeight="1">
      <c r="B17" s="507" t="s">
        <v>371</v>
      </c>
    </row>
    <row r="18" spans="2:2" ht="22.5" customHeight="1">
      <c r="B18" s="507" t="s">
        <v>372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35</vt:i4>
      </vt:variant>
    </vt:vector>
  </HeadingPairs>
  <TitlesOfParts>
    <vt:vector size="51" baseType="lpstr">
      <vt:lpstr>CDPS</vt:lpstr>
      <vt:lpstr>TH</vt:lpstr>
      <vt:lpstr>SC-I</vt:lpstr>
      <vt:lpstr>SC-II</vt:lpstr>
      <vt:lpstr>SC-III</vt:lpstr>
      <vt:lpstr>SC-IV</vt:lpstr>
      <vt:lpstr>CTTK</vt:lpstr>
      <vt:lpstr>IN-TC</vt:lpstr>
      <vt:lpstr>111</vt:lpstr>
      <vt:lpstr>112</vt:lpstr>
      <vt:lpstr>1331</vt:lpstr>
      <vt:lpstr>331</vt:lpstr>
      <vt:lpstr>331-CT</vt:lpstr>
      <vt:lpstr>341</vt:lpstr>
      <vt:lpstr>CT-341</vt:lpstr>
      <vt:lpstr>Sheet2</vt:lpstr>
      <vt:lpstr>_C111</vt:lpstr>
      <vt:lpstr>_C112</vt:lpstr>
      <vt:lpstr>_C133</vt:lpstr>
      <vt:lpstr>_N111</vt:lpstr>
      <vt:lpstr>_N112</vt:lpstr>
      <vt:lpstr>_N133</vt:lpstr>
      <vt:lpstr>_TH</vt:lpstr>
      <vt:lpstr>DSKH</vt:lpstr>
      <vt:lpstr>DSKU</vt:lpstr>
      <vt:lpstr>DSTK</vt:lpstr>
      <vt:lpstr>KH</vt:lpstr>
      <vt:lpstr>KHC</vt:lpstr>
      <vt:lpstr>KHN</vt:lpstr>
      <vt:lpstr>'111'!Print_Area</vt:lpstr>
      <vt:lpstr>'112'!Print_Area</vt:lpstr>
      <vt:lpstr>'1331'!Print_Area</vt:lpstr>
      <vt:lpstr>'331'!Print_Area</vt:lpstr>
      <vt:lpstr>'331-CT'!Print_Area</vt:lpstr>
      <vt:lpstr>'341'!Print_Area</vt:lpstr>
      <vt:lpstr>'CT-341'!Print_Area</vt:lpstr>
      <vt:lpstr>CTTK!Print_Area</vt:lpstr>
      <vt:lpstr>'IN-TC'!Print_Area</vt:lpstr>
      <vt:lpstr>'SC-IV'!Print_Area</vt:lpstr>
      <vt:lpstr>Sheet2!Print_Area</vt:lpstr>
      <vt:lpstr>'111'!Print_Titles</vt:lpstr>
      <vt:lpstr>'112'!Print_Titles</vt:lpstr>
      <vt:lpstr>'1331'!Print_Titles</vt:lpstr>
      <vt:lpstr>'331-CT'!Print_Titles</vt:lpstr>
      <vt:lpstr>CTTK!Print_Titles</vt:lpstr>
      <vt:lpstr>'SC-I'!Print_Titles</vt:lpstr>
      <vt:lpstr>'SC-II'!Print_Titles</vt:lpstr>
      <vt:lpstr>'SC-III'!Print_Titles</vt:lpstr>
      <vt:lpstr>'SC-IV'!Print_Titles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2016-03-09T05:59:23Z</cp:lastPrinted>
  <dcterms:created xsi:type="dcterms:W3CDTF">1996-10-14T23:33:28Z</dcterms:created>
  <dcterms:modified xsi:type="dcterms:W3CDTF">2016-03-09T07:35:07Z</dcterms:modified>
</cp:coreProperties>
</file>