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05" windowHeight="8715" tabRatio="922" activeTab="1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HEADWAY!$A$11:$J$105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12">'Trung - Tokai'!$A$82:$I$96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F12" i="73" l="1"/>
  <c r="E1814" i="73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A2" i="73"/>
  <c r="G122" i="49"/>
  <c r="G121" i="49"/>
  <c r="F1815" i="73" l="1"/>
  <c r="C21" i="34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0" i="50" l="1"/>
  <c r="F101" i="50"/>
  <c r="F102" i="50"/>
  <c r="F103" i="50"/>
  <c r="F104" i="50"/>
  <c r="F105" i="50"/>
  <c r="F106" i="50"/>
  <c r="F107" i="50"/>
  <c r="G119" i="49"/>
  <c r="G120" i="49"/>
  <c r="I121" i="49"/>
  <c r="I122" i="49"/>
  <c r="G123" i="49"/>
  <c r="I123" i="49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7" i="50"/>
  <c r="F98" i="50"/>
  <c r="F99" i="50"/>
  <c r="G28" i="68"/>
  <c r="F28" i="68"/>
  <c r="I27" i="68"/>
  <c r="K29" i="68"/>
  <c r="K30" i="68"/>
  <c r="K31" i="68"/>
  <c r="K32" i="68"/>
  <c r="K33" i="68"/>
  <c r="E15" i="70" l="1"/>
  <c r="E17" i="70" s="1"/>
  <c r="H81" i="59"/>
  <c r="I93" i="59"/>
  <c r="I94" i="59"/>
  <c r="I95" i="59"/>
  <c r="I96" i="59"/>
  <c r="I97" i="59"/>
  <c r="I98" i="59"/>
  <c r="I99" i="59"/>
  <c r="I100" i="59"/>
  <c r="I101" i="59"/>
  <c r="I102" i="59"/>
  <c r="I103" i="59"/>
  <c r="I104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4" i="34" l="1"/>
  <c r="C5" i="34"/>
  <c r="C6" i="34"/>
  <c r="C7" i="34"/>
  <c r="C8" i="34"/>
  <c r="C3" i="34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05" i="59" s="1"/>
  <c r="G44" i="59"/>
  <c r="G46" i="59"/>
  <c r="G48" i="59"/>
  <c r="G50" i="59"/>
  <c r="G52" i="59"/>
  <c r="E43" i="60"/>
  <c r="D58" i="60"/>
  <c r="E41" i="60"/>
  <c r="E40" i="60"/>
  <c r="E42" i="60"/>
  <c r="H105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H9" i="64"/>
  <c r="F71" i="64"/>
  <c r="F78" i="64"/>
  <c r="E15" i="34"/>
  <c r="E1" i="34"/>
  <c r="E24" i="34"/>
  <c r="G105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05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07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C20" i="34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<sst xmlns="http://schemas.openxmlformats.org/spreadsheetml/2006/main" count="5371" uniqueCount="1525">
  <si>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</si>
  <si>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</si>
  <si>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</si>
  <si>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</si>
  <si>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</si>
  <si>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</si>
  <si>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</si>
  <si>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</si>
  <si>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</si>
  <si>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</si>
  <si>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</si>
  <si>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</si>
  <si>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</si>
  <si>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</si>
  <si>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</si>
  <si>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</si>
  <si>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</si>
  <si>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</si>
  <si>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</si>
  <si>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</si>
  <si>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</si>
  <si>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</si>
  <si>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</si>
  <si>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</si>
  <si>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</si>
  <si>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</si>
  <si>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</si>
  <si>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</si>
  <si>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</si>
  <si>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</si>
  <si>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</si>
  <si>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</si>
  <si>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</si>
  <si>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</si>
  <si>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</si>
  <si>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</si>
  <si>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</si>
  <si>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</si>
  <si>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</si>
  <si>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</si>
  <si>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</si>
  <si>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</si>
  <si>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</si>
  <si>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</si>
  <si>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</si>
  <si>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</si>
  <si>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</si>
  <si>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</si>
  <si>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</si>
  <si>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</si>
  <si>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</si>
  <si>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</si>
  <si>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</si>
  <si>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</si>
  <si>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</si>
  <si>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</si>
  <si>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</si>
  <si>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</si>
  <si>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</si>
  <si>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</si>
  <si>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</si>
  <si>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</si>
  <si>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</si>
  <si>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</si>
  <si>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</si>
  <si>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</si>
  <si>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</si>
  <si>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</si>
  <si>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</si>
  <si>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</si>
  <si>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</si>
  <si>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</si>
  <si>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</si>
  <si>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</si>
  <si>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</si>
  <si>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</si>
  <si>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</si>
  <si>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</si>
  <si>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</si>
  <si>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</si>
  <si>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</si>
  <si>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</si>
  <si>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</si>
  <si>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</si>
  <si>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</si>
  <si>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</si>
  <si>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</si>
  <si>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</si>
  <si>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</si>
  <si>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</si>
  <si>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</si>
  <si>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</si>
  <si>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</si>
  <si>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</si>
  <si>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</si>
  <si>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</si>
  <si>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</si>
  <si>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</si>
  <si>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</si>
  <si>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</si>
  <si>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</si>
  <si>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</si>
  <si>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</si>
  <si>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</si>
  <si>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</si>
  <si>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</si>
  <si>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</si>
  <si>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</si>
  <si>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</si>
  <si>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</si>
  <si>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</si>
  <si>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</si>
  <si>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</si>
  <si>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</si>
  <si>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</si>
  <si>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</si>
  <si>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</si>
  <si>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</si>
  <si>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</si>
  <si>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</si>
  <si>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</si>
  <si>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</si>
  <si>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</si>
  <si>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</si>
  <si>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</si>
  <si>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</si>
  <si>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</si>
  <si>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</si>
  <si>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</si>
  <si>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</si>
  <si>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</si>
  <si>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</si>
  <si>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</si>
  <si>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</si>
  <si>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</si>
  <si>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</si>
  <si>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</si>
  <si>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</si>
  <si>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</si>
  <si>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</si>
  <si>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</si>
  <si>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</si>
  <si>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</si>
  <si>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</si>
  <si>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</si>
  <si>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</si>
  <si>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</si>
  <si>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</si>
  <si>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</si>
  <si>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</si>
  <si>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</si>
  <si>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</si>
  <si>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</si>
  <si>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</si>
  <si>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</si>
  <si>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</si>
  <si>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</si>
  <si>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</si>
  <si>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</si>
  <si>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</si>
  <si>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</si>
  <si>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</si>
  <si>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</si>
  <si>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</si>
  <si>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</si>
  <si>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</si>
  <si>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</si>
  <si>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</si>
  <si>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</si>
  <si>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</si>
  <si>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</si>
  <si>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</si>
  <si>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</si>
  <si>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</si>
  <si>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</si>
  <si>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</si>
  <si>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</si>
  <si>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</si>
  <si>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</si>
  <si>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</si>
  <si>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</si>
  <si>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</si>
  <si>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</si>
  <si>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</si>
  <si>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</si>
  <si>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</si>
  <si>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</si>
  <si>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</si>
  <si>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</si>
  <si>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</si>
  <si>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</si>
  <si>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</si>
  <si>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</si>
  <si>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</si>
  <si>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</si>
  <si>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</si>
  <si>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</si>
  <si>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</si>
  <si>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</si>
  <si>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</si>
  <si>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</si>
  <si>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</si>
  <si>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</si>
  <si>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</si>
  <si>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</si>
  <si>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</si>
  <si>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</si>
  <si>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</si>
  <si>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</si>
  <si>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</si>
  <si>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</si>
  <si>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</si>
  <si>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</si>
  <si>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</si>
  <si>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</si>
  <si>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</si>
  <si>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</si>
  <si>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</si>
  <si>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</si>
  <si>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</si>
  <si>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</si>
  <si>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</si>
  <si>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</si>
  <si>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</si>
  <si>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</si>
  <si>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</si>
  <si>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</si>
  <si>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</si>
  <si>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</si>
  <si>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</si>
  <si>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</si>
  <si>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</si>
  <si>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</si>
  <si>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</si>
  <si>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</si>
  <si>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</si>
  <si>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</si>
  <si>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</si>
  <si>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</si>
  <si>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</si>
  <si>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</si>
  <si>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</si>
  <si>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</si>
  <si>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</si>
  <si>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</si>
  <si>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</si>
  <si>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</si>
  <si>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</si>
  <si>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</si>
  <si>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</si>
  <si>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</si>
  <si>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</si>
  <si>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</si>
  <si>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</si>
  <si>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</si>
  <si>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</si>
  <si>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</si>
  <si>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</si>
  <si>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</si>
  <si>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</si>
  <si>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</si>
  <si>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</si>
  <si>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</si>
  <si>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</si>
  <si>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</si>
  <si>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</si>
  <si>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</si>
  <si>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</si>
  <si>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</si>
  <si>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</si>
  <si>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</si>
  <si>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</si>
  <si>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</si>
  <si>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</si>
  <si>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</si>
  <si>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</si>
  <si>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</si>
  <si>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</si>
  <si>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</si>
  <si>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</si>
  <si>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</si>
  <si>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</si>
  <si>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</si>
  <si>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</si>
  <si>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</si>
  <si>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</si>
  <si>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</si>
  <si>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</si>
  <si>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</si>
  <si>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</si>
  <si>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</si>
  <si>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</si>
  <si>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</si>
  <si>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</si>
  <si>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</si>
  <si>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</si>
  <si>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</si>
  <si>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</si>
  <si>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</si>
  <si>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</si>
  <si>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</si>
  <si>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</si>
  <si>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</si>
  <si>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</si>
  <si>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</si>
  <si>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</si>
  <si>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</si>
  <si>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</si>
  <si>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</si>
  <si>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</si>
  <si>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</si>
  <si>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</si>
  <si>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</si>
  <si>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</si>
  <si>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</si>
  <si>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</si>
  <si>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</si>
  <si>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</si>
  <si>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</si>
  <si>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</si>
  <si>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</si>
  <si>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</si>
  <si>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</si>
  <si>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</si>
  <si>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</si>
  <si>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</si>
  <si>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</si>
  <si>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</si>
  <si>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</si>
  <si>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</si>
  <si>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</si>
  <si>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</si>
  <si>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</si>
  <si>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</si>
  <si>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</si>
  <si>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</si>
  <si>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</si>
  <si>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</si>
  <si>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</si>
  <si>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</si>
  <si>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</si>
  <si>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</si>
  <si>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</si>
  <si>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</si>
  <si>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</si>
  <si>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</si>
  <si>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</si>
  <si>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</si>
  <si>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</si>
  <si>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</si>
  <si>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</si>
  <si>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</si>
  <si>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</si>
  <si>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</si>
  <si>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</si>
  <si>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</si>
  <si>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</si>
  <si>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</si>
  <si>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</si>
  <si>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</si>
  <si>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</si>
  <si>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</si>
  <si>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</si>
  <si>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</si>
  <si>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</si>
  <si>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</si>
  <si>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</si>
  <si>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</si>
  <si>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</si>
  <si>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</si>
  <si>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</si>
  <si>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</si>
  <si>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</si>
  <si>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</si>
  <si>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</si>
  <si>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</si>
  <si>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</si>
  <si>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</si>
  <si>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</si>
  <si>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</si>
  <si>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</si>
  <si>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</si>
  <si>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</si>
  <si>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</si>
  <si>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</si>
  <si>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</si>
  <si>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</si>
  <si>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</si>
  <si>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</si>
  <si>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</si>
  <si>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</si>
  <si>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</si>
  <si>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</si>
  <si>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</si>
  <si>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</si>
  <si>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</si>
  <si>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</si>
  <si>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</si>
  <si>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</si>
  <si>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</si>
  <si>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</si>
  <si>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</si>
  <si>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</si>
  <si>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</si>
  <si>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</si>
  <si>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</si>
  <si>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</si>
  <si>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</si>
  <si>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</si>
  <si>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</si>
  <si>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</si>
  <si>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</si>
  <si>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</si>
  <si>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</si>
  <si>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</si>
  <si>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</si>
  <si>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</si>
  <si>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</si>
  <si>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</si>
  <si>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</si>
  <si>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</si>
  <si>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</si>
  <si>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</si>
  <si>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</si>
  <si>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</si>
  <si>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</si>
  <si>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</si>
  <si>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</si>
  <si>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</si>
  <si>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</si>
  <si>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</si>
  <si>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</si>
  <si>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</si>
  <si>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</si>
  <si>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</si>
  <si>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</si>
  <si>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</si>
  <si>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</si>
  <si>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</si>
  <si>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</si>
  <si>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</si>
  <si>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</si>
  <si>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</si>
  <si>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</si>
  <si>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</si>
  <si>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</si>
  <si>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</si>
  <si>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</si>
  <si>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</si>
  <si>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</si>
  <si>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</si>
  <si>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</si>
  <si>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</si>
  <si>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</si>
  <si>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</si>
  <si>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</si>
  <si>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</si>
  <si>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</si>
  <si>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</si>
  <si>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</si>
  <si>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</si>
  <si>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</si>
  <si>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</si>
  <si>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</si>
  <si>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</si>
  <si>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</si>
  <si>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</si>
  <si>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</si>
  <si>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</si>
  <si>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</si>
  <si>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</si>
  <si>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</si>
  <si>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</si>
  <si>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</si>
  <si>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</si>
  <si>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</si>
  <si>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</si>
  <si>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</si>
  <si>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</si>
  <si>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</si>
  <si>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</si>
  <si>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</si>
  <si>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</si>
  <si>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</si>
  <si>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</si>
  <si>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</si>
  <si>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</si>
  <si>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</si>
  <si>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</si>
  <si>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</si>
  <si>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</si>
  <si>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</si>
  <si>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</si>
  <si>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</si>
  <si>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</si>
  <si>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</si>
  <si>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</si>
  <si>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</si>
  <si>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</si>
  <si>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</si>
  <si>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</si>
  <si>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</si>
  <si>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</si>
  <si>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</si>
  <si>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</si>
  <si>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</si>
  <si>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</si>
  <si>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</si>
  <si>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</si>
  <si>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</si>
  <si>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</si>
  <si>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</si>
  <si>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</si>
  <si>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</si>
  <si>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</si>
  <si>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</si>
  <si>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</si>
  <si>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</si>
  <si>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</si>
  <si>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</si>
  <si>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</si>
  <si>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</si>
  <si>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</si>
  <si>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</si>
  <si>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</si>
  <si>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</si>
  <si>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</si>
  <si>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</si>
  <si>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</si>
  <si>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</si>
  <si>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</si>
  <si>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</si>
  <si>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</si>
  <si>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</si>
  <si>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</si>
  <si>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</si>
  <si>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</si>
  <si>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</si>
  <si>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</si>
  <si>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</si>
  <si>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</si>
  <si>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</si>
  <si>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</si>
  <si>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</si>
  <si>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</si>
  <si>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</si>
  <si>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</si>
  <si>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</si>
  <si>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</si>
  <si>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</si>
  <si>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</si>
  <si>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</si>
  <si>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</si>
  <si>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</si>
  <si>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</si>
  <si>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</si>
  <si>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</si>
  <si>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</si>
  <si>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</si>
  <si>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</si>
  <si>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</si>
  <si>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</si>
  <si>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</si>
  <si>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</si>
  <si>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</si>
  <si>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</si>
  <si>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</si>
  <si>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</si>
  <si>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</si>
  <si>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</si>
  <si>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</si>
  <si>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</si>
  <si>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</si>
  <si>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</si>
  <si>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</si>
  <si>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</si>
  <si>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</si>
  <si>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</si>
  <si>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</si>
  <si>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</si>
  <si>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</si>
  <si>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</si>
  <si>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</si>
  <si>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</si>
  <si>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</si>
  <si>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</si>
  <si>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</si>
  <si>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</si>
  <si>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</si>
  <si>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</si>
  <si>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</si>
  <si>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</si>
  <si>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</si>
  <si>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</si>
  <si>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</si>
  <si>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</si>
  <si>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</si>
  <si>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</si>
  <si>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</si>
  <si>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</si>
  <si>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</si>
  <si>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</si>
  <si>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</si>
  <si>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</si>
  <si>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</si>
  <si>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</si>
  <si>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</si>
  <si>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</si>
  <si>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</si>
  <si>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</si>
  <si>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</si>
  <si>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</si>
  <si>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</si>
  <si>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</si>
  <si>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</si>
  <si>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</si>
  <si>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</si>
  <si>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</si>
  <si>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</si>
  <si>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</si>
  <si>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</si>
  <si>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</si>
  <si>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</si>
  <si>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</si>
  <si>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</si>
  <si>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</si>
  <si>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</si>
  <si>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</si>
  <si>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</si>
  <si>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</si>
  <si>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</si>
  <si>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</si>
  <si>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</si>
  <si>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</si>
  <si>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</si>
  <si>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</si>
  <si>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</si>
  <si>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</si>
  <si>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</si>
  <si>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</si>
  <si>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</si>
  <si>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</si>
  <si>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</si>
  <si>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</si>
  <si>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</si>
  <si>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</si>
  <si>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</si>
  <si>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</si>
  <si>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</si>
  <si>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</si>
  <si>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</si>
  <si>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</si>
  <si>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</si>
  <si>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</si>
  <si>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</si>
  <si>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</si>
  <si>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</si>
  <si>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</si>
  <si>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</si>
  <si>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</si>
  <si>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</si>
  <si>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</si>
  <si>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</si>
  <si>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</si>
  <si>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</si>
  <si>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</si>
  <si>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</si>
  <si>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</si>
  <si>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</si>
  <si>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</si>
  <si>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</si>
  <si>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</si>
  <si>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</si>
  <si>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</si>
  <si>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</si>
  <si>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</si>
  <si>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</si>
  <si>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</si>
  <si>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</si>
  <si>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</si>
  <si>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</si>
  <si>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</si>
  <si>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</si>
  <si>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</si>
  <si>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</si>
  <si>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</si>
  <si>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</si>
  <si>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</si>
  <si>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</si>
  <si>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</si>
  <si>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</si>
  <si>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</si>
  <si>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</si>
  <si>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</si>
  <si>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</si>
  <si>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</si>
  <si>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</si>
  <si>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</si>
  <si>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</si>
  <si>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</si>
  <si>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</si>
  <si>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</si>
  <si>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</si>
  <si>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</si>
  <si>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</si>
  <si>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</si>
  <si>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</si>
  <si>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</si>
  <si>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</si>
  <si>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</si>
  <si>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</si>
  <si>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</si>
  <si>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</si>
  <si>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</si>
  <si>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</si>
  <si>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</si>
  <si>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</si>
  <si>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</si>
  <si>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</si>
  <si>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</si>
  <si>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</si>
  <si>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</si>
  <si>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</si>
  <si>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</si>
  <si>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</si>
  <si>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</si>
  <si>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</si>
  <si>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</si>
  <si>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</si>
  <si>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</si>
  <si>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</si>
  <si>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</si>
  <si>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</si>
  <si>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</si>
  <si>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</si>
  <si>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</si>
  <si>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</si>
  <si>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</si>
  <si>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</si>
  <si>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</si>
  <si>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</si>
  <si>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</si>
  <si>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</si>
  <si>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</si>
  <si>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</si>
  <si>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</si>
  <si>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</si>
  <si>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</si>
  <si>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</si>
  <si>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</si>
  <si>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</si>
  <si>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</si>
  <si>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</si>
  <si>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</si>
  <si>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</si>
  <si>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</si>
  <si>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</si>
  <si>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</si>
  <si>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</si>
  <si>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</si>
  <si>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</si>
  <si>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</si>
  <si>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</si>
  <si>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</si>
  <si>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</si>
  <si>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</si>
  <si>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</si>
  <si>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</si>
  <si>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</si>
  <si>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</si>
  <si>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</si>
  <si>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</si>
  <si>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</si>
  <si>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</si>
  <si>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</si>
  <si>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</si>
  <si>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</si>
  <si>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</si>
  <si>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</si>
  <si>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</si>
  <si>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</si>
  <si>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</si>
  <si>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</si>
  <si>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</si>
  <si>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</si>
  <si>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</si>
  <si>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</si>
  <si>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</si>
  <si>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</si>
  <si>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</si>
  <si>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</si>
  <si>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</si>
  <si>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</si>
  <si>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</si>
  <si>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</si>
  <si>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</si>
  <si>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</si>
  <si>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</si>
  <si>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</si>
  <si>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</si>
  <si>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</si>
  <si>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</si>
  <si>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</si>
  <si>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</si>
  <si>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</si>
  <si>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</si>
  <si>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</si>
  <si>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</si>
  <si>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</si>
  <si>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</si>
  <si>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</si>
  <si>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</si>
  <si>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</si>
  <si>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</si>
  <si>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</si>
  <si>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</si>
  <si>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</si>
  <si>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</si>
  <si>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</si>
  <si>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</si>
  <si>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</si>
  <si>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</si>
  <si>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</si>
  <si>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</si>
  <si>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</si>
  <si>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</si>
  <si>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</si>
  <si>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</si>
  <si>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</si>
  <si>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</si>
  <si>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</si>
  <si>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</si>
  <si>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</si>
  <si>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</si>
  <si>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</si>
  <si>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</si>
  <si>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</si>
  <si>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</si>
  <si>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</si>
  <si>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</si>
  <si>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</si>
  <si>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</si>
  <si>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</si>
  <si>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</si>
  <si>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</si>
  <si>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</si>
  <si>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</si>
  <si>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</si>
  <si>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</si>
  <si>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</si>
  <si>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</si>
  <si>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</si>
  <si>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</si>
  <si>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</si>
  <si>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</si>
  <si>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</si>
  <si>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</si>
  <si>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</si>
  <si>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</si>
  <si>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</si>
  <si>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</si>
  <si>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</si>
  <si>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</si>
  <si>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</si>
  <si>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</si>
  <si>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</si>
  <si>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</si>
  <si>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</si>
  <si>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</si>
  <si>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</si>
  <si>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</si>
  <si>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</si>
  <si>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</si>
  <si>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</si>
  <si>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</si>
  <si>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</si>
  <si>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</si>
  <si>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</si>
  <si>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</si>
  <si>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</si>
  <si>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</si>
  <si>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</si>
  <si>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</si>
  <si>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</si>
  <si>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</si>
  <si>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</si>
  <si>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</si>
  <si>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</si>
  <si>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</si>
  <si>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</si>
  <si>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</si>
  <si>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</si>
  <si>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</si>
  <si>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</si>
  <si>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</si>
  <si>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</si>
  <si>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</si>
  <si>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</si>
  <si>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</si>
  <si>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</si>
  <si>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</si>
  <si>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</si>
  <si>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</si>
  <si>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</si>
  <si>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</si>
  <si>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</si>
  <si>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</si>
  <si>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</si>
  <si>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</si>
  <si>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</si>
  <si>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</si>
  <si>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</si>
  <si>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</si>
  <si>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</si>
  <si>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</si>
  <si>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</si>
  <si>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</si>
  <si>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</si>
  <si>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</si>
  <si>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</si>
  <si>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</si>
  <si>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</si>
  <si>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</si>
  <si>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</si>
  <si>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</si>
  <si>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</si>
  <si>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</si>
  <si>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</si>
  <si>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</si>
  <si>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</si>
  <si>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</si>
  <si>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</si>
  <si>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</si>
  <si>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</si>
  <si>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</si>
  <si>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</si>
  <si>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</si>
  <si>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</si>
  <si>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</si>
  <si>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</si>
  <si>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</si>
  <si>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</si>
  <si>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</si>
  <si>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</si>
  <si>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</si>
  <si>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</si>
  <si>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</si>
  <si>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</si>
  <si>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</si>
  <si>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</si>
  <si>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</si>
  <si>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</si>
  <si>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</si>
  <si>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</si>
  <si>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</si>
  <si>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</si>
  <si>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</si>
  <si>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</si>
  <si>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</si>
  <si>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</si>
  <si>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</si>
  <si>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</si>
  <si>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</si>
  <si>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</si>
  <si>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</si>
  <si>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</si>
  <si>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</si>
  <si>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</si>
  <si>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</si>
  <si>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</si>
  <si>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</si>
  <si>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</si>
  <si>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</si>
  <si>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</si>
  <si>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</si>
  <si>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</si>
  <si>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</si>
  <si>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</si>
  <si>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</si>
  <si>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</si>
  <si>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</si>
  <si>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</si>
  <si>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</si>
  <si>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</si>
  <si>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</si>
  <si>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</si>
  <si>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</si>
  <si>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</si>
  <si>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</si>
  <si>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</si>
  <si>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</si>
  <si>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</si>
  <si>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</si>
  <si>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</si>
  <si>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</si>
  <si>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</si>
  <si>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</si>
  <si>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</si>
  <si>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</si>
  <si>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</si>
  <si>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</si>
  <si>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</si>
  <si>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</si>
  <si>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</si>
  <si>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</si>
  <si>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</si>
  <si>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</si>
  <si>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</si>
  <si>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</si>
  <si>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</si>
  <si>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</si>
  <si>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</si>
  <si>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</si>
  <si>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</si>
  <si>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</si>
  <si>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</si>
  <si>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</si>
  <si>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</si>
  <si>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</si>
  <si>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</si>
  <si>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</si>
  <si>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</si>
  <si>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</si>
  <si>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</si>
  <si>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</si>
  <si>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</si>
  <si>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</si>
  <si>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</si>
  <si>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</si>
  <si>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</si>
  <si>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</si>
  <si>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</si>
  <si>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</si>
  <si>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</si>
  <si>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</si>
  <si>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</si>
  <si>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</si>
  <si>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</si>
  <si>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</si>
  <si>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</si>
  <si>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</si>
  <si>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</si>
  <si>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</si>
  <si>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</si>
  <si>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</si>
  <si>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</si>
  <si>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</si>
  <si>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</si>
  <si>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</si>
  <si>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</si>
  <si>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</si>
  <si>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</si>
  <si>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</si>
  <si>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</si>
  <si>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</si>
  <si>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</si>
  <si>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</si>
  <si>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</si>
  <si>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</si>
  <si>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</si>
  <si>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</si>
  <si>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</si>
  <si>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</si>
  <si>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</si>
  <si>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</si>
  <si>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</si>
  <si>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</si>
  <si>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</si>
  <si>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</si>
  <si>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</si>
  <si>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</si>
  <si>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</si>
  <si>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</si>
  <si>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</si>
  <si>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</si>
  <si>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</si>
  <si>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</si>
  <si>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</si>
  <si>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</si>
  <si>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</si>
  <si>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</si>
  <si>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</si>
  <si>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</si>
  <si>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</si>
  <si>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</si>
  <si>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</si>
  <si>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</si>
  <si>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</si>
  <si>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</si>
  <si>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</si>
  <si>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</si>
  <si>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</si>
  <si>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</si>
  <si>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</si>
  <si>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</si>
  <si>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</si>
  <si>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</si>
  <si>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</si>
  <si>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</si>
  <si>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</si>
  <si>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</si>
  <si>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</si>
  <si>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</si>
  <si>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</si>
  <si>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</si>
  <si>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</si>
  <si>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</si>
  <si>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</si>
  <si>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</si>
  <si>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</si>
  <si>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</si>
  <si>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</si>
  <si>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</si>
  <si>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</si>
  <si>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</si>
  <si>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</si>
  <si>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</si>
  <si>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</si>
  <si>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</si>
  <si>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</si>
  <si>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</si>
  <si>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</si>
  <si>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</si>
  <si>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</si>
  <si>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</si>
  <si>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</si>
  <si>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</si>
  <si>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</si>
  <si>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</si>
  <si>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</si>
  <si>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</si>
  <si>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</si>
  <si>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</si>
  <si>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</si>
  <si>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</si>
  <si>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</si>
  <si>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</si>
  <si>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</si>
  <si>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</si>
  <si>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</si>
  <si>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</si>
  <si>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</si>
  <si>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</si>
  <si>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</si>
  <si>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</si>
  <si>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</si>
  <si>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</si>
  <si>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</si>
  <si>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</si>
  <si>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</si>
  <si>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</si>
  <si>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</si>
  <si>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</si>
  <si>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</si>
  <si>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</si>
  <si>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</si>
  <si>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</si>
  <si>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</si>
  <si>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</si>
  <si>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</si>
  <si>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</si>
  <si>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</si>
  <si>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</si>
  <si>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</si>
  <si>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</si>
  <si>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</si>
  <si>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</si>
  <si>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</si>
  <si>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</si>
  <si>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</si>
  <si>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</si>
  <si>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</si>
  <si>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</si>
  <si>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</si>
  <si>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</si>
  <si>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</si>
  <si>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</si>
  <si>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</si>
  <si>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</si>
  <si>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</si>
  <si>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</si>
  <si>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</si>
  <si>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</si>
  <si>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</si>
  <si>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</si>
  <si>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</si>
  <si>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</si>
  <si>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</si>
  <si>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</si>
  <si>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</si>
  <si>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</si>
  <si>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</si>
  <si>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</si>
  <si>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</si>
  <si>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</si>
  <si>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</si>
  <si>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</si>
  <si>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</si>
  <si>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</si>
  <si>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</si>
  <si>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</si>
  <si>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</si>
  <si>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</si>
  <si>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</si>
  <si>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</si>
  <si>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</si>
  <si>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</si>
  <si>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</si>
  <si>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</si>
  <si>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</si>
  <si>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</si>
  <si>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</si>
  <si>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</si>
  <si>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</si>
  <si>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</si>
  <si>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</si>
  <si>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</si>
  <si>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</si>
  <si>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</si>
  <si>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</si>
  <si>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</si>
  <si>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</si>
  <si>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</si>
  <si>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</si>
  <si>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</si>
  <si>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</si>
  <si>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</si>
  <si>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</si>
  <si>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</si>
  <si>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</si>
  <si>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</si>
  <si>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</si>
  <si>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</si>
  <si>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</si>
  <si>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</si>
  <si>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</si>
  <si>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</si>
  <si>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</si>
  <si>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</si>
  <si>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</si>
  <si>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</si>
  <si>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</si>
  <si>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</si>
  <si>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</si>
  <si>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</si>
  <si>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</si>
  <si>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</si>
  <si>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</si>
  <si>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</si>
  <si>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</si>
  <si>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</si>
  <si>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</si>
  <si>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</si>
  <si>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</si>
  <si>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</si>
  <si>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</si>
  <si>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</si>
  <si>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</si>
  <si>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</si>
  <si>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</si>
  <si>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</si>
  <si>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</si>
  <si>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</si>
  <si>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</si>
  <si>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</si>
  <si>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</si>
  <si>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</si>
  <si>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</si>
  <si>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</si>
  <si>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</si>
  <si>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</si>
  <si>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</si>
  <si>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</si>
  <si>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</si>
  <si>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</si>
  <si>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</si>
  <si>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</si>
  <si>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</si>
  <si>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</si>
  <si>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</si>
  <si>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</si>
  <si>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</si>
  <si>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</si>
  <si>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</si>
  <si>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</si>
  <si>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BHXH LA 11/2015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</si>
  <si>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</si>
  <si>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</si>
  <si>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</si>
  <si>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</si>
  <si>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</si>
  <si>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</si>
  <si>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</si>
  <si>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</si>
  <si>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</si>
  <si>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</si>
  <si>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</si>
  <si>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</si>
  <si>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</si>
  <si>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</si>
  <si>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</si>
  <si>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</si>
  <si>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</si>
  <si>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</si>
  <si>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</si>
  <si>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</si>
  <si>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</si>
  <si>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</si>
  <si>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</si>
  <si>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</si>
  <si>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</si>
  <si>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</si>
  <si>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</si>
  <si>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</si>
  <si>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</si>
  <si>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</si>
  <si>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</si>
  <si>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</si>
  <si>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</si>
  <si>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</si>
  <si>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</si>
  <si>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</si>
  <si>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</si>
  <si>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</si>
  <si>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</si>
  <si>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</si>
  <si>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</si>
  <si>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</si>
  <si>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</si>
  <si>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</si>
  <si>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</si>
  <si>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</si>
  <si>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</si>
  <si>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</si>
  <si>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</si>
  <si>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</si>
  <si>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</si>
  <si>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</si>
  <si>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</si>
  <si>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</si>
  <si>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</si>
  <si>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</si>
  <si>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</si>
  <si>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</si>
  <si>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</si>
  <si>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</si>
  <si>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</si>
  <si>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</si>
  <si>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</si>
  <si>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</si>
  <si>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</si>
  <si>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</si>
  <si>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</si>
  <si>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</si>
  <si>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</si>
  <si>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</si>
  <si>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</si>
  <si>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</si>
  <si>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</si>
  <si>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</si>
  <si>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</si>
  <si>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</si>
  <si>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</si>
  <si>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</si>
  <si>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</si>
  <si>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</si>
  <si>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</si>
  <si>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</si>
  <si>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</si>
  <si>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</si>
  <si>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</si>
  <si>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</si>
  <si>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</si>
  <si>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</si>
  <si>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</si>
  <si>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</si>
  <si>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</si>
  <si>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</si>
  <si>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</si>
  <si>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</si>
  <si>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</si>
  <si>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</si>
  <si>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</si>
  <si>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</si>
  <si>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</si>
  <si>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</si>
  <si>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</si>
  <si>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</si>
  <si>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</si>
  <si>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</si>
  <si>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Tiền điện kỳ 3/12 - LA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</si>
  <si>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</si>
  <si>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</si>
  <si>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</si>
  <si>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</si>
  <si>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</si>
  <si>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</si>
  <si>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</si>
  <si>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</si>
  <si>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</si>
  <si>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</si>
  <si>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</si>
  <si>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</si>
  <si>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</si>
  <si>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</si>
  <si>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</si>
  <si>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</si>
  <si>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</si>
  <si>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</si>
  <si>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</si>
  <si>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</si>
  <si>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</si>
  <si>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</si>
  <si>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</si>
  <si>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</si>
  <si>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</si>
  <si>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</si>
  <si>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</si>
  <si>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</si>
  <si>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</si>
  <si>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</si>
  <si>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</si>
  <si>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</si>
  <si>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</si>
  <si>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</si>
  <si>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</si>
  <si>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</si>
  <si>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</si>
  <si>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</si>
  <si>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</si>
  <si>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</si>
  <si>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</si>
  <si>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</si>
  <si>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</si>
  <si>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</si>
  <si>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Tiền áo BHLĐ ( Hoàng Hải)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</si>
  <si>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</si>
  <si>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</si>
  <si>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</si>
  <si>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</si>
  <si>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</si>
  <si>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</si>
  <si>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</si>
  <si>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</si>
  <si>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</si>
  <si>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</si>
  <si>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</si>
  <si>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</si>
  <si>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</si>
  <si>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</si>
  <si>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</si>
  <si>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</si>
  <si>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</si>
  <si>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</si>
  <si>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</si>
  <si>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</si>
  <si>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</si>
  <si>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</si>
  <si>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</si>
  <si>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</si>
  <si>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</si>
  <si>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</si>
  <si>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</si>
  <si>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</si>
  <si>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</si>
  <si>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</si>
  <si>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</si>
  <si>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</si>
  <si>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</si>
  <si>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</si>
  <si>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</si>
  <si>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</si>
  <si>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</si>
  <si>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</si>
  <si>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</si>
  <si>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</si>
  <si>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</si>
  <si>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</si>
  <si>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</si>
  <si>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</si>
  <si>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</si>
  <si>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</si>
  <si>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</si>
  <si>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</si>
  <si>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</si>
  <si>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</si>
  <si>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</si>
  <si>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</si>
  <si>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</si>
  <si>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</si>
  <si>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</si>
  <si>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</si>
  <si>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</si>
  <si>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</si>
  <si>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</si>
  <si>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</si>
  <si>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</si>
  <si>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</si>
  <si>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</si>
  <si>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</si>
  <si>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</si>
  <si>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</si>
  <si>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</si>
  <si>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</si>
  <si>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</si>
  <si>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</si>
  <si>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</si>
  <si>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</si>
  <si>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</si>
  <si>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</si>
  <si>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</si>
  <si>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</si>
  <si>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</si>
  <si>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</si>
  <si>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</si>
  <si>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</si>
  <si>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</si>
  <si>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</si>
  <si>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</si>
  <si>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</si>
  <si>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</si>
  <si>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</si>
  <si>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Tiền điện kỳ 1/01 - LA</t>
  </si>
  <si>
    <t>Bao bì Duy Nhật ( bao PE)</t>
  </si>
  <si>
    <t>Hoa hồng APT (cont 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</si>
</sst>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4">
          <cell r="B4" t="str">
            <v>Công Ty TNHH Bao Bì Nhựa Thành Phú</v>
          </cell>
          <cell r="C4">
            <v>62481100</v>
          </cell>
        </row>
        <row r="5">
          <cell r="B5" t="str">
            <v>Cty TNHH Tấn Dũng</v>
          </cell>
          <cell r="C5">
            <v>59990640</v>
          </cell>
        </row>
        <row r="6">
          <cell r="B6" t="str">
            <v>Cty TNHH SX TM Nghị Hoà</v>
          </cell>
          <cell r="C6">
            <v>0</v>
          </cell>
        </row>
        <row r="7">
          <cell r="B7" t="str">
            <v>Cty Minh Thành Nam</v>
          </cell>
          <cell r="C7">
            <v>9400000</v>
          </cell>
        </row>
        <row r="8">
          <cell r="B8" t="str">
            <v>Mè, đường ( Phát)</v>
          </cell>
          <cell r="C8">
            <v>108149533</v>
          </cell>
        </row>
        <row r="9">
          <cell r="B9" t="str">
            <v>Anh Kim</v>
          </cell>
          <cell r="C9">
            <v>46833400</v>
          </cell>
        </row>
        <row r="10">
          <cell r="B10" t="str">
            <v>Công Ty TNHH TM DV Bao Bì Giấy Tân Minh Thư</v>
          </cell>
          <cell r="C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1797" activePane="bottomLeft" state="frozen"/>
      <selection activeCell="A8" sqref="A8"/>
      <selection pane="bottomLeft" activeCell="B11" sqref="B1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1289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1421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1288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1288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1289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1421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1287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1287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1289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1288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1421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1289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1288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1421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1287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1421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1287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1288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1289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1288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1421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1421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1421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1288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1288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1287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1287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1421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1287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1287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1287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1421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1287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1287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1289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1421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1287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1288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1288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1287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1289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1288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1287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1289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1287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1288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1287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1421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1288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1288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1288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1421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1288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1287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1287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1287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1421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1421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1288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1287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1421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1287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1421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1288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1287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1421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1287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1287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1287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1288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1287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1288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1287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1421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1288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1287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1421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1421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1287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1287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1288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1288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1288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1421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1287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1288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1288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1287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1421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1421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1287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1287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1287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1466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1287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1287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1288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1288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1287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1288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1288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1287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1288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1421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1421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1287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1288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1287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1288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1421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1287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1421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1287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1287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1287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1287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1287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1421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1421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1287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1421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1288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1287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1287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1287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1288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1287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1287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1288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1288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1421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1421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1288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1288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1287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1421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1421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1287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1287</v>
      </c>
      <c r="C1449" s="251" t="s">
        <v>1286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1290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1291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1292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1421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1287</v>
      </c>
      <c r="C1458" s="251" t="s">
        <v>1293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1294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1295</v>
      </c>
      <c r="C1461" s="251" t="s">
        <v>1296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1297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1287</v>
      </c>
      <c r="C1465" s="251" t="s">
        <v>1298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1299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1299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1300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1301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1287</v>
      </c>
      <c r="C1471" s="251" t="s">
        <v>1302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1303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1304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1305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1306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1307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1308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1303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1309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1287</v>
      </c>
      <c r="C1481" s="251" t="s">
        <v>1310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1287</v>
      </c>
      <c r="C1482" s="251" t="s">
        <v>1311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1312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1313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1314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1315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1316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1317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1318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1299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1319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1320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1321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1322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1323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1288</v>
      </c>
      <c r="C1504" s="251" t="s">
        <v>1324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1325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1327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1287</v>
      </c>
      <c r="C1507" s="251" t="s">
        <v>1328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1287</v>
      </c>
      <c r="C1508" s="251" t="s">
        <v>1329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1330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1320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1331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1332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1333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1334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1335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1336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1337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1338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1339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1340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1341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1342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1287</v>
      </c>
      <c r="C1536" s="251" t="s">
        <v>1343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1344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1345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1346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1287</v>
      </c>
      <c r="C1543" s="251" t="s">
        <v>1347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1348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1349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1350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1351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1339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1352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1353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1354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1355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1287</v>
      </c>
      <c r="C1566" s="251" t="s">
        <v>1356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1357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1358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1346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1359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1287</v>
      </c>
      <c r="C1573" s="251" t="s">
        <v>1399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1400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1401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1402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1403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1404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1405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1287</v>
      </c>
      <c r="C1582" s="251" t="s">
        <v>1406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1407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1408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1409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1410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1287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1411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1412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1413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1414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1287</v>
      </c>
      <c r="C1594" s="251" t="s">
        <v>1415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1416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1420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1287</v>
      </c>
      <c r="C1599" s="251" t="s">
        <v>1417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1418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1419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1421</v>
      </c>
      <c r="C1609" s="251" t="s">
        <v>1422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1423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1424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1425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1426</v>
      </c>
      <c r="C1614" s="251" t="s">
        <v>1427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1428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1429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1430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1431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1432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1433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1434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1436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1437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1287</v>
      </c>
      <c r="C1645" s="251" t="s">
        <v>1438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1439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1440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1441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1442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1443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1444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1445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1446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1447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1448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1449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1450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1451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1452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1453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1454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1440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1455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1456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1457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1421</v>
      </c>
      <c r="C1681" s="251" t="s">
        <v>1458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1459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1460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1350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1461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1457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1462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1287</v>
      </c>
      <c r="C1694" s="251" t="s">
        <v>1463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1464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1439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1465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1446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1439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1466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1358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1287</v>
      </c>
      <c r="C1706" s="251" t="s">
        <v>1467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1468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1469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1470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1471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1472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1473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1350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1474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1475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1476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1477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1478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1479</v>
      </c>
      <c r="C1722" s="251" t="s">
        <v>1480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1481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1482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1287</v>
      </c>
      <c r="C1732" s="251" t="s">
        <v>1483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1484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1485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1486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1484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1487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1488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1489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1490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1491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1492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1493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1494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1446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1495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1496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1497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1287</v>
      </c>
      <c r="C1758" s="251" t="s">
        <v>1498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1459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1499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1500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1501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1502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1503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1504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1493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1505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1506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1507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1446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1493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1508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1509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1323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1510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1511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1512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1513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1499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1514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1421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1515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1421</v>
      </c>
      <c r="C1807" s="251" t="s">
        <v>1507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1516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1517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1518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1520</v>
      </c>
      <c r="C1811" s="251" t="s">
        <v>1519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1521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abSelected="1" topLeftCell="A8" zoomScale="90" workbookViewId="0">
      <pane ySplit="4" topLeftCell="A12" activePane="bottomLeft" state="frozen"/>
      <selection activeCell="A8" sqref="A8"/>
      <selection pane="bottomLeft" activeCell="F13" sqref="F13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/>
      <c r="B13" s="253"/>
      <c r="C13" s="251"/>
      <c r="D13" s="254"/>
      <c r="E13" s="254"/>
      <c r="F13" s="255">
        <f t="shared" ref="F13:F76" si="0">IF(C13&lt;&gt;"",F12+D13-E13,0)</f>
        <v>0</v>
      </c>
      <c r="G13" s="250"/>
      <c r="H13" s="242" t="str">
        <f>IF(A13&lt;&gt;"",MONTH(A13),"")</f>
        <v/>
      </c>
    </row>
    <row r="14" spans="1:8" ht="18" customHeight="1">
      <c r="A14" s="253"/>
      <c r="B14" s="253"/>
      <c r="C14" s="251"/>
      <c r="D14" s="254"/>
      <c r="E14" s="254"/>
      <c r="F14" s="255">
        <f t="shared" si="0"/>
        <v>0</v>
      </c>
      <c r="G14" s="250"/>
      <c r="H14" s="242" t="str">
        <f t="shared" ref="H14:H77" si="1">IF(A14&lt;&gt;"",MONTH(A14),"")</f>
        <v/>
      </c>
    </row>
    <row r="15" spans="1:8" ht="18" customHeight="1">
      <c r="A15" s="253"/>
      <c r="B15" s="253"/>
      <c r="C15" s="251"/>
      <c r="D15" s="254"/>
      <c r="E15" s="254"/>
      <c r="F15" s="255">
        <f t="shared" si="0"/>
        <v>0</v>
      </c>
      <c r="G15" s="250"/>
      <c r="H15" s="242" t="str">
        <f t="shared" si="1"/>
        <v/>
      </c>
    </row>
    <row r="16" spans="1:8" ht="18" customHeight="1">
      <c r="A16" s="253"/>
      <c r="B16" s="253"/>
      <c r="C16" s="251"/>
      <c r="D16" s="254"/>
      <c r="E16" s="254"/>
      <c r="F16" s="255">
        <f t="shared" si="0"/>
        <v>0</v>
      </c>
      <c r="G16" s="250"/>
      <c r="H16" s="242" t="str">
        <f t="shared" si="1"/>
        <v/>
      </c>
    </row>
    <row r="17" spans="1:8" ht="18" customHeight="1">
      <c r="A17" s="253"/>
      <c r="B17" s="253"/>
      <c r="C17" s="251"/>
      <c r="D17" s="254"/>
      <c r="E17" s="254"/>
      <c r="F17" s="255">
        <f t="shared" si="0"/>
        <v>0</v>
      </c>
      <c r="G17" s="250"/>
      <c r="H17" s="242" t="str">
        <f t="shared" si="1"/>
        <v/>
      </c>
    </row>
    <row r="18" spans="1:8" ht="18" customHeight="1">
      <c r="A18" s="253"/>
      <c r="B18" s="253"/>
      <c r="C18" s="251"/>
      <c r="D18" s="254"/>
      <c r="E18" s="254"/>
      <c r="F18" s="255">
        <f t="shared" si="0"/>
        <v>0</v>
      </c>
      <c r="G18" s="250"/>
      <c r="H18" s="242" t="str">
        <f t="shared" si="1"/>
        <v/>
      </c>
    </row>
    <row r="19" spans="1:8" ht="18" customHeight="1">
      <c r="A19" s="253"/>
      <c r="B19" s="253"/>
      <c r="C19" s="251"/>
      <c r="D19" s="254"/>
      <c r="E19" s="254"/>
      <c r="F19" s="255">
        <f t="shared" si="0"/>
        <v>0</v>
      </c>
      <c r="G19" s="250"/>
      <c r="H19" s="242" t="str">
        <f t="shared" si="1"/>
        <v/>
      </c>
    </row>
    <row r="20" spans="1:8" ht="18" customHeight="1">
      <c r="A20" s="253"/>
      <c r="B20" s="253"/>
      <c r="C20" s="251"/>
      <c r="D20" s="254"/>
      <c r="E20" s="254"/>
      <c r="F20" s="255">
        <f t="shared" si="0"/>
        <v>0</v>
      </c>
      <c r="G20" s="250"/>
      <c r="H20" s="242" t="str">
        <f t="shared" si="1"/>
        <v/>
      </c>
    </row>
    <row r="21" spans="1:8" ht="18" customHeight="1">
      <c r="A21" s="253"/>
      <c r="B21" s="253"/>
      <c r="C21" s="251"/>
      <c r="D21" s="254"/>
      <c r="E21" s="254"/>
      <c r="F21" s="255">
        <f t="shared" si="0"/>
        <v>0</v>
      </c>
      <c r="G21" s="250"/>
      <c r="H21" s="242" t="str">
        <f t="shared" si="1"/>
        <v/>
      </c>
    </row>
    <row r="22" spans="1:8" ht="18" customHeight="1">
      <c r="A22" s="253"/>
      <c r="B22" s="253"/>
      <c r="C22" s="251"/>
      <c r="D22" s="254"/>
      <c r="E22" s="254"/>
      <c r="F22" s="255">
        <f t="shared" si="0"/>
        <v>0</v>
      </c>
      <c r="G22" s="250"/>
      <c r="H22" s="242" t="str">
        <f t="shared" si="1"/>
        <v/>
      </c>
    </row>
    <row r="23" spans="1:8" ht="18" customHeight="1">
      <c r="A23" s="253"/>
      <c r="B23" s="253"/>
      <c r="C23" s="251"/>
      <c r="D23" s="254"/>
      <c r="E23" s="254"/>
      <c r="F23" s="255">
        <f t="shared" si="0"/>
        <v>0</v>
      </c>
      <c r="G23" s="250"/>
      <c r="H23" s="242" t="str">
        <f t="shared" si="1"/>
        <v/>
      </c>
    </row>
    <row r="24" spans="1:8" ht="18" customHeight="1">
      <c r="A24" s="253"/>
      <c r="B24" s="253"/>
      <c r="C24" s="251"/>
      <c r="D24" s="254"/>
      <c r="E24" s="254"/>
      <c r="F24" s="255">
        <f t="shared" si="0"/>
        <v>0</v>
      </c>
      <c r="G24" s="250"/>
      <c r="H24" s="242" t="str">
        <f t="shared" si="1"/>
        <v/>
      </c>
    </row>
    <row r="25" spans="1:8" ht="18" customHeight="1">
      <c r="A25" s="253"/>
      <c r="B25" s="253"/>
      <c r="C25" s="251"/>
      <c r="D25" s="254"/>
      <c r="E25" s="254"/>
      <c r="F25" s="255">
        <f t="shared" si="0"/>
        <v>0</v>
      </c>
      <c r="G25" s="250"/>
      <c r="H25" s="242" t="str">
        <f t="shared" si="1"/>
        <v/>
      </c>
    </row>
    <row r="26" spans="1:8" ht="18" customHeight="1">
      <c r="A26" s="253"/>
      <c r="B26" s="253"/>
      <c r="C26" s="251"/>
      <c r="D26" s="254"/>
      <c r="E26" s="254"/>
      <c r="F26" s="255">
        <f t="shared" si="0"/>
        <v>0</v>
      </c>
      <c r="G26" s="250"/>
      <c r="H26" s="242" t="str">
        <f t="shared" si="1"/>
        <v/>
      </c>
    </row>
    <row r="27" spans="1:8" ht="18" customHeight="1">
      <c r="A27" s="253"/>
      <c r="B27" s="253"/>
      <c r="C27" s="251"/>
      <c r="D27" s="254"/>
      <c r="E27" s="254"/>
      <c r="F27" s="255">
        <f t="shared" si="0"/>
        <v>0</v>
      </c>
      <c r="G27" s="250"/>
      <c r="H27" s="242" t="str">
        <f t="shared" si="1"/>
        <v/>
      </c>
    </row>
    <row r="28" spans="1:8" ht="18" customHeight="1">
      <c r="A28" s="253"/>
      <c r="B28" s="253"/>
      <c r="C28" s="251"/>
      <c r="D28" s="254"/>
      <c r="E28" s="254"/>
      <c r="F28" s="255">
        <f t="shared" si="0"/>
        <v>0</v>
      </c>
      <c r="G28" s="250"/>
      <c r="H28" s="242" t="str">
        <f t="shared" si="1"/>
        <v/>
      </c>
    </row>
    <row r="29" spans="1:8" ht="18" customHeight="1">
      <c r="A29" s="253"/>
      <c r="B29" s="253"/>
      <c r="C29" s="251"/>
      <c r="D29" s="254"/>
      <c r="E29" s="254"/>
      <c r="F29" s="255">
        <f t="shared" si="0"/>
        <v>0</v>
      </c>
      <c r="G29" s="250"/>
      <c r="H29" s="242" t="str">
        <f t="shared" si="1"/>
        <v/>
      </c>
    </row>
    <row r="30" spans="1:8" ht="18" customHeight="1">
      <c r="A30" s="253"/>
      <c r="B30" s="253"/>
      <c r="C30" s="251"/>
      <c r="D30" s="254"/>
      <c r="E30" s="254"/>
      <c r="F30" s="255">
        <f t="shared" si="0"/>
        <v>0</v>
      </c>
      <c r="G30" s="250"/>
      <c r="H30" s="242" t="str">
        <f t="shared" si="1"/>
        <v/>
      </c>
    </row>
    <row r="31" spans="1:8" ht="18" customHeight="1">
      <c r="A31" s="253"/>
      <c r="B31" s="253"/>
      <c r="C31" s="251"/>
      <c r="D31" s="254"/>
      <c r="E31" s="254"/>
      <c r="F31" s="255">
        <f t="shared" si="0"/>
        <v>0</v>
      </c>
      <c r="G31" s="250"/>
      <c r="H31" s="242" t="str">
        <f t="shared" si="1"/>
        <v/>
      </c>
    </row>
    <row r="32" spans="1:8" ht="18" customHeight="1">
      <c r="A32" s="253"/>
      <c r="B32" s="253"/>
      <c r="C32" s="251"/>
      <c r="D32" s="254"/>
      <c r="E32" s="254"/>
      <c r="F32" s="255">
        <f t="shared" si="0"/>
        <v>0</v>
      </c>
      <c r="G32" s="250"/>
      <c r="H32" s="242" t="str">
        <f t="shared" si="1"/>
        <v/>
      </c>
    </row>
    <row r="33" spans="1:8" ht="18" customHeight="1">
      <c r="A33" s="253"/>
      <c r="B33" s="253"/>
      <c r="C33" s="251"/>
      <c r="D33" s="254"/>
      <c r="E33" s="254"/>
      <c r="F33" s="255">
        <f t="shared" si="0"/>
        <v>0</v>
      </c>
      <c r="G33" s="250"/>
      <c r="H33" s="242" t="str">
        <f t="shared" si="1"/>
        <v/>
      </c>
    </row>
    <row r="34" spans="1:8" ht="18" customHeight="1">
      <c r="A34" s="253"/>
      <c r="B34" s="253"/>
      <c r="C34" s="251"/>
      <c r="D34" s="254"/>
      <c r="E34" s="254"/>
      <c r="F34" s="255">
        <f t="shared" si="0"/>
        <v>0</v>
      </c>
      <c r="G34" s="250"/>
      <c r="H34" s="242" t="str">
        <f t="shared" si="1"/>
        <v/>
      </c>
    </row>
    <row r="35" spans="1:8" ht="18" customHeight="1">
      <c r="A35" s="253"/>
      <c r="B35" s="253"/>
      <c r="C35" s="251"/>
      <c r="D35" s="254"/>
      <c r="E35" s="254"/>
      <c r="F35" s="255">
        <f t="shared" si="0"/>
        <v>0</v>
      </c>
      <c r="G35" s="250"/>
      <c r="H35" s="242" t="str">
        <f t="shared" si="1"/>
        <v/>
      </c>
    </row>
    <row r="36" spans="1:8" ht="18" customHeight="1">
      <c r="A36" s="253"/>
      <c r="B36" s="253"/>
      <c r="C36" s="251"/>
      <c r="D36" s="254"/>
      <c r="E36" s="254"/>
      <c r="F36" s="255">
        <f t="shared" si="0"/>
        <v>0</v>
      </c>
      <c r="G36" s="250"/>
      <c r="H36" s="242" t="str">
        <f t="shared" si="1"/>
        <v/>
      </c>
    </row>
    <row r="37" spans="1:8" ht="18" customHeight="1">
      <c r="A37" s="253"/>
      <c r="B37" s="253"/>
      <c r="C37" s="251"/>
      <c r="D37" s="254"/>
      <c r="E37" s="254"/>
      <c r="F37" s="255">
        <f t="shared" si="0"/>
        <v>0</v>
      </c>
      <c r="G37" s="250"/>
      <c r="H37" s="242" t="str">
        <f t="shared" si="1"/>
        <v/>
      </c>
    </row>
    <row r="38" spans="1:8" ht="18" customHeight="1">
      <c r="A38" s="253"/>
      <c r="B38" s="253"/>
      <c r="C38" s="251"/>
      <c r="D38" s="254"/>
      <c r="E38" s="254"/>
      <c r="F38" s="255">
        <f t="shared" si="0"/>
        <v>0</v>
      </c>
      <c r="G38" s="250"/>
      <c r="H38" s="242" t="str">
        <f t="shared" si="1"/>
        <v/>
      </c>
    </row>
    <row r="39" spans="1:8" ht="18" customHeight="1">
      <c r="A39" s="253"/>
      <c r="B39" s="253"/>
      <c r="C39" s="251"/>
      <c r="D39" s="254"/>
      <c r="E39" s="254"/>
      <c r="F39" s="255">
        <f t="shared" si="0"/>
        <v>0</v>
      </c>
      <c r="G39" s="250"/>
      <c r="H39" s="242" t="str">
        <f t="shared" si="1"/>
        <v/>
      </c>
    </row>
    <row r="40" spans="1:8" ht="18" customHeight="1">
      <c r="A40" s="253"/>
      <c r="B40" s="253"/>
      <c r="C40" s="251"/>
      <c r="D40" s="254"/>
      <c r="E40" s="254"/>
      <c r="F40" s="255">
        <f t="shared" si="0"/>
        <v>0</v>
      </c>
      <c r="G40" s="250"/>
      <c r="H40" s="242" t="str">
        <f t="shared" si="1"/>
        <v/>
      </c>
    </row>
    <row r="41" spans="1:8" ht="18" customHeight="1">
      <c r="A41" s="253"/>
      <c r="B41" s="253"/>
      <c r="C41" s="251"/>
      <c r="D41" s="254"/>
      <c r="E41" s="254"/>
      <c r="F41" s="255">
        <f t="shared" si="0"/>
        <v>0</v>
      </c>
      <c r="G41" s="250"/>
      <c r="H41" s="242" t="str">
        <f t="shared" si="1"/>
        <v/>
      </c>
    </row>
    <row r="42" spans="1:8" ht="18" customHeight="1">
      <c r="A42" s="253"/>
      <c r="B42" s="253"/>
      <c r="C42" s="251"/>
      <c r="D42" s="254"/>
      <c r="E42" s="254"/>
      <c r="F42" s="255">
        <f t="shared" si="0"/>
        <v>0</v>
      </c>
      <c r="G42" s="250"/>
      <c r="H42" s="242" t="str">
        <f t="shared" si="1"/>
        <v/>
      </c>
    </row>
    <row r="43" spans="1:8" ht="18" customHeight="1">
      <c r="A43" s="253"/>
      <c r="B43" s="253"/>
      <c r="C43" s="251"/>
      <c r="D43" s="254"/>
      <c r="E43" s="254"/>
      <c r="F43" s="255">
        <f t="shared" si="0"/>
        <v>0</v>
      </c>
      <c r="G43" s="250"/>
      <c r="H43" s="242" t="str">
        <f t="shared" si="1"/>
        <v/>
      </c>
    </row>
    <row r="44" spans="1:8" ht="18" customHeight="1">
      <c r="A44" s="253"/>
      <c r="B44" s="253"/>
      <c r="C44" s="251"/>
      <c r="D44" s="254"/>
      <c r="E44" s="254"/>
      <c r="F44" s="255">
        <f t="shared" si="0"/>
        <v>0</v>
      </c>
      <c r="G44" s="250"/>
      <c r="H44" s="242" t="str">
        <f t="shared" si="1"/>
        <v/>
      </c>
    </row>
    <row r="45" spans="1:8" ht="18" customHeight="1">
      <c r="A45" s="253"/>
      <c r="B45" s="253"/>
      <c r="C45" s="251"/>
      <c r="D45" s="254"/>
      <c r="E45" s="254"/>
      <c r="F45" s="255">
        <f t="shared" si="0"/>
        <v>0</v>
      </c>
      <c r="G45" s="250"/>
      <c r="H45" s="242" t="str">
        <f t="shared" si="1"/>
        <v/>
      </c>
    </row>
    <row r="46" spans="1:8" ht="18" customHeight="1">
      <c r="A46" s="253"/>
      <c r="B46" s="253"/>
      <c r="C46" s="251"/>
      <c r="D46" s="254"/>
      <c r="E46" s="254"/>
      <c r="F46" s="255">
        <f t="shared" si="0"/>
        <v>0</v>
      </c>
      <c r="G46" s="250"/>
      <c r="H46" s="242" t="str">
        <f t="shared" si="1"/>
        <v/>
      </c>
    </row>
    <row r="47" spans="1:8" ht="18" customHeight="1">
      <c r="A47" s="253"/>
      <c r="B47" s="253"/>
      <c r="C47" s="251"/>
      <c r="D47" s="254"/>
      <c r="E47" s="254"/>
      <c r="F47" s="255">
        <f t="shared" si="0"/>
        <v>0</v>
      </c>
      <c r="G47" s="250"/>
      <c r="H47" s="242" t="str">
        <f t="shared" si="1"/>
        <v/>
      </c>
    </row>
    <row r="48" spans="1:8" ht="18" customHeight="1">
      <c r="A48" s="253"/>
      <c r="B48" s="253"/>
      <c r="C48" s="251"/>
      <c r="D48" s="254"/>
      <c r="E48" s="254"/>
      <c r="F48" s="255">
        <f t="shared" si="0"/>
        <v>0</v>
      </c>
      <c r="G48" s="250"/>
      <c r="H48" s="242" t="str">
        <f t="shared" si="1"/>
        <v/>
      </c>
    </row>
    <row r="49" spans="1:8" ht="18" customHeight="1">
      <c r="A49" s="253"/>
      <c r="B49" s="253"/>
      <c r="C49" s="251"/>
      <c r="D49" s="254"/>
      <c r="E49" s="254"/>
      <c r="F49" s="255">
        <f t="shared" si="0"/>
        <v>0</v>
      </c>
      <c r="G49" s="250"/>
      <c r="H49" s="242" t="str">
        <f t="shared" si="1"/>
        <v/>
      </c>
    </row>
    <row r="50" spans="1:8" ht="18" customHeight="1">
      <c r="A50" s="253"/>
      <c r="B50" s="253"/>
      <c r="C50" s="251"/>
      <c r="D50" s="254"/>
      <c r="E50" s="254"/>
      <c r="F50" s="255">
        <f t="shared" si="0"/>
        <v>0</v>
      </c>
      <c r="G50" s="250"/>
      <c r="H50" s="242" t="str">
        <f t="shared" si="1"/>
        <v/>
      </c>
    </row>
    <row r="51" spans="1:8" ht="18" customHeight="1">
      <c r="A51" s="253"/>
      <c r="B51" s="253"/>
      <c r="C51" s="251"/>
      <c r="D51" s="254"/>
      <c r="E51" s="254"/>
      <c r="F51" s="255">
        <f t="shared" si="0"/>
        <v>0</v>
      </c>
      <c r="G51" s="250"/>
      <c r="H51" s="242" t="str">
        <f t="shared" si="1"/>
        <v/>
      </c>
    </row>
    <row r="52" spans="1:8" ht="18" customHeight="1">
      <c r="A52" s="253"/>
      <c r="B52" s="253"/>
      <c r="C52" s="251"/>
      <c r="D52" s="254"/>
      <c r="E52" s="254"/>
      <c r="F52" s="255">
        <f t="shared" si="0"/>
        <v>0</v>
      </c>
      <c r="G52" s="250"/>
      <c r="H52" s="242" t="str">
        <f t="shared" si="1"/>
        <v/>
      </c>
    </row>
    <row r="53" spans="1:8" ht="18" customHeight="1">
      <c r="A53" s="253"/>
      <c r="B53" s="253"/>
      <c r="C53" s="251"/>
      <c r="D53" s="254"/>
      <c r="E53" s="254"/>
      <c r="F53" s="255">
        <f t="shared" si="0"/>
        <v>0</v>
      </c>
      <c r="G53" s="250"/>
      <c r="H53" s="242" t="str">
        <f t="shared" si="1"/>
        <v/>
      </c>
    </row>
    <row r="54" spans="1:8" ht="18" customHeight="1">
      <c r="A54" s="253"/>
      <c r="B54" s="253"/>
      <c r="C54" s="251"/>
      <c r="D54" s="254"/>
      <c r="E54" s="254"/>
      <c r="F54" s="255">
        <f t="shared" si="0"/>
        <v>0</v>
      </c>
      <c r="G54" s="250"/>
      <c r="H54" s="242" t="str">
        <f t="shared" si="1"/>
        <v/>
      </c>
    </row>
    <row r="55" spans="1:8" ht="18" customHeight="1">
      <c r="A55" s="253"/>
      <c r="B55" s="253"/>
      <c r="C55" s="251"/>
      <c r="D55" s="254"/>
      <c r="E55" s="254"/>
      <c r="F55" s="255">
        <f t="shared" si="0"/>
        <v>0</v>
      </c>
      <c r="G55" s="250"/>
      <c r="H55" s="242" t="str">
        <f t="shared" si="1"/>
        <v/>
      </c>
    </row>
    <row r="56" spans="1:8" ht="18" customHeight="1">
      <c r="A56" s="253"/>
      <c r="B56" s="253"/>
      <c r="C56" s="251"/>
      <c r="D56" s="254"/>
      <c r="E56" s="254"/>
      <c r="F56" s="255">
        <f t="shared" si="0"/>
        <v>0</v>
      </c>
      <c r="G56" s="250"/>
      <c r="H56" s="242" t="str">
        <f t="shared" si="1"/>
        <v/>
      </c>
    </row>
    <row r="57" spans="1:8" ht="18" customHeight="1">
      <c r="A57" s="253"/>
      <c r="B57" s="253"/>
      <c r="C57" s="251"/>
      <c r="D57" s="254"/>
      <c r="E57" s="254"/>
      <c r="F57" s="255">
        <f t="shared" si="0"/>
        <v>0</v>
      </c>
      <c r="G57" s="250"/>
      <c r="H57" s="242" t="str">
        <f t="shared" si="1"/>
        <v/>
      </c>
    </row>
    <row r="58" spans="1:8" ht="18" customHeight="1">
      <c r="A58" s="253"/>
      <c r="B58" s="253"/>
      <c r="C58" s="251"/>
      <c r="D58" s="254"/>
      <c r="E58" s="254"/>
      <c r="F58" s="255">
        <f t="shared" si="0"/>
        <v>0</v>
      </c>
      <c r="G58" s="250"/>
      <c r="H58" s="242" t="str">
        <f t="shared" si="1"/>
        <v/>
      </c>
    </row>
    <row r="59" spans="1:8" ht="18" customHeight="1">
      <c r="A59" s="253"/>
      <c r="B59" s="253"/>
      <c r="C59" s="251"/>
      <c r="D59" s="254"/>
      <c r="E59" s="254"/>
      <c r="F59" s="255">
        <f t="shared" si="0"/>
        <v>0</v>
      </c>
      <c r="G59" s="250"/>
      <c r="H59" s="242" t="str">
        <f t="shared" si="1"/>
        <v/>
      </c>
    </row>
    <row r="60" spans="1:8" ht="18" customHeight="1">
      <c r="A60" s="253"/>
      <c r="B60" s="253"/>
      <c r="C60" s="251"/>
      <c r="D60" s="254"/>
      <c r="E60" s="254"/>
      <c r="F60" s="255">
        <f t="shared" si="0"/>
        <v>0</v>
      </c>
      <c r="G60" s="250"/>
      <c r="H60" s="242" t="str">
        <f t="shared" si="1"/>
        <v/>
      </c>
    </row>
    <row r="61" spans="1:8" ht="18" customHeight="1">
      <c r="A61" s="253"/>
      <c r="B61" s="253"/>
      <c r="C61" s="251"/>
      <c r="D61" s="254"/>
      <c r="E61" s="254"/>
      <c r="F61" s="255">
        <f t="shared" si="0"/>
        <v>0</v>
      </c>
      <c r="G61" s="250"/>
      <c r="H61" s="242" t="str">
        <f t="shared" si="1"/>
        <v/>
      </c>
    </row>
    <row r="62" spans="1:8" ht="18" customHeight="1">
      <c r="A62" s="253"/>
      <c r="B62" s="253"/>
      <c r="C62" s="251"/>
      <c r="D62" s="254"/>
      <c r="E62" s="254"/>
      <c r="F62" s="255">
        <f t="shared" si="0"/>
        <v>0</v>
      </c>
      <c r="G62" s="250"/>
      <c r="H62" s="242" t="str">
        <f t="shared" si="1"/>
        <v/>
      </c>
    </row>
    <row r="63" spans="1:8" ht="18" customHeight="1">
      <c r="A63" s="253"/>
      <c r="B63" s="253"/>
      <c r="C63" s="251"/>
      <c r="D63" s="254"/>
      <c r="E63" s="254"/>
      <c r="F63" s="255">
        <f t="shared" si="0"/>
        <v>0</v>
      </c>
      <c r="G63" s="250"/>
      <c r="H63" s="242" t="str">
        <f t="shared" si="1"/>
        <v/>
      </c>
    </row>
    <row r="64" spans="1:8" ht="18" customHeight="1">
      <c r="A64" s="253"/>
      <c r="B64" s="253"/>
      <c r="C64" s="251"/>
      <c r="D64" s="254"/>
      <c r="E64" s="254"/>
      <c r="F64" s="255">
        <f t="shared" si="0"/>
        <v>0</v>
      </c>
      <c r="G64" s="250"/>
      <c r="H64" s="242" t="str">
        <f t="shared" si="1"/>
        <v/>
      </c>
    </row>
    <row r="65" spans="1:8" ht="18" customHeight="1">
      <c r="A65" s="253"/>
      <c r="B65" s="253"/>
      <c r="C65" s="251"/>
      <c r="D65" s="254"/>
      <c r="E65" s="254"/>
      <c r="F65" s="255">
        <f t="shared" si="0"/>
        <v>0</v>
      </c>
      <c r="G65" s="250"/>
      <c r="H65" s="242" t="str">
        <f t="shared" si="1"/>
        <v/>
      </c>
    </row>
    <row r="66" spans="1:8" ht="18" customHeight="1">
      <c r="A66" s="253"/>
      <c r="B66" s="253"/>
      <c r="C66" s="251"/>
      <c r="D66" s="254"/>
      <c r="E66" s="254"/>
      <c r="F66" s="255">
        <f t="shared" si="0"/>
        <v>0</v>
      </c>
      <c r="G66" s="250"/>
      <c r="H66" s="242" t="str">
        <f t="shared" si="1"/>
        <v/>
      </c>
    </row>
    <row r="67" spans="1:8" ht="18" customHeight="1">
      <c r="A67" s="253"/>
      <c r="B67" s="253"/>
      <c r="C67" s="251"/>
      <c r="D67" s="254"/>
      <c r="E67" s="254"/>
      <c r="F67" s="255">
        <f t="shared" si="0"/>
        <v>0</v>
      </c>
      <c r="G67" s="250"/>
      <c r="H67" s="242" t="str">
        <f t="shared" si="1"/>
        <v/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0</v>
      </c>
      <c r="E1814" s="252">
        <f>SUM(E13:E1813)</f>
        <v>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workbookViewId="0">
      <selection activeCell="G13" sqref="G13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14/1/2016</v>
      </c>
      <c r="E1" s="30" t="str">
        <f ca="1">"CÔNG NỢ KHÁC - LONG AN : " &amp; DAY($I$1)&amp;"/"&amp;MONTH($I$1)&amp;"/"&amp;YEAR($I$1)</f>
        <v>CÔNG NỢ KHÁC - LONG AN : 14/1/2016</v>
      </c>
      <c r="I1" s="36">
        <f ca="1">TODAY()</f>
        <v>42383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IF(ISNA(VLOOKUP(B3,[2]T.KẾT!$B$4:$C$14,2,0)),0,VLOOKUP(B3,[2]T.KẾT!$B$4:$C$14,2,0))</f>
        <v>62481100</v>
      </c>
      <c r="D3" s="89"/>
      <c r="E3" s="132">
        <v>1</v>
      </c>
      <c r="F3" s="139" t="s">
        <v>66</v>
      </c>
      <c r="G3" s="131">
        <f>IF('AN PHÚ'!$I$139&lt;0,0,'AN PHÚ'!$I$139)</f>
        <v>129197984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IF(ISNA(VLOOKUP(B4,[2]T.KẾT!$B$4:$C$14,2,0)),0,VLOOKUP(B4,[2]T.KẾT!$B$4:$C$14,2,0))</f>
        <v>59990640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IF(ISNA(VLOOKUP(B5,[2]T.KẾT!$B$4:$C$14,2,0)),0,VLOOKUP(B5,[2]T.KẾT!$B$4:$C$14,2,0))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IF(ISNA(VLOOKUP(B6,[2]T.KẾT!$B$4:$C$14,2,0)),0,VLOOKUP(B6,[2]T.KẾT!$B$4:$C$14,2,0))</f>
        <v>9400000</v>
      </c>
      <c r="D6" s="45"/>
      <c r="E6" s="25">
        <v>5</v>
      </c>
      <c r="F6" s="163" t="s">
        <v>1285</v>
      </c>
      <c r="G6" s="131"/>
      <c r="I6" s="140"/>
    </row>
    <row r="7" spans="1:9" s="17" customFormat="1" ht="19.5" customHeight="1">
      <c r="A7" s="27">
        <v>5</v>
      </c>
      <c r="B7" s="35" t="s">
        <v>1154</v>
      </c>
      <c r="C7" s="160">
        <f>IF(ISNA(VLOOKUP(B7,[2]T.KẾT!$B$4:$C$14,2,0)),0,VLOOKUP(B7,[2]T.KẾT!$B$4:$C$14,2,0))</f>
        <v>108149533</v>
      </c>
      <c r="D7" s="45"/>
      <c r="E7" s="25">
        <v>6</v>
      </c>
      <c r="F7" s="161" t="s">
        <v>1371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IF(ISNA(VLOOKUP(B8,[2]T.KẾT!$B$4:$C$14,2,0)),0,VLOOKUP(B8,[2]T.KẾT!$B$4:$C$14,2,0))</f>
        <v>46833400</v>
      </c>
      <c r="D8" s="45"/>
      <c r="E8" s="25">
        <v>7</v>
      </c>
      <c r="F8" s="161" t="s">
        <v>1390</v>
      </c>
      <c r="G8" s="159">
        <v>39198830</v>
      </c>
      <c r="I8" s="140"/>
    </row>
    <row r="9" spans="1:9" s="17" customFormat="1" ht="19.5" customHeight="1">
      <c r="A9" s="598">
        <v>7</v>
      </c>
      <c r="B9" s="597" t="s">
        <v>1381</v>
      </c>
      <c r="C9" s="131"/>
      <c r="D9" s="45"/>
      <c r="E9" s="25">
        <v>8</v>
      </c>
      <c r="F9" s="161" t="s">
        <v>1522</v>
      </c>
      <c r="G9" s="159">
        <v>27118300</v>
      </c>
      <c r="I9" s="140"/>
    </row>
    <row r="10" spans="1:9" s="17" customFormat="1" ht="19.5" customHeight="1">
      <c r="A10" s="25">
        <v>8</v>
      </c>
      <c r="B10" s="39" t="s">
        <v>1366</v>
      </c>
      <c r="C10" s="44">
        <v>85536000</v>
      </c>
      <c r="D10" s="45"/>
      <c r="E10" s="25">
        <v>9</v>
      </c>
      <c r="F10" s="192" t="s">
        <v>1435</v>
      </c>
      <c r="G10" s="159">
        <v>56980000</v>
      </c>
      <c r="I10" s="140"/>
    </row>
    <row r="11" spans="1:9" s="17" customFormat="1" ht="19.5" customHeight="1">
      <c r="A11" s="598"/>
      <c r="B11" s="597"/>
      <c r="C11" s="131"/>
      <c r="D11" s="45"/>
      <c r="E11" s="25">
        <v>10</v>
      </c>
      <c r="F11" s="161" t="s">
        <v>1524</v>
      </c>
      <c r="G11" s="159">
        <v>24446400</v>
      </c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372390673</v>
      </c>
      <c r="D13" s="88"/>
      <c r="E13" s="630" t="s">
        <v>4</v>
      </c>
      <c r="F13" s="631"/>
      <c r="G13" s="33">
        <f>SUM(G3:G12)</f>
        <v>290658514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14/1/2016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14/1/2016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HEADWAY!I105</f>
        <v>122052598.4000001</v>
      </c>
      <c r="D17" s="26"/>
      <c r="E17" s="40">
        <v>1</v>
      </c>
      <c r="F17" s="616" t="s">
        <v>1389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1523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597"/>
      <c r="G19" s="131"/>
    </row>
    <row r="20" spans="1:9" s="17" customFormat="1" ht="19.5" customHeight="1">
      <c r="A20" s="25">
        <v>4</v>
      </c>
      <c r="B20" s="192" t="s">
        <v>1157</v>
      </c>
      <c r="C20" s="131">
        <f>'Keo Cont'!K38</f>
        <v>20040000</v>
      </c>
      <c r="D20" s="26"/>
      <c r="E20" s="25"/>
      <c r="F20" s="597"/>
      <c r="G20" s="131"/>
    </row>
    <row r="21" spans="1:9" s="20" customFormat="1" ht="19.5" customHeight="1">
      <c r="A21" s="25">
        <v>5</v>
      </c>
      <c r="B21" s="601" t="s">
        <v>1388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158372598.4000001</v>
      </c>
      <c r="D22" s="26"/>
      <c r="E22" s="629" t="s">
        <v>4</v>
      </c>
      <c r="F22" s="629"/>
      <c r="G22" s="33">
        <f>SUM(G17:G21)</f>
        <v>60900000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14/1/2016</v>
      </c>
      <c r="B24" s="6"/>
      <c r="C24" s="7"/>
      <c r="D24" s="26"/>
      <c r="E24" s="15" t="str">
        <f ca="1">"CÔNG NỢ CÁ - TRÀ VINH: " &amp; DAY(I1)&amp;"/"&amp;MONTH(I1)&amp;"/"&amp;YEAR(I1)</f>
        <v>CÔNG NỢ CÁ - TRÀ VINH: 14/1/2016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1360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1361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1362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1363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1364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1391</v>
      </c>
      <c r="D1" s="622"/>
      <c r="E1" s="622" t="s">
        <v>1396</v>
      </c>
      <c r="F1" s="622"/>
      <c r="G1" s="622"/>
      <c r="H1" s="622" t="s">
        <v>1397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1392</v>
      </c>
      <c r="H2" s="603" t="s">
        <v>278</v>
      </c>
      <c r="I2" s="246" t="s">
        <v>279</v>
      </c>
      <c r="J2" s="603" t="s">
        <v>1392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1398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1393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1393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1394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1395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07" activePane="bottomLeft" state="frozen"/>
      <selection activeCell="A5" sqref="A5"/>
      <selection pane="bottomLeft" activeCell="D125" sqref="D125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/>
      <c r="B123" s="156"/>
      <c r="C123" s="114"/>
      <c r="D123" s="157"/>
      <c r="E123" s="158"/>
      <c r="F123" s="77"/>
      <c r="G123" s="74">
        <f t="shared" si="12"/>
        <v>0</v>
      </c>
      <c r="H123" s="77"/>
      <c r="I123" s="74">
        <f t="shared" si="13"/>
        <v>0</v>
      </c>
      <c r="J123" s="99"/>
    </row>
    <row r="124" spans="1:10" ht="18" customHeight="1">
      <c r="A124" s="76"/>
      <c r="B124" s="156"/>
      <c r="C124" s="114"/>
      <c r="D124" s="157"/>
      <c r="E124" s="158"/>
      <c r="F124" s="77"/>
      <c r="G124" s="74">
        <f t="shared" si="12"/>
        <v>0</v>
      </c>
      <c r="H124" s="77"/>
      <c r="I124" s="74">
        <f t="shared" si="13"/>
        <v>0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2594783394.5799999</v>
      </c>
      <c r="G139" s="78">
        <f>SUM(G13:G138)</f>
        <v>105301156</v>
      </c>
      <c r="H139" s="78">
        <f>SUM(H13:H138)</f>
        <v>2570886566.5799999</v>
      </c>
      <c r="I139" s="56">
        <f>F139+G139-H139</f>
        <v>129197984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93" activePane="bottomLeft" state="frozen"/>
      <selection activeCell="A5" sqref="A5"/>
      <selection pane="bottomLeft" activeCell="A99" sqref="A99:G107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1365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150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151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/>
      <c r="D97" s="490"/>
      <c r="E97" s="490"/>
      <c r="F97" s="74">
        <f t="shared" si="5"/>
        <v>0</v>
      </c>
      <c r="G97" s="99"/>
    </row>
    <row r="98" spans="1:7" ht="18" customHeight="1">
      <c r="A98" s="76"/>
      <c r="B98" s="156"/>
      <c r="C98" s="121"/>
      <c r="D98" s="490"/>
      <c r="E98" s="490"/>
      <c r="F98" s="74">
        <f t="shared" si="5"/>
        <v>0</v>
      </c>
      <c r="G98" s="99"/>
    </row>
    <row r="99" spans="1:7" ht="18" customHeight="1">
      <c r="A99" s="76"/>
      <c r="B99" s="156"/>
      <c r="C99" s="121"/>
      <c r="D99" s="490"/>
      <c r="E99" s="490"/>
      <c r="F99" s="74">
        <f t="shared" si="5"/>
        <v>0</v>
      </c>
      <c r="G99" s="99"/>
    </row>
    <row r="100" spans="1:7" ht="18" customHeight="1">
      <c r="A100" s="76"/>
      <c r="B100" s="156"/>
      <c r="C100" s="121"/>
      <c r="D100" s="490"/>
      <c r="E100" s="490"/>
      <c r="F100" s="74">
        <f t="shared" ref="F100:F107" si="6">IF(C100&lt;&gt;"",F99+D100-E100,0)</f>
        <v>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si="6"/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6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6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6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6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6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6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117277000</v>
      </c>
      <c r="E109" s="78">
        <f>SUM(E12:E108)</f>
        <v>111060000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25"/>
  <sheetViews>
    <sheetView topLeftCell="A5" zoomScale="90" workbookViewId="0">
      <pane ySplit="7" topLeftCell="A80" activePane="bottomLeft" state="frozen"/>
      <selection activeCell="B61" sqref="B61"/>
      <selection pane="bottomLeft" activeCell="F82" sqref="F82:G83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03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1326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1326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1367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1367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1367</v>
      </c>
      <c r="C88" s="173"/>
      <c r="D88" s="174"/>
      <c r="E88" s="75" t="s">
        <v>1368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1369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1369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1370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1370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/>
      <c r="B93" s="76"/>
      <c r="C93" s="173"/>
      <c r="D93" s="174"/>
      <c r="E93" s="75"/>
      <c r="F93" s="77"/>
      <c r="G93" s="175"/>
      <c r="H93" s="175"/>
      <c r="I93" s="456">
        <f t="shared" si="3"/>
        <v>0</v>
      </c>
      <c r="J93" s="176"/>
    </row>
    <row r="94" spans="1:10" s="127" customFormat="1" ht="18" customHeight="1">
      <c r="A94" s="76"/>
      <c r="B94" s="76"/>
      <c r="C94" s="173"/>
      <c r="D94" s="174"/>
      <c r="E94" s="75"/>
      <c r="F94" s="77"/>
      <c r="G94" s="175"/>
      <c r="H94" s="175"/>
      <c r="I94" s="456">
        <f t="shared" si="3"/>
        <v>0</v>
      </c>
      <c r="J94" s="176"/>
    </row>
    <row r="95" spans="1:10" s="127" customFormat="1" ht="18" customHeight="1">
      <c r="A95" s="76"/>
      <c r="B95" s="76"/>
      <c r="C95" s="173"/>
      <c r="D95" s="174"/>
      <c r="E95" s="75"/>
      <c r="F95" s="77"/>
      <c r="G95" s="175"/>
      <c r="H95" s="175"/>
      <c r="I95" s="456">
        <f t="shared" si="3"/>
        <v>0</v>
      </c>
      <c r="J95" s="176"/>
    </row>
    <row r="96" spans="1:10" s="127" customFormat="1" ht="18" customHeight="1">
      <c r="A96" s="76"/>
      <c r="B96" s="76"/>
      <c r="C96" s="173"/>
      <c r="D96" s="174"/>
      <c r="E96" s="75"/>
      <c r="F96" s="77"/>
      <c r="G96" s="175"/>
      <c r="H96" s="175"/>
      <c r="I96" s="456">
        <f t="shared" si="3"/>
        <v>0</v>
      </c>
      <c r="J96" s="176"/>
    </row>
    <row r="97" spans="1:10" s="127" customFormat="1" ht="18" customHeight="1">
      <c r="A97" s="76"/>
      <c r="B97" s="76"/>
      <c r="C97" s="173"/>
      <c r="D97" s="174"/>
      <c r="E97" s="75"/>
      <c r="F97" s="77"/>
      <c r="G97" s="175"/>
      <c r="H97" s="175"/>
      <c r="I97" s="456">
        <f t="shared" si="3"/>
        <v>0</v>
      </c>
      <c r="J97" s="176"/>
    </row>
    <row r="98" spans="1:10" s="127" customFormat="1" ht="18" customHeight="1">
      <c r="A98" s="76"/>
      <c r="B98" s="76"/>
      <c r="C98" s="173"/>
      <c r="D98" s="174"/>
      <c r="E98" s="75"/>
      <c r="F98" s="77"/>
      <c r="G98" s="175"/>
      <c r="H98" s="175"/>
      <c r="I98" s="456">
        <f t="shared" si="3"/>
        <v>0</v>
      </c>
      <c r="J98" s="176"/>
    </row>
    <row r="99" spans="1:10" s="127" customFormat="1" ht="18" customHeight="1">
      <c r="A99" s="76"/>
      <c r="B99" s="76"/>
      <c r="C99" s="173"/>
      <c r="D99" s="174"/>
      <c r="E99" s="75"/>
      <c r="F99" s="77"/>
      <c r="G99" s="175"/>
      <c r="H99" s="175"/>
      <c r="I99" s="456">
        <f t="shared" si="3"/>
        <v>0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3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3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3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3"/>
        <v>0</v>
      </c>
      <c r="J103" s="176"/>
    </row>
    <row r="104" spans="1:10" ht="18" customHeight="1">
      <c r="A104" s="76"/>
      <c r="B104" s="76"/>
      <c r="C104" s="85"/>
      <c r="D104" s="83"/>
      <c r="E104" s="82"/>
      <c r="F104" s="77"/>
      <c r="G104" s="77"/>
      <c r="H104" s="77"/>
      <c r="I104" s="456">
        <f t="shared" ref="I104" si="4">ROUND(IF(E104&lt;&gt;"",I103+F104+G104-H104,0),0)</f>
        <v>0</v>
      </c>
      <c r="J104" s="99"/>
    </row>
    <row r="105" spans="1:10" s="79" customFormat="1" ht="18" customHeight="1">
      <c r="A105" s="638" t="s">
        <v>4</v>
      </c>
      <c r="B105" s="638"/>
      <c r="C105" s="638"/>
      <c r="D105" s="638"/>
      <c r="E105" s="638"/>
      <c r="F105" s="78">
        <f>SUM(F12:F104)</f>
        <v>1157088032</v>
      </c>
      <c r="G105" s="78">
        <f>SUM(G12:G104)</f>
        <v>12033634.4</v>
      </c>
      <c r="H105" s="78">
        <f>SUM(H12:H104)</f>
        <v>1047069068</v>
      </c>
      <c r="I105" s="56">
        <f>F105+G105-H105</f>
        <v>122052598.4000001</v>
      </c>
      <c r="J105" s="73"/>
    </row>
    <row r="106" spans="1:10" ht="18" customHeight="1"/>
    <row r="107" spans="1:10" ht="21" customHeight="1">
      <c r="D107" s="642">
        <f>I105</f>
        <v>122052598.4000001</v>
      </c>
      <c r="E107" s="642"/>
      <c r="F107" s="80" t="s">
        <v>28</v>
      </c>
      <c r="G107" s="80"/>
    </row>
    <row r="108" spans="1:10" ht="21" customHeight="1"/>
    <row r="109" spans="1:10" ht="21" customHeight="1"/>
    <row r="110" spans="1:10" ht="14.25" customHeight="1">
      <c r="H110" s="81" t="s">
        <v>29</v>
      </c>
    </row>
    <row r="111" spans="1:10" ht="21" customHeight="1">
      <c r="A111" s="66" t="s">
        <v>30</v>
      </c>
      <c r="B111" s="81"/>
      <c r="F111" s="66" t="s">
        <v>31</v>
      </c>
    </row>
    <row r="112" spans="1:10" ht="21" customHeight="1"/>
    <row r="113" ht="21" customHeight="1"/>
    <row r="114" ht="21" customHeight="1"/>
    <row r="115" ht="21" customHeight="1"/>
    <row r="116" ht="21" customHeight="1"/>
    <row r="117" ht="21" customHeight="1"/>
    <row r="118" ht="21" customHeight="1"/>
    <row r="119" ht="21" customHeight="1"/>
    <row r="120" ht="21" customHeight="1"/>
    <row r="121" ht="21" customHeight="1"/>
    <row r="122" ht="21" customHeight="1"/>
    <row r="123" ht="21" customHeight="1"/>
    <row r="124" ht="21" customHeight="1"/>
    <row r="125" ht="21" customHeight="1"/>
  </sheetData>
  <autoFilter ref="A11:J105"/>
  <sortState ref="A44:J87">
    <sortCondition ref="A44:A87"/>
  </sortState>
  <mergeCells count="5">
    <mergeCell ref="A2:D2"/>
    <mergeCell ref="A105:E105"/>
    <mergeCell ref="D107:E107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1380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5" t="s">
        <v>4</v>
      </c>
      <c r="B9" s="655"/>
      <c r="C9" s="655"/>
      <c r="D9" s="655"/>
      <c r="E9" s="65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4"/>
      <c r="H11" s="654"/>
      <c r="I11" s="654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5" t="s">
        <v>4</v>
      </c>
      <c r="B17" s="655"/>
      <c r="C17" s="655"/>
      <c r="D17" s="655"/>
      <c r="E17" s="65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4" t="s">
        <v>663</v>
      </c>
      <c r="H20" s="654"/>
      <c r="I20" s="654"/>
    </row>
    <row r="21" spans="1:12">
      <c r="A21" s="659" t="s">
        <v>664</v>
      </c>
      <c r="B21" s="659"/>
      <c r="C21" s="659"/>
      <c r="D21" s="659"/>
      <c r="G21" s="654"/>
      <c r="H21" s="654"/>
      <c r="I21" s="654"/>
    </row>
    <row r="22" spans="1:12">
      <c r="A22" s="659" t="s">
        <v>665</v>
      </c>
      <c r="B22" s="659"/>
      <c r="C22" s="659"/>
      <c r="D22" s="659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4"/>
      <c r="H24" s="654"/>
      <c r="I24" s="654"/>
    </row>
    <row r="25" spans="1:12">
      <c r="A25" s="659"/>
      <c r="B25" s="659"/>
      <c r="C25" s="659"/>
      <c r="D25" s="659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5" t="s">
        <v>4</v>
      </c>
      <c r="B31" s="655"/>
      <c r="C31" s="655"/>
      <c r="D31" s="655"/>
      <c r="E31" s="65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4"/>
      <c r="H32" s="654"/>
      <c r="I32" s="654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5" t="s">
        <v>4</v>
      </c>
      <c r="B38" s="655"/>
      <c r="C38" s="655"/>
      <c r="D38" s="655"/>
      <c r="E38" s="65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5" t="s">
        <v>4</v>
      </c>
      <c r="B44" s="655"/>
      <c r="C44" s="655"/>
      <c r="D44" s="655"/>
      <c r="E44" s="65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5" t="s">
        <v>4</v>
      </c>
      <c r="B54" s="655"/>
      <c r="C54" s="655"/>
      <c r="D54" s="655"/>
      <c r="E54" s="65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5" t="s">
        <v>4</v>
      </c>
      <c r="B61" s="655"/>
      <c r="C61" s="655"/>
      <c r="D61" s="655"/>
      <c r="E61" s="65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4"/>
      <c r="H63" s="654"/>
      <c r="I63" s="654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5" t="s">
        <v>4</v>
      </c>
      <c r="B71" s="655"/>
      <c r="C71" s="655"/>
      <c r="D71" s="655"/>
      <c r="E71" s="65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5" t="s">
        <v>4</v>
      </c>
      <c r="B78" s="655"/>
      <c r="C78" s="655"/>
      <c r="D78" s="655"/>
      <c r="E78" s="65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4"/>
      <c r="H80" s="654"/>
      <c r="I80" s="654"/>
    </row>
    <row r="81" spans="1:16">
      <c r="A81" s="659"/>
      <c r="B81" s="659"/>
      <c r="C81" s="659"/>
      <c r="D81" s="659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5" t="s">
        <v>4</v>
      </c>
      <c r="B94" s="655"/>
      <c r="C94" s="655"/>
      <c r="D94" s="655"/>
      <c r="E94" s="65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4"/>
      <c r="H96" s="654"/>
      <c r="I96" s="654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1379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1372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1382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1383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1375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1376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1384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1373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1385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1377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1378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1374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1386</v>
      </c>
      <c r="E17" s="577">
        <f>E15/24700</f>
        <v>1796.5821052631579</v>
      </c>
    </row>
    <row r="18" spans="1:5" ht="18.75" customHeight="1"/>
    <row r="21" spans="1:5">
      <c r="A21" s="676" t="s">
        <v>1387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42383.532658564814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2" t="s">
        <v>0</v>
      </c>
      <c r="B2" s="680" t="s">
        <v>2</v>
      </c>
      <c r="C2" s="680"/>
      <c r="D2" s="680" t="s">
        <v>14</v>
      </c>
      <c r="E2" s="678" t="s">
        <v>8</v>
      </c>
      <c r="F2" s="679"/>
      <c r="G2" s="678" t="s">
        <v>9</v>
      </c>
      <c r="H2" s="679"/>
      <c r="I2" s="686" t="s">
        <v>33</v>
      </c>
      <c r="J2" s="686" t="s">
        <v>34</v>
      </c>
      <c r="K2" s="686" t="s">
        <v>35</v>
      </c>
      <c r="L2" s="686" t="s">
        <v>36</v>
      </c>
      <c r="M2" s="686" t="s">
        <v>37</v>
      </c>
      <c r="N2" s="686" t="s">
        <v>38</v>
      </c>
      <c r="O2" s="686" t="s">
        <v>39</v>
      </c>
      <c r="P2" s="684" t="s">
        <v>111</v>
      </c>
      <c r="Q2" s="684" t="s">
        <v>112</v>
      </c>
      <c r="R2" s="684" t="s">
        <v>113</v>
      </c>
      <c r="S2" s="684" t="s">
        <v>114</v>
      </c>
      <c r="T2" s="684" t="s">
        <v>115</v>
      </c>
      <c r="U2" s="684" t="s">
        <v>116</v>
      </c>
      <c r="V2" s="684" t="s">
        <v>117</v>
      </c>
      <c r="W2" s="684" t="s">
        <v>118</v>
      </c>
      <c r="X2" s="684" t="s">
        <v>119</v>
      </c>
      <c r="Y2" s="684" t="s">
        <v>37</v>
      </c>
      <c r="Z2" s="684" t="s">
        <v>38</v>
      </c>
      <c r="AA2" s="684" t="s">
        <v>39</v>
      </c>
      <c r="AB2" s="154"/>
      <c r="AC2" s="154"/>
      <c r="AD2" s="688" t="s">
        <v>40</v>
      </c>
      <c r="AE2" s="680" t="s">
        <v>1</v>
      </c>
      <c r="AF2" s="22"/>
      <c r="AG2" s="21"/>
      <c r="AH2" s="21"/>
    </row>
    <row r="3" spans="1:34" s="17" customFormat="1" ht="19.5" customHeight="1">
      <c r="A3" s="683"/>
      <c r="B3" s="681"/>
      <c r="C3" s="681"/>
      <c r="D3" s="681"/>
      <c r="E3" s="28" t="s">
        <v>3</v>
      </c>
      <c r="F3" s="29" t="s">
        <v>10</v>
      </c>
      <c r="G3" s="28" t="s">
        <v>3</v>
      </c>
      <c r="H3" s="29" t="s">
        <v>10</v>
      </c>
      <c r="I3" s="687"/>
      <c r="J3" s="687"/>
      <c r="K3" s="687"/>
      <c r="L3" s="687"/>
      <c r="M3" s="687"/>
      <c r="N3" s="687"/>
      <c r="O3" s="687"/>
      <c r="P3" s="685"/>
      <c r="Q3" s="685"/>
      <c r="R3" s="685"/>
      <c r="S3" s="685"/>
      <c r="T3" s="685"/>
      <c r="U3" s="685"/>
      <c r="V3" s="685"/>
      <c r="W3" s="685"/>
      <c r="X3" s="685"/>
      <c r="Y3" s="685"/>
      <c r="Z3" s="685"/>
      <c r="AA3" s="685"/>
      <c r="AB3" s="155"/>
      <c r="AC3" s="155"/>
      <c r="AD3" s="689"/>
      <c r="AE3" s="68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77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2015-12-30T03:23:47Z</cp:lastPrinted>
  <dcterms:created xsi:type="dcterms:W3CDTF">1996-10-14T23:33:28Z</dcterms:created>
  <dcterms:modified xsi:type="dcterms:W3CDTF">2016-01-14T05:47:33Z</dcterms:modified>
</cp:coreProperties>
</file>