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4880" windowHeight="8190" tabRatio="942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  <externalReference r:id="rId10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DŨNG'!$A$11:$K$202</definedName>
    <definedName name="_xlnm._FilterDatabase" localSheetId="1" hidden="1">'THÀNH PHÚ'!$A$11:$K$11</definedName>
  </definedNames>
  <calcPr calcId="144525"/>
</workbook>
</file>

<file path=xl/calcChain.xml><?xml version="1.0" encoding="utf-8"?>
<calcChain xmlns="http://schemas.openxmlformats.org/spreadsheetml/2006/main">
  <c r="F35" i="17" l="1"/>
  <c r="G35" i="17" s="1"/>
  <c r="I35" i="17" s="1"/>
  <c r="G193" i="3" l="1"/>
  <c r="H193" i="3"/>
  <c r="J193" i="3"/>
  <c r="G194" i="3"/>
  <c r="H194" i="3"/>
  <c r="J194" i="3"/>
  <c r="G195" i="3"/>
  <c r="H195" i="3"/>
  <c r="J195" i="3"/>
  <c r="G196" i="3"/>
  <c r="H196" i="3"/>
  <c r="J196" i="3"/>
  <c r="G197" i="3"/>
  <c r="H197" i="3"/>
  <c r="J197" i="3"/>
  <c r="G198" i="3"/>
  <c r="H198" i="3"/>
  <c r="J198" i="3"/>
  <c r="G199" i="3"/>
  <c r="H199" i="3"/>
  <c r="J199" i="3"/>
  <c r="G200" i="3"/>
  <c r="H200" i="3"/>
  <c r="J200" i="3"/>
  <c r="G248" i="11" l="1"/>
  <c r="I69" i="2"/>
  <c r="G187" i="3"/>
  <c r="H187" i="3"/>
  <c r="G188" i="3"/>
  <c r="H188" i="3"/>
  <c r="G189" i="3"/>
  <c r="H189" i="3"/>
  <c r="G190" i="3"/>
  <c r="H190" i="3"/>
  <c r="G191" i="3"/>
  <c r="H191" i="3" s="1"/>
  <c r="G192" i="3"/>
  <c r="H192" i="3"/>
  <c r="J192" i="3"/>
  <c r="G201" i="3"/>
  <c r="H201" i="3"/>
  <c r="J201" i="3"/>
  <c r="G246" i="11"/>
  <c r="G247" i="11"/>
  <c r="G249" i="11"/>
  <c r="I249" i="11"/>
  <c r="G250" i="11"/>
  <c r="I250" i="11" s="1"/>
  <c r="G251" i="11"/>
  <c r="I251" i="11"/>
  <c r="G252" i="11"/>
  <c r="I252" i="11"/>
  <c r="G253" i="11"/>
  <c r="G254" i="11"/>
  <c r="I254" i="11" s="1"/>
  <c r="G255" i="11"/>
  <c r="I255" i="11"/>
  <c r="G256" i="11"/>
  <c r="I256" i="11"/>
  <c r="G257" i="11"/>
  <c r="I257" i="11"/>
  <c r="G258" i="11"/>
  <c r="I258" i="11"/>
  <c r="G259" i="11"/>
  <c r="I259" i="11"/>
  <c r="G183" i="3"/>
  <c r="H183" i="3" s="1"/>
  <c r="G25" i="10"/>
  <c r="G26" i="10"/>
  <c r="G27" i="10"/>
  <c r="I27" i="10"/>
  <c r="G28" i="10"/>
  <c r="I28" i="10"/>
  <c r="G29" i="10"/>
  <c r="I29" i="10"/>
  <c r="G23" i="10"/>
  <c r="G24" i="10"/>
  <c r="H67" i="2"/>
  <c r="I67" i="2" s="1"/>
  <c r="H68" i="2"/>
  <c r="I68" i="2"/>
  <c r="H70" i="2"/>
  <c r="I70" i="2"/>
  <c r="K70" i="2"/>
  <c r="H71" i="2"/>
  <c r="I71" i="2"/>
  <c r="K71" i="2"/>
  <c r="H72" i="2"/>
  <c r="I72" i="2"/>
  <c r="K72" i="2"/>
  <c r="H73" i="2"/>
  <c r="I73" i="2"/>
  <c r="K73" i="2"/>
  <c r="H74" i="2"/>
  <c r="I74" i="2"/>
  <c r="K74" i="2"/>
  <c r="H75" i="2"/>
  <c r="I75" i="2"/>
  <c r="K75" i="2"/>
  <c r="H76" i="2"/>
  <c r="I76" i="2"/>
  <c r="K76" i="2"/>
  <c r="I253" i="11" l="1"/>
  <c r="G179" i="3"/>
  <c r="H179" i="3" s="1"/>
  <c r="G180" i="3" l="1"/>
  <c r="H180" i="3" s="1"/>
  <c r="G181" i="3"/>
  <c r="H181" i="3" s="1"/>
  <c r="G182" i="3"/>
  <c r="H182" i="3" s="1"/>
  <c r="G184" i="3"/>
  <c r="H184" i="3" s="1"/>
  <c r="G185" i="3"/>
  <c r="H185" i="3" s="1"/>
  <c r="G186" i="3"/>
  <c r="H186" i="3" s="1"/>
  <c r="G174" i="3"/>
  <c r="H174" i="3" s="1"/>
  <c r="G173" i="3"/>
  <c r="H173" i="3" s="1"/>
  <c r="G162" i="3"/>
  <c r="H162" i="3" s="1"/>
  <c r="H175" i="3" l="1"/>
  <c r="G175" i="3"/>
  <c r="I204" i="3"/>
  <c r="G55" i="16"/>
  <c r="G166" i="3"/>
  <c r="H166" i="3" s="1"/>
  <c r="G235" i="11"/>
  <c r="G236" i="11"/>
  <c r="G237" i="11"/>
  <c r="G238" i="11"/>
  <c r="G239" i="11"/>
  <c r="G240" i="11"/>
  <c r="G241" i="11"/>
  <c r="G242" i="11"/>
  <c r="G243" i="11"/>
  <c r="G244" i="11"/>
  <c r="G245" i="11"/>
  <c r="G260" i="11"/>
  <c r="I260" i="11"/>
  <c r="I62" i="2"/>
  <c r="G158" i="3"/>
  <c r="H158" i="3" s="1"/>
  <c r="G159" i="3"/>
  <c r="H159" i="3" s="1"/>
  <c r="G160" i="3"/>
  <c r="H160" i="3" s="1"/>
  <c r="G161" i="3"/>
  <c r="H161" i="3" s="1"/>
  <c r="G163" i="3"/>
  <c r="H163" i="3" s="1"/>
  <c r="G164" i="3"/>
  <c r="H164" i="3" s="1"/>
  <c r="G165" i="3"/>
  <c r="H165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6" i="3"/>
  <c r="H176" i="3" s="1"/>
  <c r="G177" i="3"/>
  <c r="H177" i="3" s="1"/>
  <c r="A11" i="7" a="1"/>
  <c r="A11" i="7" s="1"/>
  <c r="A12" i="7" a="1"/>
  <c r="A12" i="7" s="1"/>
  <c r="A13" i="7" a="1"/>
  <c r="A13" i="7" s="1"/>
  <c r="A14" i="7" a="1"/>
  <c r="A14" i="7" s="1"/>
  <c r="G34" i="17"/>
  <c r="G36" i="17"/>
  <c r="I36" i="17"/>
  <c r="G37" i="17"/>
  <c r="I37" i="17"/>
  <c r="G38" i="17"/>
  <c r="I38" i="17"/>
  <c r="G39" i="17"/>
  <c r="I39" i="17"/>
  <c r="G154" i="3"/>
  <c r="H154" i="3" s="1"/>
  <c r="G155" i="3"/>
  <c r="H155" i="3" s="1"/>
  <c r="G156" i="3"/>
  <c r="H156" i="3" s="1"/>
  <c r="G157" i="3"/>
  <c r="H157" i="3" s="1"/>
  <c r="G178" i="3"/>
  <c r="H178" i="3" s="1"/>
  <c r="I61" i="2"/>
  <c r="G152" i="3"/>
  <c r="H152" i="3" s="1"/>
  <c r="F42" i="1"/>
  <c r="G42" i="1"/>
  <c r="F43" i="1"/>
  <c r="F44" i="1"/>
  <c r="G44" i="1" s="1"/>
  <c r="F45" i="1"/>
  <c r="F41" i="1"/>
  <c r="G41" i="1" s="1"/>
  <c r="G40" i="1"/>
  <c r="G43" i="16"/>
  <c r="G44" i="16"/>
  <c r="G45" i="16"/>
  <c r="G46" i="16"/>
  <c r="G47" i="16"/>
  <c r="G48" i="16"/>
  <c r="G49" i="16"/>
  <c r="G50" i="16"/>
  <c r="G51" i="16"/>
  <c r="G52" i="16"/>
  <c r="G53" i="16"/>
  <c r="G54" i="16"/>
  <c r="G56" i="16"/>
  <c r="G57" i="16"/>
  <c r="G58" i="16"/>
  <c r="G59" i="16"/>
  <c r="G60" i="16"/>
  <c r="I56" i="16"/>
  <c r="I57" i="16"/>
  <c r="I58" i="16"/>
  <c r="I59" i="16"/>
  <c r="I58" i="2"/>
  <c r="H59" i="2"/>
  <c r="I59" i="2"/>
  <c r="H60" i="2"/>
  <c r="I60" i="2" s="1"/>
  <c r="H63" i="2"/>
  <c r="I63" i="2" s="1"/>
  <c r="H64" i="2"/>
  <c r="I64" i="2" s="1"/>
  <c r="H65" i="2"/>
  <c r="I65" i="2" s="1"/>
  <c r="H66" i="2"/>
  <c r="I66" i="2"/>
  <c r="G146" i="3"/>
  <c r="H146" i="3" s="1"/>
  <c r="G39" i="1"/>
  <c r="H49" i="2"/>
  <c r="I49" i="2"/>
  <c r="H48" i="2"/>
  <c r="I48" i="2" s="1"/>
  <c r="H50" i="2"/>
  <c r="I50" i="2"/>
  <c r="H51" i="2"/>
  <c r="I51" i="2" s="1"/>
  <c r="H52" i="2"/>
  <c r="I52" i="2"/>
  <c r="H53" i="2"/>
  <c r="I53" i="2" s="1"/>
  <c r="H54" i="2"/>
  <c r="I54" i="2"/>
  <c r="H55" i="2"/>
  <c r="I55" i="2" s="1"/>
  <c r="H56" i="2"/>
  <c r="I56" i="2"/>
  <c r="H57" i="2"/>
  <c r="I57" i="2" s="1"/>
  <c r="F31" i="17"/>
  <c r="G230" i="11"/>
  <c r="G229" i="11"/>
  <c r="F38" i="1"/>
  <c r="G38" i="1" s="1"/>
  <c r="F37" i="1"/>
  <c r="G31" i="17"/>
  <c r="G30" i="17"/>
  <c r="G32" i="17"/>
  <c r="G33" i="17"/>
  <c r="G12" i="17"/>
  <c r="I12" i="17" s="1"/>
  <c r="I13" i="17" s="1"/>
  <c r="I14" i="17" s="1"/>
  <c r="I15" i="17" s="1"/>
  <c r="I16" i="17" s="1"/>
  <c r="I17" i="17" s="1"/>
  <c r="H18" i="17" s="1"/>
  <c r="G13" i="17"/>
  <c r="G14" i="17"/>
  <c r="G15" i="17"/>
  <c r="G16" i="17"/>
  <c r="G17" i="17"/>
  <c r="G18" i="17"/>
  <c r="F20" i="17"/>
  <c r="G20" i="17"/>
  <c r="G21" i="17"/>
  <c r="F22" i="17"/>
  <c r="G22" i="17"/>
  <c r="G23" i="17"/>
  <c r="F24" i="17"/>
  <c r="G24" i="17" s="1"/>
  <c r="G25" i="17"/>
  <c r="F26" i="17"/>
  <c r="G26" i="17" s="1"/>
  <c r="G27" i="17"/>
  <c r="F28" i="17"/>
  <c r="G28" i="17" s="1"/>
  <c r="G29" i="17"/>
  <c r="G36" i="1"/>
  <c r="G13" i="1"/>
  <c r="I13" i="1" s="1"/>
  <c r="I14" i="1" s="1"/>
  <c r="I15" i="1" s="1"/>
  <c r="G14" i="1"/>
  <c r="G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G22" i="1"/>
  <c r="F23" i="1"/>
  <c r="G23" i="1"/>
  <c r="G24" i="1"/>
  <c r="F25" i="1"/>
  <c r="G25" i="1" s="1"/>
  <c r="F26" i="1"/>
  <c r="G26" i="1" s="1"/>
  <c r="G30" i="1"/>
  <c r="F27" i="1"/>
  <c r="G27" i="1"/>
  <c r="F28" i="1"/>
  <c r="G28" i="1" s="1"/>
  <c r="F29" i="1"/>
  <c r="G29" i="1"/>
  <c r="F31" i="1"/>
  <c r="G31" i="1" s="1"/>
  <c r="F32" i="1"/>
  <c r="G32" i="1"/>
  <c r="F33" i="1"/>
  <c r="G33" i="1" s="1"/>
  <c r="F34" i="1"/>
  <c r="G34" i="1"/>
  <c r="F35" i="1"/>
  <c r="G35" i="1" s="1"/>
  <c r="G228" i="11"/>
  <c r="I60" i="16"/>
  <c r="H15" i="16"/>
  <c r="G12" i="16"/>
  <c r="I12" i="16" s="1"/>
  <c r="I13" i="16" s="1"/>
  <c r="I14" i="16" s="1"/>
  <c r="I15" i="16" s="1"/>
  <c r="I16" i="16" s="1"/>
  <c r="I17" i="16" s="1"/>
  <c r="I18" i="16" s="1"/>
  <c r="G13" i="16"/>
  <c r="G14" i="16"/>
  <c r="G15" i="16"/>
  <c r="G16" i="16"/>
  <c r="G17" i="16"/>
  <c r="D19" i="16"/>
  <c r="G19" i="16" s="1"/>
  <c r="D20" i="16"/>
  <c r="G20" i="16" s="1"/>
  <c r="G21" i="16"/>
  <c r="G22" i="16"/>
  <c r="G23" i="16"/>
  <c r="G18" i="16"/>
  <c r="G24" i="16"/>
  <c r="G26" i="16"/>
  <c r="G25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I47" i="2"/>
  <c r="H13" i="2"/>
  <c r="I13" i="2" s="1"/>
  <c r="K13" i="2" s="1"/>
  <c r="H14" i="2"/>
  <c r="I14" i="2"/>
  <c r="H15" i="2"/>
  <c r="I15" i="2" s="1"/>
  <c r="H16" i="2"/>
  <c r="I16" i="2"/>
  <c r="H17" i="2"/>
  <c r="I17" i="2" s="1"/>
  <c r="H18" i="2"/>
  <c r="I18" i="2"/>
  <c r="I19" i="2"/>
  <c r="H20" i="2"/>
  <c r="I20" i="2" s="1"/>
  <c r="H21" i="2"/>
  <c r="I21" i="2" s="1"/>
  <c r="H22" i="2"/>
  <c r="I22" i="2" s="1"/>
  <c r="H23" i="2"/>
  <c r="I23" i="2" s="1"/>
  <c r="I24" i="2"/>
  <c r="I25" i="2"/>
  <c r="H26" i="2"/>
  <c r="I26" i="2" s="1"/>
  <c r="H27" i="2"/>
  <c r="I27" i="2" s="1"/>
  <c r="H28" i="2"/>
  <c r="I28" i="2" s="1"/>
  <c r="I29" i="2"/>
  <c r="H30" i="2"/>
  <c r="I30" i="2"/>
  <c r="H31" i="2"/>
  <c r="I31" i="2" s="1"/>
  <c r="H32" i="2"/>
  <c r="I32" i="2"/>
  <c r="H33" i="2"/>
  <c r="I33" i="2" s="1"/>
  <c r="H34" i="2"/>
  <c r="I34" i="2"/>
  <c r="H35" i="2"/>
  <c r="I35" i="2" s="1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I43" i="2"/>
  <c r="H44" i="2"/>
  <c r="I44" i="2" s="1"/>
  <c r="H45" i="2"/>
  <c r="I45" i="2" s="1"/>
  <c r="H46" i="2"/>
  <c r="I46" i="2" s="1"/>
  <c r="G142" i="3"/>
  <c r="H142" i="3" s="1"/>
  <c r="G143" i="3"/>
  <c r="H143" i="3" s="1"/>
  <c r="G144" i="3"/>
  <c r="H144" i="3" s="1"/>
  <c r="G145" i="3"/>
  <c r="H145" i="3" s="1"/>
  <c r="G147" i="3"/>
  <c r="H147" i="3" s="1"/>
  <c r="G148" i="3"/>
  <c r="H148" i="3" s="1"/>
  <c r="G149" i="3"/>
  <c r="H149" i="3" s="1"/>
  <c r="G150" i="3"/>
  <c r="H150" i="3" s="1"/>
  <c r="G151" i="3"/>
  <c r="H151" i="3" s="1"/>
  <c r="G153" i="3"/>
  <c r="H153" i="3" s="1"/>
  <c r="G140" i="3"/>
  <c r="H140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2" i="3"/>
  <c r="H122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225" i="11"/>
  <c r="G224" i="11"/>
  <c r="G223" i="11"/>
  <c r="G226" i="11"/>
  <c r="G227" i="11"/>
  <c r="G231" i="11"/>
  <c r="G232" i="11"/>
  <c r="G233" i="11"/>
  <c r="G234" i="11"/>
  <c r="G217" i="11"/>
  <c r="G216" i="11"/>
  <c r="G13" i="1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H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H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H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8" i="11"/>
  <c r="G219" i="11"/>
  <c r="G220" i="11"/>
  <c r="G221" i="11"/>
  <c r="G222" i="11"/>
  <c r="G37" i="1"/>
  <c r="G43" i="1"/>
  <c r="G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13" i="3"/>
  <c r="H13" i="3" s="1"/>
  <c r="J13" i="3" s="1"/>
  <c r="G14" i="3"/>
  <c r="H14" i="3" s="1"/>
  <c r="G24" i="3"/>
  <c r="H24" i="3" s="1"/>
  <c r="E102" i="3"/>
  <c r="G114" i="3"/>
  <c r="H114" i="3" s="1"/>
  <c r="G121" i="3"/>
  <c r="H121" i="3" s="1"/>
  <c r="G123" i="3"/>
  <c r="H123" i="3" s="1"/>
  <c r="G132" i="3"/>
  <c r="H132" i="3" s="1"/>
  <c r="G261" i="11"/>
  <c r="I261" i="11"/>
  <c r="G141" i="3"/>
  <c r="H141" i="3" s="1"/>
  <c r="I202" i="3"/>
  <c r="G21" i="10"/>
  <c r="G13" i="10"/>
  <c r="I13" i="10" s="1"/>
  <c r="I14" i="10" s="1"/>
  <c r="I15" i="10" s="1"/>
  <c r="I16" i="10" s="1"/>
  <c r="I17" i="10" s="1"/>
  <c r="I18" i="10" s="1"/>
  <c r="G14" i="10"/>
  <c r="G15" i="10"/>
  <c r="G16" i="10"/>
  <c r="G17" i="10"/>
  <c r="G18" i="10"/>
  <c r="D19" i="10"/>
  <c r="G19" i="10" s="1"/>
  <c r="G30" i="10" s="1"/>
  <c r="G20" i="10"/>
  <c r="G22" i="10"/>
  <c r="G53" i="1"/>
  <c r="J131" i="11"/>
  <c r="H262" i="11"/>
  <c r="I53" i="1"/>
  <c r="G54" i="1"/>
  <c r="K14" i="2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G262" i="11"/>
  <c r="I16" i="1"/>
  <c r="I17" i="1"/>
  <c r="I18" i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18" i="17"/>
  <c r="I20" i="17"/>
  <c r="H21" i="17" s="1"/>
  <c r="C57" i="1"/>
  <c r="C43" i="17"/>
  <c r="H40" i="1" l="1"/>
  <c r="H54" i="1" s="1"/>
  <c r="I54" i="1" s="1"/>
  <c r="J25" i="2"/>
  <c r="K25" i="2"/>
  <c r="K26" i="2" s="1"/>
  <c r="K27" i="2" s="1"/>
  <c r="K28" i="2" s="1"/>
  <c r="I21" i="17"/>
  <c r="I22" i="17" s="1"/>
  <c r="I19" i="16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64" i="1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I92" i="11" s="1"/>
  <c r="I93" i="11" s="1"/>
  <c r="I94" i="11" s="1"/>
  <c r="I95" i="11" s="1"/>
  <c r="I96" i="11" s="1"/>
  <c r="I97" i="11" s="1"/>
  <c r="I98" i="11" s="1"/>
  <c r="I99" i="11" s="1"/>
  <c r="I100" i="11" s="1"/>
  <c r="I101" i="11" s="1"/>
  <c r="I102" i="11" s="1"/>
  <c r="I103" i="11" s="1"/>
  <c r="I104" i="11" s="1"/>
  <c r="I105" i="11" s="1"/>
  <c r="I106" i="11" s="1"/>
  <c r="I107" i="11" s="1"/>
  <c r="I108" i="11" s="1"/>
  <c r="I109" i="11" s="1"/>
  <c r="I110" i="11" s="1"/>
  <c r="I111" i="11" s="1"/>
  <c r="I112" i="11" s="1"/>
  <c r="I113" i="11" s="1"/>
  <c r="I114" i="11" s="1"/>
  <c r="I115" i="11" s="1"/>
  <c r="I116" i="11" s="1"/>
  <c r="I117" i="11" s="1"/>
  <c r="I118" i="11" s="1"/>
  <c r="I119" i="11" s="1"/>
  <c r="I120" i="11" s="1"/>
  <c r="I121" i="11" s="1"/>
  <c r="I122" i="11" s="1"/>
  <c r="I123" i="11" s="1"/>
  <c r="I124" i="11" s="1"/>
  <c r="I125" i="11" s="1"/>
  <c r="I126" i="11" s="1"/>
  <c r="I127" i="11" s="1"/>
  <c r="I128" i="11" s="1"/>
  <c r="I129" i="11" s="1"/>
  <c r="I130" i="11" s="1"/>
  <c r="I131" i="11" s="1"/>
  <c r="I132" i="11" s="1"/>
  <c r="I133" i="11" s="1"/>
  <c r="I134" i="11" s="1"/>
  <c r="I135" i="11" s="1"/>
  <c r="I136" i="11" s="1"/>
  <c r="I137" i="11" s="1"/>
  <c r="I138" i="11" s="1"/>
  <c r="I139" i="11" s="1"/>
  <c r="I140" i="11" s="1"/>
  <c r="I141" i="11" s="1"/>
  <c r="I142" i="11" s="1"/>
  <c r="I143" i="11" s="1"/>
  <c r="I144" i="11" s="1"/>
  <c r="I145" i="11" s="1"/>
  <c r="I146" i="11" s="1"/>
  <c r="I147" i="11" s="1"/>
  <c r="I148" i="11" s="1"/>
  <c r="I149" i="11" s="1"/>
  <c r="I150" i="11" s="1"/>
  <c r="I151" i="11" s="1"/>
  <c r="I152" i="11" s="1"/>
  <c r="I153" i="11" s="1"/>
  <c r="I154" i="11" s="1"/>
  <c r="I155" i="11" s="1"/>
  <c r="I156" i="11" s="1"/>
  <c r="I157" i="11" s="1"/>
  <c r="I158" i="11" s="1"/>
  <c r="I159" i="11" s="1"/>
  <c r="I160" i="11" s="1"/>
  <c r="I161" i="11" s="1"/>
  <c r="I162" i="11" s="1"/>
  <c r="I163" i="11" s="1"/>
  <c r="I164" i="11" s="1"/>
  <c r="I165" i="11" s="1"/>
  <c r="I166" i="11" s="1"/>
  <c r="I167" i="11" s="1"/>
  <c r="I168" i="11" s="1"/>
  <c r="I169" i="11" s="1"/>
  <c r="I170" i="11" s="1"/>
  <c r="I171" i="11" s="1"/>
  <c r="I172" i="11" s="1"/>
  <c r="I173" i="11" s="1"/>
  <c r="I174" i="11" s="1"/>
  <c r="I175" i="11" s="1"/>
  <c r="I176" i="11" s="1"/>
  <c r="I177" i="11" s="1"/>
  <c r="I178" i="11" s="1"/>
  <c r="I179" i="11" s="1"/>
  <c r="I180" i="11" s="1"/>
  <c r="I181" i="11" s="1"/>
  <c r="I182" i="11" s="1"/>
  <c r="I183" i="11" s="1"/>
  <c r="I184" i="11" s="1"/>
  <c r="I185" i="11" s="1"/>
  <c r="I186" i="11" s="1"/>
  <c r="I187" i="11" s="1"/>
  <c r="I188" i="11" s="1"/>
  <c r="I189" i="11" s="1"/>
  <c r="I190" i="11" s="1"/>
  <c r="I191" i="11" s="1"/>
  <c r="I192" i="11" s="1"/>
  <c r="I193" i="11" s="1"/>
  <c r="I194" i="11" s="1"/>
  <c r="I195" i="11" s="1"/>
  <c r="I196" i="11" s="1"/>
  <c r="I197" i="11" s="1"/>
  <c r="I198" i="11" s="1"/>
  <c r="I199" i="11" s="1"/>
  <c r="I200" i="11" s="1"/>
  <c r="I201" i="11" s="1"/>
  <c r="I202" i="11" s="1"/>
  <c r="I203" i="11" s="1"/>
  <c r="I204" i="11" s="1"/>
  <c r="I205" i="11" s="1"/>
  <c r="I206" i="11" s="1"/>
  <c r="I207" i="11" s="1"/>
  <c r="I208" i="11" s="1"/>
  <c r="I209" i="11" s="1"/>
  <c r="I210" i="11" s="1"/>
  <c r="I211" i="11" s="1"/>
  <c r="I212" i="11" s="1"/>
  <c r="I213" i="11" s="1"/>
  <c r="I214" i="11" s="1"/>
  <c r="I215" i="11" s="1"/>
  <c r="I216" i="11" s="1"/>
  <c r="I217" i="11" s="1"/>
  <c r="I218" i="11" s="1"/>
  <c r="I219" i="11" s="1"/>
  <c r="I220" i="11" s="1"/>
  <c r="I221" i="11" s="1"/>
  <c r="I222" i="11" s="1"/>
  <c r="I223" i="11" s="1"/>
  <c r="I224" i="11" s="1"/>
  <c r="I225" i="11" s="1"/>
  <c r="I226" i="11" s="1"/>
  <c r="I227" i="11" s="1"/>
  <c r="I228" i="11" s="1"/>
  <c r="I229" i="11" s="1"/>
  <c r="I230" i="11" s="1"/>
  <c r="I231" i="11" s="1"/>
  <c r="I232" i="11" s="1"/>
  <c r="I233" i="11" s="1"/>
  <c r="I234" i="11" s="1"/>
  <c r="I235" i="11" s="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I246" i="11" s="1"/>
  <c r="I247" i="11" s="1"/>
  <c r="I248" i="11" s="1"/>
  <c r="G61" i="16"/>
  <c r="G40" i="17"/>
  <c r="H102" i="3"/>
  <c r="I19" i="10"/>
  <c r="I20" i="10" s="1"/>
  <c r="I21" i="10" s="1"/>
  <c r="I77" i="2"/>
  <c r="I262" i="11"/>
  <c r="E264" i="11" s="1"/>
  <c r="J14" i="3"/>
  <c r="J15" i="3" s="1"/>
  <c r="J16" i="3" s="1"/>
  <c r="J17" i="3" s="1"/>
  <c r="J18" i="3" s="1"/>
  <c r="J19" i="3" s="1"/>
  <c r="J20" i="3" s="1"/>
  <c r="J21" i="3" s="1"/>
  <c r="J22" i="3" s="1"/>
  <c r="J24" i="3" s="1"/>
  <c r="J23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H202" i="3"/>
  <c r="J202" i="3" s="1"/>
  <c r="E204" i="3" s="1"/>
  <c r="C265" i="11"/>
  <c r="C64" i="16"/>
  <c r="C205" i="3"/>
  <c r="C4" i="7" l="1"/>
  <c r="A4" i="7" s="1"/>
  <c r="E56" i="1"/>
  <c r="H43" i="16"/>
  <c r="H61" i="16" s="1"/>
  <c r="I61" i="16" s="1"/>
  <c r="I43" i="16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J29" i="2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H23" i="17"/>
  <c r="I23" i="17" s="1"/>
  <c r="I24" i="17" s="1"/>
  <c r="I40" i="1"/>
  <c r="I41" i="1" s="1"/>
  <c r="I42" i="1" s="1"/>
  <c r="I43" i="1" s="1"/>
  <c r="I44" i="1" s="1"/>
  <c r="I45" i="1" s="1"/>
  <c r="H22" i="10"/>
  <c r="I22" i="10" s="1"/>
  <c r="I23" i="10" s="1"/>
  <c r="I24" i="10" s="1"/>
  <c r="C8" i="7"/>
  <c r="C5" i="7"/>
  <c r="A5" i="7" s="1" a="1"/>
  <c r="A5" i="7" s="1"/>
  <c r="D80" i="2"/>
  <c r="H25" i="17" l="1"/>
  <c r="I25" i="17"/>
  <c r="I26" i="17" s="1"/>
  <c r="J43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C9" i="7"/>
  <c r="E63" i="16"/>
  <c r="H25" i="10"/>
  <c r="I25" i="10" s="1"/>
  <c r="I26" i="10" s="1"/>
  <c r="J62" i="2" l="1"/>
  <c r="K62" i="2"/>
  <c r="K63" i="2" s="1"/>
  <c r="K64" i="2" s="1"/>
  <c r="K65" i="2" s="1"/>
  <c r="K66" i="2" s="1"/>
  <c r="K67" i="2" s="1"/>
  <c r="K68" i="2" s="1"/>
  <c r="H27" i="17"/>
  <c r="H30" i="10"/>
  <c r="I30" i="10" s="1"/>
  <c r="C7" i="7" s="1"/>
  <c r="E32" i="10"/>
  <c r="J69" i="2" l="1"/>
  <c r="J77" i="2" s="1"/>
  <c r="K77" i="2" s="1"/>
  <c r="K69" i="2"/>
  <c r="I27" i="17"/>
  <c r="I28" i="17" s="1"/>
  <c r="E79" i="2" l="1"/>
  <c r="C6" i="7"/>
  <c r="H29" i="17"/>
  <c r="I29" i="17" s="1"/>
  <c r="I30" i="17" s="1"/>
  <c r="I31" i="17" s="1"/>
  <c r="I32" i="17" l="1"/>
  <c r="I33" i="17" s="1"/>
  <c r="H32" i="17"/>
  <c r="A6" i="7" a="1"/>
  <c r="A6" i="7" s="1"/>
  <c r="A8" i="7" a="1"/>
  <c r="A8" i="7" s="1"/>
  <c r="A9" i="7" a="1"/>
  <c r="A9" i="7" s="1"/>
  <c r="A7" i="7" a="1"/>
  <c r="A7" i="7" s="1"/>
  <c r="I34" i="17" l="1"/>
  <c r="H34" i="17"/>
  <c r="H40" i="17" s="1"/>
  <c r="I40" i="17" s="1"/>
  <c r="C10" i="7" l="1"/>
  <c r="E42" i="17"/>
  <c r="A10" i="7" l="1" a="1"/>
  <c r="A10" i="7" s="1"/>
  <c r="C15" i="7"/>
</calcChain>
</file>

<file path=xl/sharedStrings.xml><?xml version="1.0" encoding="utf-8"?>
<sst xmlns="http://schemas.openxmlformats.org/spreadsheetml/2006/main" count="1562" uniqueCount="283">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</sst>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 x14ac:knownFonts="1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5"/>
  </sheetPr>
  <dimension ref="A1:D183"/>
  <sheetViews>
    <sheetView tabSelected="1" workbookViewId="0">
      <pane ySplit="3" topLeftCell="A4" activePane="bottomLeft" state="frozen"/>
      <selection pane="bottomLeft" activeCell="B10" sqref="B10"/>
    </sheetView>
  </sheetViews>
  <sheetFormatPr defaultRowHeight="30" customHeight="1" x14ac:dyDescent="0.25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 x14ac:dyDescent="0.3">
      <c r="A1" s="90" t="s">
        <v>61</v>
      </c>
      <c r="B1" s="91"/>
      <c r="C1" s="92"/>
      <c r="D1" s="93"/>
    </row>
    <row r="2" spans="1:4" s="79" customFormat="1" ht="12" customHeight="1" x14ac:dyDescent="0.3">
      <c r="A2" s="80"/>
      <c r="B2" s="81"/>
      <c r="C2" s="97"/>
      <c r="D2" s="78"/>
    </row>
    <row r="3" spans="1:4" s="84" customFormat="1" ht="25.5" customHeight="1" x14ac:dyDescent="0.3">
      <c r="A3" s="82" t="s">
        <v>58</v>
      </c>
      <c r="B3" s="83" t="s">
        <v>59</v>
      </c>
      <c r="C3" s="98" t="s">
        <v>60</v>
      </c>
    </row>
    <row r="4" spans="1:4" s="85" customFormat="1" ht="21.75" customHeight="1" x14ac:dyDescent="0.3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 x14ac:dyDescent="0.3">
      <c r="A5" s="96">
        <f t="array" ref="A5">IF(C5&lt;&gt;0,SUM(($C$4:C5&lt;&gt;0)*1),"")</f>
        <v>2</v>
      </c>
      <c r="B5" s="87" t="s">
        <v>11</v>
      </c>
      <c r="C5" s="164">
        <f>'TẤN DŨNG'!$J$202</f>
        <v>97798740</v>
      </c>
    </row>
    <row r="6" spans="1:4" s="85" customFormat="1" ht="21.75" customHeight="1" x14ac:dyDescent="0.3">
      <c r="A6" s="96" t="str">
        <f t="array" ref="A6">IF(C6&lt;&gt;0,SUM(($C$4:C6&lt;&gt;0)*1),"")</f>
        <v/>
      </c>
      <c r="B6" s="87" t="s">
        <v>8</v>
      </c>
      <c r="C6" s="164">
        <f>'NGHỊ HÒA'!$K$77</f>
        <v>0</v>
      </c>
    </row>
    <row r="7" spans="1:4" s="85" customFormat="1" ht="21.75" customHeight="1" x14ac:dyDescent="0.3">
      <c r="A7" s="96">
        <f t="array" ref="A7">IF(C7&lt;&gt;0,SUM(($C$4:C7&lt;&gt;0)*1),"")</f>
        <v>3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 x14ac:dyDescent="0.3">
      <c r="A8" s="96">
        <f t="array" ref="A8">IF(C8&lt;&gt;0,SUM(($C$4:C8&lt;&gt;0)*1),"")</f>
        <v>4</v>
      </c>
      <c r="B8" s="88" t="s">
        <v>96</v>
      </c>
      <c r="C8" s="164">
        <f>'MÈ ĐƯỞNG'!$I$262</f>
        <v>210799533</v>
      </c>
      <c r="D8" s="100"/>
    </row>
    <row r="9" spans="1:4" s="85" customFormat="1" ht="21.75" customHeight="1" x14ac:dyDescent="0.3">
      <c r="A9" s="96">
        <f t="array" ref="A9">IF(C9&lt;&gt;0,SUM(($C$4:C9&lt;&gt;0)*1),"")</f>
        <v>5</v>
      </c>
      <c r="B9" s="88" t="s">
        <v>268</v>
      </c>
      <c r="C9" s="164">
        <f>'ANH KIM'!I61</f>
        <v>46833400</v>
      </c>
      <c r="D9" s="100"/>
    </row>
    <row r="10" spans="1:4" s="85" customFormat="1" ht="21.75" customHeight="1" x14ac:dyDescent="0.3">
      <c r="A10" s="96">
        <f t="array" ref="A10">IF(C10&lt;&gt;0,SUM(($C$4:C10&lt;&gt;0)*1),"")</f>
        <v>6</v>
      </c>
      <c r="B10" s="62" t="s">
        <v>242</v>
      </c>
      <c r="C10" s="164">
        <f>'TÂN MINH THƯ'!I40</f>
        <v>38500000</v>
      </c>
      <c r="D10" s="100"/>
    </row>
    <row r="11" spans="1:4" s="85" customFormat="1" ht="21.75" customHeight="1" x14ac:dyDescent="0.3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 x14ac:dyDescent="0.3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 x14ac:dyDescent="0.3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 x14ac:dyDescent="0.3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 x14ac:dyDescent="0.3">
      <c r="A15" s="167" t="s">
        <v>40</v>
      </c>
      <c r="B15" s="167"/>
      <c r="C15" s="166">
        <f>SUM(C4:C14)</f>
        <v>465812773</v>
      </c>
    </row>
    <row r="16" spans="1:4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 x14ac:dyDescent="0.2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 x14ac:dyDescent="0.3">
      <c r="A1" s="174" t="s">
        <v>31</v>
      </c>
      <c r="B1" s="174"/>
      <c r="C1" s="174"/>
      <c r="D1" s="138"/>
      <c r="E1" s="138"/>
      <c r="F1" s="149"/>
      <c r="G1" s="49"/>
      <c r="H1" s="49"/>
    </row>
    <row r="2" spans="1:11" s="47" customFormat="1" ht="18" hidden="1" customHeight="1" x14ac:dyDescent="0.3">
      <c r="A2" s="174" t="s">
        <v>32</v>
      </c>
      <c r="B2" s="174"/>
      <c r="C2" s="174"/>
      <c r="D2" s="174"/>
      <c r="E2" s="174"/>
      <c r="F2" s="149"/>
      <c r="G2" s="49"/>
      <c r="H2" s="49"/>
    </row>
    <row r="3" spans="1:11" s="47" customFormat="1" ht="18" hidden="1" customHeight="1" x14ac:dyDescent="0.3">
      <c r="A3" s="174" t="s">
        <v>33</v>
      </c>
      <c r="B3" s="174"/>
      <c r="C3" s="175" t="s">
        <v>46</v>
      </c>
      <c r="D3" s="175"/>
      <c r="E3" s="139"/>
      <c r="F3" s="149"/>
      <c r="G3" s="49"/>
      <c r="H3" s="49"/>
    </row>
    <row r="4" spans="1:11" s="42" customFormat="1" ht="9" hidden="1" customHeight="1" x14ac:dyDescent="0.3">
      <c r="D4" s="140"/>
      <c r="E4" s="140"/>
      <c r="F4" s="150"/>
      <c r="G4" s="44"/>
      <c r="H4" s="44"/>
    </row>
    <row r="5" spans="1:11" s="45" customFormat="1" ht="29.25" customHeight="1" x14ac:dyDescent="0.3">
      <c r="A5" s="169" t="s">
        <v>258</v>
      </c>
      <c r="B5" s="169"/>
      <c r="C5" s="169"/>
      <c r="D5" s="169"/>
      <c r="E5" s="169"/>
      <c r="F5" s="169"/>
      <c r="G5" s="169"/>
      <c r="H5" s="169"/>
      <c r="I5" s="169"/>
    </row>
    <row r="6" spans="1:11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1" s="63" customFormat="1" ht="18" customHeight="1" x14ac:dyDescent="0.3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 x14ac:dyDescent="0.3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 x14ac:dyDescent="0.3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 x14ac:dyDescent="0.25"/>
    <row r="11" spans="1:11" s="52" customFormat="1" ht="32.25" customHeight="1" x14ac:dyDescent="0.3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44477881</v>
      </c>
      <c r="J12" s="7"/>
    </row>
    <row r="13" spans="1:11" ht="21" customHeight="1" x14ac:dyDescent="0.25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 x14ac:dyDescent="0.25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 x14ac:dyDescent="0.25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 x14ac:dyDescent="0.25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 x14ac:dyDescent="0.25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 x14ac:dyDescent="0.25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 x14ac:dyDescent="0.25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 x14ac:dyDescent="0.25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 x14ac:dyDescent="0.25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 x14ac:dyDescent="0.25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 x14ac:dyDescent="0.25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 x14ac:dyDescent="0.25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 x14ac:dyDescent="0.25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 x14ac:dyDescent="0.25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 x14ac:dyDescent="0.25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 x14ac:dyDescent="0.25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 x14ac:dyDescent="0.25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 x14ac:dyDescent="0.25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 x14ac:dyDescent="0.25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 x14ac:dyDescent="0.25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 x14ac:dyDescent="0.25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 x14ac:dyDescent="0.25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 x14ac:dyDescent="0.25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 x14ac:dyDescent="0.25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 x14ac:dyDescent="0.25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 x14ac:dyDescent="0.25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 x14ac:dyDescent="0.25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 x14ac:dyDescent="0.25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 x14ac:dyDescent="0.25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 x14ac:dyDescent="0.25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 x14ac:dyDescent="0.25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 x14ac:dyDescent="0.25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 x14ac:dyDescent="0.25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 x14ac:dyDescent="0.25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 x14ac:dyDescent="0.25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 x14ac:dyDescent="0.25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 x14ac:dyDescent="0.25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 x14ac:dyDescent="0.25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 x14ac:dyDescent="0.25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 x14ac:dyDescent="0.25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 x14ac:dyDescent="0.25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 x14ac:dyDescent="0.25">
      <c r="A54" s="176" t="s">
        <v>40</v>
      </c>
      <c r="B54" s="176"/>
      <c r="C54" s="176"/>
      <c r="D54" s="176"/>
      <c r="E54" s="176"/>
      <c r="F54" s="176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 x14ac:dyDescent="0.25"/>
    <row r="56" spans="1:10" ht="21" customHeight="1" x14ac:dyDescent="0.25">
      <c r="B56" s="54" t="s">
        <v>41</v>
      </c>
      <c r="E56" s="168">
        <f>I54</f>
        <v>62481100</v>
      </c>
      <c r="F56" s="168"/>
      <c r="G56" s="55" t="s">
        <v>43</v>
      </c>
    </row>
    <row r="57" spans="1:10" ht="21" customHeight="1" x14ac:dyDescent="0.25">
      <c r="B57" s="54" t="s">
        <v>42</v>
      </c>
      <c r="C57" s="56" t="e">
        <f ca="1">[1]!VND(E56, TRUE)</f>
        <v>#NAME?</v>
      </c>
    </row>
    <row r="58" spans="1:10" ht="21" customHeight="1" x14ac:dyDescent="0.25"/>
    <row r="59" spans="1:10" ht="14.25" customHeight="1" x14ac:dyDescent="0.25">
      <c r="H59" s="20" t="s">
        <v>62</v>
      </c>
    </row>
    <row r="60" spans="1:10" ht="21" customHeight="1" x14ac:dyDescent="0.25">
      <c r="A60" s="4" t="s">
        <v>45</v>
      </c>
      <c r="G60" s="4" t="s">
        <v>44</v>
      </c>
    </row>
    <row r="61" spans="1:10" ht="21" customHeight="1" x14ac:dyDescent="0.25"/>
    <row r="62" spans="1:10" ht="21" customHeight="1" x14ac:dyDescent="0.25"/>
    <row r="63" spans="1:10" ht="21" customHeight="1" x14ac:dyDescent="0.25"/>
    <row r="64" spans="1:10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233"/>
  <sheetViews>
    <sheetView topLeftCell="A5" zoomScale="83" workbookViewId="0">
      <pane ySplit="7" topLeftCell="A185" activePane="bottomLeft" state="frozen"/>
      <selection activeCell="A5" sqref="A5"/>
      <selection pane="bottomLeft" activeCell="E194" sqref="E194"/>
    </sheetView>
  </sheetViews>
  <sheetFormatPr defaultRowHeight="15.75" x14ac:dyDescent="0.2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 x14ac:dyDescent="0.3">
      <c r="A1" s="174" t="s">
        <v>31</v>
      </c>
      <c r="B1" s="174"/>
      <c r="C1" s="174"/>
      <c r="F1" s="48"/>
      <c r="G1" s="48"/>
      <c r="H1" s="49"/>
      <c r="I1" s="49"/>
    </row>
    <row r="2" spans="1:11" s="47" customFormat="1" ht="18.75" customHeight="1" x14ac:dyDescent="0.3">
      <c r="A2" s="174" t="s">
        <v>32</v>
      </c>
      <c r="B2" s="174"/>
      <c r="C2" s="174"/>
      <c r="D2" s="174"/>
      <c r="E2" s="174"/>
      <c r="F2" s="48"/>
      <c r="G2" s="48"/>
      <c r="H2" s="49"/>
      <c r="I2" s="49"/>
    </row>
    <row r="3" spans="1:11" s="47" customFormat="1" ht="18.75" customHeight="1" x14ac:dyDescent="0.3">
      <c r="A3" s="174" t="s">
        <v>33</v>
      </c>
      <c r="B3" s="174"/>
      <c r="C3" s="175" t="s">
        <v>46</v>
      </c>
      <c r="D3" s="175"/>
      <c r="E3" s="46"/>
      <c r="F3" s="48"/>
      <c r="G3" s="48"/>
      <c r="H3" s="49"/>
      <c r="I3" s="49"/>
    </row>
    <row r="4" spans="1:11" s="42" customFormat="1" ht="9" customHeight="1" x14ac:dyDescent="0.3">
      <c r="F4" s="43"/>
      <c r="G4" s="43"/>
      <c r="H4" s="44"/>
      <c r="I4" s="44"/>
    </row>
    <row r="5" spans="1:11" s="45" customFormat="1" ht="30.7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</row>
    <row r="6" spans="1:11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  <c r="J6" s="170"/>
    </row>
    <row r="7" spans="1:11" s="63" customFormat="1" ht="18.75" customHeight="1" x14ac:dyDescent="0.3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 x14ac:dyDescent="0.3">
      <c r="A8" s="174" t="s">
        <v>49</v>
      </c>
      <c r="B8" s="174"/>
      <c r="C8" s="174"/>
      <c r="D8" s="174"/>
      <c r="E8" s="174"/>
      <c r="F8" s="48"/>
      <c r="G8" s="48"/>
      <c r="H8" s="49"/>
      <c r="I8" s="49"/>
    </row>
    <row r="9" spans="1:11" s="63" customFormat="1" ht="18.75" customHeight="1" x14ac:dyDescent="0.3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 x14ac:dyDescent="0.25"/>
    <row r="11" spans="1:11" s="52" customFormat="1" ht="34.5" customHeight="1" x14ac:dyDescent="0.3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 x14ac:dyDescent="0.3">
      <c r="A12" s="171" t="s">
        <v>14</v>
      </c>
      <c r="B12" s="177"/>
      <c r="C12" s="177"/>
      <c r="D12" s="177"/>
      <c r="E12" s="177"/>
      <c r="F12" s="177"/>
      <c r="G12" s="177"/>
      <c r="H12" s="177"/>
      <c r="I12" s="178"/>
      <c r="J12" s="7">
        <v>88198890</v>
      </c>
      <c r="K12" s="7"/>
    </row>
    <row r="13" spans="1:11" ht="21" customHeight="1" x14ac:dyDescent="0.25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 x14ac:dyDescent="0.25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 x14ac:dyDescent="0.25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78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 x14ac:dyDescent="0.25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 x14ac:dyDescent="0.25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 x14ac:dyDescent="0.25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 x14ac:dyDescent="0.25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 x14ac:dyDescent="0.25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 x14ac:dyDescent="0.25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 x14ac:dyDescent="0.25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 x14ac:dyDescent="0.25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 x14ac:dyDescent="0.25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 x14ac:dyDescent="0.25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 x14ac:dyDescent="0.25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 x14ac:dyDescent="0.25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 x14ac:dyDescent="0.25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 x14ac:dyDescent="0.25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 x14ac:dyDescent="0.25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 x14ac:dyDescent="0.25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 x14ac:dyDescent="0.25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 x14ac:dyDescent="0.25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 x14ac:dyDescent="0.25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 x14ac:dyDescent="0.25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 x14ac:dyDescent="0.25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 x14ac:dyDescent="0.25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 x14ac:dyDescent="0.25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 x14ac:dyDescent="0.25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 x14ac:dyDescent="0.25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 x14ac:dyDescent="0.25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 x14ac:dyDescent="0.25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 x14ac:dyDescent="0.25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 x14ac:dyDescent="0.25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 x14ac:dyDescent="0.25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 x14ac:dyDescent="0.25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 x14ac:dyDescent="0.25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 x14ac:dyDescent="0.25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 x14ac:dyDescent="0.25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 x14ac:dyDescent="0.25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 x14ac:dyDescent="0.25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 x14ac:dyDescent="0.25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 x14ac:dyDescent="0.25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 x14ac:dyDescent="0.25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 x14ac:dyDescent="0.25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 x14ac:dyDescent="0.25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 x14ac:dyDescent="0.25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 x14ac:dyDescent="0.25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 x14ac:dyDescent="0.25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 x14ac:dyDescent="0.25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 x14ac:dyDescent="0.25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 x14ac:dyDescent="0.25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 x14ac:dyDescent="0.25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 x14ac:dyDescent="0.25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 x14ac:dyDescent="0.25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 x14ac:dyDescent="0.25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 x14ac:dyDescent="0.25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 x14ac:dyDescent="0.25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 x14ac:dyDescent="0.25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 x14ac:dyDescent="0.25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 x14ac:dyDescent="0.25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 x14ac:dyDescent="0.25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 x14ac:dyDescent="0.25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 x14ac:dyDescent="0.25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 x14ac:dyDescent="0.25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 x14ac:dyDescent="0.25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 x14ac:dyDescent="0.25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 x14ac:dyDescent="0.25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 x14ac:dyDescent="0.25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 x14ac:dyDescent="0.25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 x14ac:dyDescent="0.25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 x14ac:dyDescent="0.25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 x14ac:dyDescent="0.25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 x14ac:dyDescent="0.25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 x14ac:dyDescent="0.25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 x14ac:dyDescent="0.25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 x14ac:dyDescent="0.25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 x14ac:dyDescent="0.25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 x14ac:dyDescent="0.25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 x14ac:dyDescent="0.25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 x14ac:dyDescent="0.25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 x14ac:dyDescent="0.25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 x14ac:dyDescent="0.25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 x14ac:dyDescent="0.25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 x14ac:dyDescent="0.25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 x14ac:dyDescent="0.25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 x14ac:dyDescent="0.25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 x14ac:dyDescent="0.25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 x14ac:dyDescent="0.25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 x14ac:dyDescent="0.25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 x14ac:dyDescent="0.25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 x14ac:dyDescent="0.25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 x14ac:dyDescent="0.25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 x14ac:dyDescent="0.25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 x14ac:dyDescent="0.25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 x14ac:dyDescent="0.25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 x14ac:dyDescent="0.25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 x14ac:dyDescent="0.25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 x14ac:dyDescent="0.25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 x14ac:dyDescent="0.25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 x14ac:dyDescent="0.25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 x14ac:dyDescent="0.25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 x14ac:dyDescent="0.25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 x14ac:dyDescent="0.25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 x14ac:dyDescent="0.25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 x14ac:dyDescent="0.25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 x14ac:dyDescent="0.25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 x14ac:dyDescent="0.25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 x14ac:dyDescent="0.25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 x14ac:dyDescent="0.25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 x14ac:dyDescent="0.25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 x14ac:dyDescent="0.25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 x14ac:dyDescent="0.25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 x14ac:dyDescent="0.25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 x14ac:dyDescent="0.25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 x14ac:dyDescent="0.25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 x14ac:dyDescent="0.25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 x14ac:dyDescent="0.25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 x14ac:dyDescent="0.25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 x14ac:dyDescent="0.25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 x14ac:dyDescent="0.25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 x14ac:dyDescent="0.25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 x14ac:dyDescent="0.25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 x14ac:dyDescent="0.25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 x14ac:dyDescent="0.25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 x14ac:dyDescent="0.25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 x14ac:dyDescent="0.25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 x14ac:dyDescent="0.25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 x14ac:dyDescent="0.25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 x14ac:dyDescent="0.25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 x14ac:dyDescent="0.25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 x14ac:dyDescent="0.25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 x14ac:dyDescent="0.25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 x14ac:dyDescent="0.25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 x14ac:dyDescent="0.25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 x14ac:dyDescent="0.25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 x14ac:dyDescent="0.25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 x14ac:dyDescent="0.25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 x14ac:dyDescent="0.25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 x14ac:dyDescent="0.25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 x14ac:dyDescent="0.25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 x14ac:dyDescent="0.25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 x14ac:dyDescent="0.25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 x14ac:dyDescent="0.25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 x14ac:dyDescent="0.25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 x14ac:dyDescent="0.25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 x14ac:dyDescent="0.25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 x14ac:dyDescent="0.25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 x14ac:dyDescent="0.25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 x14ac:dyDescent="0.25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 x14ac:dyDescent="0.25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 x14ac:dyDescent="0.25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 x14ac:dyDescent="0.25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 x14ac:dyDescent="0.25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 x14ac:dyDescent="0.25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 x14ac:dyDescent="0.25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 x14ac:dyDescent="0.25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 x14ac:dyDescent="0.25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 x14ac:dyDescent="0.25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 x14ac:dyDescent="0.25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 x14ac:dyDescent="0.25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 x14ac:dyDescent="0.25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 x14ac:dyDescent="0.25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 x14ac:dyDescent="0.25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 x14ac:dyDescent="0.25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 x14ac:dyDescent="0.25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 x14ac:dyDescent="0.25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 x14ac:dyDescent="0.25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 x14ac:dyDescent="0.25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 x14ac:dyDescent="0.25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 x14ac:dyDescent="0.25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 x14ac:dyDescent="0.25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 x14ac:dyDescent="0.25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 x14ac:dyDescent="0.25">
      <c r="A184" s="15">
        <v>42354</v>
      </c>
      <c r="B184" s="23" t="s">
        <v>57</v>
      </c>
      <c r="C184" s="13" t="s">
        <v>271</v>
      </c>
      <c r="D184" s="13" t="s">
        <v>270</v>
      </c>
      <c r="E184" s="29">
        <v>350</v>
      </c>
      <c r="F184" s="28">
        <v>12300</v>
      </c>
      <c r="G184" s="102">
        <f t="shared" si="29"/>
        <v>1230</v>
      </c>
      <c r="H184" s="11">
        <f t="shared" si="30"/>
        <v>4735500</v>
      </c>
      <c r="I184" s="28"/>
      <c r="J184" s="28">
        <f t="shared" si="31"/>
        <v>46818140</v>
      </c>
      <c r="K184" s="28"/>
    </row>
    <row r="185" spans="1:11" ht="21" customHeight="1" x14ac:dyDescent="0.25">
      <c r="A185" s="15"/>
      <c r="B185" s="23" t="s">
        <v>57</v>
      </c>
      <c r="C185" s="13" t="s">
        <v>271</v>
      </c>
      <c r="D185" s="13" t="s">
        <v>18</v>
      </c>
      <c r="E185" s="29">
        <v>800</v>
      </c>
      <c r="F185" s="28">
        <v>12000</v>
      </c>
      <c r="G185" s="102">
        <f t="shared" si="29"/>
        <v>1200</v>
      </c>
      <c r="H185" s="11">
        <f t="shared" si="30"/>
        <v>10560000</v>
      </c>
      <c r="I185" s="28"/>
      <c r="J185" s="28">
        <f t="shared" si="31"/>
        <v>57378140</v>
      </c>
      <c r="K185" s="28"/>
    </row>
    <row r="186" spans="1:11" ht="21" customHeight="1" x14ac:dyDescent="0.25">
      <c r="A186" s="15"/>
      <c r="B186" s="23" t="s">
        <v>57</v>
      </c>
      <c r="C186" s="13" t="s">
        <v>271</v>
      </c>
      <c r="D186" s="13" t="s">
        <v>276</v>
      </c>
      <c r="E186" s="29">
        <v>250</v>
      </c>
      <c r="F186" s="28">
        <v>9500</v>
      </c>
      <c r="G186" s="102">
        <f t="shared" si="29"/>
        <v>950</v>
      </c>
      <c r="H186" s="11">
        <f t="shared" si="30"/>
        <v>2612500</v>
      </c>
      <c r="I186" s="28"/>
      <c r="J186" s="28">
        <f t="shared" si="31"/>
        <v>59990640</v>
      </c>
      <c r="K186" s="28"/>
    </row>
    <row r="187" spans="1:11" ht="21" customHeight="1" x14ac:dyDescent="0.25">
      <c r="A187" s="15">
        <v>42383</v>
      </c>
      <c r="B187" s="23" t="s">
        <v>57</v>
      </c>
      <c r="C187" s="13" t="s">
        <v>271</v>
      </c>
      <c r="D187" s="13" t="s">
        <v>18</v>
      </c>
      <c r="E187" s="29">
        <v>1150</v>
      </c>
      <c r="F187" s="28">
        <v>12000</v>
      </c>
      <c r="G187" s="102">
        <f t="shared" ref="G187:G201" si="32">F187*10%</f>
        <v>1200</v>
      </c>
      <c r="H187" s="11">
        <f t="shared" ref="H187:H201" si="33">IF(B187&lt;&gt;"",(E187*(G187+F187)),0)</f>
        <v>15180000</v>
      </c>
      <c r="I187" s="28"/>
      <c r="J187" s="28">
        <f t="shared" ref="J187:J201" si="34">IF(B187&lt;&gt;"",J186+H187-I187,0)</f>
        <v>75170640</v>
      </c>
      <c r="K187" s="28"/>
    </row>
    <row r="188" spans="1:11" ht="21" customHeight="1" x14ac:dyDescent="0.25">
      <c r="A188" s="15"/>
      <c r="B188" s="23" t="s">
        <v>57</v>
      </c>
      <c r="C188" s="13" t="s">
        <v>271</v>
      </c>
      <c r="D188" s="13" t="s">
        <v>276</v>
      </c>
      <c r="E188" s="29">
        <v>150</v>
      </c>
      <c r="F188" s="28">
        <v>9500</v>
      </c>
      <c r="G188" s="102">
        <f t="shared" si="32"/>
        <v>950</v>
      </c>
      <c r="H188" s="11">
        <f t="shared" si="33"/>
        <v>1567500</v>
      </c>
      <c r="I188" s="28"/>
      <c r="J188" s="28">
        <f t="shared" si="34"/>
        <v>76738140</v>
      </c>
      <c r="K188" s="28"/>
    </row>
    <row r="189" spans="1:11" ht="21" customHeight="1" x14ac:dyDescent="0.25">
      <c r="A189" s="15"/>
      <c r="B189" s="23" t="s">
        <v>57</v>
      </c>
      <c r="C189" s="13" t="s">
        <v>70</v>
      </c>
      <c r="D189" s="13" t="s">
        <v>181</v>
      </c>
      <c r="E189" s="29">
        <v>400</v>
      </c>
      <c r="F189" s="28">
        <v>17000</v>
      </c>
      <c r="G189" s="102">
        <f t="shared" si="32"/>
        <v>1700</v>
      </c>
      <c r="H189" s="11">
        <f t="shared" si="33"/>
        <v>7480000</v>
      </c>
      <c r="I189" s="28"/>
      <c r="J189" s="28">
        <f t="shared" si="34"/>
        <v>84218140</v>
      </c>
      <c r="K189" s="28"/>
    </row>
    <row r="190" spans="1:11" ht="21" customHeight="1" x14ac:dyDescent="0.25">
      <c r="A190" s="15"/>
      <c r="B190" s="23" t="s">
        <v>57</v>
      </c>
      <c r="C190" s="13" t="s">
        <v>70</v>
      </c>
      <c r="D190" s="13" t="s">
        <v>217</v>
      </c>
      <c r="E190" s="29">
        <v>400</v>
      </c>
      <c r="F190" s="28">
        <v>2500</v>
      </c>
      <c r="G190" s="102">
        <f t="shared" si="32"/>
        <v>250</v>
      </c>
      <c r="H190" s="11">
        <f t="shared" si="33"/>
        <v>1100000</v>
      </c>
      <c r="I190" s="28"/>
      <c r="J190" s="28">
        <f t="shared" si="34"/>
        <v>85318140</v>
      </c>
      <c r="K190" s="28"/>
    </row>
    <row r="191" spans="1:11" ht="21" customHeight="1" x14ac:dyDescent="0.25">
      <c r="A191" s="15"/>
      <c r="B191" s="23" t="s">
        <v>57</v>
      </c>
      <c r="C191" s="13" t="s">
        <v>22</v>
      </c>
      <c r="D191" s="13" t="s">
        <v>23</v>
      </c>
      <c r="E191" s="29">
        <v>620</v>
      </c>
      <c r="F191" s="28">
        <v>18300</v>
      </c>
      <c r="G191" s="102">
        <f t="shared" si="32"/>
        <v>1830</v>
      </c>
      <c r="H191" s="11">
        <f t="shared" si="33"/>
        <v>12480600</v>
      </c>
      <c r="I191" s="28"/>
      <c r="J191" s="28">
        <f t="shared" si="34"/>
        <v>97798740</v>
      </c>
      <c r="K191" s="28"/>
    </row>
    <row r="192" spans="1:11" ht="21" customHeight="1" x14ac:dyDescent="0.25">
      <c r="A192" s="15"/>
      <c r="B192" s="30"/>
      <c r="C192" s="13"/>
      <c r="D192" s="13"/>
      <c r="E192" s="29"/>
      <c r="F192" s="28"/>
      <c r="G192" s="102">
        <f t="shared" si="32"/>
        <v>0</v>
      </c>
      <c r="H192" s="11">
        <f t="shared" si="33"/>
        <v>0</v>
      </c>
      <c r="I192" s="28"/>
      <c r="J192" s="28">
        <f t="shared" si="34"/>
        <v>0</v>
      </c>
      <c r="K192" s="28"/>
    </row>
    <row r="193" spans="1:11" ht="21" customHeight="1" x14ac:dyDescent="0.25">
      <c r="A193" s="15"/>
      <c r="B193" s="30"/>
      <c r="C193" s="13"/>
      <c r="D193" s="13"/>
      <c r="E193" s="29"/>
      <c r="F193" s="28"/>
      <c r="G193" s="102">
        <f t="shared" ref="G193:G200" si="35">F193*10%</f>
        <v>0</v>
      </c>
      <c r="H193" s="11">
        <f t="shared" ref="H193:H200" si="36">IF(B193&lt;&gt;"",(E193*(G193+F193)),0)</f>
        <v>0</v>
      </c>
      <c r="I193" s="28"/>
      <c r="J193" s="28">
        <f t="shared" ref="J193:J200" si="37">IF(B193&lt;&gt;"",J192+H193-I193,0)</f>
        <v>0</v>
      </c>
      <c r="K193" s="28"/>
    </row>
    <row r="194" spans="1:11" ht="21" customHeight="1" x14ac:dyDescent="0.25">
      <c r="A194" s="15"/>
      <c r="B194" s="30"/>
      <c r="C194" s="13"/>
      <c r="D194" s="13"/>
      <c r="E194" s="29"/>
      <c r="F194" s="28"/>
      <c r="G194" s="102">
        <f t="shared" si="35"/>
        <v>0</v>
      </c>
      <c r="H194" s="11">
        <f t="shared" si="36"/>
        <v>0</v>
      </c>
      <c r="I194" s="28"/>
      <c r="J194" s="28">
        <f t="shared" si="37"/>
        <v>0</v>
      </c>
      <c r="K194" s="28"/>
    </row>
    <row r="195" spans="1:11" ht="21" customHeight="1" x14ac:dyDescent="0.25">
      <c r="A195" s="15"/>
      <c r="B195" s="30"/>
      <c r="C195" s="13"/>
      <c r="D195" s="13"/>
      <c r="E195" s="29"/>
      <c r="F195" s="28"/>
      <c r="G195" s="102">
        <f t="shared" si="35"/>
        <v>0</v>
      </c>
      <c r="H195" s="11">
        <f t="shared" si="36"/>
        <v>0</v>
      </c>
      <c r="I195" s="28"/>
      <c r="J195" s="28">
        <f t="shared" si="37"/>
        <v>0</v>
      </c>
      <c r="K195" s="28"/>
    </row>
    <row r="196" spans="1:11" ht="21" customHeight="1" x14ac:dyDescent="0.25">
      <c r="A196" s="15"/>
      <c r="B196" s="30"/>
      <c r="C196" s="13"/>
      <c r="D196" s="13"/>
      <c r="E196" s="29"/>
      <c r="F196" s="28"/>
      <c r="G196" s="102">
        <f t="shared" si="35"/>
        <v>0</v>
      </c>
      <c r="H196" s="11">
        <f t="shared" si="36"/>
        <v>0</v>
      </c>
      <c r="I196" s="28"/>
      <c r="J196" s="28">
        <f t="shared" si="37"/>
        <v>0</v>
      </c>
      <c r="K196" s="28"/>
    </row>
    <row r="197" spans="1:11" ht="21" customHeight="1" x14ac:dyDescent="0.25">
      <c r="A197" s="15"/>
      <c r="B197" s="30"/>
      <c r="C197" s="13"/>
      <c r="D197" s="13"/>
      <c r="E197" s="29"/>
      <c r="F197" s="28"/>
      <c r="G197" s="102">
        <f t="shared" si="35"/>
        <v>0</v>
      </c>
      <c r="H197" s="11">
        <f t="shared" si="36"/>
        <v>0</v>
      </c>
      <c r="I197" s="28"/>
      <c r="J197" s="28">
        <f t="shared" si="37"/>
        <v>0</v>
      </c>
      <c r="K197" s="28"/>
    </row>
    <row r="198" spans="1:11" ht="21" customHeight="1" x14ac:dyDescent="0.25">
      <c r="A198" s="15"/>
      <c r="B198" s="30"/>
      <c r="C198" s="13"/>
      <c r="D198" s="13"/>
      <c r="E198" s="29"/>
      <c r="F198" s="28"/>
      <c r="G198" s="102">
        <f t="shared" si="35"/>
        <v>0</v>
      </c>
      <c r="H198" s="11">
        <f t="shared" si="36"/>
        <v>0</v>
      </c>
      <c r="I198" s="28"/>
      <c r="J198" s="28">
        <f t="shared" si="37"/>
        <v>0</v>
      </c>
      <c r="K198" s="28"/>
    </row>
    <row r="199" spans="1:11" ht="21" customHeight="1" x14ac:dyDescent="0.25">
      <c r="A199" s="15"/>
      <c r="B199" s="30"/>
      <c r="C199" s="13"/>
      <c r="D199" s="13"/>
      <c r="E199" s="29"/>
      <c r="F199" s="28"/>
      <c r="G199" s="102">
        <f t="shared" si="35"/>
        <v>0</v>
      </c>
      <c r="H199" s="11">
        <f t="shared" si="36"/>
        <v>0</v>
      </c>
      <c r="I199" s="28"/>
      <c r="J199" s="28">
        <f t="shared" si="37"/>
        <v>0</v>
      </c>
      <c r="K199" s="28"/>
    </row>
    <row r="200" spans="1:11" ht="21" customHeight="1" x14ac:dyDescent="0.25">
      <c r="A200" s="15"/>
      <c r="B200" s="30"/>
      <c r="C200" s="13"/>
      <c r="D200" s="13"/>
      <c r="E200" s="29"/>
      <c r="F200" s="28"/>
      <c r="G200" s="102">
        <f t="shared" si="35"/>
        <v>0</v>
      </c>
      <c r="H200" s="11">
        <f t="shared" si="36"/>
        <v>0</v>
      </c>
      <c r="I200" s="28"/>
      <c r="J200" s="28">
        <f t="shared" si="37"/>
        <v>0</v>
      </c>
      <c r="K200" s="28"/>
    </row>
    <row r="201" spans="1:11" ht="21" customHeight="1" x14ac:dyDescent="0.25">
      <c r="A201" s="15"/>
      <c r="B201" s="30"/>
      <c r="C201" s="13"/>
      <c r="D201" s="13"/>
      <c r="E201" s="29"/>
      <c r="F201" s="28"/>
      <c r="G201" s="102">
        <f t="shared" si="32"/>
        <v>0</v>
      </c>
      <c r="H201" s="11">
        <f t="shared" si="33"/>
        <v>0</v>
      </c>
      <c r="I201" s="28"/>
      <c r="J201" s="28">
        <f t="shared" si="34"/>
        <v>0</v>
      </c>
      <c r="K201" s="28"/>
    </row>
    <row r="202" spans="1:11" s="18" customFormat="1" ht="21" customHeight="1" x14ac:dyDescent="0.25">
      <c r="A202" s="176" t="s">
        <v>40</v>
      </c>
      <c r="B202" s="176"/>
      <c r="C202" s="176"/>
      <c r="D202" s="176"/>
      <c r="E202" s="176"/>
      <c r="F202" s="176"/>
      <c r="G202" s="17"/>
      <c r="H202" s="53">
        <f>SUM(H13:H201)</f>
        <v>1520599850</v>
      </c>
      <c r="I202" s="53">
        <f>K10+SUM(I13:I201)</f>
        <v>1511000000</v>
      </c>
      <c r="J202" s="17">
        <f>J12+H202-I202</f>
        <v>97798740</v>
      </c>
      <c r="K202" s="17"/>
    </row>
    <row r="203" spans="1:11" ht="21" customHeight="1" x14ac:dyDescent="0.25">
      <c r="D203" s="4"/>
      <c r="E203" s="4"/>
      <c r="F203" s="5"/>
      <c r="G203" s="5"/>
      <c r="I203" s="4"/>
      <c r="J203" s="4"/>
    </row>
    <row r="204" spans="1:11" ht="21" customHeight="1" x14ac:dyDescent="0.25">
      <c r="B204" s="54" t="s">
        <v>41</v>
      </c>
      <c r="D204" s="4"/>
      <c r="E204" s="168">
        <f>J202</f>
        <v>97798740</v>
      </c>
      <c r="F204" s="168"/>
      <c r="G204" s="101"/>
      <c r="H204" s="55" t="s">
        <v>43</v>
      </c>
      <c r="I204" s="4">
        <f>E171*F171</f>
        <v>71540000</v>
      </c>
      <c r="J204" s="4"/>
    </row>
    <row r="205" spans="1:11" ht="21" customHeight="1" x14ac:dyDescent="0.25">
      <c r="B205" s="54" t="s">
        <v>42</v>
      </c>
      <c r="C205" s="56" t="str">
        <f>[2]!VND(E204, TRUE)</f>
        <v>Chín mươi bảy triệu, bảy trăm chín mươi tám ngàn, bảy trăm bốn mươi đồng</v>
      </c>
      <c r="D205" s="4"/>
      <c r="E205" s="4"/>
      <c r="F205" s="5"/>
      <c r="G205" s="5"/>
      <c r="I205" s="4"/>
      <c r="J205" s="4"/>
    </row>
    <row r="206" spans="1:11" ht="21" customHeight="1" x14ac:dyDescent="0.25">
      <c r="D206" s="4"/>
      <c r="E206" s="4"/>
      <c r="F206" s="5"/>
      <c r="G206" s="5"/>
      <c r="I206" s="4"/>
      <c r="J206" s="4"/>
    </row>
    <row r="207" spans="1:11" ht="21" customHeight="1" x14ac:dyDescent="0.25">
      <c r="A207" s="4" t="s">
        <v>47</v>
      </c>
      <c r="D207" s="4"/>
      <c r="E207" s="4"/>
      <c r="F207" s="5"/>
      <c r="G207" s="5"/>
      <c r="H207" s="4" t="s">
        <v>44</v>
      </c>
      <c r="I207" s="4"/>
      <c r="J207" s="4"/>
    </row>
    <row r="208" spans="1:11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</sheetData>
  <autoFilter ref="A11:K202"/>
  <mergeCells count="10">
    <mergeCell ref="A1:C1"/>
    <mergeCell ref="A2:E2"/>
    <mergeCell ref="A3:B3"/>
    <mergeCell ref="C3:D3"/>
    <mergeCell ref="A202:F202"/>
    <mergeCell ref="E204:F204"/>
    <mergeCell ref="A8:E8"/>
    <mergeCell ref="A12:I12"/>
    <mergeCell ref="A5:J5"/>
    <mergeCell ref="A6:J6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L157"/>
  <sheetViews>
    <sheetView topLeftCell="A5" zoomScale="95" workbookViewId="0">
      <pane ySplit="7" topLeftCell="A72" activePane="bottomLeft" state="frozen"/>
      <selection activeCell="A5" sqref="A5"/>
      <selection pane="bottomLeft" activeCell="A70" sqref="A70"/>
    </sheetView>
  </sheetViews>
  <sheetFormatPr defaultRowHeight="15.75" x14ac:dyDescent="0.2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 x14ac:dyDescent="0.3">
      <c r="A1" s="174" t="s">
        <v>31</v>
      </c>
      <c r="B1" s="174"/>
      <c r="C1" s="174"/>
      <c r="F1" s="49"/>
      <c r="G1" s="49"/>
      <c r="H1" s="49"/>
    </row>
    <row r="2" spans="1:12" s="47" customFormat="1" ht="19.5" customHeight="1" x14ac:dyDescent="0.3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 x14ac:dyDescent="0.3">
      <c r="A3" s="174" t="s">
        <v>33</v>
      </c>
      <c r="B3" s="174"/>
      <c r="C3" s="175" t="s">
        <v>46</v>
      </c>
      <c r="D3" s="175"/>
      <c r="E3" s="46"/>
      <c r="F3" s="49"/>
      <c r="G3" s="49"/>
      <c r="H3" s="49"/>
    </row>
    <row r="4" spans="1:12" s="42" customFormat="1" ht="9" customHeight="1" x14ac:dyDescent="0.3">
      <c r="F4" s="44"/>
      <c r="G4" s="44"/>
      <c r="H4" s="44"/>
    </row>
    <row r="5" spans="1:12" s="45" customFormat="1" ht="30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</row>
    <row r="6" spans="1:12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  <c r="J6" s="1"/>
      <c r="K6" s="1"/>
    </row>
    <row r="7" spans="1:12" s="63" customFormat="1" ht="19.5" customHeight="1" x14ac:dyDescent="0.3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 x14ac:dyDescent="0.3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 x14ac:dyDescent="0.3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 x14ac:dyDescent="0.25"/>
    <row r="11" spans="1:12" s="52" customFormat="1" ht="38.25" customHeight="1" x14ac:dyDescent="0.3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2"/>
      <c r="I12" s="172"/>
      <c r="J12" s="173"/>
      <c r="K12" s="7">
        <v>44045875</v>
      </c>
      <c r="L12" s="6"/>
    </row>
    <row r="13" spans="1:12" s="22" customFormat="1" ht="20.25" customHeight="1" x14ac:dyDescent="0.25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 x14ac:dyDescent="0.25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 x14ac:dyDescent="0.25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 x14ac:dyDescent="0.25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 x14ac:dyDescent="0.25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 x14ac:dyDescent="0.25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 x14ac:dyDescent="0.25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 x14ac:dyDescent="0.25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 x14ac:dyDescent="0.25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 x14ac:dyDescent="0.25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 x14ac:dyDescent="0.25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 x14ac:dyDescent="0.25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 x14ac:dyDescent="0.25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 x14ac:dyDescent="0.25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 x14ac:dyDescent="0.25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 x14ac:dyDescent="0.25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 x14ac:dyDescent="0.25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 x14ac:dyDescent="0.25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 x14ac:dyDescent="0.25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 x14ac:dyDescent="0.25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 x14ac:dyDescent="0.25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 x14ac:dyDescent="0.25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 x14ac:dyDescent="0.25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 x14ac:dyDescent="0.25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 x14ac:dyDescent="0.25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 x14ac:dyDescent="0.25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 x14ac:dyDescent="0.25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 x14ac:dyDescent="0.25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 x14ac:dyDescent="0.25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 x14ac:dyDescent="0.25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 x14ac:dyDescent="0.25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 x14ac:dyDescent="0.25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 x14ac:dyDescent="0.25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 x14ac:dyDescent="0.25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 x14ac:dyDescent="0.25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 x14ac:dyDescent="0.25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 x14ac:dyDescent="0.25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 x14ac:dyDescent="0.25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 x14ac:dyDescent="0.25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 x14ac:dyDescent="0.25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 x14ac:dyDescent="0.25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 x14ac:dyDescent="0.25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 x14ac:dyDescent="0.25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 x14ac:dyDescent="0.25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 x14ac:dyDescent="0.25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 x14ac:dyDescent="0.25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 x14ac:dyDescent="0.25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 x14ac:dyDescent="0.25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 x14ac:dyDescent="0.25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 x14ac:dyDescent="0.25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 x14ac:dyDescent="0.25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 x14ac:dyDescent="0.25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 x14ac:dyDescent="0.25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 x14ac:dyDescent="0.25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 x14ac:dyDescent="0.25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 x14ac:dyDescent="0.25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 x14ac:dyDescent="0.25">
      <c r="A69" s="70">
        <v>42363</v>
      </c>
      <c r="B69" s="30" t="s">
        <v>6</v>
      </c>
      <c r="C69" s="70"/>
      <c r="D69" s="12"/>
      <c r="E69" s="12"/>
      <c r="F69" s="11"/>
      <c r="G69" s="11"/>
      <c r="H69" s="21"/>
      <c r="I69" s="21">
        <f>IF(B69&lt;&gt;"",F69*(G69+H69),0)</f>
        <v>0</v>
      </c>
      <c r="J69" s="11">
        <f>K68</f>
        <v>34645600</v>
      </c>
      <c r="K69" s="71">
        <f>IF(B69&lt;&gt;"",K68+I69-J69,0)</f>
        <v>0</v>
      </c>
      <c r="L69" s="30"/>
    </row>
    <row r="70" spans="1:12" ht="20.25" customHeight="1" x14ac:dyDescent="0.25">
      <c r="A70" s="72"/>
      <c r="B70" s="127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 x14ac:dyDescent="0.25">
      <c r="A71" s="72"/>
      <c r="B71" s="127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 x14ac:dyDescent="0.25">
      <c r="A72" s="72"/>
      <c r="B72" s="127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 x14ac:dyDescent="0.25">
      <c r="A73" s="72"/>
      <c r="B73" s="127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 x14ac:dyDescent="0.25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 x14ac:dyDescent="0.25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 x14ac:dyDescent="0.25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 x14ac:dyDescent="0.25">
      <c r="A77" s="179" t="s">
        <v>40</v>
      </c>
      <c r="B77" s="180"/>
      <c r="C77" s="180"/>
      <c r="D77" s="180"/>
      <c r="E77" s="180"/>
      <c r="F77" s="180"/>
      <c r="G77" s="180"/>
      <c r="H77" s="181"/>
      <c r="I77" s="17">
        <f>SUM(I13:I76)</f>
        <v>388962090</v>
      </c>
      <c r="J77" s="17">
        <f>SUM(J13:J76)</f>
        <v>433007965</v>
      </c>
      <c r="K77" s="17">
        <f>K12+I77-J77</f>
        <v>0</v>
      </c>
      <c r="L77" s="115"/>
    </row>
    <row r="78" spans="1:12" ht="21" customHeight="1" x14ac:dyDescent="0.25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 x14ac:dyDescent="0.25">
      <c r="B79" s="54" t="s">
        <v>41</v>
      </c>
      <c r="C79" s="3"/>
      <c r="D79" s="4"/>
      <c r="E79" s="168">
        <f>K77</f>
        <v>0</v>
      </c>
      <c r="F79" s="168"/>
      <c r="G79" s="55" t="s">
        <v>43</v>
      </c>
      <c r="J79" s="1"/>
      <c r="K79" s="1"/>
    </row>
    <row r="80" spans="1:12" ht="21" customHeight="1" x14ac:dyDescent="0.25">
      <c r="B80" s="54" t="s">
        <v>42</v>
      </c>
      <c r="C80" s="56"/>
      <c r="D80" s="73" t="e">
        <f ca="1">[1]!VND(E79, TRUE)</f>
        <v>#NAME?</v>
      </c>
      <c r="E80" s="4"/>
      <c r="F80" s="5"/>
      <c r="J80" s="1"/>
      <c r="K80" s="1"/>
    </row>
    <row r="81" spans="1:11" ht="21" customHeight="1" x14ac:dyDescent="0.25">
      <c r="C81" s="3"/>
      <c r="D81" s="4"/>
      <c r="E81" s="4"/>
      <c r="F81" s="5"/>
      <c r="J81" s="1"/>
      <c r="K81" s="1"/>
    </row>
    <row r="82" spans="1:11" ht="21" customHeight="1" x14ac:dyDescent="0.25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 x14ac:dyDescent="0.25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 x14ac:dyDescent="0.25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 x14ac:dyDescent="0.25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 x14ac:dyDescent="0.25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 x14ac:dyDescent="0.25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 x14ac:dyDescent="0.25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 x14ac:dyDescent="0.25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 x14ac:dyDescent="0.25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 x14ac:dyDescent="0.25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 x14ac:dyDescent="0.25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 x14ac:dyDescent="0.25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 x14ac:dyDescent="0.25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 x14ac:dyDescent="0.25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 x14ac:dyDescent="0.25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 x14ac:dyDescent="0.25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 x14ac:dyDescent="0.25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 x14ac:dyDescent="0.25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 x14ac:dyDescent="0.25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 x14ac:dyDescent="0.25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 x14ac:dyDescent="0.25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 x14ac:dyDescent="0.25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 x14ac:dyDescent="0.25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 x14ac:dyDescent="0.25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 x14ac:dyDescent="0.25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 x14ac:dyDescent="0.25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 x14ac:dyDescent="0.25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 x14ac:dyDescent="0.25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 x14ac:dyDescent="0.25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 x14ac:dyDescent="0.25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 x14ac:dyDescent="0.25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 x14ac:dyDescent="0.25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 x14ac:dyDescent="0.25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 x14ac:dyDescent="0.25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 x14ac:dyDescent="0.25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 x14ac:dyDescent="0.25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 x14ac:dyDescent="0.25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 x14ac:dyDescent="0.25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 x14ac:dyDescent="0.25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 x14ac:dyDescent="0.25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 x14ac:dyDescent="0.25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 x14ac:dyDescent="0.25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 x14ac:dyDescent="0.25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 x14ac:dyDescent="0.25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 x14ac:dyDescent="0.25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 x14ac:dyDescent="0.25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 x14ac:dyDescent="0.25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 x14ac:dyDescent="0.25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 x14ac:dyDescent="0.25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 x14ac:dyDescent="0.25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 x14ac:dyDescent="0.25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 x14ac:dyDescent="0.25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 x14ac:dyDescent="0.25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 x14ac:dyDescent="0.25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 x14ac:dyDescent="0.25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 x14ac:dyDescent="0.25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 x14ac:dyDescent="0.25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 x14ac:dyDescent="0.25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 x14ac:dyDescent="0.25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 x14ac:dyDescent="0.25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 x14ac:dyDescent="0.25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 x14ac:dyDescent="0.25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 x14ac:dyDescent="0.25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 x14ac:dyDescent="0.25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 x14ac:dyDescent="0.25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 x14ac:dyDescent="0.25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 x14ac:dyDescent="0.25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 x14ac:dyDescent="0.25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 x14ac:dyDescent="0.25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 x14ac:dyDescent="0.25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 x14ac:dyDescent="0.25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 x14ac:dyDescent="0.25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 x14ac:dyDescent="0.25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 x14ac:dyDescent="0.25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 x14ac:dyDescent="0.25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 x14ac:dyDescent="0.25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50"/>
  <sheetViews>
    <sheetView topLeftCell="A5" zoomScale="95" workbookViewId="0">
      <pane ySplit="7" topLeftCell="A21" activePane="bottomLeft" state="frozen"/>
      <selection activeCell="A5" sqref="A5"/>
      <selection pane="bottomLeft" activeCell="C28" sqref="C28"/>
    </sheetView>
  </sheetViews>
  <sheetFormatPr defaultRowHeight="15.75" x14ac:dyDescent="0.2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 x14ac:dyDescent="0.3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32075000</v>
      </c>
      <c r="J12" s="7"/>
    </row>
    <row r="13" spans="1:10" ht="21" customHeight="1" x14ac:dyDescent="0.25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 x14ac:dyDescent="0.25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 x14ac:dyDescent="0.25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 x14ac:dyDescent="0.25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 x14ac:dyDescent="0.25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 x14ac:dyDescent="0.25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 x14ac:dyDescent="0.25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 x14ac:dyDescent="0.25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 x14ac:dyDescent="0.25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 x14ac:dyDescent="0.25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 x14ac:dyDescent="0.25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 x14ac:dyDescent="0.25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 x14ac:dyDescent="0.25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 x14ac:dyDescent="0.25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 x14ac:dyDescent="0.25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 x14ac:dyDescent="0.25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 x14ac:dyDescent="0.25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 x14ac:dyDescent="0.25">
      <c r="A30" s="176" t="s">
        <v>40</v>
      </c>
      <c r="B30" s="176"/>
      <c r="C30" s="176"/>
      <c r="D30" s="176"/>
      <c r="E30" s="176"/>
      <c r="F30" s="176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 x14ac:dyDescent="0.25"/>
    <row r="32" spans="1:10" ht="21" customHeight="1" x14ac:dyDescent="0.25">
      <c r="B32" s="54" t="s">
        <v>41</v>
      </c>
      <c r="E32" s="168">
        <f>I30</f>
        <v>9400000</v>
      </c>
      <c r="F32" s="168"/>
      <c r="G32" s="55" t="s">
        <v>43</v>
      </c>
    </row>
    <row r="33" spans="1:8" ht="21" customHeight="1" x14ac:dyDescent="0.25">
      <c r="B33" s="54" t="s">
        <v>42</v>
      </c>
      <c r="C33" s="56"/>
    </row>
    <row r="34" spans="1:8" ht="21" customHeight="1" x14ac:dyDescent="0.25"/>
    <row r="35" spans="1:8" ht="14.25" customHeight="1" x14ac:dyDescent="0.25">
      <c r="H35" s="20" t="s">
        <v>62</v>
      </c>
    </row>
    <row r="36" spans="1:8" ht="21" customHeight="1" x14ac:dyDescent="0.25">
      <c r="A36" s="4" t="s">
        <v>45</v>
      </c>
      <c r="G36" s="4" t="s">
        <v>44</v>
      </c>
    </row>
    <row r="37" spans="1:8" ht="21" customHeight="1" x14ac:dyDescent="0.25"/>
    <row r="38" spans="1:8" ht="21" customHeight="1" x14ac:dyDescent="0.25"/>
    <row r="39" spans="1:8" ht="21" customHeight="1" x14ac:dyDescent="0.25"/>
    <row r="40" spans="1:8" ht="21" customHeight="1" x14ac:dyDescent="0.25"/>
    <row r="41" spans="1:8" ht="21" customHeight="1" x14ac:dyDescent="0.25"/>
    <row r="42" spans="1:8" ht="21" customHeight="1" x14ac:dyDescent="0.25"/>
    <row r="43" spans="1:8" ht="21" customHeight="1" x14ac:dyDescent="0.25"/>
    <row r="44" spans="1:8" ht="21" customHeight="1" x14ac:dyDescent="0.25"/>
    <row r="45" spans="1:8" ht="21" customHeight="1" x14ac:dyDescent="0.25"/>
    <row r="46" spans="1:8" ht="21" customHeight="1" x14ac:dyDescent="0.25"/>
    <row r="47" spans="1:8" ht="21" customHeight="1" x14ac:dyDescent="0.25"/>
    <row r="48" spans="1:8" ht="21" customHeight="1" x14ac:dyDescent="0.25"/>
    <row r="49" ht="21" customHeight="1" x14ac:dyDescent="0.25"/>
    <row r="50" ht="21" customHeight="1" x14ac:dyDescent="0.25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282"/>
  <sheetViews>
    <sheetView topLeftCell="A5" zoomScale="95" workbookViewId="0">
      <pane ySplit="7" topLeftCell="A244" activePane="bottomLeft" state="frozen"/>
      <selection activeCell="A5" sqref="A5"/>
      <selection pane="bottomLeft" activeCell="G250" sqref="G250:G254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89700000</v>
      </c>
      <c r="J12" s="7"/>
    </row>
    <row r="13" spans="1:10" ht="21" customHeight="1" x14ac:dyDescent="0.25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 x14ac:dyDescent="0.25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 x14ac:dyDescent="0.25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 x14ac:dyDescent="0.25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 x14ac:dyDescent="0.25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 x14ac:dyDescent="0.25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 x14ac:dyDescent="0.25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 x14ac:dyDescent="0.25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 x14ac:dyDescent="0.25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 x14ac:dyDescent="0.25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 x14ac:dyDescent="0.25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 x14ac:dyDescent="0.25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 x14ac:dyDescent="0.25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 x14ac:dyDescent="0.25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 x14ac:dyDescent="0.25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 x14ac:dyDescent="0.25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 x14ac:dyDescent="0.25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 x14ac:dyDescent="0.25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 x14ac:dyDescent="0.25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 x14ac:dyDescent="0.25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 x14ac:dyDescent="0.25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 x14ac:dyDescent="0.25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 x14ac:dyDescent="0.25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 x14ac:dyDescent="0.25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 x14ac:dyDescent="0.25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 x14ac:dyDescent="0.25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 x14ac:dyDescent="0.25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 x14ac:dyDescent="0.25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 x14ac:dyDescent="0.25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 x14ac:dyDescent="0.25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 x14ac:dyDescent="0.25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 x14ac:dyDescent="0.25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 x14ac:dyDescent="0.25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 x14ac:dyDescent="0.25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 x14ac:dyDescent="0.25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 x14ac:dyDescent="0.25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 x14ac:dyDescent="0.25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 x14ac:dyDescent="0.25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 x14ac:dyDescent="0.25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 x14ac:dyDescent="0.25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 x14ac:dyDescent="0.25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 x14ac:dyDescent="0.25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 x14ac:dyDescent="0.25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 x14ac:dyDescent="0.25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 x14ac:dyDescent="0.25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 x14ac:dyDescent="0.25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 x14ac:dyDescent="0.25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 x14ac:dyDescent="0.25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 x14ac:dyDescent="0.25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 x14ac:dyDescent="0.25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 x14ac:dyDescent="0.25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 x14ac:dyDescent="0.25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 x14ac:dyDescent="0.25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 x14ac:dyDescent="0.25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 x14ac:dyDescent="0.25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 x14ac:dyDescent="0.25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 x14ac:dyDescent="0.25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 x14ac:dyDescent="0.25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 x14ac:dyDescent="0.25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 x14ac:dyDescent="0.25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 x14ac:dyDescent="0.25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 x14ac:dyDescent="0.25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 x14ac:dyDescent="0.25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 x14ac:dyDescent="0.25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 x14ac:dyDescent="0.25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 x14ac:dyDescent="0.25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 x14ac:dyDescent="0.25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 x14ac:dyDescent="0.25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 x14ac:dyDescent="0.25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 x14ac:dyDescent="0.25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 x14ac:dyDescent="0.25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 x14ac:dyDescent="0.25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 x14ac:dyDescent="0.25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 x14ac:dyDescent="0.25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 x14ac:dyDescent="0.25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 x14ac:dyDescent="0.25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 x14ac:dyDescent="0.25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 x14ac:dyDescent="0.25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 x14ac:dyDescent="0.25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 x14ac:dyDescent="0.25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 x14ac:dyDescent="0.25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 x14ac:dyDescent="0.25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 x14ac:dyDescent="0.25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 x14ac:dyDescent="0.25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 x14ac:dyDescent="0.25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 x14ac:dyDescent="0.25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 x14ac:dyDescent="0.25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 x14ac:dyDescent="0.25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 x14ac:dyDescent="0.25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 x14ac:dyDescent="0.25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 x14ac:dyDescent="0.25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 x14ac:dyDescent="0.25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 x14ac:dyDescent="0.25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 x14ac:dyDescent="0.25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 x14ac:dyDescent="0.25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 x14ac:dyDescent="0.25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 x14ac:dyDescent="0.25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 x14ac:dyDescent="0.25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 x14ac:dyDescent="0.25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 x14ac:dyDescent="0.25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 x14ac:dyDescent="0.25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 x14ac:dyDescent="0.25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 x14ac:dyDescent="0.25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 x14ac:dyDescent="0.25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 x14ac:dyDescent="0.25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 x14ac:dyDescent="0.25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 x14ac:dyDescent="0.25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 x14ac:dyDescent="0.25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 x14ac:dyDescent="0.25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 x14ac:dyDescent="0.25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 x14ac:dyDescent="0.25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 x14ac:dyDescent="0.25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 x14ac:dyDescent="0.25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 x14ac:dyDescent="0.25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 x14ac:dyDescent="0.25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 x14ac:dyDescent="0.25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 x14ac:dyDescent="0.25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 x14ac:dyDescent="0.25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 x14ac:dyDescent="0.25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 x14ac:dyDescent="0.25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 x14ac:dyDescent="0.25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 x14ac:dyDescent="0.25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 x14ac:dyDescent="0.25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 x14ac:dyDescent="0.25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 x14ac:dyDescent="0.25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 x14ac:dyDescent="0.25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 x14ac:dyDescent="0.25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 x14ac:dyDescent="0.25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 x14ac:dyDescent="0.25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 x14ac:dyDescent="0.25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 x14ac:dyDescent="0.25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 x14ac:dyDescent="0.25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 x14ac:dyDescent="0.25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 x14ac:dyDescent="0.25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 x14ac:dyDescent="0.25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 x14ac:dyDescent="0.25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 x14ac:dyDescent="0.25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 x14ac:dyDescent="0.25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 x14ac:dyDescent="0.25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 x14ac:dyDescent="0.25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 x14ac:dyDescent="0.25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 x14ac:dyDescent="0.25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 x14ac:dyDescent="0.25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 x14ac:dyDescent="0.25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 x14ac:dyDescent="0.25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 x14ac:dyDescent="0.25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 x14ac:dyDescent="0.25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 x14ac:dyDescent="0.25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 x14ac:dyDescent="0.25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 x14ac:dyDescent="0.25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 x14ac:dyDescent="0.25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 x14ac:dyDescent="0.25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 x14ac:dyDescent="0.25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 x14ac:dyDescent="0.25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 x14ac:dyDescent="0.25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 x14ac:dyDescent="0.25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 x14ac:dyDescent="0.25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 x14ac:dyDescent="0.25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 x14ac:dyDescent="0.25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 x14ac:dyDescent="0.25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 x14ac:dyDescent="0.25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 x14ac:dyDescent="0.25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 x14ac:dyDescent="0.25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 x14ac:dyDescent="0.25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 x14ac:dyDescent="0.25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 x14ac:dyDescent="0.25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 x14ac:dyDescent="0.25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 x14ac:dyDescent="0.25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 x14ac:dyDescent="0.25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 x14ac:dyDescent="0.25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 x14ac:dyDescent="0.25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 x14ac:dyDescent="0.25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 x14ac:dyDescent="0.25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 x14ac:dyDescent="0.25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 x14ac:dyDescent="0.25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 x14ac:dyDescent="0.25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 x14ac:dyDescent="0.25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 x14ac:dyDescent="0.25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 x14ac:dyDescent="0.25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 x14ac:dyDescent="0.25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61" si="19">IF(B192&lt;&gt;"",D192*(E192+F192),0)</f>
        <v>11400000</v>
      </c>
      <c r="H192" s="11"/>
      <c r="I192" s="11">
        <f t="shared" ref="I192:I261" si="20">IF(B192&lt;&gt;"",I191+G192-H192,0)</f>
        <v>208846200</v>
      </c>
      <c r="J192" s="11"/>
    </row>
    <row r="193" spans="1:10" ht="21" customHeight="1" x14ac:dyDescent="0.25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 x14ac:dyDescent="0.25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 x14ac:dyDescent="0.25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 x14ac:dyDescent="0.25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 x14ac:dyDescent="0.25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 x14ac:dyDescent="0.25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 x14ac:dyDescent="0.25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 x14ac:dyDescent="0.25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 x14ac:dyDescent="0.25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 x14ac:dyDescent="0.25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 x14ac:dyDescent="0.25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 x14ac:dyDescent="0.25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 x14ac:dyDescent="0.25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 x14ac:dyDescent="0.25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 x14ac:dyDescent="0.25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 x14ac:dyDescent="0.25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 x14ac:dyDescent="0.25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 x14ac:dyDescent="0.25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 x14ac:dyDescent="0.25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 x14ac:dyDescent="0.25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 x14ac:dyDescent="0.25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 x14ac:dyDescent="0.25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 x14ac:dyDescent="0.25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 x14ac:dyDescent="0.25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 x14ac:dyDescent="0.25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 x14ac:dyDescent="0.25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 x14ac:dyDescent="0.25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 x14ac:dyDescent="0.25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 x14ac:dyDescent="0.25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 x14ac:dyDescent="0.25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 x14ac:dyDescent="0.25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 x14ac:dyDescent="0.25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 x14ac:dyDescent="0.25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 x14ac:dyDescent="0.25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 x14ac:dyDescent="0.25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 x14ac:dyDescent="0.25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 x14ac:dyDescent="0.25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 x14ac:dyDescent="0.25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 x14ac:dyDescent="0.25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 x14ac:dyDescent="0.25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 x14ac:dyDescent="0.25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 x14ac:dyDescent="0.25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 x14ac:dyDescent="0.25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 x14ac:dyDescent="0.25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 x14ac:dyDescent="0.25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 x14ac:dyDescent="0.25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 x14ac:dyDescent="0.25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 x14ac:dyDescent="0.25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 x14ac:dyDescent="0.25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 x14ac:dyDescent="0.25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 x14ac:dyDescent="0.25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 x14ac:dyDescent="0.25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 x14ac:dyDescent="0.25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 x14ac:dyDescent="0.25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 x14ac:dyDescent="0.25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 x14ac:dyDescent="0.25">
      <c r="A248" s="12">
        <v>42363</v>
      </c>
      <c r="B248" s="13" t="s">
        <v>6</v>
      </c>
      <c r="C248" s="13"/>
      <c r="D248" s="11"/>
      <c r="E248" s="11"/>
      <c r="F248" s="113"/>
      <c r="G248" s="11">
        <f t="shared" si="27"/>
        <v>0</v>
      </c>
      <c r="H248" s="11">
        <v>60000000</v>
      </c>
      <c r="I248" s="11">
        <f t="shared" si="28"/>
        <v>108149533</v>
      </c>
      <c r="J248" s="11"/>
    </row>
    <row r="249" spans="1:10" ht="21" customHeight="1" x14ac:dyDescent="0.25">
      <c r="A249" s="12">
        <v>42361</v>
      </c>
      <c r="B249" s="13" t="s">
        <v>152</v>
      </c>
      <c r="C249" s="13"/>
      <c r="D249" s="11">
        <v>100</v>
      </c>
      <c r="E249" s="11">
        <v>75000</v>
      </c>
      <c r="F249" s="113"/>
      <c r="G249" s="11">
        <f t="shared" si="27"/>
        <v>7500000</v>
      </c>
      <c r="H249" s="11"/>
      <c r="I249" s="11">
        <f t="shared" si="28"/>
        <v>115649533</v>
      </c>
      <c r="J249" s="11"/>
    </row>
    <row r="250" spans="1:10" ht="21" customHeight="1" x14ac:dyDescent="0.25">
      <c r="A250" s="12">
        <v>42378</v>
      </c>
      <c r="B250" s="13" t="s">
        <v>152</v>
      </c>
      <c r="C250" s="13"/>
      <c r="D250" s="11">
        <v>500</v>
      </c>
      <c r="E250" s="11">
        <v>75000</v>
      </c>
      <c r="F250" s="113"/>
      <c r="G250" s="11">
        <f t="shared" si="27"/>
        <v>37500000</v>
      </c>
      <c r="H250" s="11"/>
      <c r="I250" s="11">
        <f t="shared" si="28"/>
        <v>153149533</v>
      </c>
      <c r="J250" s="11"/>
    </row>
    <row r="251" spans="1:10" ht="21" customHeight="1" x14ac:dyDescent="0.25">
      <c r="A251" s="12"/>
      <c r="B251" s="13" t="s">
        <v>153</v>
      </c>
      <c r="C251" s="13"/>
      <c r="D251" s="11">
        <v>10</v>
      </c>
      <c r="E251" s="11">
        <v>1050000</v>
      </c>
      <c r="F251" s="113"/>
      <c r="G251" s="11">
        <f t="shared" si="27"/>
        <v>10500000</v>
      </c>
      <c r="H251" s="11"/>
      <c r="I251" s="11">
        <f t="shared" si="28"/>
        <v>163649533</v>
      </c>
      <c r="J251" s="11"/>
    </row>
    <row r="252" spans="1:10" ht="21" customHeight="1" x14ac:dyDescent="0.25">
      <c r="A252" s="12"/>
      <c r="B252" s="13" t="s">
        <v>152</v>
      </c>
      <c r="C252" s="13"/>
      <c r="D252" s="11">
        <v>500</v>
      </c>
      <c r="E252" s="11">
        <v>75000</v>
      </c>
      <c r="F252" s="113"/>
      <c r="G252" s="11">
        <f t="shared" si="27"/>
        <v>37500000</v>
      </c>
      <c r="H252" s="11"/>
      <c r="I252" s="11">
        <f t="shared" si="28"/>
        <v>201149533</v>
      </c>
      <c r="J252" s="11"/>
    </row>
    <row r="253" spans="1:10" ht="21" customHeight="1" x14ac:dyDescent="0.25">
      <c r="A253" s="12"/>
      <c r="B253" s="13" t="s">
        <v>95</v>
      </c>
      <c r="C253" s="13"/>
      <c r="D253" s="11">
        <v>500</v>
      </c>
      <c r="E253" s="11">
        <v>16800</v>
      </c>
      <c r="F253" s="113"/>
      <c r="G253" s="11">
        <f t="shared" si="27"/>
        <v>8400000</v>
      </c>
      <c r="H253" s="11"/>
      <c r="I253" s="11">
        <f t="shared" si="28"/>
        <v>209549533</v>
      </c>
      <c r="J253" s="11"/>
    </row>
    <row r="254" spans="1:10" ht="21" customHeight="1" x14ac:dyDescent="0.25">
      <c r="A254" s="12"/>
      <c r="B254" s="13" t="s">
        <v>170</v>
      </c>
      <c r="C254" s="13"/>
      <c r="D254" s="11">
        <v>25</v>
      </c>
      <c r="E254" s="11">
        <v>50000</v>
      </c>
      <c r="F254" s="113"/>
      <c r="G254" s="11">
        <f t="shared" si="27"/>
        <v>1250000</v>
      </c>
      <c r="H254" s="11"/>
      <c r="I254" s="11">
        <f t="shared" si="28"/>
        <v>210799533</v>
      </c>
      <c r="J254" s="11"/>
    </row>
    <row r="255" spans="1:10" ht="21" customHeight="1" x14ac:dyDescent="0.25">
      <c r="A255" s="12"/>
      <c r="B255" s="13"/>
      <c r="C255" s="13"/>
      <c r="D255" s="11"/>
      <c r="E255" s="11"/>
      <c r="F255" s="113"/>
      <c r="G255" s="11">
        <f t="shared" si="27"/>
        <v>0</v>
      </c>
      <c r="H255" s="11"/>
      <c r="I255" s="11">
        <f t="shared" si="28"/>
        <v>0</v>
      </c>
      <c r="J255" s="11"/>
    </row>
    <row r="256" spans="1:10" ht="21" customHeight="1" x14ac:dyDescent="0.25">
      <c r="A256" s="12"/>
      <c r="B256" s="13"/>
      <c r="C256" s="13"/>
      <c r="D256" s="11"/>
      <c r="E256" s="11"/>
      <c r="F256" s="113"/>
      <c r="G256" s="11">
        <f t="shared" si="27"/>
        <v>0</v>
      </c>
      <c r="H256" s="11"/>
      <c r="I256" s="11">
        <f t="shared" si="28"/>
        <v>0</v>
      </c>
      <c r="J256" s="11"/>
    </row>
    <row r="257" spans="1:10" ht="21" customHeight="1" x14ac:dyDescent="0.25">
      <c r="A257" s="12"/>
      <c r="B257" s="13"/>
      <c r="C257" s="13"/>
      <c r="D257" s="11"/>
      <c r="E257" s="11"/>
      <c r="F257" s="113"/>
      <c r="G257" s="11">
        <f t="shared" si="27"/>
        <v>0</v>
      </c>
      <c r="H257" s="11"/>
      <c r="I257" s="11">
        <f t="shared" si="28"/>
        <v>0</v>
      </c>
      <c r="J257" s="11"/>
    </row>
    <row r="258" spans="1:10" ht="21" customHeight="1" x14ac:dyDescent="0.25">
      <c r="A258" s="12"/>
      <c r="B258" s="13"/>
      <c r="C258" s="13"/>
      <c r="D258" s="11"/>
      <c r="E258" s="11"/>
      <c r="F258" s="113"/>
      <c r="G258" s="11">
        <f t="shared" si="27"/>
        <v>0</v>
      </c>
      <c r="H258" s="11"/>
      <c r="I258" s="11">
        <f t="shared" si="28"/>
        <v>0</v>
      </c>
      <c r="J258" s="11"/>
    </row>
    <row r="259" spans="1:10" ht="21" customHeight="1" x14ac:dyDescent="0.25">
      <c r="A259" s="12"/>
      <c r="B259" s="13"/>
      <c r="C259" s="13"/>
      <c r="D259" s="11"/>
      <c r="E259" s="11"/>
      <c r="F259" s="113"/>
      <c r="G259" s="11">
        <f t="shared" si="27"/>
        <v>0</v>
      </c>
      <c r="H259" s="11"/>
      <c r="I259" s="11">
        <f t="shared" si="28"/>
        <v>0</v>
      </c>
      <c r="J259" s="11"/>
    </row>
    <row r="260" spans="1:10" ht="21" customHeight="1" x14ac:dyDescent="0.25">
      <c r="A260" s="12"/>
      <c r="B260" s="13"/>
      <c r="C260" s="13"/>
      <c r="D260" s="11"/>
      <c r="E260" s="11"/>
      <c r="F260" s="113"/>
      <c r="G260" s="11">
        <f t="shared" si="25"/>
        <v>0</v>
      </c>
      <c r="H260" s="11"/>
      <c r="I260" s="11">
        <f t="shared" si="26"/>
        <v>0</v>
      </c>
      <c r="J260" s="11"/>
    </row>
    <row r="261" spans="1:10" ht="21" customHeight="1" x14ac:dyDescent="0.25">
      <c r="A261" s="12"/>
      <c r="B261" s="13"/>
      <c r="C261" s="13"/>
      <c r="D261" s="11"/>
      <c r="E261" s="11"/>
      <c r="F261" s="113"/>
      <c r="G261" s="11">
        <f t="shared" si="19"/>
        <v>0</v>
      </c>
      <c r="H261" s="11"/>
      <c r="I261" s="11">
        <f t="shared" si="20"/>
        <v>0</v>
      </c>
      <c r="J261" s="11"/>
    </row>
    <row r="262" spans="1:10" s="18" customFormat="1" ht="21" customHeight="1" x14ac:dyDescent="0.25">
      <c r="A262" s="176" t="s">
        <v>40</v>
      </c>
      <c r="B262" s="176"/>
      <c r="C262" s="176"/>
      <c r="D262" s="176"/>
      <c r="E262" s="176"/>
      <c r="F262" s="176"/>
      <c r="G262" s="53">
        <f>SUM(G13:G261)</f>
        <v>2612809533</v>
      </c>
      <c r="H262" s="53">
        <f>SUM(H13:H261)</f>
        <v>2491710000</v>
      </c>
      <c r="I262" s="17">
        <f>I12+G262-H262</f>
        <v>210799533</v>
      </c>
      <c r="J262" s="17"/>
    </row>
    <row r="263" spans="1:10" ht="21" customHeight="1" x14ac:dyDescent="0.25"/>
    <row r="264" spans="1:10" ht="21" customHeight="1" x14ac:dyDescent="0.25">
      <c r="B264" s="54" t="s">
        <v>41</v>
      </c>
      <c r="E264" s="168">
        <f>I262</f>
        <v>210799533</v>
      </c>
      <c r="F264" s="168"/>
      <c r="G264" s="55" t="s">
        <v>43</v>
      </c>
    </row>
    <row r="265" spans="1:10" ht="21" customHeight="1" x14ac:dyDescent="0.25">
      <c r="B265" s="54" t="s">
        <v>42</v>
      </c>
      <c r="C265" s="56" t="e">
        <f ca="1">[1]!VND(E264, TRUE)</f>
        <v>#NAME?</v>
      </c>
    </row>
    <row r="266" spans="1:10" ht="21" customHeight="1" x14ac:dyDescent="0.25"/>
    <row r="267" spans="1:10" ht="14.25" customHeight="1" x14ac:dyDescent="0.25">
      <c r="H267" s="20" t="s">
        <v>62</v>
      </c>
    </row>
    <row r="268" spans="1:10" ht="21" customHeight="1" x14ac:dyDescent="0.25">
      <c r="A268" s="4" t="s">
        <v>45</v>
      </c>
      <c r="G268" s="4" t="s">
        <v>44</v>
      </c>
    </row>
    <row r="269" spans="1:10" ht="21" customHeight="1" x14ac:dyDescent="0.25"/>
    <row r="270" spans="1:10" ht="21" customHeight="1" x14ac:dyDescent="0.25"/>
    <row r="271" spans="1:10" ht="21" customHeight="1" x14ac:dyDescent="0.25"/>
    <row r="272" spans="1:10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</sheetData>
  <mergeCells count="9">
    <mergeCell ref="E264:F264"/>
    <mergeCell ref="A5:I5"/>
    <mergeCell ref="A6:I6"/>
    <mergeCell ref="A12:H12"/>
    <mergeCell ref="A1:C1"/>
    <mergeCell ref="A2:E2"/>
    <mergeCell ref="A3:B3"/>
    <mergeCell ref="C3:D3"/>
    <mergeCell ref="A262:F262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81"/>
  <sheetViews>
    <sheetView topLeftCell="A5" zoomScale="95" workbookViewId="0">
      <pane ySplit="7" topLeftCell="A49" activePane="bottomLeft" state="frozen"/>
      <selection activeCell="A5" sqref="A5"/>
      <selection pane="bottomLeft" activeCell="H56" sqref="H56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D1" s="153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D4" s="154"/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130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 x14ac:dyDescent="0.25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 x14ac:dyDescent="0.25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 x14ac:dyDescent="0.25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 x14ac:dyDescent="0.25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 x14ac:dyDescent="0.25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 x14ac:dyDescent="0.25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 x14ac:dyDescent="0.25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 x14ac:dyDescent="0.25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 x14ac:dyDescent="0.25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 x14ac:dyDescent="0.25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 x14ac:dyDescent="0.25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 x14ac:dyDescent="0.25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 x14ac:dyDescent="0.25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 x14ac:dyDescent="0.25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 x14ac:dyDescent="0.25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 x14ac:dyDescent="0.25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 x14ac:dyDescent="0.25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 x14ac:dyDescent="0.25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 x14ac:dyDescent="0.25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 x14ac:dyDescent="0.25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 x14ac:dyDescent="0.25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 x14ac:dyDescent="0.25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 x14ac:dyDescent="0.25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 x14ac:dyDescent="0.25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 x14ac:dyDescent="0.25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 x14ac:dyDescent="0.25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 x14ac:dyDescent="0.25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 x14ac:dyDescent="0.25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 x14ac:dyDescent="0.25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 x14ac:dyDescent="0.25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 x14ac:dyDescent="0.25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 x14ac:dyDescent="0.25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 x14ac:dyDescent="0.25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 x14ac:dyDescent="0.25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 x14ac:dyDescent="0.25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 x14ac:dyDescent="0.25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 x14ac:dyDescent="0.25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 x14ac:dyDescent="0.25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 x14ac:dyDescent="0.25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 x14ac:dyDescent="0.25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 x14ac:dyDescent="0.25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 x14ac:dyDescent="0.25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 x14ac:dyDescent="0.25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 x14ac:dyDescent="0.25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 x14ac:dyDescent="0.25">
      <c r="A56" s="12"/>
      <c r="B56" s="13"/>
      <c r="C56" s="13"/>
      <c r="D56" s="136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 x14ac:dyDescent="0.25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 x14ac:dyDescent="0.25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 x14ac:dyDescent="0.25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 x14ac:dyDescent="0.25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 x14ac:dyDescent="0.25">
      <c r="A61" s="176" t="s">
        <v>40</v>
      </c>
      <c r="B61" s="176"/>
      <c r="C61" s="176"/>
      <c r="D61" s="176"/>
      <c r="E61" s="176"/>
      <c r="F61" s="176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 x14ac:dyDescent="0.25"/>
    <row r="63" spans="1:10" ht="21" customHeight="1" x14ac:dyDescent="0.25">
      <c r="B63" s="54" t="s">
        <v>41</v>
      </c>
      <c r="E63" s="168">
        <f>I61</f>
        <v>46833400</v>
      </c>
      <c r="F63" s="168"/>
      <c r="G63" s="55" t="s">
        <v>43</v>
      </c>
    </row>
    <row r="64" spans="1:10" ht="21" customHeight="1" x14ac:dyDescent="0.25">
      <c r="B64" s="54" t="s">
        <v>42</v>
      </c>
      <c r="C64" s="56" t="e">
        <f ca="1">[1]!VND(E63, TRUE)</f>
        <v>#NAME?</v>
      </c>
    </row>
    <row r="65" spans="1:8" ht="21" customHeight="1" x14ac:dyDescent="0.25"/>
    <row r="66" spans="1:8" ht="14.25" customHeight="1" x14ac:dyDescent="0.25">
      <c r="H66" s="20" t="s">
        <v>62</v>
      </c>
    </row>
    <row r="67" spans="1:8" ht="21" customHeight="1" x14ac:dyDescent="0.25">
      <c r="A67" s="4" t="s">
        <v>45</v>
      </c>
      <c r="G67" s="4" t="s">
        <v>44</v>
      </c>
    </row>
    <row r="68" spans="1:8" ht="21" customHeight="1" x14ac:dyDescent="0.25"/>
    <row r="69" spans="1:8" ht="21" customHeight="1" x14ac:dyDescent="0.25"/>
    <row r="70" spans="1:8" ht="21" customHeight="1" x14ac:dyDescent="0.25"/>
    <row r="71" spans="1:8" ht="21" customHeight="1" x14ac:dyDescent="0.25"/>
    <row r="72" spans="1:8" ht="21" customHeight="1" x14ac:dyDescent="0.25"/>
    <row r="73" spans="1:8" ht="21" customHeight="1" x14ac:dyDescent="0.25"/>
    <row r="74" spans="1:8" ht="21" customHeight="1" x14ac:dyDescent="0.25"/>
    <row r="75" spans="1:8" ht="21" customHeight="1" x14ac:dyDescent="0.25"/>
    <row r="76" spans="1:8" ht="21" customHeight="1" x14ac:dyDescent="0.25"/>
    <row r="77" spans="1:8" ht="21" customHeight="1" x14ac:dyDescent="0.25"/>
    <row r="78" spans="1:8" ht="21" customHeight="1" x14ac:dyDescent="0.25"/>
    <row r="79" spans="1:8" ht="21" customHeight="1" x14ac:dyDescent="0.25"/>
    <row r="80" spans="1:8" ht="21" customHeight="1" x14ac:dyDescent="0.25"/>
    <row r="81" ht="21" customHeight="1" x14ac:dyDescent="0.25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36" sqref="A36"/>
    </sheetView>
  </sheetViews>
  <sheetFormatPr defaultRowHeight="15.75" x14ac:dyDescent="0.2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 x14ac:dyDescent="0.3">
      <c r="A1" s="174" t="s">
        <v>31</v>
      </c>
      <c r="B1" s="174"/>
      <c r="C1" s="174"/>
      <c r="E1" s="49"/>
      <c r="F1" s="49"/>
      <c r="G1" s="49"/>
    </row>
    <row r="2" spans="1:10" s="47" customFormat="1" ht="18.75" customHeight="1" x14ac:dyDescent="0.3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 x14ac:dyDescent="0.3">
      <c r="A3" s="175" t="s">
        <v>33</v>
      </c>
      <c r="B3" s="175"/>
      <c r="C3" s="57" t="s">
        <v>46</v>
      </c>
      <c r="D3" s="57"/>
      <c r="E3" s="49"/>
      <c r="F3" s="49"/>
      <c r="G3" s="49"/>
    </row>
    <row r="4" spans="1:10" s="42" customFormat="1" ht="9" customHeight="1" x14ac:dyDescent="0.3">
      <c r="E4" s="44"/>
      <c r="F4" s="44"/>
      <c r="G4" s="44"/>
    </row>
    <row r="5" spans="1:10" s="45" customFormat="1" ht="28.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"/>
    </row>
    <row r="7" spans="1:10" s="63" customFormat="1" ht="18.75" customHeight="1" x14ac:dyDescent="0.3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 x14ac:dyDescent="0.3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 x14ac:dyDescent="0.3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 x14ac:dyDescent="0.25"/>
    <row r="11" spans="1:10" s="52" customFormat="1" ht="34.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 x14ac:dyDescent="0.25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 x14ac:dyDescent="0.25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 x14ac:dyDescent="0.25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 x14ac:dyDescent="0.25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 x14ac:dyDescent="0.25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 x14ac:dyDescent="0.25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 x14ac:dyDescent="0.25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 x14ac:dyDescent="0.25">
      <c r="A19" s="182"/>
      <c r="B19" s="183"/>
      <c r="C19" s="183"/>
      <c r="D19" s="183"/>
      <c r="E19" s="183"/>
      <c r="F19" s="183"/>
      <c r="G19" s="183"/>
      <c r="H19" s="183"/>
      <c r="I19" s="183"/>
      <c r="J19" s="184"/>
    </row>
    <row r="20" spans="1:10" s="159" customFormat="1" ht="19.5" customHeight="1" x14ac:dyDescent="0.25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 x14ac:dyDescent="0.25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 x14ac:dyDescent="0.25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 x14ac:dyDescent="0.25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 x14ac:dyDescent="0.25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 x14ac:dyDescent="0.25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 x14ac:dyDescent="0.25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 x14ac:dyDescent="0.25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 x14ac:dyDescent="0.25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 x14ac:dyDescent="0.25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 x14ac:dyDescent="0.25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 x14ac:dyDescent="0.25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 x14ac:dyDescent="0.25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 x14ac:dyDescent="0.25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 x14ac:dyDescent="0.25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 x14ac:dyDescent="0.25">
      <c r="A35" s="12">
        <v>42391</v>
      </c>
      <c r="B35" s="13" t="s">
        <v>246</v>
      </c>
      <c r="C35" s="13" t="s">
        <v>247</v>
      </c>
      <c r="D35" s="11">
        <v>2500</v>
      </c>
      <c r="E35" s="11">
        <v>14000</v>
      </c>
      <c r="F35" s="14">
        <f>E35*10%</f>
        <v>1400</v>
      </c>
      <c r="G35" s="158">
        <f t="shared" si="4"/>
        <v>38500000</v>
      </c>
      <c r="H35" s="11"/>
      <c r="I35" s="11">
        <f t="shared" si="5"/>
        <v>38500000</v>
      </c>
      <c r="J35" s="11" t="s">
        <v>252</v>
      </c>
    </row>
    <row r="36" spans="1:10" s="159" customFormat="1" ht="18.75" customHeight="1" x14ac:dyDescent="0.25">
      <c r="A36" s="12"/>
      <c r="B36" s="13"/>
      <c r="C36" s="13"/>
      <c r="D36" s="11"/>
      <c r="E36" s="11"/>
      <c r="F36" s="14"/>
      <c r="G36" s="158">
        <f t="shared" si="4"/>
        <v>0</v>
      </c>
      <c r="H36" s="11"/>
      <c r="I36" s="11">
        <f t="shared" si="5"/>
        <v>0</v>
      </c>
      <c r="J36" s="11"/>
    </row>
    <row r="37" spans="1:10" s="159" customFormat="1" ht="18.75" customHeight="1" x14ac:dyDescent="0.25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 x14ac:dyDescent="0.25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 x14ac:dyDescent="0.25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 x14ac:dyDescent="0.25">
      <c r="A40" s="176" t="s">
        <v>40</v>
      </c>
      <c r="B40" s="176"/>
      <c r="C40" s="176"/>
      <c r="D40" s="176"/>
      <c r="E40" s="176"/>
      <c r="F40" s="176"/>
      <c r="G40" s="53">
        <f>SUM(G12:G39)</f>
        <v>309329000</v>
      </c>
      <c r="H40" s="53">
        <f>SUM(H12:H39)</f>
        <v>270829000</v>
      </c>
      <c r="I40" s="17">
        <f>G40-H40</f>
        <v>38500000</v>
      </c>
      <c r="J40" s="17"/>
    </row>
    <row r="41" spans="1:10" ht="21" customHeight="1" x14ac:dyDescent="0.25"/>
    <row r="42" spans="1:10" ht="21" customHeight="1" x14ac:dyDescent="0.25">
      <c r="B42" s="54" t="s">
        <v>41</v>
      </c>
      <c r="E42" s="168">
        <f>I40</f>
        <v>38500000</v>
      </c>
      <c r="F42" s="168"/>
      <c r="G42" s="55" t="s">
        <v>43</v>
      </c>
    </row>
    <row r="43" spans="1:10" ht="21" customHeight="1" x14ac:dyDescent="0.25">
      <c r="B43" s="54" t="s">
        <v>42</v>
      </c>
      <c r="C43" s="56" t="e">
        <f ca="1">[1]!VND(E42, TRUE)</f>
        <v>#NAME?</v>
      </c>
    </row>
    <row r="44" spans="1:10" ht="21" customHeight="1" x14ac:dyDescent="0.25"/>
    <row r="45" spans="1:10" ht="21" customHeight="1" x14ac:dyDescent="0.25">
      <c r="A45" s="4" t="s">
        <v>255</v>
      </c>
      <c r="G45" s="4" t="s">
        <v>44</v>
      </c>
    </row>
    <row r="46" spans="1:10" ht="21" customHeight="1" x14ac:dyDescent="0.25"/>
    <row r="47" spans="1:10" ht="18.75" customHeight="1" x14ac:dyDescent="0.25">
      <c r="A47" s="19"/>
      <c r="B47" s="3"/>
      <c r="D47" s="20"/>
      <c r="E47" s="20"/>
      <c r="F47" s="162"/>
      <c r="G47" s="20"/>
      <c r="H47" s="20"/>
      <c r="I47" s="20"/>
    </row>
    <row r="48" spans="1:10" ht="18.75" customHeight="1" x14ac:dyDescent="0.25">
      <c r="A48" s="19"/>
      <c r="B48" s="3"/>
      <c r="D48" s="20"/>
      <c r="E48" s="20"/>
      <c r="F48" s="162"/>
      <c r="G48" s="20"/>
      <c r="H48" s="20"/>
      <c r="I48" s="20"/>
    </row>
    <row r="49" spans="1:9" ht="18.75" customHeight="1" x14ac:dyDescent="0.25">
      <c r="A49" s="19"/>
      <c r="B49" s="3"/>
      <c r="D49" s="20"/>
      <c r="E49" s="20"/>
      <c r="F49" s="162"/>
      <c r="G49" s="20"/>
      <c r="H49" s="20"/>
      <c r="I49" s="20"/>
    </row>
    <row r="50" spans="1:9" ht="18.75" customHeight="1" x14ac:dyDescent="0.25">
      <c r="A50" s="19"/>
      <c r="B50" s="3"/>
      <c r="D50" s="20"/>
      <c r="E50" s="20"/>
      <c r="F50" s="162"/>
      <c r="G50" s="20"/>
      <c r="H50" s="20"/>
      <c r="I50" s="20"/>
    </row>
    <row r="51" spans="1:9" ht="18.75" customHeight="1" x14ac:dyDescent="0.25">
      <c r="A51" s="19"/>
      <c r="B51" s="3"/>
      <c r="D51" s="20"/>
      <c r="E51" s="20"/>
      <c r="F51" s="162"/>
      <c r="G51" s="20"/>
      <c r="H51" s="20"/>
      <c r="I51" s="20"/>
    </row>
    <row r="52" spans="1:9" ht="18.75" customHeight="1" x14ac:dyDescent="0.25">
      <c r="A52" s="19"/>
      <c r="B52" s="3"/>
      <c r="D52" s="20"/>
      <c r="E52" s="20"/>
      <c r="F52" s="162"/>
      <c r="G52" s="20"/>
      <c r="H52" s="20"/>
      <c r="I52" s="20"/>
    </row>
    <row r="53" spans="1:9" ht="18.75" customHeight="1" x14ac:dyDescent="0.25">
      <c r="A53" s="19"/>
      <c r="B53" s="3"/>
      <c r="D53" s="20"/>
      <c r="E53" s="20"/>
      <c r="F53" s="162"/>
      <c r="G53" s="20"/>
      <c r="H53" s="20"/>
      <c r="I53" s="20"/>
    </row>
    <row r="54" spans="1:9" ht="18.75" customHeight="1" x14ac:dyDescent="0.25">
      <c r="A54" s="19"/>
      <c r="B54" s="3"/>
      <c r="D54" s="20"/>
      <c r="E54" s="20"/>
      <c r="F54" s="162"/>
      <c r="G54" s="20"/>
      <c r="H54" s="20"/>
      <c r="I54" s="20"/>
    </row>
    <row r="55" spans="1:9" ht="18.75" customHeight="1" x14ac:dyDescent="0.25">
      <c r="A55" s="19"/>
      <c r="B55" s="3"/>
      <c r="D55" s="20"/>
      <c r="E55" s="20"/>
      <c r="F55" s="162"/>
      <c r="G55" s="20"/>
      <c r="H55" s="20"/>
      <c r="I55" s="20"/>
    </row>
    <row r="56" spans="1:9" ht="18.75" customHeight="1" x14ac:dyDescent="0.25">
      <c r="A56" s="19"/>
      <c r="B56" s="3"/>
      <c r="D56" s="20"/>
      <c r="E56" s="20"/>
      <c r="F56" s="162"/>
      <c r="G56" s="20"/>
      <c r="H56" s="20"/>
      <c r="I56" s="20"/>
    </row>
    <row r="57" spans="1:9" ht="18.75" customHeight="1" x14ac:dyDescent="0.25">
      <c r="A57" s="19"/>
      <c r="B57" s="3"/>
      <c r="D57" s="20"/>
      <c r="E57" s="20"/>
      <c r="F57" s="162"/>
      <c r="G57" s="20"/>
      <c r="H57" s="20"/>
      <c r="I57" s="20"/>
    </row>
    <row r="58" spans="1:9" ht="18.75" customHeight="1" x14ac:dyDescent="0.25">
      <c r="A58" s="19"/>
      <c r="B58" s="3"/>
      <c r="D58" s="20"/>
      <c r="E58" s="20"/>
      <c r="F58" s="162"/>
      <c r="G58" s="20"/>
      <c r="H58" s="20"/>
      <c r="I58" s="20"/>
    </row>
    <row r="59" spans="1:9" ht="18.75" customHeight="1" x14ac:dyDescent="0.25">
      <c r="A59" s="19"/>
      <c r="B59" s="3"/>
      <c r="D59" s="20"/>
      <c r="E59" s="20"/>
      <c r="F59" s="162"/>
      <c r="G59" s="20"/>
      <c r="H59" s="20"/>
      <c r="I59" s="20"/>
    </row>
    <row r="60" spans="1:9" ht="18.75" customHeight="1" x14ac:dyDescent="0.25">
      <c r="A60" s="19"/>
      <c r="B60" s="3"/>
      <c r="D60" s="20"/>
      <c r="E60" s="20"/>
      <c r="F60" s="162"/>
      <c r="G60" s="20"/>
      <c r="H60" s="20"/>
      <c r="I60" s="20"/>
    </row>
    <row r="61" spans="1:9" ht="18.75" customHeight="1" x14ac:dyDescent="0.25"/>
    <row r="62" spans="1:9" ht="18.75" customHeight="1" x14ac:dyDescent="0.25"/>
    <row r="63" spans="1:9" ht="18.75" customHeight="1" x14ac:dyDescent="0.25"/>
    <row r="64" spans="1:9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2016-02-03T02:12:31Z</dcterms:modified>
</cp:coreProperties>
</file>