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0" windowWidth="14235" windowHeight="8640" tabRatio="771" activeTab="1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'01'!$K$13:$K$116</definedName>
    <definedName name="_DSC10">'10'!$K$13:$K$88</definedName>
    <definedName name="_DSC11">'11'!$K$13:$K$71</definedName>
    <definedName name="_DSC12">'12'!$K$13:$K$104</definedName>
    <definedName name="_DSC2">'02'!$K$13:$K$96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'09'!$K$13:$K$110</definedName>
    <definedName name="_DSP1">'01'!$A$13:$A$116</definedName>
    <definedName name="_DSP10">'10'!$A$13:$A$88</definedName>
    <definedName name="_DSP11">'11'!$A$13:$A$71</definedName>
    <definedName name="_DSP12">'12'!$A$13:$A$104</definedName>
    <definedName name="_DSP2">'02'!$A$13:$A$96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'01'!$J$13:$J$116</definedName>
    <definedName name="_DST10">'10'!$J$13:$J$72</definedName>
    <definedName name="_DST11">'11'!$J$13:$J$66</definedName>
    <definedName name="_DST12">'12'!$J$13:$J$104</definedName>
    <definedName name="_DST2">'02'!$J$13:$J$80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'01'!$B$11:$M$118</definedName>
    <definedName name="_xlnm._FilterDatabase" localSheetId="2" hidden="1">'02'!$A$11:$M$88</definedName>
    <definedName name="_xlnm._FilterDatabase" localSheetId="3" hidden="1">'03'!$A$11:$P$84</definedName>
    <definedName name="_xlnm._FilterDatabase" localSheetId="4" hidden="1">'04'!$A$11:$N$128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'10'!$A$11:$M$71</definedName>
    <definedName name="_xlnm._FilterDatabase" localSheetId="11" hidden="1">'11'!$A$11:$M$68</definedName>
    <definedName name="_xlnm._FilterDatabase" localSheetId="12" hidden="1">'12'!$A$11:$M$104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'Q11-USD'!$A$10:$N$282</definedName>
    <definedName name="_xlnm._FilterDatabase" localSheetId="13" hidden="1">'Q11-VND'!$A$10:$N$697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'01'!$A$13:$M$116</definedName>
    <definedName name="DSTM10">'10'!$A$13:$M$71</definedName>
    <definedName name="DSTM11">'11'!$A$13:$M$65</definedName>
    <definedName name="DSTM12">'12'!$A$13:$M$104</definedName>
    <definedName name="DSTM2">'02'!$A$13:$M$80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OFFSET('Q11-VND'!$A$12,,,COUNTA('Q11-VND'!$A$12:$A$40498))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OFFSET('Q11-USD'!$A$12,,,COUNTA('Q11-USD'!$A$12:$A$40239))</definedName>
    <definedName name="_xlnm.Print_Area" localSheetId="1">'01'!$B$1:$M$128</definedName>
    <definedName name="_xlnm.Print_Area" localSheetId="2">'02'!$B$1:$M$88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'10'!$B$1:$M$82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'Q11-USD'!$B$1:$L$282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L27" i="3"/>
  <c r="L28"/>
  <c r="L29" s="1"/>
  <c r="L30" s="1"/>
  <c r="L31" s="1"/>
  <c r="L32" s="1"/>
  <c r="L33" s="1"/>
  <c r="L34" s="1"/>
  <c r="L35" s="1"/>
  <c r="L36" s="1"/>
  <c r="L37" s="1"/>
  <c r="L38" s="1"/>
  <c r="L39"/>
  <c r="L40"/>
  <c r="L41"/>
  <c r="A29"/>
  <c r="A30"/>
  <c r="A27"/>
  <c r="A28"/>
  <c r="A25"/>
  <c r="A26"/>
  <c r="G136" i="22" l="1"/>
  <c r="I84" i="23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4" i="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4" i="1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4" i="12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14" i="1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4" i="10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4" i="9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4" i="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14" i="3"/>
  <c r="A15"/>
  <c r="A16"/>
  <c r="A17"/>
  <c r="A18"/>
  <c r="A19"/>
  <c r="A20"/>
  <c r="A21"/>
  <c r="A22"/>
  <c r="A23"/>
  <c r="A24"/>
  <c r="A31"/>
  <c r="A32"/>
  <c r="A33"/>
  <c r="A34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K103" i="8" l="1"/>
  <c r="J103"/>
  <c r="H24" i="17" l="1"/>
  <c r="M24"/>
  <c r="L6" l="1"/>
  <c r="A123" i="20" l="1"/>
  <c r="A112"/>
  <c r="A113"/>
  <c r="A111"/>
  <c r="A110"/>
  <c r="A114"/>
  <c r="A115"/>
  <c r="A116"/>
  <c r="A117"/>
  <c r="A118"/>
  <c r="A119"/>
  <c r="A120"/>
  <c r="A121"/>
  <c r="A122"/>
  <c r="A124"/>
  <c r="A125"/>
  <c r="A126"/>
  <c r="A127"/>
  <c r="A128"/>
  <c r="A129"/>
  <c r="A130"/>
  <c r="A131"/>
  <c r="A132"/>
  <c r="A133"/>
  <c r="A134"/>
  <c r="A135"/>
  <c r="A136"/>
  <c r="A137"/>
  <c r="A138"/>
  <c r="A271" i="19" l="1"/>
  <c r="A272"/>
  <c r="A273"/>
  <c r="A262"/>
  <c r="A263"/>
  <c r="A264"/>
  <c r="A265"/>
  <c r="A266"/>
  <c r="A267"/>
  <c r="A268"/>
  <c r="A269"/>
  <c r="A270"/>
  <c r="A256"/>
  <c r="A241"/>
  <c r="A242"/>
  <c r="A243"/>
  <c r="A244"/>
  <c r="A245"/>
  <c r="A246"/>
  <c r="A247"/>
  <c r="A248"/>
  <c r="A249"/>
  <c r="A250"/>
  <c r="A251"/>
  <c r="A252"/>
  <c r="A253"/>
  <c r="A254"/>
  <c r="A255"/>
  <c r="A257"/>
  <c r="A258"/>
  <c r="A259"/>
  <c r="A260"/>
  <c r="A261"/>
  <c r="A689" i="18"/>
  <c r="A688"/>
  <c r="A687"/>
  <c r="A686"/>
  <c r="A685"/>
  <c r="A684"/>
  <c r="A683"/>
  <c r="A682"/>
  <c r="A681"/>
  <c r="A680"/>
  <c r="A679"/>
  <c r="A678"/>
  <c r="A677"/>
  <c r="A676"/>
  <c r="A672"/>
  <c r="A673"/>
  <c r="A675"/>
  <c r="A674"/>
  <c r="A671"/>
  <c r="A670"/>
  <c r="A669"/>
  <c r="A668"/>
  <c r="A667"/>
  <c r="A666"/>
  <c r="A665"/>
  <c r="A664"/>
  <c r="A663"/>
  <c r="A662"/>
  <c r="A660"/>
  <c r="A659"/>
  <c r="A658"/>
  <c r="A657"/>
  <c r="A652"/>
  <c r="A654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26"/>
  <c r="A627"/>
  <c r="A628"/>
  <c r="A629"/>
  <c r="A625"/>
  <c r="A651"/>
  <c r="A653"/>
  <c r="A655"/>
  <c r="A650"/>
  <c r="A623"/>
  <c r="A624"/>
  <c r="A622"/>
  <c r="A613"/>
  <c r="A614"/>
  <c r="A615"/>
  <c r="A616"/>
  <c r="A617"/>
  <c r="A618"/>
  <c r="A619"/>
  <c r="A620"/>
  <c r="A612" l="1"/>
  <c r="A621"/>
  <c r="A630"/>
  <c r="A656"/>
  <c r="A661"/>
  <c r="A542" l="1"/>
  <c r="A543"/>
  <c r="A102" i="20"/>
  <c r="A100"/>
  <c r="A58" i="21" l="1"/>
  <c r="A105" i="20" l="1"/>
  <c r="A106"/>
  <c r="A107"/>
  <c r="A611" i="18" l="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7"/>
  <c r="A578"/>
  <c r="A237" i="19"/>
  <c r="A236"/>
  <c r="A235"/>
  <c r="A233"/>
  <c r="A232"/>
  <c r="A231"/>
  <c r="A230"/>
  <c r="A229"/>
  <c r="A228"/>
  <c r="A227"/>
  <c r="A226"/>
  <c r="A225"/>
  <c r="A222" l="1"/>
  <c r="A221"/>
  <c r="A220"/>
  <c r="A219"/>
  <c r="A217"/>
  <c r="A549" i="18" l="1"/>
  <c r="A548"/>
  <c r="A546"/>
  <c r="A547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4"/>
  <c r="A545"/>
  <c r="A572"/>
  <c r="A573"/>
  <c r="A574"/>
  <c r="A575"/>
  <c r="A576"/>
  <c r="A203" i="19"/>
  <c r="A204"/>
  <c r="A14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74"/>
  <c r="A275"/>
  <c r="A276"/>
  <c r="A277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90"/>
  <c r="A691"/>
  <c r="A692"/>
  <c r="A88" i="20"/>
  <c r="A86"/>
  <c r="A87"/>
  <c r="A83"/>
  <c r="A470" i="18" l="1"/>
  <c r="A469"/>
  <c r="A468"/>
  <c r="A467"/>
  <c r="A466"/>
  <c r="A465"/>
  <c r="A464"/>
  <c r="A463"/>
  <c r="A462"/>
  <c r="K90" i="14" l="1"/>
  <c r="J90"/>
  <c r="L83" i="13" l="1"/>
  <c r="A461" i="18" l="1"/>
  <c r="A460"/>
  <c r="A459"/>
  <c r="A458"/>
  <c r="A457"/>
  <c r="A456"/>
  <c r="A450"/>
  <c r="A451"/>
  <c r="A452"/>
  <c r="A453"/>
  <c r="A454"/>
  <c r="A455"/>
  <c r="A445"/>
  <c r="A444"/>
  <c r="A446"/>
  <c r="A447"/>
  <c r="A448"/>
  <c r="A449"/>
  <c r="A433"/>
  <c r="A434"/>
  <c r="A435"/>
  <c r="A436"/>
  <c r="A437"/>
  <c r="A438"/>
  <c r="A439"/>
  <c r="A440"/>
  <c r="A441"/>
  <c r="A442"/>
  <c r="A443"/>
  <c r="J85" i="11" l="1"/>
  <c r="A65" i="20" l="1"/>
  <c r="A66"/>
  <c r="A67"/>
  <c r="F274" i="19" l="1"/>
  <c r="K274"/>
  <c r="A388" i="18" l="1"/>
  <c r="A389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3"/>
  <c r="A404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A368"/>
  <c r="A394"/>
  <c r="A393"/>
  <c r="A392"/>
  <c r="A292" l="1"/>
  <c r="A293"/>
  <c r="A355"/>
  <c r="A356"/>
  <c r="J12" l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J12" i="20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J108" i="20" l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l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J548" i="18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l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L102" i="10"/>
  <c r="J629" i="18" l="1"/>
  <c r="J630" s="1"/>
  <c r="J631" l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A250"/>
  <c r="A251"/>
  <c r="A252"/>
  <c r="A253"/>
  <c r="A254"/>
  <c r="A255"/>
  <c r="A256"/>
  <c r="A236"/>
  <c r="J104" i="10" l="1"/>
  <c r="A13"/>
  <c r="K104" l="1"/>
  <c r="K139" l="1"/>
  <c r="J83" i="9"/>
  <c r="K83"/>
  <c r="J117" i="3"/>
  <c r="K117"/>
  <c r="J81" i="4"/>
  <c r="K81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91"/>
  <c r="I691"/>
  <c r="M11" i="19"/>
  <c r="A12"/>
  <c r="A13"/>
  <c r="N33"/>
  <c r="D274"/>
  <c r="I276"/>
  <c r="J276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39"/>
  <c r="H140"/>
  <c r="I140"/>
  <c r="A12" i="21"/>
  <c r="A13"/>
  <c r="H12" i="23" s="1"/>
  <c r="A14" i="2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I76"/>
  <c r="J76"/>
  <c r="E6" i="22"/>
  <c r="F149"/>
  <c r="E6" i="23"/>
  <c r="H14"/>
  <c r="H16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H97"/>
  <c r="L12" i="3"/>
  <c r="L13" s="1"/>
  <c r="L14" s="1"/>
  <c r="L15" s="1"/>
  <c r="L16" s="1"/>
  <c r="L17" s="1"/>
  <c r="L18" s="1"/>
  <c r="L19" s="1"/>
  <c r="L20" s="1"/>
  <c r="L21" s="1"/>
  <c r="L22" s="1"/>
  <c r="L23" s="1"/>
  <c r="L24" s="1"/>
  <c r="M7" i="17"/>
  <c r="L7"/>
  <c r="A13" i="3"/>
  <c r="A13" i="9"/>
  <c r="F129" i="3"/>
  <c r="C11" i="17"/>
  <c r="A13" i="8"/>
  <c r="A13" i="7"/>
  <c r="A13" i="6"/>
  <c r="A13" i="5"/>
  <c r="A13" i="14"/>
  <c r="A13" i="13"/>
  <c r="A13" i="12"/>
  <c r="A13" i="11"/>
  <c r="A13" i="4"/>
  <c r="H17" i="17"/>
  <c r="M17"/>
  <c r="H4"/>
  <c r="L1"/>
  <c r="IE6"/>
  <c r="IF6" s="1"/>
  <c r="K85" i="11"/>
  <c r="J96" i="12"/>
  <c r="K96"/>
  <c r="J84" i="13"/>
  <c r="K84"/>
  <c r="J92" i="5"/>
  <c r="K92"/>
  <c r="J73" i="6"/>
  <c r="K73"/>
  <c r="J67" i="7"/>
  <c r="K67"/>
  <c r="K79" s="1"/>
  <c r="L102" i="8"/>
  <c r="L91" i="5"/>
  <c r="B2" i="14"/>
  <c r="B2" i="13"/>
  <c r="B2" i="12"/>
  <c r="B2" i="11"/>
  <c r="B2" i="10"/>
  <c r="B2" i="9"/>
  <c r="B2" i="4"/>
  <c r="M9" i="17"/>
  <c r="D13"/>
  <c r="C12"/>
  <c r="M8"/>
  <c r="C15"/>
  <c r="H5"/>
  <c r="L25" i="3" l="1"/>
  <c r="L26" s="1"/>
  <c r="C19" i="23"/>
  <c r="H13"/>
  <c r="C18"/>
  <c r="A60"/>
  <c r="J60" s="1"/>
  <c r="E60"/>
  <c r="D61"/>
  <c r="G61" s="1"/>
  <c r="I61"/>
  <c r="D62"/>
  <c r="G62" s="1"/>
  <c r="I62"/>
  <c r="D63"/>
  <c r="G63" s="1"/>
  <c r="I63"/>
  <c r="D64"/>
  <c r="G64" s="1"/>
  <c r="I64"/>
  <c r="C65"/>
  <c r="H65"/>
  <c r="B66"/>
  <c r="F66"/>
  <c r="B67"/>
  <c r="F67"/>
  <c r="A68"/>
  <c r="J68" s="1"/>
  <c r="E68"/>
  <c r="D69"/>
  <c r="G69" s="1"/>
  <c r="I69"/>
  <c r="C70"/>
  <c r="H70"/>
  <c r="C71"/>
  <c r="H71"/>
  <c r="B72"/>
  <c r="F72"/>
  <c r="A73"/>
  <c r="J73" s="1"/>
  <c r="E73"/>
  <c r="D74"/>
  <c r="G74" s="1"/>
  <c r="I74"/>
  <c r="D75"/>
  <c r="G75" s="1"/>
  <c r="I75"/>
  <c r="C76"/>
  <c r="H76"/>
  <c r="B77"/>
  <c r="F77"/>
  <c r="A78"/>
  <c r="J78" s="1"/>
  <c r="E78"/>
  <c r="B60"/>
  <c r="F60"/>
  <c r="A61"/>
  <c r="J61" s="1"/>
  <c r="E61"/>
  <c r="A62"/>
  <c r="J62" s="1"/>
  <c r="E62"/>
  <c r="A63"/>
  <c r="J63" s="1"/>
  <c r="E63"/>
  <c r="A64"/>
  <c r="J64" s="1"/>
  <c r="E64"/>
  <c r="D65"/>
  <c r="G65" s="1"/>
  <c r="I65"/>
  <c r="C66"/>
  <c r="H66"/>
  <c r="C67"/>
  <c r="H67"/>
  <c r="B68"/>
  <c r="F68"/>
  <c r="A69"/>
  <c r="J69" s="1"/>
  <c r="E69"/>
  <c r="D70"/>
  <c r="G70" s="1"/>
  <c r="I70"/>
  <c r="D71"/>
  <c r="G71" s="1"/>
  <c r="I71"/>
  <c r="C72"/>
  <c r="H72"/>
  <c r="B73"/>
  <c r="F73"/>
  <c r="A74"/>
  <c r="J74" s="1"/>
  <c r="E74"/>
  <c r="A75"/>
  <c r="J75" s="1"/>
  <c r="E75"/>
  <c r="D76"/>
  <c r="G76" s="1"/>
  <c r="I76"/>
  <c r="C77"/>
  <c r="H77"/>
  <c r="B78"/>
  <c r="F78"/>
  <c r="C60"/>
  <c r="H60"/>
  <c r="B61"/>
  <c r="F61"/>
  <c r="B62"/>
  <c r="F62"/>
  <c r="B63"/>
  <c r="F63"/>
  <c r="B64"/>
  <c r="F64"/>
  <c r="A65"/>
  <c r="J65" s="1"/>
  <c r="E65"/>
  <c r="D66"/>
  <c r="G66" s="1"/>
  <c r="I66"/>
  <c r="D67"/>
  <c r="G67" s="1"/>
  <c r="I67"/>
  <c r="C68"/>
  <c r="H68"/>
  <c r="B69"/>
  <c r="F69"/>
  <c r="A70"/>
  <c r="J70" s="1"/>
  <c r="E70"/>
  <c r="A71"/>
  <c r="J71" s="1"/>
  <c r="E71"/>
  <c r="D72"/>
  <c r="G72" s="1"/>
  <c r="I72"/>
  <c r="C73"/>
  <c r="H73"/>
  <c r="B74"/>
  <c r="F74"/>
  <c r="B75"/>
  <c r="F75"/>
  <c r="A76"/>
  <c r="J76" s="1"/>
  <c r="E76"/>
  <c r="D77"/>
  <c r="G77" s="1"/>
  <c r="I77"/>
  <c r="C78"/>
  <c r="H78"/>
  <c r="D60"/>
  <c r="G60" s="1"/>
  <c r="I60"/>
  <c r="C61"/>
  <c r="H61"/>
  <c r="C62"/>
  <c r="H62"/>
  <c r="C63"/>
  <c r="H63"/>
  <c r="C64"/>
  <c r="H64"/>
  <c r="B65"/>
  <c r="F65"/>
  <c r="A66"/>
  <c r="J66" s="1"/>
  <c r="E66"/>
  <c r="A67"/>
  <c r="J67" s="1"/>
  <c r="E67"/>
  <c r="D68"/>
  <c r="G68" s="1"/>
  <c r="I68"/>
  <c r="C69"/>
  <c r="H69"/>
  <c r="B70"/>
  <c r="F70"/>
  <c r="B71"/>
  <c r="F71"/>
  <c r="A72"/>
  <c r="J72" s="1"/>
  <c r="E72"/>
  <c r="D73"/>
  <c r="G73" s="1"/>
  <c r="I73"/>
  <c r="C74"/>
  <c r="H74"/>
  <c r="C75"/>
  <c r="H75"/>
  <c r="B76"/>
  <c r="F76"/>
  <c r="A77"/>
  <c r="J77" s="1"/>
  <c r="E77"/>
  <c r="D78"/>
  <c r="G78" s="1"/>
  <c r="I78"/>
  <c r="A101" i="22"/>
  <c r="E101"/>
  <c r="B102"/>
  <c r="F102"/>
  <c r="C103"/>
  <c r="G103"/>
  <c r="D104"/>
  <c r="A105"/>
  <c r="E105"/>
  <c r="B106"/>
  <c r="F106"/>
  <c r="C107"/>
  <c r="G107"/>
  <c r="D108"/>
  <c r="A109"/>
  <c r="E109"/>
  <c r="B110"/>
  <c r="F110"/>
  <c r="C111"/>
  <c r="G111"/>
  <c r="D112"/>
  <c r="A113"/>
  <c r="E113"/>
  <c r="B114"/>
  <c r="F114"/>
  <c r="C115"/>
  <c r="G115"/>
  <c r="D116"/>
  <c r="A117"/>
  <c r="E117"/>
  <c r="B118"/>
  <c r="F118"/>
  <c r="C119"/>
  <c r="G119"/>
  <c r="D120"/>
  <c r="A121"/>
  <c r="H121" s="1"/>
  <c r="E121"/>
  <c r="B122"/>
  <c r="F122"/>
  <c r="C123"/>
  <c r="G123"/>
  <c r="D124"/>
  <c r="A125"/>
  <c r="H125" s="1"/>
  <c r="E125"/>
  <c r="B101"/>
  <c r="F101"/>
  <c r="C102"/>
  <c r="G102"/>
  <c r="D103"/>
  <c r="A104"/>
  <c r="E104"/>
  <c r="B105"/>
  <c r="F105"/>
  <c r="C106"/>
  <c r="G106"/>
  <c r="D107"/>
  <c r="A108"/>
  <c r="E108"/>
  <c r="B109"/>
  <c r="F109"/>
  <c r="C110"/>
  <c r="G110"/>
  <c r="D111"/>
  <c r="A112"/>
  <c r="E112"/>
  <c r="B113"/>
  <c r="F113"/>
  <c r="C114"/>
  <c r="G114"/>
  <c r="D115"/>
  <c r="A116"/>
  <c r="E116"/>
  <c r="B117"/>
  <c r="F117"/>
  <c r="C101"/>
  <c r="G101"/>
  <c r="D102"/>
  <c r="A103"/>
  <c r="E103"/>
  <c r="B104"/>
  <c r="F104"/>
  <c r="C105"/>
  <c r="G105"/>
  <c r="D106"/>
  <c r="A107"/>
  <c r="E107"/>
  <c r="B108"/>
  <c r="F108"/>
  <c r="C109"/>
  <c r="G109"/>
  <c r="D110"/>
  <c r="A111"/>
  <c r="E111"/>
  <c r="B112"/>
  <c r="F112"/>
  <c r="C113"/>
  <c r="G113"/>
  <c r="D114"/>
  <c r="A115"/>
  <c r="E115"/>
  <c r="D101"/>
  <c r="A102"/>
  <c r="E102"/>
  <c r="B103"/>
  <c r="F103"/>
  <c r="C104"/>
  <c r="G104"/>
  <c r="D105"/>
  <c r="A106"/>
  <c r="E106"/>
  <c r="B107"/>
  <c r="F107"/>
  <c r="C108"/>
  <c r="G108"/>
  <c r="D109"/>
  <c r="A110"/>
  <c r="E110"/>
  <c r="B111"/>
  <c r="F111"/>
  <c r="C112"/>
  <c r="G112"/>
  <c r="D113"/>
  <c r="A114"/>
  <c r="E114"/>
  <c r="B115"/>
  <c r="F115"/>
  <c r="C116"/>
  <c r="G116"/>
  <c r="D117"/>
  <c r="A118"/>
  <c r="E118"/>
  <c r="B119"/>
  <c r="F119"/>
  <c r="C120"/>
  <c r="B116"/>
  <c r="C118"/>
  <c r="D119"/>
  <c r="C121"/>
  <c r="G122"/>
  <c r="C124"/>
  <c r="G125"/>
  <c r="A127"/>
  <c r="H127" s="1"/>
  <c r="B128"/>
  <c r="C129"/>
  <c r="D130"/>
  <c r="C125"/>
  <c r="B127"/>
  <c r="G128"/>
  <c r="E130"/>
  <c r="G127"/>
  <c r="E129"/>
  <c r="F116"/>
  <c r="D118"/>
  <c r="E119"/>
  <c r="F120"/>
  <c r="D121"/>
  <c r="C122"/>
  <c r="A123"/>
  <c r="H123" s="1"/>
  <c r="F123"/>
  <c r="A126"/>
  <c r="H126" s="1"/>
  <c r="F127"/>
  <c r="D129"/>
  <c r="C127"/>
  <c r="B130"/>
  <c r="C117"/>
  <c r="G118"/>
  <c r="A120"/>
  <c r="H120" s="1"/>
  <c r="G120"/>
  <c r="F121"/>
  <c r="D122"/>
  <c r="B123"/>
  <c r="A124"/>
  <c r="H124" s="1"/>
  <c r="F124"/>
  <c r="D125"/>
  <c r="B126"/>
  <c r="D128"/>
  <c r="F130"/>
  <c r="G117"/>
  <c r="A119"/>
  <c r="B120"/>
  <c r="B121"/>
  <c r="G121"/>
  <c r="E122"/>
  <c r="D123"/>
  <c r="B124"/>
  <c r="G124"/>
  <c r="F125"/>
  <c r="C126"/>
  <c r="G126"/>
  <c r="D127"/>
  <c r="A128"/>
  <c r="H128" s="1"/>
  <c r="E128"/>
  <c r="B129"/>
  <c r="F129"/>
  <c r="C130"/>
  <c r="G130"/>
  <c r="E120"/>
  <c r="A122"/>
  <c r="H122" s="1"/>
  <c r="E123"/>
  <c r="B125"/>
  <c r="D126"/>
  <c r="E127"/>
  <c r="F128"/>
  <c r="G129"/>
  <c r="E124"/>
  <c r="E126"/>
  <c r="C128"/>
  <c r="A130"/>
  <c r="H130" s="1"/>
  <c r="F126"/>
  <c r="A129"/>
  <c r="H129" s="1"/>
  <c r="D68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L118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C59"/>
  <c r="E59"/>
  <c r="H59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F59"/>
  <c r="I59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76" i="21"/>
  <c r="K77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35" s="1"/>
  <c r="H1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40" i="20"/>
  <c r="J141" s="1"/>
  <c r="K276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91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4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M16" i="17"/>
  <c r="C10"/>
  <c r="C14"/>
  <c r="L42" i="3" l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68" i="9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H80" i="23"/>
  <c r="G59"/>
  <c r="J692" i="18"/>
  <c r="K277" i="19"/>
  <c r="K278" s="1"/>
  <c r="M278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G13"/>
  <c r="G17"/>
  <c r="G19"/>
  <c r="G21"/>
  <c r="G22"/>
  <c r="G26"/>
  <c r="G28"/>
  <c r="G31"/>
  <c r="G32"/>
  <c r="G132" i="22"/>
  <c r="G12" i="23"/>
  <c r="G14"/>
  <c r="G16"/>
  <c r="G24"/>
  <c r="F13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6" l="1"/>
  <c r="L12" i="12" s="1"/>
  <c r="L97" s="1"/>
  <c r="L13" i="11"/>
  <c r="L14" s="1"/>
  <c r="L15" s="1"/>
  <c r="L16" s="1"/>
  <c r="H132" i="22"/>
  <c r="H133" s="1"/>
  <c r="IF12" i="17"/>
  <c r="L12" i="13" l="1"/>
  <c r="L85" s="1"/>
  <c r="L13" i="12"/>
  <c r="L17" i="1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8" i="11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14" i="12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5" i="11"/>
  <c r="L76" s="1"/>
  <c r="L77" s="1"/>
  <c r="L78" s="1"/>
  <c r="L79" s="1"/>
  <c r="L80" s="1"/>
  <c r="L81" s="1"/>
  <c r="L82" s="1"/>
  <c r="L83" s="1"/>
  <c r="L37" i="14" l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4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68" i="7"/>
  <c r="L12" i="8" s="1"/>
  <c r="L104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34" i="7" l="1"/>
  <c r="L35" s="1"/>
  <c r="L36" s="1"/>
  <c r="L37" s="1"/>
  <c r="L38" s="1"/>
  <c r="L39" s="1"/>
  <c r="L40" s="1"/>
  <c r="L41" s="1"/>
  <c r="L42" s="1"/>
  <c r="L43" s="1"/>
  <c r="L44" s="1"/>
  <c r="L45" s="1"/>
  <c r="L13" i="8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60" i="5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14" i="8" l="1"/>
  <c r="L46" i="7"/>
  <c r="L47" s="1"/>
  <c r="L48" s="1"/>
  <c r="L49" s="1"/>
  <c r="L50" s="1"/>
  <c r="L51" s="1"/>
  <c r="L52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53" i="7" l="1"/>
  <c r="L54" s="1"/>
  <c r="L55" s="1"/>
  <c r="L56" s="1"/>
  <c r="L57" s="1"/>
  <c r="L58" s="1"/>
  <c r="L59" s="1"/>
  <c r="L60" s="1"/>
  <c r="L61" s="1"/>
  <c r="L62" s="1"/>
  <c r="L63" s="1"/>
  <c r="L64" s="1"/>
  <c r="L65" s="1"/>
  <c r="L15" i="8"/>
  <c r="L71" i="6"/>
  <c r="L16" i="8" l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l="1"/>
  <c r="L33" s="1"/>
  <c r="L34" s="1"/>
  <c r="L35" l="1"/>
  <c r="L36" s="1"/>
  <c r="L37" s="1"/>
  <c r="L38" s="1"/>
  <c r="L39" l="1"/>
  <c r="L40" s="1"/>
  <c r="L41" s="1"/>
  <c r="L42" s="1"/>
  <c r="L43" s="1"/>
  <c r="L44" s="1"/>
  <c r="L45" s="1"/>
  <c r="L46" l="1"/>
  <c r="L47" s="1"/>
  <c r="L48" s="1"/>
  <c r="L49" s="1"/>
  <c r="L50" l="1"/>
  <c r="L51" s="1"/>
  <c r="L52" s="1"/>
  <c r="L53" s="1"/>
  <c r="L54" s="1"/>
  <c r="L55" s="1"/>
  <c r="L56" s="1"/>
  <c r="L57" s="1"/>
  <c r="L58" s="1"/>
  <c r="L59" l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l="1"/>
  <c r="L76" s="1"/>
  <c r="L77" s="1"/>
  <c r="L78" s="1"/>
  <c r="L79" l="1"/>
  <c r="L80" s="1"/>
  <c r="L81" l="1"/>
  <c r="L82" s="1"/>
  <c r="L83" s="1"/>
  <c r="L84" s="1"/>
  <c r="L85" l="1"/>
  <c r="L86" s="1"/>
  <c r="L87" s="1"/>
  <c r="L88" s="1"/>
  <c r="L89" s="1"/>
  <c r="L90" s="1"/>
  <c r="L91" s="1"/>
  <c r="L92" s="1"/>
  <c r="L93" s="1"/>
  <c r="L94" s="1"/>
  <c r="L95" s="1"/>
  <c r="L96" s="1"/>
  <c r="L97" l="1"/>
  <c r="L98" s="1"/>
  <c r="L99" s="1"/>
  <c r="L100" s="1"/>
  <c r="L101" s="1"/>
</calcChain>
</file>

<file path=xl/sharedStrings.xml><?xml version="1.0" encoding="utf-8"?>
<sst xmlns="http://schemas.openxmlformats.org/spreadsheetml/2006/main" count="1096" uniqueCount="198">
  <si>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</si>
  <si>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</si>
  <si>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</si>
  <si>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</si>
  <si>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</si>
  <si>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</si>
  <si>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</si>
  <si>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</si>
  <si>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</si>
  <si>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</si>
  <si>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</si>
  <si>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</si>
  <si>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</si>
  <si>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</si>
  <si>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</si>
  <si>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</si>
  <si>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</si>
  <si>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</si>
  <si>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</si>
  <si>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</si>
  <si>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</si>
  <si>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</si>
  <si>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</si>
  <si>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</si>
  <si>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</si>
  <si>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</si>
  <si>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</si>
  <si>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</si>
  <si>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</si>
  <si>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</si>
  <si>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</si>
  <si>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</si>
  <si>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</si>
  <si>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</si>
  <si>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</si>
  <si>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</si>
  <si>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</si>
  <si>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</si>
  <si>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</si>
  <si>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</si>
  <si>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</si>
  <si>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</si>
  <si>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</si>
  <si>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</si>
  <si>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</si>
  <si>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</si>
  <si>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</si>
  <si>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</si>
  <si>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</si>
  <si>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</si>
  <si>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</si>
  <si>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</si>
  <si>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</si>
  <si>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</si>
  <si>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</si>
  <si>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</si>
  <si>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</si>
  <si>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</si>
  <si>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</si>
  <si>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</si>
  <si>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</si>
  <si>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</si>
  <si>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</si>
  <si>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</si>
  <si>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</si>
  <si>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</si>
  <si>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</si>
  <si>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</si>
  <si>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</si>
  <si>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</si>
  <si>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</si>
  <si>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</si>
  <si>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</si>
  <si>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</si>
  <si>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</si>
  <si>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- Số dư cuối kỳ</t>
  </si>
  <si>
    <t xml:space="preserve"> - Sổ này có 01 Trang, đánh số từ 01 đến số trang 01.</t>
  </si>
  <si>
    <t>Số hiệu tài khoản tại nơi gửi: 101514851009193    USD</t>
  </si>
  <si>
    <t>Tỷ giá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</si>
  <si>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</si>
  <si>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</si>
  <si>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</si>
  <si>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</si>
  <si>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</si>
  <si>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</si>
  <si>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</si>
  <si>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</si>
  <si>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Q11&amp;Q4</t>
  </si>
  <si>
    <t>Võ Uyên Phương</t>
  </si>
  <si>
    <t>Nguyễn Thiện Duy</t>
  </si>
  <si>
    <t>- Ngày mở sổ: 01/01/2016</t>
  </si>
  <si>
    <t>Ngày 31 tháng 12 năm 2016</t>
  </si>
  <si>
    <t>- Ngày mở sổ: 02/01/2016</t>
  </si>
  <si>
    <t>- Ngày mở sổ: 31/12/2016</t>
  </si>
  <si>
    <t>- Ngày mở sổ 02/01/2016</t>
  </si>
  <si>
    <t>Ngày 31 tháng  01  năm  2016</t>
  </si>
  <si>
    <t>- Ngày mở sổ 01/02/2016</t>
  </si>
  <si>
    <t>Ngày 31 tháng  02  năm  2016</t>
  </si>
  <si>
    <t>- Ngày mở sổ 01/03/2016</t>
  </si>
  <si>
    <t>Ngày 31 tháng  03  năm  2016</t>
  </si>
  <si>
    <t>- Ngày mở sổ 01/04/2016</t>
  </si>
  <si>
    <t>Ngày 30 tháng  04  năm  2016</t>
  </si>
  <si>
    <t>- Ngày mở sổ 01/05/2016</t>
  </si>
  <si>
    <t>Ngày 31 tháng  05  năm  2016</t>
  </si>
  <si>
    <t>- Ngày mở sổ 01/06/2016</t>
  </si>
  <si>
    <t>Ngày 30 tháng  06  năm  2016</t>
  </si>
  <si>
    <t>- Ngày mở sổ 01/07/2016</t>
  </si>
  <si>
    <t>Ngày 31 tháng  07  năm  2016</t>
  </si>
  <si>
    <t>- Ngày mở sổ 01/08/2016</t>
  </si>
  <si>
    <t>Ngày 31 tháng  08  năm  2016</t>
  </si>
  <si>
    <t>- Ngày mở sổ 01/09/2016</t>
  </si>
  <si>
    <t>Ngày 30 tháng  09  năm  2016</t>
  </si>
  <si>
    <t>- Ngày mở sổ 01/10/2016</t>
  </si>
  <si>
    <t>Ngày 31 tháng  10  năm  2016</t>
  </si>
  <si>
    <t>- Ngày mở sổ 01/11/2016</t>
  </si>
  <si>
    <t>Ngày 31 tháng  11  năm  2016</t>
  </si>
  <si>
    <t>- Ngày mở sổ 01/12/2016</t>
  </si>
  <si>
    <t>Ngày 31 tháng  12  năm  2016</t>
  </si>
  <si>
    <t>Phí cấp cont, hạ bãi</t>
  </si>
  <si>
    <t>VAT Phí cấp cont, hạ bãi</t>
  </si>
  <si>
    <t>0079421; 0085054;0185911;0269450; 0267238; 0270328; 0277475;0277466; 0303032; 0301646; 0346682; 0439405</t>
  </si>
  <si>
    <t>Cty TNHH MTV Tổng Cty Tân Cảng SG</t>
  </si>
  <si>
    <t>642</t>
  </si>
  <si>
    <t>1331</t>
  </si>
  <si>
    <t xml:space="preserve">Cước CPN </t>
  </si>
  <si>
    <t xml:space="preserve">VAT Cước CPN </t>
  </si>
  <si>
    <t>0061559</t>
  </si>
  <si>
    <t>Tổng Cty CP Bưu Chính Viettel</t>
  </si>
  <si>
    <t>0170420; 0150051; 0020501; 0027546; 0052592; 0058744</t>
  </si>
  <si>
    <t>Cty CP Cảng Miền Nam</t>
  </si>
  <si>
    <t>Cước vận chuyển</t>
  </si>
  <si>
    <t>VAT Cước vận chuyển</t>
  </si>
  <si>
    <t>0000479; 0000390</t>
  </si>
  <si>
    <t>Cty TNHH TM XNK Vận Tải Vĩnh Phát</t>
  </si>
  <si>
    <t>Dầu DO</t>
  </si>
  <si>
    <t>VAT Dầu DO</t>
  </si>
  <si>
    <t>0193512</t>
  </si>
  <si>
    <t>Cty CP Vật Tư - Xăng Dầu (Comeco)</t>
  </si>
  <si>
    <t>Xi măng Fico</t>
  </si>
  <si>
    <t>VAT Xi măng Fico</t>
  </si>
  <si>
    <t>0000054</t>
  </si>
  <si>
    <t>Cty TNHH MTV DV  và TM Vạn Lộc Long An</t>
  </si>
  <si>
    <t>Gạch ống, cát vàng</t>
  </si>
  <si>
    <t>VAT Gạch ống, cát vàng</t>
  </si>
  <si>
    <t>0000056</t>
  </si>
  <si>
    <t>0000419</t>
  </si>
  <si>
    <t>0000444</t>
  </si>
  <si>
    <t>Bảo dưỡng xe 51F - 080.56</t>
  </si>
  <si>
    <t>VAT Bảo dưỡng xe 51F - 080.56</t>
  </si>
  <si>
    <t>0016847</t>
  </si>
  <si>
    <t>Cty TNHH DV Ôtô Sài Gòn Toyota Tsusho</t>
  </si>
  <si>
    <t>Xăng</t>
  </si>
  <si>
    <t>VAT Xăng</t>
  </si>
  <si>
    <t>0193608</t>
  </si>
  <si>
    <t>0001473</t>
  </si>
  <si>
    <t>DNTN Nguyễn Văn Sáu</t>
  </si>
  <si>
    <t>0193645</t>
  </si>
  <si>
    <t>Máy tính</t>
  </si>
  <si>
    <t>VAT Máy tính</t>
  </si>
  <si>
    <t>0000224</t>
  </si>
  <si>
    <t>Cty TNHH TM và DV Hải Phương</t>
  </si>
  <si>
    <t xml:space="preserve">Xăng </t>
  </si>
  <si>
    <t xml:space="preserve">VAT Xăng </t>
  </si>
  <si>
    <t>0193758</t>
  </si>
  <si>
    <t>0193861</t>
  </si>
  <si>
    <t>0193902</t>
  </si>
  <si>
    <t>Tư vấn giám sát môi trường</t>
  </si>
  <si>
    <t>VAT Tư vấn giám sát môi trường</t>
  </si>
  <si>
    <t>0000237</t>
  </si>
  <si>
    <t>Cty TNHH Công Nghệ Môi Trường Minh Việt</t>
  </si>
  <si>
    <t>0017328</t>
  </si>
  <si>
    <t>0001495</t>
  </si>
  <si>
    <t>154</t>
  </si>
  <si>
    <t>0270025</t>
  </si>
  <si>
    <t>Phí phân tích cá khô</t>
  </si>
  <si>
    <t>VAT Phí phân tích cá khô</t>
  </si>
  <si>
    <t>0014687</t>
  </si>
  <si>
    <t>TT Dịch Vụ Phân Tích Thí Nghiệm TPHCM</t>
  </si>
  <si>
    <t>0017400</t>
  </si>
  <si>
    <t>Dầu DO, Xăng</t>
  </si>
  <si>
    <t>VAT Dầu DO, Xăng</t>
  </si>
  <si>
    <t>0270119</t>
  </si>
  <si>
    <t>0000022</t>
  </si>
  <si>
    <t>0270191</t>
  </si>
  <si>
    <t>0270234</t>
  </si>
  <si>
    <t>0270314</t>
  </si>
  <si>
    <t>Phí dịch vụ T1/2016</t>
  </si>
  <si>
    <t>VAT Phí dịch vụ T1/2016</t>
  </si>
  <si>
    <t>0000416</t>
  </si>
  <si>
    <t>Cty TNHH Dịch Vụ Bảo Vệ Huỳnh Long</t>
  </si>
  <si>
    <t>0270501</t>
  </si>
  <si>
    <t>0270549</t>
  </si>
  <si>
    <t>0000040</t>
  </si>
  <si>
    <t>0006047</t>
  </si>
  <si>
    <t>Cty TNHH TM Mỹ Anh</t>
  </si>
  <si>
    <t>Thanh toán lương T01/2016</t>
  </si>
  <si>
    <t>Dương Thanh Tuấn</t>
  </si>
  <si>
    <t>3341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</si>
</sst>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474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14" fontId="50" fillId="0" borderId="0" xfId="53" applyNumberFormat="1" applyFont="1" applyFill="1" applyAlignment="1">
      <alignment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0" fontId="63" fillId="0" borderId="0" xfId="53" applyFont="1" applyFill="1" applyAlignment="1">
      <alignment horizontal="center" vertical="center"/>
    </xf>
    <xf numFmtId="0" fontId="61" fillId="0" borderId="0" xfId="53" applyFont="1" applyFill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  <xf numFmtId="164" fontId="32" fillId="0" borderId="16" xfId="0" quotePrefix="1" applyNumberFormat="1" applyFont="1" applyBorder="1" applyAlignment="1">
      <alignment vertical="center" wrapText="1"/>
    </xf>
    <xf numFmtId="164" fontId="65" fillId="0" borderId="0" xfId="0" applyNumberFormat="1" applyFont="1" applyAlignment="1">
      <alignment vertical="center"/>
    </xf>
    <xf numFmtId="14" fontId="65" fillId="0" borderId="16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center" vertical="center"/>
    </xf>
    <xf numFmtId="164" fontId="65" fillId="0" borderId="16" xfId="0" quotePrefix="1" applyNumberFormat="1" applyFont="1" applyBorder="1" applyAlignment="1">
      <alignment horizontal="left" vertical="center" wrapText="1"/>
    </xf>
    <xf numFmtId="164" fontId="65" fillId="0" borderId="16" xfId="0" quotePrefix="1" applyNumberFormat="1" applyFont="1" applyBorder="1" applyAlignment="1">
      <alignment horizontal="center" vertical="center" wrapText="1"/>
    </xf>
    <xf numFmtId="164" fontId="65" fillId="0" borderId="16" xfId="29" applyNumberFormat="1" applyFont="1" applyBorder="1" applyAlignment="1">
      <alignment horizontal="left" vertical="center" wrapText="1"/>
    </xf>
    <xf numFmtId="164" fontId="65" fillId="0" borderId="16" xfId="0" applyNumberFormat="1" applyFont="1" applyBorder="1" applyAlignment="1">
      <alignment vertical="center" wrapText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47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1"/>
  <sheetViews>
    <sheetView workbookViewId="0">
      <selection activeCell="I23" sqref="I23"/>
    </sheetView>
  </sheetViews>
  <sheetFormatPr defaultColWidth="5.42578125" defaultRowHeight="15"/>
  <cols>
    <col min="1" max="1" width="4.28515625" style="58" customWidth="1"/>
    <col min="2" max="2" width="5.28515625" style="58" customWidth="1"/>
    <col min="3" max="3" width="14.85546875" style="58" customWidth="1"/>
    <col min="4" max="4" width="16" style="58" customWidth="1"/>
    <col min="5" max="5" width="3.85546875" style="58" customWidth="1"/>
    <col min="6" max="6" width="6" style="58" customWidth="1"/>
    <col min="7" max="8" width="6.7109375" style="58" customWidth="1"/>
    <col min="9" max="9" width="10.42578125" style="58" customWidth="1"/>
    <col min="10" max="10" width="5.85546875" style="58" customWidth="1"/>
    <col min="11" max="11" width="8.28515625" style="58" customWidth="1"/>
    <col min="12" max="12" width="5" style="58" customWidth="1"/>
    <col min="13" max="13" width="6.42578125" style="58" customWidth="1"/>
    <col min="14" max="14" width="3.140625" style="58" customWidth="1"/>
    <col min="15" max="15" width="7.140625" style="58" customWidth="1"/>
    <col min="16" max="16" width="5" style="92" customWidth="1"/>
    <col min="17" max="17" width="5" style="58" customWidth="1"/>
    <col min="18" max="18" width="1.5703125" style="58" customWidth="1"/>
    <col min="19" max="19" width="5" style="58" customWidth="1"/>
    <col min="20" max="20" width="1.5703125" style="58" customWidth="1"/>
    <col min="21" max="21" width="5.5703125" style="58" customWidth="1"/>
    <col min="22" max="22" width="9.42578125" style="58" bestFit="1" customWidth="1"/>
    <col min="23" max="220" width="9.140625" style="58" customWidth="1"/>
    <col min="221" max="221" width="11.28515625" style="58" customWidth="1"/>
    <col min="222" max="238" width="9.140625" style="58" customWidth="1"/>
    <col min="239" max="239" width="10" style="58" customWidth="1"/>
    <col min="240" max="240" width="13.5703125" style="58" customWidth="1"/>
    <col min="241" max="245" width="2" style="58" customWidth="1"/>
    <col min="246" max="246" width="4.5703125" style="58" customWidth="1"/>
    <col min="247" max="249" width="2" style="58" customWidth="1"/>
    <col min="250" max="251" width="3" style="58" customWidth="1"/>
    <col min="252" max="16384" width="5.42578125" style="58"/>
  </cols>
  <sheetData>
    <row r="1" spans="2:252" ht="12.75" customHeight="1">
      <c r="B1" s="56" t="s">
        <v>0</v>
      </c>
      <c r="C1" s="57"/>
      <c r="D1" s="57"/>
      <c r="E1" s="57"/>
      <c r="F1" s="57"/>
      <c r="G1" s="57"/>
      <c r="I1" s="59"/>
      <c r="L1" s="60" t="str">
        <f>+IF(LEFT($S$4,1)="T","Mẫu số 01 - TT","Mẫu số 02 - TT")</f>
        <v>Mẫu số 02 - TT</v>
      </c>
      <c r="N1" s="61"/>
      <c r="O1" s="61"/>
      <c r="P1" s="62"/>
      <c r="Q1" s="53"/>
      <c r="R1" s="53"/>
      <c r="S1" s="53"/>
      <c r="T1" s="54"/>
      <c r="U1" s="53"/>
      <c r="V1" s="63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</row>
    <row r="2" spans="2:252" ht="12.75" customHeight="1">
      <c r="B2" s="65" t="s">
        <v>37</v>
      </c>
      <c r="C2" s="57"/>
      <c r="D2" s="57"/>
      <c r="E2" s="57"/>
      <c r="F2" s="57"/>
      <c r="G2" s="57"/>
      <c r="H2" s="59"/>
      <c r="I2" s="59"/>
      <c r="L2" s="52" t="s">
        <v>52</v>
      </c>
      <c r="N2" s="66"/>
      <c r="O2" s="66"/>
      <c r="P2" s="62"/>
      <c r="Q2" s="53"/>
      <c r="R2" s="53"/>
      <c r="S2" s="53"/>
      <c r="T2" s="55"/>
      <c r="U2" s="74" t="s">
        <v>55</v>
      </c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</row>
    <row r="3" spans="2:252" ht="12.75" customHeight="1">
      <c r="B3" s="65"/>
      <c r="C3" s="57"/>
      <c r="D3" s="57"/>
      <c r="E3" s="57"/>
      <c r="G3" s="57"/>
      <c r="I3" s="67"/>
      <c r="L3" s="52" t="s">
        <v>53</v>
      </c>
      <c r="N3" s="66"/>
      <c r="O3" s="66"/>
      <c r="P3" s="68"/>
      <c r="Q3" s="74" t="s">
        <v>54</v>
      </c>
      <c r="R3" s="53"/>
      <c r="S3" s="53"/>
      <c r="T3" s="55"/>
      <c r="U3" s="74" t="s">
        <v>56</v>
      </c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</row>
    <row r="4" spans="2:252" ht="17.25" customHeight="1">
      <c r="B4" s="65"/>
      <c r="C4" s="57"/>
      <c r="D4" s="57"/>
      <c r="E4" s="57"/>
      <c r="G4" s="69"/>
      <c r="H4" s="70" t="str">
        <f>IF(LEFT($S$4,1)="T","PHIẾU THU","PHIẾU CHI")</f>
        <v>PHIẾU CHI</v>
      </c>
      <c r="J4" s="69"/>
      <c r="K4" s="71"/>
      <c r="M4" s="71"/>
      <c r="N4" s="71"/>
      <c r="O4" s="71"/>
      <c r="P4" s="72"/>
      <c r="Q4" s="102">
        <v>1</v>
      </c>
      <c r="R4" s="103"/>
      <c r="S4" s="104" t="s">
        <v>9</v>
      </c>
      <c r="T4" s="105"/>
      <c r="U4" s="106">
        <v>1</v>
      </c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</row>
    <row r="5" spans="2:252" ht="14.25" customHeight="1">
      <c r="B5" s="65"/>
      <c r="C5" s="57"/>
      <c r="D5" s="57"/>
      <c r="E5" s="57"/>
      <c r="G5" s="69"/>
      <c r="H5" s="73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/>
      </c>
      <c r="J5" s="69"/>
      <c r="K5" s="71"/>
      <c r="M5" s="71"/>
      <c r="N5" s="71"/>
      <c r="O5" s="71"/>
      <c r="P5" s="72"/>
      <c r="Q5" s="74"/>
      <c r="T5" s="64"/>
      <c r="U5" s="7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</row>
    <row r="6" spans="2:252" s="77" customFormat="1" ht="13.5" customHeight="1">
      <c r="B6" s="75"/>
      <c r="C6" s="76"/>
      <c r="D6" s="76"/>
      <c r="E6" s="76"/>
      <c r="G6" s="78"/>
      <c r="H6" s="78"/>
      <c r="I6" s="78"/>
      <c r="L6" s="79" t="str">
        <f>IF($Q$4&lt;10,"Quyển số: 0"&amp;$Q$4,"Quyển số: "&amp;$Q$4)</f>
        <v>Quyển số: 01</v>
      </c>
      <c r="O6" s="80"/>
      <c r="P6" s="81"/>
      <c r="T6" s="82"/>
      <c r="U6" s="74"/>
      <c r="IE6" s="83">
        <f>'[1]In-Thu'!C11</f>
        <v>5500000</v>
      </c>
      <c r="IF6" s="47" t="str">
        <f>RIGHT("000000000000"&amp;ROUND(IE6,0),12)</f>
        <v>000005500000</v>
      </c>
      <c r="IG6" s="47">
        <v>1</v>
      </c>
      <c r="IH6" s="47">
        <v>2</v>
      </c>
      <c r="II6" s="47">
        <v>3</v>
      </c>
      <c r="IJ6" s="47">
        <v>4</v>
      </c>
      <c r="IK6" s="47">
        <v>5</v>
      </c>
      <c r="IL6" s="47">
        <v>6</v>
      </c>
      <c r="IM6" s="47">
        <v>7</v>
      </c>
      <c r="IN6" s="47">
        <v>8</v>
      </c>
      <c r="IO6" s="47">
        <v>9</v>
      </c>
      <c r="IP6" s="47">
        <v>10</v>
      </c>
      <c r="IQ6" s="47">
        <v>11</v>
      </c>
      <c r="IR6" s="47">
        <v>12</v>
      </c>
    </row>
    <row r="7" spans="2:252" s="77" customFormat="1" ht="13.5" customHeight="1">
      <c r="E7" s="75"/>
      <c r="F7" s="78"/>
      <c r="G7" s="78"/>
      <c r="H7" s="78"/>
      <c r="I7" s="78"/>
      <c r="L7" s="84" t="str">
        <f>"Số :    "</f>
        <v xml:space="preserve">Số :    </v>
      </c>
      <c r="M7" s="85" t="str">
        <f>$S$4&amp;IF($U$4&gt;=10,$U$4,"0"&amp;$U$4)</f>
        <v>C01</v>
      </c>
      <c r="N7" s="80"/>
      <c r="O7" s="80"/>
      <c r="P7" s="81"/>
      <c r="IE7" s="86"/>
      <c r="IF7" s="48"/>
      <c r="IG7" s="48">
        <f>VALUE(MID(IF6,IG6,1))</f>
        <v>0</v>
      </c>
      <c r="IH7" s="48">
        <f>VALUE(MID(IF6,IH6,1))</f>
        <v>0</v>
      </c>
      <c r="II7" s="48">
        <f>VALUE(MID(IF6,II6,1))</f>
        <v>0</v>
      </c>
      <c r="IJ7" s="48">
        <f>VALUE(MID(IF6,IJ6,1))</f>
        <v>0</v>
      </c>
      <c r="IK7" s="48">
        <f>VALUE(MID(IF6,IK6,1))</f>
        <v>0</v>
      </c>
      <c r="IL7" s="48">
        <f>VALUE(MID(IF6,IL6,1))</f>
        <v>5</v>
      </c>
      <c r="IM7" s="48">
        <f>VALUE(MID(IF6,IM6,1))</f>
        <v>5</v>
      </c>
      <c r="IN7" s="48">
        <f>VALUE(MID(IF6,IN6,1))</f>
        <v>0</v>
      </c>
      <c r="IO7" s="48">
        <f>VALUE(MID(IF6,IO6,1))</f>
        <v>0</v>
      </c>
      <c r="IP7" s="48">
        <f>VALUE(MID(IF6,IP6,1))</f>
        <v>0</v>
      </c>
      <c r="IQ7" s="48">
        <f>VALUE(MID(IF6,IQ6,1))</f>
        <v>0</v>
      </c>
      <c r="IR7" s="48">
        <f>VALUE(MID(IF6,IR6,1))</f>
        <v>0</v>
      </c>
    </row>
    <row r="8" spans="2:252" s="77" customFormat="1" ht="13.5" customHeight="1">
      <c r="E8" s="75"/>
      <c r="F8" s="75"/>
      <c r="G8" s="75"/>
      <c r="H8" s="75"/>
      <c r="I8" s="75"/>
      <c r="K8" s="87"/>
      <c r="L8" s="79" t="s">
        <v>38</v>
      </c>
      <c r="M8" s="88" t="str">
        <f ca="1">IF($S$4="T","1111",IF($S$4="C",IF(ISNA(VLOOKUP($M$7,INDIRECT("DSTM"&amp;$Q$4),9,0)),"",VLOOKUP($M$7,INDIRECT("DSTM"&amp;$Q$4),9,0)),""))</f>
        <v/>
      </c>
      <c r="N8" s="80"/>
      <c r="O8" s="80"/>
      <c r="P8" s="89"/>
      <c r="IE8" s="86"/>
      <c r="IF8" s="48"/>
      <c r="IG8" s="48">
        <f>SUM(IG7:IG7)</f>
        <v>0</v>
      </c>
      <c r="IH8" s="48">
        <f>SUM(IG7:IH7)</f>
        <v>0</v>
      </c>
      <c r="II8" s="48">
        <f>SUM(IG7:II7)</f>
        <v>0</v>
      </c>
      <c r="IJ8" s="48">
        <f>SUM(IJ7:IJ7)</f>
        <v>0</v>
      </c>
      <c r="IK8" s="48">
        <f>SUM(IJ7:IK7)</f>
        <v>0</v>
      </c>
      <c r="IL8" s="48">
        <f>SUM(IJ7:IL7)</f>
        <v>5</v>
      </c>
      <c r="IM8" s="48">
        <f>SUM(IM7:IM7)</f>
        <v>5</v>
      </c>
      <c r="IN8" s="48">
        <f>SUM(IM7:IN7)</f>
        <v>5</v>
      </c>
      <c r="IO8" s="48">
        <f>SUM(IM7:IO7)</f>
        <v>5</v>
      </c>
      <c r="IP8" s="48">
        <f>SUM(IP7:IP7)</f>
        <v>0</v>
      </c>
      <c r="IQ8" s="48">
        <f>SUM(IP7:IQ7)</f>
        <v>0</v>
      </c>
      <c r="IR8" s="48">
        <f>SUM(IP7:IV7)</f>
        <v>0</v>
      </c>
    </row>
    <row r="9" spans="2:252" s="77" customFormat="1" ht="13.5" customHeight="1">
      <c r="E9" s="75"/>
      <c r="F9" s="75"/>
      <c r="G9" s="75"/>
      <c r="H9" s="75"/>
      <c r="I9" s="75"/>
      <c r="K9" s="87"/>
      <c r="L9" s="84" t="s">
        <v>39</v>
      </c>
      <c r="M9" s="88" t="str">
        <f ca="1">IF($S$4="C","1111",IF($S$4="T",IF(ISNA(VLOOKUP($M$7,INDIRECT("DSTM"&amp;$Q$4),9,0)),"",VLOOKUP($M$7,INDIRECT("DSTM"&amp;$Q$4),9,0)),""))</f>
        <v>1111</v>
      </c>
      <c r="N9" s="80"/>
      <c r="O9" s="80"/>
      <c r="P9" s="89"/>
      <c r="IE9" s="86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</row>
    <row r="10" spans="2:252" s="77" customFormat="1" ht="13.5" customHeight="1">
      <c r="C10" s="90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75"/>
      <c r="F10" s="75"/>
      <c r="G10" s="75"/>
      <c r="H10" s="75"/>
      <c r="I10" s="75"/>
      <c r="K10" s="75"/>
      <c r="L10" s="84"/>
      <c r="M10" s="88"/>
      <c r="N10" s="80"/>
      <c r="O10" s="75"/>
      <c r="P10" s="81"/>
      <c r="IE10" s="86"/>
      <c r="IF10" s="48"/>
      <c r="IG10" s="49" t="str">
        <f>IF(IG7=0,"",CHOOSE(IG7,"một","hai","ba","bốn","năm","sáu","bảy","tám","chín"))</f>
        <v/>
      </c>
      <c r="IH10" s="49" t="str">
        <f>IF(IH7=0,IF(AND(IG7&lt;&gt;0,II7&lt;&gt;0),"lẻ",""),CHOOSE(IH7,"mười","hai","ba","bốn","năm","sáu","bảy","tám","chín"))</f>
        <v/>
      </c>
      <c r="II10" s="49" t="str">
        <f>IF(II7=0,"",CHOOSE(II7,IF(IH7&gt;1,"mốt","một"),"hai","ba","bốn",IF(IH7=0,"năm","lăm"),"sáu","bảy","tám","chín"))</f>
        <v/>
      </c>
      <c r="IJ10" s="49" t="str">
        <f>IF(IJ7=0,"",CHOOSE(IJ7,"một","hai","ba","bốn","năm","sáu","bảy","tám","chín"))</f>
        <v/>
      </c>
      <c r="IK10" s="49" t="str">
        <f>IF(IK7=0,IF(AND(IJ7&lt;&gt;0,IL7&lt;&gt;0),"lẻ",""),CHOOSE(IK7,"mười","hai","ba","bốn","năm","sáu","bảy","tám","chín"))</f>
        <v/>
      </c>
      <c r="IL10" s="49" t="str">
        <f>IF(IL7=0,"",CHOOSE(IL7,IF(IK7&gt;1,"mốt","một"),"hai","ba","bốn",IF(IK7=0,"năm","lăm"),"sáu","bảy","tám","chín"))</f>
        <v>năm</v>
      </c>
      <c r="IM10" s="49" t="str">
        <f>IF(IM7=0,"",CHOOSE(IM7,"một","hai","ba","bốn","năm","sáu","bảy","tám","chín"))</f>
        <v>năm</v>
      </c>
      <c r="IN10" s="49" t="str">
        <f>IF(IN7=0,IF(AND(IM7&lt;&gt;0,IO7&lt;&gt;0),"lẻ",""),CHOOSE(IN7,"mười","hai","ba","bốn","năm","sáu","bảy","tám","chín"))</f>
        <v/>
      </c>
      <c r="IO10" s="49" t="str">
        <f>IF(IO7=0,"",CHOOSE(IO7,IF(IN7&gt;1,"mốt","một"),"hai","ba","bốn",IF(IN7=0,"năm","lăm"),"sáu","bảy","tám","chín"))</f>
        <v/>
      </c>
      <c r="IP10" s="49" t="str">
        <f>IF(IP7=0,"",CHOOSE(IP7,"một","hai","ba","bốn","năm","sáu","bảy","tám","chín"))</f>
        <v/>
      </c>
      <c r="IQ10" s="49" t="str">
        <f>IF(IQ7=0,IF(AND(IP7&lt;&gt;0,IR7&lt;&gt;0),"lẻ",""),CHOOSE(IQ7,"mười","hai","ba","bốn","năm","sáu","bảy","tám","chín"))</f>
        <v/>
      </c>
      <c r="IR10" s="49" t="str">
        <f>IF(IR7=0,"",CHOOSE(IR7,IF(IQ7&gt;1,"mốt","một"),"hai","ba","bốn",IF(IQ7=0,"năm","lăm"),"sáu","bảy","tám","chín"))</f>
        <v/>
      </c>
    </row>
    <row r="11" spans="2:252" ht="13.5" customHeight="1">
      <c r="C11" s="90" t="str">
        <f>"Địa chỉ :"</f>
        <v>Địa chỉ :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68"/>
      <c r="IE11" s="91"/>
      <c r="IF11" s="50"/>
      <c r="IG11" s="51" t="str">
        <f>IF(IG7=0,"","trăm")</f>
        <v/>
      </c>
      <c r="IH11" s="51" t="str">
        <f>IF(IH7=0,"",IF(IH7=1,"","mươi"))</f>
        <v/>
      </c>
      <c r="II11" s="51" t="str">
        <f>IF(AND(II7=0,II8=0),"","tỷ")</f>
        <v/>
      </c>
      <c r="IJ11" s="51" t="str">
        <f>IF(IJ7=0,"","trăm")</f>
        <v/>
      </c>
      <c r="IK11" s="51" t="str">
        <f>IF(IK7=0,"",IF(IK7=1,"","mươi"))</f>
        <v/>
      </c>
      <c r="IL11" s="51" t="str">
        <f>IF(AND(IL7=0,IL8=0),"","triệu")</f>
        <v>triệu</v>
      </c>
      <c r="IM11" s="51" t="str">
        <f>IF(IM7=0,"","trăm")</f>
        <v>trăm</v>
      </c>
      <c r="IN11" s="51" t="str">
        <f>IF(IN7=0,"",IF(IN7=1,"","mươi"))</f>
        <v/>
      </c>
      <c r="IO11" s="51" t="str">
        <f>IF(AND(IO7=0,IO8=0),"","ngàn")</f>
        <v>ngàn</v>
      </c>
      <c r="IP11" s="51" t="str">
        <f>IF(IP7=0,"","trăm")</f>
        <v/>
      </c>
      <c r="IQ11" s="51" t="str">
        <f>IF(IQ7=0,"",IF(IQ7=1,"","mươi"))</f>
        <v/>
      </c>
      <c r="IR11" s="51" t="s">
        <v>40</v>
      </c>
    </row>
    <row r="12" spans="2:252" ht="13.5" customHeight="1">
      <c r="C12" s="90" t="str">
        <f ca="1">IF($S$4="T","Lý do nộp :","Lý do chi :")&amp;" "&amp;IF(ISNA(VLOOKUP($M$7,INDIRECT("DSTM"&amp;$Q$4),6,0)),"",VLOOKUP($M$7,INDIRECT("DSTM"&amp;$Q$4),6,0))</f>
        <v xml:space="preserve">Lý do chi : 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IE12" s="91"/>
      <c r="IF12" s="50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</row>
    <row r="13" spans="2:252" ht="13.5" customHeight="1">
      <c r="C13" s="58" t="s">
        <v>41</v>
      </c>
      <c r="D13" s="93">
        <f ca="1">SUMIF(INDIRECT("_DSP"&amp;$Q$4),$M$7,INDIRECT(IF($S$4="T","_DST"&amp;$Q$4,"_DSC"&amp;$Q$4)))</f>
        <v>0</v>
      </c>
      <c r="E13" s="58" t="s">
        <v>57</v>
      </c>
      <c r="F13" s="93"/>
      <c r="G13" s="93"/>
      <c r="P13" s="58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</row>
    <row r="14" spans="2:252" ht="13.5" customHeight="1">
      <c r="C14" s="58" t="str">
        <f ca="1">"Viết bằng chữ :  " &amp; [2]!VND(D13, TRUE)</f>
        <v>Viết bằng chữ :  không đồng</v>
      </c>
      <c r="P14" s="68"/>
    </row>
    <row r="15" spans="2:252" ht="13.5" customHeight="1">
      <c r="C15" s="90" t="str">
        <f ca="1">"Kèm theo : HĐ " &amp;IF(ISNA(VLOOKUP($M$7,INDIRECT("DSTM"&amp;$Q$4),7,0)),"",(VLOOKUP($M$7,INDIRECT("DSTM"&amp;$Q$4),7,0))) &amp; "   chứng từ gốc"</f>
        <v>Kèm theo : HĐ    chứng từ gốc</v>
      </c>
      <c r="D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</row>
    <row r="16" spans="2:252" ht="13.5" customHeight="1">
      <c r="K16" s="95"/>
      <c r="L16" s="95"/>
      <c r="M16" s="96" t="str">
        <f ca="1">H5</f>
        <v/>
      </c>
      <c r="N16" s="95"/>
      <c r="O16" s="95"/>
      <c r="P16" s="58"/>
    </row>
    <row r="17" spans="2:16" ht="13.5" customHeight="1">
      <c r="C17" s="97" t="s">
        <v>14</v>
      </c>
      <c r="D17" s="98"/>
      <c r="E17" s="97" t="s">
        <v>13</v>
      </c>
      <c r="F17" s="98"/>
      <c r="G17" s="98"/>
      <c r="H17" s="97" t="str">
        <f>IF($S$4="C","Thủ quỹ","Người nộp tiền")</f>
        <v>Thủ quỹ</v>
      </c>
      <c r="J17" s="97" t="s">
        <v>42</v>
      </c>
      <c r="K17" s="98"/>
      <c r="M17" s="99" t="str">
        <f>IF($S$4="T","Thủ quỹ","Người nhận tiền")</f>
        <v>Người nhận tiền</v>
      </c>
      <c r="N17" s="100"/>
      <c r="O17" s="100"/>
      <c r="P17" s="58"/>
    </row>
    <row r="18" spans="2:16" s="98" customFormat="1" ht="13.5" customHeight="1">
      <c r="C18" s="101" t="s">
        <v>45</v>
      </c>
      <c r="D18" s="58"/>
      <c r="E18" s="101" t="s">
        <v>46</v>
      </c>
      <c r="F18" s="58"/>
      <c r="G18" s="58"/>
      <c r="H18" s="101" t="s">
        <v>46</v>
      </c>
      <c r="J18" s="101" t="s">
        <v>46</v>
      </c>
      <c r="K18" s="58"/>
      <c r="M18" s="101" t="s">
        <v>46</v>
      </c>
      <c r="N18" s="58"/>
      <c r="O18" s="58"/>
    </row>
    <row r="19" spans="2:16" ht="14.25" customHeight="1">
      <c r="P19" s="58"/>
    </row>
    <row r="20" spans="2:16" ht="14.25" customHeight="1">
      <c r="P20" s="58"/>
    </row>
    <row r="21" spans="2:16" ht="14.25" customHeight="1">
      <c r="P21" s="58"/>
    </row>
    <row r="22" spans="2:16" ht="14.25" customHeight="1">
      <c r="P22" s="58"/>
    </row>
    <row r="23" spans="2:16" ht="14.25" customHeight="1">
      <c r="I23" s="63"/>
      <c r="P23" s="58"/>
    </row>
    <row r="24" spans="2:16" ht="14.25" customHeight="1">
      <c r="C24" s="385" t="s">
        <v>89</v>
      </c>
      <c r="H24" s="384" t="str">
        <f>IF($S$4="T","","Phạm Thị Đông")</f>
        <v>Phạm Thị Đông</v>
      </c>
      <c r="J24" s="384" t="s">
        <v>88</v>
      </c>
      <c r="M24" s="384" t="str">
        <f>IF($S$4="C","","Phạm Thị Đông")</f>
        <v/>
      </c>
      <c r="P24" s="58"/>
    </row>
    <row r="25" spans="2:16" ht="14.25" customHeight="1">
      <c r="B25" s="58" t="s">
        <v>47</v>
      </c>
      <c r="P25" s="58"/>
    </row>
    <row r="26" spans="2:16" ht="14.25" customHeight="1">
      <c r="B26" s="90"/>
      <c r="C26" s="90" t="s">
        <v>43</v>
      </c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58"/>
    </row>
    <row r="27" spans="2:16" ht="14.25" customHeight="1">
      <c r="B27" s="90"/>
      <c r="C27" s="90" t="s">
        <v>44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58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46" priority="1" stopIfTrue="1">
      <formula>TYPE(B6)=16</formula>
    </cfRule>
  </conditionalFormatting>
  <conditionalFormatting sqref="D10">
    <cfRule type="expression" dxfId="45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" zoomScale="90" workbookViewId="0">
      <pane ySplit="6" topLeftCell="A75" activePane="bottomLeft" state="frozen"/>
      <selection activeCell="B8" sqref="B8"/>
      <selection pane="bottomLeft" activeCell="F86" sqref="F86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9.28515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">
        <v>36</v>
      </c>
      <c r="C2" s="346"/>
      <c r="D2" s="346"/>
      <c r="E2" s="346"/>
      <c r="F2" s="346"/>
      <c r="G2" s="346"/>
      <c r="H2" s="346"/>
      <c r="J2" s="400" t="s">
        <v>49</v>
      </c>
      <c r="K2" s="400"/>
      <c r="L2" s="400"/>
      <c r="M2" s="400"/>
    </row>
    <row r="3" spans="1:13" s="11" customFormat="1" ht="16.5" customHeight="1">
      <c r="B3" s="9"/>
      <c r="C3" s="346"/>
      <c r="D3" s="14"/>
      <c r="E3" s="14"/>
      <c r="F3" s="346"/>
      <c r="G3" s="346"/>
      <c r="H3" s="346"/>
      <c r="J3" s="400"/>
      <c r="K3" s="400"/>
      <c r="L3" s="400"/>
      <c r="M3" s="400"/>
    </row>
    <row r="4" spans="1:13" s="11" customFormat="1" ht="6.75" customHeight="1">
      <c r="B4" s="346"/>
      <c r="C4" s="346"/>
      <c r="D4" s="346"/>
      <c r="E4" s="346"/>
      <c r="F4" s="346"/>
      <c r="G4" s="346"/>
      <c r="H4" s="346"/>
      <c r="J4" s="347"/>
      <c r="K4" s="347"/>
      <c r="L4" s="347"/>
      <c r="M4" s="347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28.5" customHeight="1">
      <c r="B9" s="403" t="s">
        <v>20</v>
      </c>
      <c r="C9" s="403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3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17.25" customHeight="1">
      <c r="B10" s="404"/>
      <c r="C10" s="404"/>
      <c r="D10" s="348" t="s">
        <v>5</v>
      </c>
      <c r="E10" s="348" t="s">
        <v>6</v>
      </c>
      <c r="F10" s="402"/>
      <c r="G10" s="404"/>
      <c r="H10" s="404"/>
      <c r="I10" s="404"/>
      <c r="J10" s="348" t="s">
        <v>25</v>
      </c>
      <c r="K10" s="348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830325541</v>
      </c>
      <c r="M12" s="29"/>
    </row>
    <row r="13" spans="1:13" ht="21" customHeight="1">
      <c r="A13" s="6" t="str">
        <f>D13&amp;E13</f>
        <v/>
      </c>
      <c r="B13" s="3"/>
      <c r="C13" s="3"/>
      <c r="D13" s="20"/>
      <c r="E13" s="20"/>
      <c r="F13" s="28"/>
      <c r="G13" s="108"/>
      <c r="H13" s="38"/>
      <c r="I13" s="26"/>
      <c r="J13" s="19"/>
      <c r="K13" s="5"/>
      <c r="L13" s="4">
        <f t="shared" ref="L13:L83" si="0">IF(F13&lt;&gt;"",L12+J13-K13,0)</f>
        <v>0</v>
      </c>
      <c r="M13" s="18"/>
    </row>
    <row r="14" spans="1:13" ht="21" customHeight="1">
      <c r="A14" s="6" t="str">
        <f t="shared" ref="A14:A77" si="1">D14&amp;E14</f>
        <v/>
      </c>
      <c r="B14" s="3"/>
      <c r="C14" s="3"/>
      <c r="D14" s="20"/>
      <c r="E14" s="20"/>
      <c r="F14" s="28"/>
      <c r="G14" s="108"/>
      <c r="H14" s="38"/>
      <c r="I14" s="26"/>
      <c r="J14" s="19"/>
      <c r="K14" s="5"/>
      <c r="L14" s="4">
        <f t="shared" ref="L14" si="2">IF(F14&lt;&gt;"",L13+J14-K14,0)</f>
        <v>0</v>
      </c>
      <c r="M14" s="18"/>
    </row>
    <row r="15" spans="1:13" ht="21" customHeight="1">
      <c r="A15" s="6" t="str">
        <f t="shared" si="1"/>
        <v/>
      </c>
      <c r="B15" s="3"/>
      <c r="C15" s="3"/>
      <c r="D15" s="4"/>
      <c r="E15" s="4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21" customHeight="1">
      <c r="A16" s="6" t="str">
        <f t="shared" si="1"/>
        <v/>
      </c>
      <c r="B16" s="3"/>
      <c r="C16" s="3"/>
      <c r="D16" s="4"/>
      <c r="E16" s="4"/>
      <c r="F16" s="5"/>
      <c r="G16" s="107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21" customHeight="1">
      <c r="A17" s="6" t="str">
        <f t="shared" si="1"/>
        <v/>
      </c>
      <c r="B17" s="3"/>
      <c r="C17" s="3"/>
      <c r="D17" s="4"/>
      <c r="E17" s="4"/>
      <c r="F17" s="5"/>
      <c r="G17" s="107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21" customHeight="1">
      <c r="A18" s="6" t="str">
        <f t="shared" si="1"/>
        <v/>
      </c>
      <c r="B18" s="3"/>
      <c r="C18" s="3"/>
      <c r="D18" s="4"/>
      <c r="E18" s="4"/>
      <c r="F18" s="5"/>
      <c r="G18" s="107"/>
      <c r="H18" s="5"/>
      <c r="I18" s="26"/>
      <c r="J18" s="19"/>
      <c r="K18" s="5"/>
      <c r="L18" s="4">
        <f t="shared" ref="L18" si="5">IF(F18&lt;&gt;"",L17+J18-K18,0)</f>
        <v>0</v>
      </c>
      <c r="M18" s="18"/>
    </row>
    <row r="19" spans="1:13" ht="21" customHeight="1">
      <c r="A19" s="6" t="str">
        <f t="shared" si="1"/>
        <v/>
      </c>
      <c r="B19" s="3"/>
      <c r="C19" s="3"/>
      <c r="D19" s="4"/>
      <c r="E19" s="4"/>
      <c r="F19" s="5"/>
      <c r="G19" s="107"/>
      <c r="H19" s="5"/>
      <c r="I19" s="26"/>
      <c r="J19" s="19"/>
      <c r="K19" s="5"/>
      <c r="L19" s="4">
        <f t="shared" ref="L19:L24" si="6">IF(F19&lt;&gt;"",L18+J19-K19,0)</f>
        <v>0</v>
      </c>
      <c r="M19" s="18"/>
    </row>
    <row r="20" spans="1:13" ht="21" customHeight="1">
      <c r="A20" s="6" t="str">
        <f t="shared" si="1"/>
        <v/>
      </c>
      <c r="B20" s="3"/>
      <c r="C20" s="3"/>
      <c r="D20" s="4"/>
      <c r="E20" s="4"/>
      <c r="F20" s="5"/>
      <c r="G20" s="107"/>
      <c r="H20" s="5"/>
      <c r="I20" s="26"/>
      <c r="J20" s="19"/>
      <c r="K20" s="5"/>
      <c r="L20" s="4">
        <f t="shared" si="6"/>
        <v>0</v>
      </c>
      <c r="M20" s="18"/>
    </row>
    <row r="21" spans="1:13" ht="21" customHeight="1">
      <c r="A21" s="6" t="str">
        <f t="shared" si="1"/>
        <v/>
      </c>
      <c r="B21" s="3"/>
      <c r="C21" s="3"/>
      <c r="D21" s="4"/>
      <c r="E21" s="4"/>
      <c r="F21" s="5"/>
      <c r="G21" s="107"/>
      <c r="H21" s="5"/>
      <c r="I21" s="26"/>
      <c r="J21" s="19"/>
      <c r="K21" s="5"/>
      <c r="L21" s="4">
        <f t="shared" si="6"/>
        <v>0</v>
      </c>
      <c r="M21" s="18"/>
    </row>
    <row r="22" spans="1:13" ht="21" customHeight="1">
      <c r="A22" s="6" t="str">
        <f t="shared" si="1"/>
        <v/>
      </c>
      <c r="B22" s="3"/>
      <c r="C22" s="3"/>
      <c r="D22" s="4"/>
      <c r="E22" s="4"/>
      <c r="F22" s="5"/>
      <c r="G22" s="107"/>
      <c r="H22" s="5"/>
      <c r="I22" s="26"/>
      <c r="J22" s="19"/>
      <c r="K22" s="5"/>
      <c r="L22" s="4">
        <f t="shared" si="6"/>
        <v>0</v>
      </c>
      <c r="M22" s="18"/>
    </row>
    <row r="23" spans="1:13" ht="21" customHeight="1">
      <c r="A23" s="6" t="str">
        <f t="shared" si="1"/>
        <v/>
      </c>
      <c r="B23" s="3"/>
      <c r="C23" s="3"/>
      <c r="D23" s="4"/>
      <c r="E23" s="4"/>
      <c r="F23" s="5"/>
      <c r="G23" s="107"/>
      <c r="H23" s="5"/>
      <c r="I23" s="26"/>
      <c r="J23" s="19"/>
      <c r="K23" s="5"/>
      <c r="L23" s="4">
        <f t="shared" si="6"/>
        <v>0</v>
      </c>
      <c r="M23" s="18"/>
    </row>
    <row r="24" spans="1:13" ht="21" customHeight="1">
      <c r="A24" s="6" t="str">
        <f t="shared" si="1"/>
        <v/>
      </c>
      <c r="B24" s="3"/>
      <c r="C24" s="3"/>
      <c r="D24" s="4"/>
      <c r="E24" s="4"/>
      <c r="F24" s="5"/>
      <c r="G24" s="107"/>
      <c r="H24" s="5"/>
      <c r="I24" s="26"/>
      <c r="J24" s="19"/>
      <c r="K24" s="5"/>
      <c r="L24" s="4">
        <f t="shared" si="6"/>
        <v>0</v>
      </c>
      <c r="M24" s="18"/>
    </row>
    <row r="25" spans="1:13" ht="21" customHeight="1">
      <c r="A25" s="6" t="str">
        <f t="shared" si="1"/>
        <v/>
      </c>
      <c r="B25" s="3"/>
      <c r="C25" s="3"/>
      <c r="D25" s="20"/>
      <c r="E25" s="20"/>
      <c r="F25" s="5"/>
      <c r="G25" s="28"/>
      <c r="H25" s="38"/>
      <c r="I25" s="26"/>
      <c r="J25" s="19"/>
      <c r="K25" s="5"/>
      <c r="L25" s="4">
        <f t="shared" ref="L25:L30" si="7">IF(F25&lt;&gt;"",L24+J25-K25,0)</f>
        <v>0</v>
      </c>
      <c r="M25" s="18"/>
    </row>
    <row r="26" spans="1:13" ht="21" customHeight="1">
      <c r="A26" s="6" t="str">
        <f t="shared" si="1"/>
        <v/>
      </c>
      <c r="B26" s="3"/>
      <c r="C26" s="3"/>
      <c r="D26" s="20"/>
      <c r="E26" s="20"/>
      <c r="F26" s="5"/>
      <c r="G26" s="28"/>
      <c r="H26" s="38"/>
      <c r="I26" s="26"/>
      <c r="J26" s="19"/>
      <c r="K26" s="5"/>
      <c r="L26" s="4">
        <f t="shared" si="7"/>
        <v>0</v>
      </c>
      <c r="M26" s="18"/>
    </row>
    <row r="27" spans="1:13" ht="21" customHeight="1">
      <c r="A27" s="6" t="str">
        <f t="shared" si="1"/>
        <v/>
      </c>
      <c r="B27" s="3"/>
      <c r="C27" s="3"/>
      <c r="D27" s="20"/>
      <c r="E27" s="20"/>
      <c r="F27" s="5"/>
      <c r="G27" s="28"/>
      <c r="H27" s="38"/>
      <c r="I27" s="26"/>
      <c r="J27" s="19"/>
      <c r="K27" s="5"/>
      <c r="L27" s="4">
        <f t="shared" ref="L27:L29" si="8">IF(F27&lt;&gt;"",L26+J27-K27,0)</f>
        <v>0</v>
      </c>
      <c r="M27" s="18"/>
    </row>
    <row r="28" spans="1:13" ht="21" customHeight="1">
      <c r="A28" s="6" t="str">
        <f t="shared" si="1"/>
        <v/>
      </c>
      <c r="B28" s="3"/>
      <c r="C28" s="3"/>
      <c r="D28" s="20"/>
      <c r="E28" s="20"/>
      <c r="F28" s="5"/>
      <c r="G28" s="28"/>
      <c r="H28" s="38"/>
      <c r="I28" s="26"/>
      <c r="J28" s="19"/>
      <c r="K28" s="5"/>
      <c r="L28" s="4">
        <f t="shared" si="8"/>
        <v>0</v>
      </c>
      <c r="M28" s="18"/>
    </row>
    <row r="29" spans="1:13" ht="21" customHeight="1">
      <c r="A29" s="6" t="str">
        <f t="shared" si="1"/>
        <v/>
      </c>
      <c r="B29" s="3"/>
      <c r="C29" s="3"/>
      <c r="D29" s="4"/>
      <c r="E29" s="4"/>
      <c r="F29" s="5"/>
      <c r="G29" s="107"/>
      <c r="H29" s="5"/>
      <c r="I29" s="26"/>
      <c r="J29" s="19"/>
      <c r="K29" s="5"/>
      <c r="L29" s="4">
        <f t="shared" si="8"/>
        <v>0</v>
      </c>
      <c r="M29" s="18"/>
    </row>
    <row r="30" spans="1:13" ht="21" customHeight="1">
      <c r="A30" s="6" t="str">
        <f t="shared" si="1"/>
        <v/>
      </c>
      <c r="B30" s="3"/>
      <c r="C30" s="3"/>
      <c r="D30" s="4"/>
      <c r="E30" s="4"/>
      <c r="F30" s="5"/>
      <c r="G30" s="107"/>
      <c r="H30" s="5"/>
      <c r="I30" s="26"/>
      <c r="J30" s="19"/>
      <c r="K30" s="5"/>
      <c r="L30" s="4">
        <f t="shared" si="7"/>
        <v>0</v>
      </c>
      <c r="M30" s="18"/>
    </row>
    <row r="31" spans="1:13" ht="21.75" customHeight="1">
      <c r="A31" s="6" t="str">
        <f t="shared" si="1"/>
        <v/>
      </c>
      <c r="B31" s="3"/>
      <c r="C31" s="3"/>
      <c r="D31" s="20"/>
      <c r="E31" s="20"/>
      <c r="F31" s="5"/>
      <c r="G31" s="28"/>
      <c r="H31" s="38"/>
      <c r="I31" s="26"/>
      <c r="J31" s="19"/>
      <c r="K31" s="5"/>
      <c r="L31" s="4">
        <f t="shared" si="0"/>
        <v>0</v>
      </c>
      <c r="M31" s="18"/>
    </row>
    <row r="32" spans="1:13" ht="21.75" customHeight="1">
      <c r="A32" s="6" t="str">
        <f t="shared" si="1"/>
        <v/>
      </c>
      <c r="B32" s="3"/>
      <c r="C32" s="3"/>
      <c r="D32" s="4"/>
      <c r="E32" s="4"/>
      <c r="F32" s="43"/>
      <c r="G32" s="349"/>
      <c r="H32" s="5"/>
      <c r="I32" s="26"/>
      <c r="J32" s="19"/>
      <c r="K32" s="5"/>
      <c r="L32" s="4">
        <f t="shared" si="0"/>
        <v>0</v>
      </c>
      <c r="M32" s="18"/>
    </row>
    <row r="33" spans="1:13" ht="21.75" customHeight="1">
      <c r="A33" s="6" t="str">
        <f t="shared" si="1"/>
        <v/>
      </c>
      <c r="B33" s="3"/>
      <c r="C33" s="3"/>
      <c r="D33" s="4"/>
      <c r="E33" s="4"/>
      <c r="F33" s="43"/>
      <c r="G33" s="349"/>
      <c r="H33" s="5"/>
      <c r="I33" s="26"/>
      <c r="J33" s="19"/>
      <c r="K33" s="5"/>
      <c r="L33" s="4">
        <f t="shared" ref="L33" si="9">IF(F33&lt;&gt;"",L32+J33-K33,0)</f>
        <v>0</v>
      </c>
      <c r="M33" s="18"/>
    </row>
    <row r="34" spans="1:13" ht="21.75" customHeight="1">
      <c r="A34" s="6" t="str">
        <f t="shared" si="1"/>
        <v/>
      </c>
      <c r="B34" s="3"/>
      <c r="C34" s="3"/>
      <c r="D34" s="20"/>
      <c r="E34" s="20"/>
      <c r="F34" s="28"/>
      <c r="G34" s="349"/>
      <c r="H34" s="38"/>
      <c r="I34" s="26"/>
      <c r="J34" s="19"/>
      <c r="K34" s="5"/>
      <c r="L34" s="4">
        <f t="shared" si="0"/>
        <v>0</v>
      </c>
      <c r="M34" s="18"/>
    </row>
    <row r="35" spans="1:13" ht="21.75" customHeight="1">
      <c r="A35" s="6" t="str">
        <f t="shared" si="1"/>
        <v/>
      </c>
      <c r="B35" s="3"/>
      <c r="C35" s="3"/>
      <c r="D35" s="20"/>
      <c r="E35" s="20"/>
      <c r="F35" s="28"/>
      <c r="G35" s="349"/>
      <c r="H35" s="38"/>
      <c r="I35" s="26"/>
      <c r="J35" s="19"/>
      <c r="K35" s="5"/>
      <c r="L35" s="4">
        <f t="shared" ref="L35" si="10">IF(F35&lt;&gt;"",L34+J35-K35,0)</f>
        <v>0</v>
      </c>
      <c r="M35" s="18"/>
    </row>
    <row r="36" spans="1:13" ht="21.7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0"/>
        <v>0</v>
      </c>
      <c r="M36" s="18"/>
    </row>
    <row r="37" spans="1:13" ht="21.75" customHeight="1">
      <c r="A37" s="6" t="str">
        <f t="shared" si="1"/>
        <v/>
      </c>
      <c r="B37" s="3"/>
      <c r="C37" s="3"/>
      <c r="D37" s="20"/>
      <c r="E37" s="20"/>
      <c r="F37" s="5"/>
      <c r="G37" s="28"/>
      <c r="H37" s="38"/>
      <c r="I37" s="26"/>
      <c r="J37" s="19"/>
      <c r="K37" s="5"/>
      <c r="L37" s="4">
        <f t="shared" si="0"/>
        <v>0</v>
      </c>
      <c r="M37" s="18"/>
    </row>
    <row r="38" spans="1:13" ht="21.75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0"/>
        <v>0</v>
      </c>
      <c r="M38" s="18"/>
    </row>
    <row r="39" spans="1:13" ht="21.75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0"/>
        <v>0</v>
      </c>
      <c r="M39" s="18"/>
    </row>
    <row r="40" spans="1:13" ht="21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0"/>
        <v>0</v>
      </c>
      <c r="M40" s="18"/>
    </row>
    <row r="41" spans="1:13" ht="21.75" customHeight="1">
      <c r="A41" s="6" t="str">
        <f t="shared" si="1"/>
        <v/>
      </c>
      <c r="B41" s="3"/>
      <c r="C41" s="3"/>
      <c r="D41" s="20"/>
      <c r="E41" s="20"/>
      <c r="F41" s="28"/>
      <c r="G41" s="108"/>
      <c r="H41" s="38"/>
      <c r="I41" s="26"/>
      <c r="J41" s="19"/>
      <c r="K41" s="5"/>
      <c r="L41" s="4">
        <f t="shared" ref="L41" si="11">IF(F41&lt;&gt;"",L40+J41-K41,0)</f>
        <v>0</v>
      </c>
      <c r="M41" s="18"/>
    </row>
    <row r="42" spans="1:13" ht="21.75" customHeight="1">
      <c r="A42" s="6" t="str">
        <f t="shared" si="1"/>
        <v/>
      </c>
      <c r="B42" s="3"/>
      <c r="C42" s="3"/>
      <c r="D42" s="20"/>
      <c r="E42" s="20"/>
      <c r="F42" s="28"/>
      <c r="G42" s="108"/>
      <c r="H42" s="38"/>
      <c r="I42" s="26"/>
      <c r="J42" s="19"/>
      <c r="K42" s="5"/>
      <c r="L42" s="4">
        <f t="shared" ref="L42" si="12">IF(F42&lt;&gt;"",L41+J42-K42,0)</f>
        <v>0</v>
      </c>
      <c r="M42" s="18"/>
    </row>
    <row r="43" spans="1:13" ht="21.75" customHeight="1">
      <c r="A43" s="6" t="str">
        <f t="shared" si="1"/>
        <v/>
      </c>
      <c r="B43" s="3"/>
      <c r="C43" s="3"/>
      <c r="D43" s="20"/>
      <c r="E43" s="20"/>
      <c r="F43" s="28"/>
      <c r="G43" s="108"/>
      <c r="H43" s="38"/>
      <c r="I43" s="26"/>
      <c r="J43" s="19"/>
      <c r="K43" s="5"/>
      <c r="L43" s="4">
        <f t="shared" ref="L43" si="13">IF(F43&lt;&gt;"",L42+J43-K43,0)</f>
        <v>0</v>
      </c>
      <c r="M43" s="18"/>
    </row>
    <row r="44" spans="1:13" ht="21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0"/>
        <v>0</v>
      </c>
      <c r="M44" s="18"/>
    </row>
    <row r="45" spans="1:13" ht="21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" si="14">IF(F45&lt;&gt;"",L44+J45-K45,0)</f>
        <v>0</v>
      </c>
      <c r="M45" s="18"/>
    </row>
    <row r="46" spans="1:13" ht="21.75" customHeight="1">
      <c r="A46" s="6" t="str">
        <f t="shared" si="1"/>
        <v/>
      </c>
      <c r="B46" s="3"/>
      <c r="C46" s="3"/>
      <c r="D46" s="4"/>
      <c r="E46" s="20"/>
      <c r="F46" s="28"/>
      <c r="G46" s="108"/>
      <c r="H46" s="38"/>
      <c r="I46" s="26"/>
      <c r="J46" s="19"/>
      <c r="K46" s="5"/>
      <c r="L46" s="4">
        <f t="shared" si="0"/>
        <v>0</v>
      </c>
      <c r="M46" s="18"/>
    </row>
    <row r="47" spans="1:13" ht="21.75" customHeight="1">
      <c r="A47" s="6" t="str">
        <f t="shared" si="1"/>
        <v/>
      </c>
      <c r="B47" s="3"/>
      <c r="C47" s="3"/>
      <c r="D47" s="4"/>
      <c r="E47" s="20"/>
      <c r="F47" s="28"/>
      <c r="G47" s="108"/>
      <c r="H47" s="38"/>
      <c r="I47" s="26"/>
      <c r="J47" s="19"/>
      <c r="K47" s="5"/>
      <c r="L47" s="4">
        <f t="shared" si="0"/>
        <v>0</v>
      </c>
      <c r="M47" s="18"/>
    </row>
    <row r="48" spans="1:13" ht="21.75" customHeight="1">
      <c r="A48" s="6" t="str">
        <f t="shared" si="1"/>
        <v/>
      </c>
      <c r="B48" s="3"/>
      <c r="C48" s="3"/>
      <c r="D48" s="20"/>
      <c r="E48" s="20"/>
      <c r="F48" s="5"/>
      <c r="G48" s="107"/>
      <c r="H48" s="5"/>
      <c r="I48" s="26"/>
      <c r="J48" s="19"/>
      <c r="K48" s="5"/>
      <c r="L48" s="4">
        <f t="shared" si="0"/>
        <v>0</v>
      </c>
      <c r="M48" s="18"/>
    </row>
    <row r="49" spans="1:13" ht="21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21.7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21.75" customHeight="1">
      <c r="A51" s="6" t="str">
        <f t="shared" si="1"/>
        <v/>
      </c>
      <c r="B51" s="3"/>
      <c r="C51" s="3"/>
      <c r="D51" s="4"/>
      <c r="E51" s="20"/>
      <c r="F51" s="28"/>
      <c r="G51" s="107"/>
      <c r="H51" s="5"/>
      <c r="I51" s="26"/>
      <c r="J51" s="19"/>
      <c r="K51" s="5"/>
      <c r="L51" s="4">
        <f t="shared" si="0"/>
        <v>0</v>
      </c>
      <c r="M51" s="18"/>
    </row>
    <row r="52" spans="1:13" ht="21.75" customHeight="1">
      <c r="A52" s="6" t="str">
        <f t="shared" si="1"/>
        <v/>
      </c>
      <c r="B52" s="3"/>
      <c r="C52" s="3"/>
      <c r="D52" s="4"/>
      <c r="E52" s="20"/>
      <c r="F52" s="28"/>
      <c r="G52" s="107"/>
      <c r="H52" s="5"/>
      <c r="I52" s="26"/>
      <c r="J52" s="19"/>
      <c r="K52" s="5"/>
      <c r="L52" s="4">
        <f t="shared" ref="L52:L59" si="15">IF(F52&lt;&gt;"",L51+J52-K52,0)</f>
        <v>0</v>
      </c>
      <c r="M52" s="18"/>
    </row>
    <row r="53" spans="1:13" ht="21.75" customHeight="1">
      <c r="A53" s="6" t="str">
        <f t="shared" si="1"/>
        <v/>
      </c>
      <c r="B53" s="3"/>
      <c r="C53" s="3"/>
      <c r="D53" s="4"/>
      <c r="E53" s="20"/>
      <c r="F53" s="28"/>
      <c r="G53" s="107"/>
      <c r="H53" s="5"/>
      <c r="I53" s="26"/>
      <c r="J53" s="19"/>
      <c r="K53" s="5"/>
      <c r="L53" s="4">
        <f t="shared" si="15"/>
        <v>0</v>
      </c>
      <c r="M53" s="18"/>
    </row>
    <row r="54" spans="1:13" ht="21.75" customHeight="1">
      <c r="A54" s="6" t="str">
        <f t="shared" si="1"/>
        <v/>
      </c>
      <c r="B54" s="3"/>
      <c r="C54" s="3"/>
      <c r="D54" s="20"/>
      <c r="E54" s="20"/>
      <c r="F54" s="28"/>
      <c r="G54" s="108"/>
      <c r="H54" s="38"/>
      <c r="I54" s="26"/>
      <c r="J54" s="19"/>
      <c r="K54" s="5"/>
      <c r="L54" s="4">
        <f t="shared" si="15"/>
        <v>0</v>
      </c>
      <c r="M54" s="18"/>
    </row>
    <row r="55" spans="1:13" ht="21.75" customHeight="1">
      <c r="A55" s="6" t="str">
        <f t="shared" si="1"/>
        <v/>
      </c>
      <c r="B55" s="3"/>
      <c r="C55" s="3"/>
      <c r="D55" s="20"/>
      <c r="E55" s="20"/>
      <c r="F55" s="28"/>
      <c r="G55" s="108"/>
      <c r="H55" s="38"/>
      <c r="I55" s="26"/>
      <c r="J55" s="19"/>
      <c r="K55" s="5"/>
      <c r="L55" s="4">
        <f t="shared" si="15"/>
        <v>0</v>
      </c>
      <c r="M55" s="18"/>
    </row>
    <row r="56" spans="1:13" ht="21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5"/>
        <v>0</v>
      </c>
      <c r="M56" s="18"/>
    </row>
    <row r="57" spans="1:13" ht="21.75" customHeight="1">
      <c r="A57" s="6" t="str">
        <f t="shared" si="1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5"/>
        <v>0</v>
      </c>
      <c r="M57" s="18"/>
    </row>
    <row r="58" spans="1:13" ht="21.75" customHeight="1">
      <c r="A58" s="6" t="str">
        <f t="shared" si="1"/>
        <v/>
      </c>
      <c r="B58" s="3"/>
      <c r="C58" s="3"/>
      <c r="D58" s="20"/>
      <c r="E58" s="20"/>
      <c r="F58" s="5"/>
      <c r="G58" s="28"/>
      <c r="H58" s="38"/>
      <c r="I58" s="26"/>
      <c r="J58" s="19"/>
      <c r="K58" s="5"/>
      <c r="L58" s="4">
        <f t="shared" si="15"/>
        <v>0</v>
      </c>
      <c r="M58" s="18"/>
    </row>
    <row r="59" spans="1:13" ht="21.75" customHeight="1">
      <c r="A59" s="6" t="str">
        <f t="shared" si="1"/>
        <v/>
      </c>
      <c r="B59" s="3"/>
      <c r="C59" s="3"/>
      <c r="D59" s="20"/>
      <c r="E59" s="20"/>
      <c r="F59" s="5"/>
      <c r="G59" s="28"/>
      <c r="H59" s="38"/>
      <c r="I59" s="26"/>
      <c r="J59" s="19"/>
      <c r="K59" s="5"/>
      <c r="L59" s="4">
        <f t="shared" si="15"/>
        <v>0</v>
      </c>
      <c r="M59" s="18"/>
    </row>
    <row r="60" spans="1:13" ht="21.75" customHeight="1">
      <c r="A60" s="6" t="str">
        <f t="shared" si="1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0"/>
        <v>0</v>
      </c>
      <c r="M60" s="18"/>
    </row>
    <row r="61" spans="1:13" ht="21.75" customHeight="1">
      <c r="A61" s="6" t="str">
        <f t="shared" si="1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0"/>
        <v>0</v>
      </c>
      <c r="M61" s="18"/>
    </row>
    <row r="62" spans="1:13" ht="21.75" customHeight="1">
      <c r="A62" s="6" t="str">
        <f t="shared" si="1"/>
        <v/>
      </c>
      <c r="B62" s="3"/>
      <c r="C62" s="3"/>
      <c r="D62" s="20"/>
      <c r="E62" s="20"/>
      <c r="F62" s="28"/>
      <c r="G62" s="108"/>
      <c r="H62" s="38"/>
      <c r="I62" s="26"/>
      <c r="J62" s="19"/>
      <c r="K62" s="5"/>
      <c r="L62" s="4">
        <f t="shared" si="0"/>
        <v>0</v>
      </c>
      <c r="M62" s="18"/>
    </row>
    <row r="63" spans="1:13" ht="21.75" customHeight="1">
      <c r="A63" s="6" t="str">
        <f t="shared" si="1"/>
        <v/>
      </c>
      <c r="B63" s="3"/>
      <c r="C63" s="3"/>
      <c r="D63" s="20"/>
      <c r="E63" s="20"/>
      <c r="F63" s="28"/>
      <c r="G63" s="108"/>
      <c r="H63" s="38"/>
      <c r="I63" s="26"/>
      <c r="J63" s="19"/>
      <c r="K63" s="5"/>
      <c r="L63" s="4">
        <f t="shared" si="0"/>
        <v>0</v>
      </c>
      <c r="M63" s="18"/>
    </row>
    <row r="64" spans="1:13" ht="21.75" customHeight="1">
      <c r="A64" s="6" t="str">
        <f t="shared" si="1"/>
        <v/>
      </c>
      <c r="B64" s="3"/>
      <c r="C64" s="3"/>
      <c r="D64" s="20"/>
      <c r="E64" s="20"/>
      <c r="F64" s="5"/>
      <c r="G64" s="107"/>
      <c r="H64" s="5"/>
      <c r="I64" s="26"/>
      <c r="J64" s="19"/>
      <c r="K64" s="5"/>
      <c r="L64" s="4">
        <f t="shared" si="0"/>
        <v>0</v>
      </c>
      <c r="M64" s="18"/>
    </row>
    <row r="65" spans="1:13" ht="21.75" customHeight="1">
      <c r="A65" s="6" t="str">
        <f t="shared" si="1"/>
        <v/>
      </c>
      <c r="B65" s="3"/>
      <c r="C65" s="3"/>
      <c r="D65" s="20"/>
      <c r="E65" s="20"/>
      <c r="F65" s="5"/>
      <c r="G65" s="107"/>
      <c r="H65" s="5"/>
      <c r="I65" s="26"/>
      <c r="J65" s="19"/>
      <c r="K65" s="5"/>
      <c r="L65" s="4">
        <f t="shared" si="0"/>
        <v>0</v>
      </c>
      <c r="M65" s="18"/>
    </row>
    <row r="66" spans="1:13" ht="21.75" customHeight="1">
      <c r="A66" s="6" t="str">
        <f t="shared" si="1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0"/>
        <v>0</v>
      </c>
      <c r="M66" s="18"/>
    </row>
    <row r="67" spans="1:13" ht="21.75" customHeight="1">
      <c r="A67" s="6" t="str">
        <f t="shared" si="1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ref="L67" si="16">IF(F67&lt;&gt;"",L66+J67-K67,0)</f>
        <v>0</v>
      </c>
      <c r="M67" s="18"/>
    </row>
    <row r="68" spans="1:13" ht="21.75" customHeight="1">
      <c r="A68" s="6" t="str">
        <f t="shared" si="1"/>
        <v/>
      </c>
      <c r="B68" s="3"/>
      <c r="C68" s="3"/>
      <c r="D68" s="4"/>
      <c r="E68" s="20"/>
      <c r="F68" s="43"/>
      <c r="G68" s="349"/>
      <c r="H68" s="38"/>
      <c r="I68" s="26"/>
      <c r="J68" s="19"/>
      <c r="K68" s="5"/>
      <c r="L68" s="4">
        <f t="shared" si="0"/>
        <v>0</v>
      </c>
      <c r="M68" s="18"/>
    </row>
    <row r="69" spans="1:13" ht="21.75" customHeight="1">
      <c r="A69" s="6" t="str">
        <f t="shared" si="1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0"/>
        <v>0</v>
      </c>
      <c r="M69" s="18"/>
    </row>
    <row r="70" spans="1:13" ht="21.75" customHeight="1">
      <c r="A70" s="6" t="str">
        <f t="shared" si="1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0"/>
        <v>0</v>
      </c>
      <c r="M70" s="18"/>
    </row>
    <row r="71" spans="1:13" ht="21.75" customHeight="1">
      <c r="A71" s="6" t="str">
        <f t="shared" si="1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0"/>
        <v>0</v>
      </c>
      <c r="M71" s="18"/>
    </row>
    <row r="72" spans="1:13" ht="21.75" customHeight="1">
      <c r="A72" s="6" t="str">
        <f t="shared" si="1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0"/>
        <v>0</v>
      </c>
      <c r="M72" s="18"/>
    </row>
    <row r="73" spans="1:13" ht="21.75" customHeight="1">
      <c r="A73" s="6" t="str">
        <f t="shared" si="1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0"/>
        <v>0</v>
      </c>
      <c r="M73" s="18"/>
    </row>
    <row r="74" spans="1:13" ht="21.75" customHeight="1">
      <c r="A74" s="6" t="str">
        <f t="shared" si="1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0"/>
        <v>0</v>
      </c>
      <c r="M74" s="18"/>
    </row>
    <row r="75" spans="1:13" ht="21.75" customHeight="1">
      <c r="A75" s="6" t="str">
        <f t="shared" si="1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0"/>
        <v>0</v>
      </c>
      <c r="M75" s="18"/>
    </row>
    <row r="76" spans="1:13" ht="21.75" customHeight="1">
      <c r="A76" s="6" t="str">
        <f t="shared" si="1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0"/>
        <v>0</v>
      </c>
      <c r="M76" s="18"/>
    </row>
    <row r="77" spans="1:13" ht="21.75" customHeight="1">
      <c r="A77" s="6" t="str">
        <f t="shared" si="1"/>
        <v/>
      </c>
      <c r="B77" s="3"/>
      <c r="C77" s="3"/>
      <c r="D77" s="4"/>
      <c r="E77" s="20"/>
      <c r="F77" s="43"/>
      <c r="G77" s="349"/>
      <c r="H77" s="38"/>
      <c r="I77" s="26"/>
      <c r="J77" s="19"/>
      <c r="K77" s="5"/>
      <c r="L77" s="4">
        <f t="shared" si="0"/>
        <v>0</v>
      </c>
      <c r="M77" s="18"/>
    </row>
    <row r="78" spans="1:13" ht="21.75" customHeight="1">
      <c r="A78" s="6" t="str">
        <f t="shared" ref="A78:A93" si="17">D78&amp;E78</f>
        <v/>
      </c>
      <c r="B78" s="3"/>
      <c r="C78" s="3"/>
      <c r="D78" s="4"/>
      <c r="E78" s="20"/>
      <c r="F78" s="43"/>
      <c r="G78" s="349"/>
      <c r="H78" s="38"/>
      <c r="I78" s="26"/>
      <c r="J78" s="19"/>
      <c r="K78" s="5"/>
      <c r="L78" s="4">
        <f t="shared" si="0"/>
        <v>0</v>
      </c>
      <c r="M78" s="18"/>
    </row>
    <row r="79" spans="1:13" ht="21.75" customHeight="1">
      <c r="A79" s="6" t="str">
        <f t="shared" si="17"/>
        <v/>
      </c>
      <c r="B79" s="3"/>
      <c r="C79" s="3"/>
      <c r="D79" s="4"/>
      <c r="E79" s="20"/>
      <c r="F79" s="43"/>
      <c r="G79" s="349"/>
      <c r="H79" s="38"/>
      <c r="I79" s="26"/>
      <c r="J79" s="19"/>
      <c r="K79" s="5"/>
      <c r="L79" s="4">
        <f t="shared" si="0"/>
        <v>0</v>
      </c>
      <c r="M79" s="18"/>
    </row>
    <row r="80" spans="1:13" ht="21.75" customHeight="1">
      <c r="A80" s="6" t="str">
        <f t="shared" si="17"/>
        <v/>
      </c>
      <c r="B80" s="3"/>
      <c r="C80" s="3"/>
      <c r="D80" s="4"/>
      <c r="E80" s="20"/>
      <c r="F80" s="43"/>
      <c r="G80" s="349"/>
      <c r="H80" s="38"/>
      <c r="I80" s="26"/>
      <c r="J80" s="19"/>
      <c r="K80" s="5"/>
      <c r="L80" s="4">
        <f t="shared" si="0"/>
        <v>0</v>
      </c>
      <c r="M80" s="18"/>
    </row>
    <row r="81" spans="1:13" ht="21.75" customHeight="1">
      <c r="A81" s="6" t="str">
        <f t="shared" si="17"/>
        <v/>
      </c>
      <c r="B81" s="3"/>
      <c r="C81" s="3"/>
      <c r="D81" s="4"/>
      <c r="E81" s="20"/>
      <c r="F81" s="28"/>
      <c r="G81" s="349"/>
      <c r="H81" s="38"/>
      <c r="I81" s="26"/>
      <c r="J81" s="19"/>
      <c r="K81" s="5"/>
      <c r="L81" s="4">
        <f t="shared" si="0"/>
        <v>0</v>
      </c>
      <c r="M81" s="18"/>
    </row>
    <row r="82" spans="1:13" ht="21.75" customHeight="1">
      <c r="A82" s="6" t="str">
        <f t="shared" si="17"/>
        <v/>
      </c>
      <c r="B82" s="3"/>
      <c r="C82" s="3"/>
      <c r="D82" s="4"/>
      <c r="E82" s="20"/>
      <c r="F82" s="28"/>
      <c r="G82" s="349"/>
      <c r="H82" s="38"/>
      <c r="I82" s="26"/>
      <c r="J82" s="19"/>
      <c r="K82" s="5"/>
      <c r="L82" s="4">
        <f t="shared" si="0"/>
        <v>0</v>
      </c>
      <c r="M82" s="18"/>
    </row>
    <row r="83" spans="1:13" ht="21.75" customHeight="1">
      <c r="A83" s="6" t="str">
        <f t="shared" si="17"/>
        <v/>
      </c>
      <c r="B83" s="3"/>
      <c r="C83" s="3"/>
      <c r="D83" s="4"/>
      <c r="E83" s="20"/>
      <c r="F83" s="5"/>
      <c r="G83" s="349"/>
      <c r="H83" s="5"/>
      <c r="I83" s="26"/>
      <c r="J83" s="19"/>
      <c r="K83" s="5"/>
      <c r="L83" s="4">
        <f t="shared" si="0"/>
        <v>0</v>
      </c>
      <c r="M83" s="18"/>
    </row>
    <row r="84" spans="1:13" ht="21.75" customHeight="1">
      <c r="A84" s="6" t="str">
        <f t="shared" si="17"/>
        <v/>
      </c>
      <c r="B84" s="3"/>
      <c r="C84" s="3"/>
      <c r="D84" s="4"/>
      <c r="E84" s="20"/>
      <c r="F84" s="5"/>
      <c r="G84" s="349"/>
      <c r="H84" s="5"/>
      <c r="I84" s="26"/>
      <c r="J84" s="19"/>
      <c r="K84" s="5"/>
      <c r="L84" s="4">
        <f t="shared" ref="L84:L89" si="18">IF(F84&lt;&gt;"",L83+J84-K84,0)</f>
        <v>0</v>
      </c>
      <c r="M84" s="18"/>
    </row>
    <row r="85" spans="1:13" ht="21.75" customHeight="1">
      <c r="A85" s="6" t="str">
        <f t="shared" si="17"/>
        <v/>
      </c>
      <c r="B85" s="3"/>
      <c r="C85" s="3"/>
      <c r="D85" s="4"/>
      <c r="E85" s="20"/>
      <c r="F85" s="5"/>
      <c r="G85" s="349"/>
      <c r="H85" s="5"/>
      <c r="I85" s="26"/>
      <c r="J85" s="19"/>
      <c r="K85" s="5"/>
      <c r="L85" s="4">
        <f t="shared" si="18"/>
        <v>0</v>
      </c>
      <c r="M85" s="18"/>
    </row>
    <row r="86" spans="1:13" ht="21.75" customHeight="1">
      <c r="A86" s="6" t="str">
        <f t="shared" si="17"/>
        <v/>
      </c>
      <c r="B86" s="3"/>
      <c r="C86" s="3"/>
      <c r="D86" s="4"/>
      <c r="E86" s="20"/>
      <c r="F86" s="5"/>
      <c r="G86" s="349"/>
      <c r="H86" s="5"/>
      <c r="I86" s="26"/>
      <c r="J86" s="19"/>
      <c r="K86" s="5"/>
      <c r="L86" s="4">
        <f t="shared" si="18"/>
        <v>0</v>
      </c>
      <c r="M86" s="18"/>
    </row>
    <row r="87" spans="1:13" ht="21.75" customHeight="1">
      <c r="A87" s="6" t="str">
        <f t="shared" si="17"/>
        <v/>
      </c>
      <c r="B87" s="3"/>
      <c r="C87" s="3"/>
      <c r="D87" s="4"/>
      <c r="E87" s="20"/>
      <c r="F87" s="5"/>
      <c r="G87" s="349"/>
      <c r="H87" s="5"/>
      <c r="I87" s="26"/>
      <c r="J87" s="19"/>
      <c r="K87" s="5"/>
      <c r="L87" s="4">
        <f t="shared" si="18"/>
        <v>0</v>
      </c>
      <c r="M87" s="18"/>
    </row>
    <row r="88" spans="1:13" ht="21.75" customHeight="1">
      <c r="A88" s="6" t="str">
        <f t="shared" si="17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18"/>
        <v>0</v>
      </c>
      <c r="M88" s="18"/>
    </row>
    <row r="89" spans="1:13" ht="21.75" customHeight="1">
      <c r="A89" s="6" t="str">
        <f t="shared" si="17"/>
        <v/>
      </c>
      <c r="B89" s="3"/>
      <c r="C89" s="3"/>
      <c r="D89" s="4"/>
      <c r="E89" s="20"/>
      <c r="F89" s="5"/>
      <c r="G89" s="5"/>
      <c r="H89" s="5"/>
      <c r="I89" s="26"/>
      <c r="J89" s="19"/>
      <c r="K89" s="5"/>
      <c r="L89" s="4">
        <f t="shared" si="18"/>
        <v>0</v>
      </c>
      <c r="M89" s="18"/>
    </row>
    <row r="90" spans="1:13" ht="21.75" customHeight="1">
      <c r="A90" s="6" t="str">
        <f t="shared" si="17"/>
        <v/>
      </c>
      <c r="B90" s="3"/>
      <c r="C90" s="3"/>
      <c r="D90" s="4"/>
      <c r="E90" s="20"/>
      <c r="F90" s="28"/>
      <c r="G90" s="28"/>
      <c r="H90" s="38"/>
      <c r="I90" s="26"/>
      <c r="J90" s="19"/>
      <c r="K90" s="5"/>
      <c r="L90" s="4">
        <f>IF(F90&lt;&gt;"",L89+J90-K90,0)</f>
        <v>0</v>
      </c>
      <c r="M90" s="18"/>
    </row>
    <row r="91" spans="1:13" ht="18.75" customHeight="1">
      <c r="A91" s="6" t="str">
        <f t="shared" si="17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s="34" customFormat="1" ht="18" customHeight="1">
      <c r="A92" s="6" t="str">
        <f t="shared" si="17"/>
        <v/>
      </c>
      <c r="B92" s="32"/>
      <c r="C92" s="32"/>
      <c r="D92" s="32"/>
      <c r="E92" s="32"/>
      <c r="F92" s="32" t="s">
        <v>29</v>
      </c>
      <c r="G92" s="32"/>
      <c r="H92" s="32"/>
      <c r="I92" s="33" t="s">
        <v>30</v>
      </c>
      <c r="J92" s="32">
        <f>SUM(J13:J91)</f>
        <v>0</v>
      </c>
      <c r="K92" s="32">
        <f>SUM(K13:K91)</f>
        <v>0</v>
      </c>
      <c r="L92" s="33" t="s">
        <v>30</v>
      </c>
      <c r="M92" s="33" t="s">
        <v>30</v>
      </c>
    </row>
    <row r="93" spans="1:13" s="34" customFormat="1" ht="18" customHeight="1">
      <c r="A93" s="6" t="str">
        <f t="shared" si="17"/>
        <v/>
      </c>
      <c r="B93" s="35"/>
      <c r="C93" s="35"/>
      <c r="D93" s="35"/>
      <c r="E93" s="35"/>
      <c r="F93" s="35" t="s">
        <v>31</v>
      </c>
      <c r="G93" s="35"/>
      <c r="H93" s="35"/>
      <c r="I93" s="36" t="s">
        <v>30</v>
      </c>
      <c r="J93" s="36" t="s">
        <v>30</v>
      </c>
      <c r="K93" s="36" t="s">
        <v>30</v>
      </c>
      <c r="L93" s="35">
        <f>L12+J92-K92</f>
        <v>830325541</v>
      </c>
      <c r="M93" s="36" t="s">
        <v>30</v>
      </c>
    </row>
    <row r="95" spans="1:13">
      <c r="B95" s="25" t="s">
        <v>32</v>
      </c>
    </row>
    <row r="96" spans="1:13">
      <c r="B96" s="25" t="s">
        <v>110</v>
      </c>
    </row>
    <row r="97" spans="3:12">
      <c r="L97" s="8" t="s">
        <v>111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1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">
        <v>36</v>
      </c>
      <c r="C2" s="12"/>
      <c r="D2" s="12"/>
      <c r="E2" s="12"/>
      <c r="F2" s="12"/>
      <c r="G2" s="12"/>
      <c r="H2" s="12"/>
      <c r="J2" s="400" t="s">
        <v>49</v>
      </c>
      <c r="K2" s="400"/>
      <c r="L2" s="400"/>
      <c r="M2" s="400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0"/>
      <c r="K3" s="400"/>
      <c r="L3" s="400"/>
      <c r="M3" s="400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27.75" customHeight="1">
      <c r="B9" s="403" t="s">
        <v>20</v>
      </c>
      <c r="C9" s="403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3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18" customHeight="1">
      <c r="B10" s="404"/>
      <c r="C10" s="404"/>
      <c r="D10" s="16" t="s">
        <v>5</v>
      </c>
      <c r="E10" s="16" t="s">
        <v>6</v>
      </c>
      <c r="F10" s="402"/>
      <c r="G10" s="404"/>
      <c r="H10" s="404"/>
      <c r="I10" s="404"/>
      <c r="J10" s="16" t="s">
        <v>25</v>
      </c>
      <c r="K10" s="16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'09'!L93</f>
        <v>830325541</v>
      </c>
      <c r="M12" s="343"/>
    </row>
    <row r="13" spans="1:13" ht="18.75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20" si="0">IF(F13&lt;&gt;"",L12+J13-K13,0)</f>
        <v>0</v>
      </c>
      <c r="M13" s="18"/>
    </row>
    <row r="14" spans="1:13" ht="18.75" customHeight="1">
      <c r="A14" s="6" t="str">
        <f t="shared" ref="A14:A74" si="1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8.75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5"/>
      <c r="K15" s="5"/>
      <c r="L15" s="4">
        <f t="shared" si="0"/>
        <v>0</v>
      </c>
      <c r="M15" s="18"/>
    </row>
    <row r="16" spans="1:13" ht="18.75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18.7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5"/>
      <c r="K18" s="5"/>
      <c r="L18" s="4">
        <f t="shared" ref="L18" si="5">IF(F18&lt;&gt;"",L17+J18-K18,0)</f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5"/>
      <c r="K19" s="5"/>
      <c r="L19" s="4">
        <f t="shared" ref="L19" si="6">IF(F19&lt;&gt;"",L18+J19-K19,0)</f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ref="L21" si="7">IF(F21&lt;&gt;"",L20+J21-K21,0)</f>
        <v>0</v>
      </c>
      <c r="M21" s="18"/>
    </row>
    <row r="22" spans="1:13" ht="18" customHeight="1">
      <c r="A22" s="6" t="str">
        <f t="shared" si="1"/>
        <v/>
      </c>
      <c r="B22" s="3"/>
      <c r="C22" s="3"/>
      <c r="D22" s="20"/>
      <c r="E22" s="20"/>
      <c r="F22" s="28"/>
      <c r="G22" s="108"/>
      <c r="H22" s="38"/>
      <c r="I22" s="26"/>
      <c r="J22" s="19"/>
      <c r="K22" s="5"/>
      <c r="L22" s="4">
        <f t="shared" ref="L22:L25" si="8">IF(F22&lt;&gt;"",L21+J22-K22,0)</f>
        <v>0</v>
      </c>
      <c r="M22" s="18"/>
    </row>
    <row r="23" spans="1:13" ht="18" customHeight="1">
      <c r="A23" s="6" t="str">
        <f t="shared" si="1"/>
        <v/>
      </c>
      <c r="B23" s="3"/>
      <c r="C23" s="3"/>
      <c r="D23" s="20"/>
      <c r="E23" s="20"/>
      <c r="F23" s="28"/>
      <c r="G23" s="108"/>
      <c r="H23" s="38"/>
      <c r="I23" s="26"/>
      <c r="J23" s="19"/>
      <c r="K23" s="5"/>
      <c r="L23" s="4">
        <f t="shared" ref="L23:L24" si="9">IF(F23&lt;&gt;"",L22+J23-K23,0)</f>
        <v>0</v>
      </c>
      <c r="M23" s="18"/>
    </row>
    <row r="24" spans="1:13" ht="18" customHeight="1">
      <c r="A24" s="6" t="str">
        <f t="shared" si="1"/>
        <v/>
      </c>
      <c r="B24" s="3"/>
      <c r="C24" s="3"/>
      <c r="D24" s="20"/>
      <c r="E24" s="20"/>
      <c r="F24" s="28"/>
      <c r="G24" s="108"/>
      <c r="H24" s="38"/>
      <c r="I24" s="26"/>
      <c r="J24" s="19"/>
      <c r="K24" s="5"/>
      <c r="L24" s="4">
        <f t="shared" si="9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8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20"/>
      <c r="E26" s="20"/>
      <c r="F26" s="5"/>
      <c r="G26" s="107"/>
      <c r="H26" s="5"/>
      <c r="I26" s="26"/>
      <c r="J26" s="19"/>
      <c r="K26" s="5"/>
      <c r="L26" s="4">
        <f t="shared" ref="L26:L31" si="10">IF(F26&lt;&gt;"",L25+J26-K26,0)</f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20"/>
      <c r="E27" s="20"/>
      <c r="F27" s="5"/>
      <c r="G27" s="107"/>
      <c r="H27" s="5"/>
      <c r="I27" s="26"/>
      <c r="J27" s="19"/>
      <c r="K27" s="5"/>
      <c r="L27" s="4">
        <f t="shared" si="10"/>
        <v>0</v>
      </c>
      <c r="M27" s="18"/>
    </row>
    <row r="28" spans="1:13" ht="18.75" customHeight="1">
      <c r="A28" s="6" t="str">
        <f t="shared" si="1"/>
        <v/>
      </c>
      <c r="B28" s="3"/>
      <c r="C28" s="3"/>
      <c r="D28" s="20"/>
      <c r="E28" s="20"/>
      <c r="F28" s="5"/>
      <c r="G28" s="107"/>
      <c r="H28" s="5"/>
      <c r="I28" s="26"/>
      <c r="J28" s="19"/>
      <c r="K28" s="5"/>
      <c r="L28" s="4">
        <f t="shared" si="10"/>
        <v>0</v>
      </c>
      <c r="M28" s="18"/>
    </row>
    <row r="29" spans="1:13" ht="18.7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10"/>
        <v>0</v>
      </c>
      <c r="M29" s="18"/>
    </row>
    <row r="30" spans="1:13" ht="18.7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10"/>
        <v>0</v>
      </c>
      <c r="M30" s="18"/>
    </row>
    <row r="31" spans="1:13" ht="18.75" customHeight="1">
      <c r="A31" s="6" t="str">
        <f t="shared" si="1"/>
        <v/>
      </c>
      <c r="B31" s="3"/>
      <c r="C31" s="3"/>
      <c r="D31" s="20"/>
      <c r="E31" s="20"/>
      <c r="F31" s="28"/>
      <c r="G31" s="108"/>
      <c r="H31" s="38"/>
      <c r="I31" s="26"/>
      <c r="J31" s="19"/>
      <c r="K31" s="5"/>
      <c r="L31" s="4">
        <f t="shared" si="10"/>
        <v>0</v>
      </c>
      <c r="M31" s="18"/>
    </row>
    <row r="32" spans="1:13" ht="18.75" customHeight="1">
      <c r="A32" s="6" t="str">
        <f t="shared" si="1"/>
        <v/>
      </c>
      <c r="B32" s="3"/>
      <c r="C32" s="3"/>
      <c r="D32" s="4"/>
      <c r="E32" s="20"/>
      <c r="F32" s="28"/>
      <c r="G32" s="108"/>
      <c r="H32" s="38"/>
      <c r="I32" s="26"/>
      <c r="J32" s="19"/>
      <c r="K32" s="5"/>
      <c r="L32" s="4">
        <f t="shared" ref="L32:L44" si="11">IF(F32&lt;&gt;"",L31+J32-K32,0)</f>
        <v>0</v>
      </c>
      <c r="M32" s="18"/>
    </row>
    <row r="33" spans="1:13" ht="18.7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1"/>
        <v>0</v>
      </c>
      <c r="M33" s="18"/>
    </row>
    <row r="34" spans="1:13" ht="18.7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1"/>
        <v>0</v>
      </c>
      <c r="M34" s="18"/>
    </row>
    <row r="35" spans="1:13" ht="18.75" customHeight="1">
      <c r="A35" s="6" t="str">
        <f t="shared" si="1"/>
        <v/>
      </c>
      <c r="B35" s="3"/>
      <c r="C35" s="3"/>
      <c r="D35" s="20"/>
      <c r="E35" s="20"/>
      <c r="F35" s="5"/>
      <c r="G35" s="5"/>
      <c r="H35" s="5"/>
      <c r="I35" s="26"/>
      <c r="J35" s="19"/>
      <c r="K35" s="5"/>
      <c r="L35" s="4">
        <f t="shared" si="11"/>
        <v>0</v>
      </c>
      <c r="M35" s="18"/>
    </row>
    <row r="36" spans="1:13" ht="18.75" customHeight="1">
      <c r="A36" s="6" t="str">
        <f t="shared" si="1"/>
        <v/>
      </c>
      <c r="B36" s="3"/>
      <c r="C36" s="3"/>
      <c r="D36" s="20"/>
      <c r="E36" s="20"/>
      <c r="F36" s="5"/>
      <c r="G36" s="5"/>
      <c r="H36" s="5"/>
      <c r="I36" s="26"/>
      <c r="J36" s="19"/>
      <c r="K36" s="5"/>
      <c r="L36" s="4">
        <f t="shared" si="11"/>
        <v>0</v>
      </c>
      <c r="M36" s="18"/>
    </row>
    <row r="37" spans="1:13" ht="18.75" customHeight="1">
      <c r="A37" s="6" t="str">
        <f t="shared" si="1"/>
        <v/>
      </c>
      <c r="B37" s="3"/>
      <c r="C37" s="3"/>
      <c r="D37" s="20"/>
      <c r="E37" s="20"/>
      <c r="F37" s="5"/>
      <c r="G37" s="5"/>
      <c r="H37" s="5"/>
      <c r="I37" s="26"/>
      <c r="J37" s="19"/>
      <c r="K37" s="5"/>
      <c r="L37" s="4">
        <f t="shared" si="11"/>
        <v>0</v>
      </c>
      <c r="M37" s="18"/>
    </row>
    <row r="38" spans="1:13" ht="18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11"/>
        <v>0</v>
      </c>
      <c r="M38" s="18"/>
    </row>
    <row r="39" spans="1:13" ht="18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11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11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20"/>
      <c r="E41" s="20"/>
      <c r="F41" s="28"/>
      <c r="G41" s="107"/>
      <c r="H41" s="5"/>
      <c r="I41" s="26"/>
      <c r="J41" s="19"/>
      <c r="K41" s="5"/>
      <c r="L41" s="4">
        <f t="shared" si="11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20"/>
      <c r="F42" s="28"/>
      <c r="G42" s="107"/>
      <c r="H42" s="5"/>
      <c r="I42" s="26"/>
      <c r="J42" s="19"/>
      <c r="K42" s="5"/>
      <c r="L42" s="4">
        <f t="shared" si="11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20"/>
      <c r="F43" s="28"/>
      <c r="G43" s="107"/>
      <c r="H43" s="5"/>
      <c r="I43" s="26"/>
      <c r="J43" s="19"/>
      <c r="K43" s="5"/>
      <c r="L43" s="4">
        <f t="shared" si="11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11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:L52" si="1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20"/>
      <c r="E46" s="20"/>
      <c r="F46" s="5"/>
      <c r="G46" s="107"/>
      <c r="H46" s="5"/>
      <c r="I46" s="26"/>
      <c r="J46" s="19"/>
      <c r="K46" s="5"/>
      <c r="L46" s="4">
        <f t="shared" si="1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20"/>
      <c r="E47" s="20"/>
      <c r="F47" s="5"/>
      <c r="G47" s="5"/>
      <c r="H47" s="5"/>
      <c r="I47" s="26"/>
      <c r="J47" s="39"/>
      <c r="K47" s="5"/>
      <c r="L47" s="4">
        <f t="shared" si="12"/>
        <v>0</v>
      </c>
      <c r="M47" s="39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20"/>
      <c r="E50" s="20"/>
      <c r="F50" s="28"/>
      <c r="G50" s="108"/>
      <c r="H50" s="38"/>
      <c r="I50" s="26"/>
      <c r="J50" s="19"/>
      <c r="K50" s="5"/>
      <c r="L50" s="4">
        <f t="shared" si="1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20"/>
      <c r="E51" s="20"/>
      <c r="F51" s="28"/>
      <c r="G51" s="108"/>
      <c r="H51" s="38"/>
      <c r="I51" s="26"/>
      <c r="J51" s="19"/>
      <c r="K51" s="5"/>
      <c r="L51" s="4">
        <f t="shared" si="12"/>
        <v>0</v>
      </c>
      <c r="M51" s="18"/>
    </row>
    <row r="52" spans="1:13" ht="18.75" customHeight="1">
      <c r="A52" s="6" t="str">
        <f t="shared" si="1"/>
        <v/>
      </c>
      <c r="B52" s="3"/>
      <c r="C52" s="3"/>
      <c r="D52" s="20"/>
      <c r="E52" s="20"/>
      <c r="F52" s="5"/>
      <c r="G52" s="107"/>
      <c r="H52" s="38"/>
      <c r="I52" s="26"/>
      <c r="J52" s="19"/>
      <c r="K52" s="5"/>
      <c r="L52" s="4">
        <f t="shared" si="12"/>
        <v>0</v>
      </c>
      <c r="M52" s="18"/>
    </row>
    <row r="53" spans="1:13" ht="18.75" customHeight="1">
      <c r="A53" s="6" t="str">
        <f t="shared" si="1"/>
        <v/>
      </c>
      <c r="B53" s="3"/>
      <c r="C53" s="3"/>
      <c r="D53" s="20"/>
      <c r="E53" s="20"/>
      <c r="F53" s="5"/>
      <c r="G53" s="107"/>
      <c r="H53" s="38"/>
      <c r="I53" s="26"/>
      <c r="J53" s="19"/>
      <c r="K53" s="5"/>
      <c r="L53" s="4">
        <f t="shared" ref="L53:L70" si="13">IF(F53&lt;&gt;"",L52+J53-K53,0)</f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38"/>
      <c r="I54" s="26"/>
      <c r="J54" s="19"/>
      <c r="K54" s="5"/>
      <c r="L54" s="4">
        <f t="shared" si="13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3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3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20"/>
      <c r="E57" s="20"/>
      <c r="F57" s="5"/>
      <c r="G57" s="107"/>
      <c r="H57" s="5"/>
      <c r="I57" s="26"/>
      <c r="J57" s="19"/>
      <c r="K57" s="5"/>
      <c r="L57" s="4">
        <f t="shared" si="13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20"/>
      <c r="E58" s="20"/>
      <c r="F58" s="5"/>
      <c r="G58" s="107"/>
      <c r="H58" s="5"/>
      <c r="I58" s="26"/>
      <c r="J58" s="19"/>
      <c r="K58" s="5"/>
      <c r="L58" s="4">
        <f t="shared" si="13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20"/>
      <c r="E59" s="20"/>
      <c r="F59" s="5"/>
      <c r="G59" s="107"/>
      <c r="H59" s="5"/>
      <c r="I59" s="26"/>
      <c r="J59" s="19"/>
      <c r="K59" s="5"/>
      <c r="L59" s="4">
        <f t="shared" si="13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20"/>
      <c r="E60" s="20"/>
      <c r="F60" s="28"/>
      <c r="G60" s="108"/>
      <c r="H60" s="38"/>
      <c r="I60" s="26"/>
      <c r="J60" s="19"/>
      <c r="K60" s="5"/>
      <c r="L60" s="4">
        <f t="shared" si="13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20"/>
      <c r="E61" s="20"/>
      <c r="F61" s="28"/>
      <c r="G61" s="108"/>
      <c r="H61" s="38"/>
      <c r="I61" s="26"/>
      <c r="J61" s="19"/>
      <c r="K61" s="5"/>
      <c r="L61" s="4">
        <f t="shared" si="13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3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3"/>
        <v>0</v>
      </c>
      <c r="M63" s="18"/>
    </row>
    <row r="64" spans="1:13" ht="18" customHeight="1">
      <c r="A64" s="6" t="str">
        <f t="shared" si="1"/>
        <v/>
      </c>
      <c r="B64" s="3"/>
      <c r="C64" s="3"/>
      <c r="D64" s="20"/>
      <c r="E64" s="20"/>
      <c r="F64" s="28"/>
      <c r="G64" s="108"/>
      <c r="H64" s="38"/>
      <c r="I64" s="26"/>
      <c r="J64" s="19"/>
      <c r="K64" s="5"/>
      <c r="L64" s="4">
        <f t="shared" si="13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28"/>
      <c r="G65" s="108"/>
      <c r="H65" s="38"/>
      <c r="I65" s="26"/>
      <c r="J65" s="19"/>
      <c r="K65" s="5"/>
      <c r="L65" s="4">
        <f t="shared" si="13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20"/>
      <c r="E66" s="20"/>
      <c r="F66" s="28"/>
      <c r="G66" s="108"/>
      <c r="H66" s="38"/>
      <c r="I66" s="26"/>
      <c r="J66" s="19"/>
      <c r="K66" s="5"/>
      <c r="L66" s="4">
        <f t="shared" si="13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20"/>
      <c r="E67" s="20"/>
      <c r="F67" s="28"/>
      <c r="G67" s="108"/>
      <c r="H67" s="38"/>
      <c r="I67" s="26"/>
      <c r="J67" s="19"/>
      <c r="K67" s="5"/>
      <c r="L67" s="4">
        <f t="shared" si="13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13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3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20"/>
      <c r="E70" s="20"/>
      <c r="F70" s="5"/>
      <c r="G70" s="40"/>
      <c r="H70" s="5"/>
      <c r="I70" s="26"/>
      <c r="J70" s="19"/>
      <c r="K70" s="5"/>
      <c r="L70" s="4">
        <f t="shared" si="13"/>
        <v>0</v>
      </c>
      <c r="M70" s="18"/>
    </row>
    <row r="71" spans="1:13" ht="18" customHeight="1">
      <c r="A71" s="6" t="str">
        <f t="shared" si="1"/>
        <v/>
      </c>
      <c r="B71" s="3"/>
      <c r="C71" s="3"/>
      <c r="D71" s="20"/>
      <c r="E71" s="20"/>
      <c r="F71" s="28"/>
      <c r="G71" s="28"/>
      <c r="H71" s="38"/>
      <c r="I71" s="26"/>
      <c r="J71" s="19"/>
      <c r="K71" s="5"/>
      <c r="L71" s="4">
        <f t="shared" ref="L71" si="14">IF(F71&lt;&gt;"",L70+J71-K71,0)</f>
        <v>0</v>
      </c>
      <c r="M71" s="18"/>
    </row>
    <row r="72" spans="1:13" ht="18" customHeight="1">
      <c r="A72" s="6" t="str">
        <f t="shared" si="1"/>
        <v/>
      </c>
      <c r="B72" s="3"/>
      <c r="C72" s="3"/>
      <c r="D72" s="20"/>
      <c r="E72" s="20"/>
      <c r="F72" s="28"/>
      <c r="G72" s="28"/>
      <c r="H72" s="5"/>
      <c r="I72" s="26"/>
      <c r="J72" s="19"/>
      <c r="K72" s="5"/>
      <c r="L72" s="4"/>
      <c r="M72" s="18"/>
    </row>
    <row r="73" spans="1:13" s="34" customFormat="1" ht="18" customHeight="1">
      <c r="A73" s="6" t="str">
        <f t="shared" si="1"/>
        <v/>
      </c>
      <c r="B73" s="32"/>
      <c r="C73" s="32"/>
      <c r="D73" s="32"/>
      <c r="E73" s="32"/>
      <c r="F73" s="32" t="s">
        <v>29</v>
      </c>
      <c r="G73" s="32"/>
      <c r="H73" s="32"/>
      <c r="I73" s="33" t="s">
        <v>30</v>
      </c>
      <c r="J73" s="32">
        <f>SUM(J13:J71)</f>
        <v>0</v>
      </c>
      <c r="K73" s="32">
        <f>SUM(K13:K71)</f>
        <v>0</v>
      </c>
      <c r="L73" s="33" t="s">
        <v>30</v>
      </c>
      <c r="M73" s="33" t="s">
        <v>30</v>
      </c>
    </row>
    <row r="74" spans="1:13" s="34" customFormat="1" ht="18" customHeight="1">
      <c r="A74" s="6" t="str">
        <f t="shared" si="1"/>
        <v/>
      </c>
      <c r="B74" s="35"/>
      <c r="C74" s="35"/>
      <c r="D74" s="35"/>
      <c r="E74" s="35"/>
      <c r="F74" s="35" t="s">
        <v>31</v>
      </c>
      <c r="G74" s="35"/>
      <c r="H74" s="35"/>
      <c r="I74" s="36" t="s">
        <v>30</v>
      </c>
      <c r="J74" s="36" t="s">
        <v>30</v>
      </c>
      <c r="K74" s="36" t="s">
        <v>30</v>
      </c>
      <c r="L74" s="35">
        <f>L12+J73-K73</f>
        <v>830325541</v>
      </c>
      <c r="M74" s="36" t="s">
        <v>30</v>
      </c>
    </row>
    <row r="76" spans="1:13">
      <c r="B76" s="25" t="s">
        <v>34</v>
      </c>
    </row>
    <row r="77" spans="1:13">
      <c r="B77" s="25" t="s">
        <v>112</v>
      </c>
    </row>
    <row r="78" spans="1:13">
      <c r="L78" s="8" t="s">
        <v>113</v>
      </c>
    </row>
    <row r="79" spans="1:13" s="7" customFormat="1" ht="14.25">
      <c r="C79" s="7" t="s">
        <v>33</v>
      </c>
      <c r="F79" s="7" t="s">
        <v>13</v>
      </c>
      <c r="L79" s="7" t="s">
        <v>14</v>
      </c>
    </row>
    <row r="80" spans="1:13" s="2" customFormat="1">
      <c r="C80" s="2" t="s">
        <v>15</v>
      </c>
      <c r="F80" s="2" t="s">
        <v>15</v>
      </c>
      <c r="L80" s="2" t="s">
        <v>16</v>
      </c>
    </row>
    <row r="81" s="2" customFormat="1"/>
  </sheetData>
  <autoFilter ref="A11:M7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79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5.140625" style="6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">
        <v>36</v>
      </c>
      <c r="C2" s="355"/>
      <c r="D2" s="355"/>
      <c r="E2" s="355"/>
      <c r="F2" s="355"/>
      <c r="G2" s="355"/>
      <c r="H2" s="355"/>
      <c r="J2" s="400" t="s">
        <v>49</v>
      </c>
      <c r="K2" s="400"/>
      <c r="L2" s="400"/>
      <c r="M2" s="400"/>
    </row>
    <row r="3" spans="1:13" s="11" customFormat="1" ht="16.5" customHeight="1">
      <c r="B3" s="9"/>
      <c r="C3" s="355"/>
      <c r="D3" s="14"/>
      <c r="E3" s="14"/>
      <c r="F3" s="355"/>
      <c r="G3" s="355"/>
      <c r="H3" s="355"/>
      <c r="J3" s="400"/>
      <c r="K3" s="400"/>
      <c r="L3" s="400"/>
      <c r="M3" s="400"/>
    </row>
    <row r="4" spans="1:13" s="11" customFormat="1" ht="6.75" customHeight="1">
      <c r="B4" s="355"/>
      <c r="C4" s="355"/>
      <c r="D4" s="355"/>
      <c r="E4" s="355"/>
      <c r="F4" s="355"/>
      <c r="G4" s="355"/>
      <c r="H4" s="355"/>
      <c r="J4" s="356"/>
      <c r="K4" s="356"/>
      <c r="L4" s="356"/>
      <c r="M4" s="356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27" customHeight="1">
      <c r="B9" s="403" t="s">
        <v>20</v>
      </c>
      <c r="C9" s="403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3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16.5" customHeight="1">
      <c r="B10" s="404"/>
      <c r="C10" s="404"/>
      <c r="D10" s="357" t="s">
        <v>5</v>
      </c>
      <c r="E10" s="357" t="s">
        <v>6</v>
      </c>
      <c r="F10" s="402"/>
      <c r="G10" s="404"/>
      <c r="H10" s="404"/>
      <c r="I10" s="404"/>
      <c r="J10" s="357" t="s">
        <v>25</v>
      </c>
      <c r="K10" s="357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'10'!L74</f>
        <v>830325541</v>
      </c>
      <c r="M12" s="343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107"/>
      <c r="H13" s="5"/>
      <c r="I13" s="26"/>
      <c r="J13" s="19"/>
      <c r="K13" s="5"/>
      <c r="L13" s="4">
        <f t="shared" ref="L13:L55" si="0">IF(F13&lt;&gt;"",L12+J13-K13,0)</f>
        <v>0</v>
      </c>
      <c r="M13" s="18"/>
    </row>
    <row r="14" spans="1:13" ht="17.25" customHeight="1">
      <c r="A14" s="6" t="str">
        <f t="shared" ref="A14:A68" si="1">D14&amp;E14</f>
        <v/>
      </c>
      <c r="B14" s="3"/>
      <c r="C14" s="3"/>
      <c r="D14" s="20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7.25" customHeight="1">
      <c r="A15" s="6" t="str">
        <f t="shared" si="1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5"/>
      <c r="G16" s="107"/>
      <c r="H16" s="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20"/>
      <c r="E17" s="20"/>
      <c r="F17" s="5"/>
      <c r="G17" s="107"/>
      <c r="H17" s="5"/>
      <c r="I17" s="26"/>
      <c r="J17" s="19"/>
      <c r="K17" s="5"/>
      <c r="L17" s="4">
        <f t="shared" ref="L17" si="3">IF(F17&lt;&gt;"",L16+J17-K17,0)</f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45"/>
      <c r="G20" s="358"/>
      <c r="H20" s="5"/>
      <c r="I20" s="26"/>
      <c r="J20" s="19"/>
      <c r="K20" s="5"/>
      <c r="L20" s="4">
        <f t="shared" si="0"/>
        <v>0</v>
      </c>
      <c r="M20" s="18"/>
    </row>
    <row r="21" spans="1:13" ht="17.25" customHeight="1">
      <c r="A21" s="6" t="str">
        <f t="shared" si="1"/>
        <v/>
      </c>
      <c r="B21" s="3"/>
      <c r="C21" s="3"/>
      <c r="D21" s="20"/>
      <c r="E21" s="20"/>
      <c r="F21" s="45"/>
      <c r="G21" s="358"/>
      <c r="H21" s="5"/>
      <c r="I21" s="26"/>
      <c r="J21" s="19"/>
      <c r="K21" s="5"/>
      <c r="L21" s="4">
        <f t="shared" si="0"/>
        <v>0</v>
      </c>
      <c r="M21" s="18"/>
    </row>
    <row r="22" spans="1:13" ht="17.25" customHeight="1">
      <c r="A22" s="6" t="str">
        <f t="shared" si="1"/>
        <v/>
      </c>
      <c r="B22" s="3"/>
      <c r="C22" s="3"/>
      <c r="D22" s="20"/>
      <c r="E22" s="20"/>
      <c r="F22" s="28"/>
      <c r="G22" s="28"/>
      <c r="H22" s="38"/>
      <c r="I22" s="26"/>
      <c r="J22" s="19"/>
      <c r="K22" s="5"/>
      <c r="L22" s="4">
        <f t="shared" si="0"/>
        <v>0</v>
      </c>
      <c r="M22" s="1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ref="L23:L24" si="4">IF(F23&lt;&gt;"",L22+J23-K23,0)</f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20"/>
      <c r="E24" s="20"/>
      <c r="F24" s="5"/>
      <c r="G24" s="107"/>
      <c r="H24" s="5"/>
      <c r="I24" s="26"/>
      <c r="J24" s="19"/>
      <c r="K24" s="5"/>
      <c r="L24" s="4">
        <f t="shared" si="4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20"/>
      <c r="E31" s="20"/>
      <c r="F31" s="5"/>
      <c r="G31" s="107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0"/>
        <v>0</v>
      </c>
      <c r="M33" s="18"/>
    </row>
    <row r="34" spans="1:13" ht="17.2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ref="L34:L37" si="5">IF(F34&lt;&gt;"",L33+J34-K34,0)</f>
        <v>0</v>
      </c>
      <c r="M34" s="18"/>
    </row>
    <row r="35" spans="1:13" ht="17.25" customHeight="1">
      <c r="A35" s="6" t="str">
        <f t="shared" si="1"/>
        <v/>
      </c>
      <c r="B35" s="3"/>
      <c r="C35" s="3"/>
      <c r="D35" s="20"/>
      <c r="E35" s="20"/>
      <c r="F35" s="5"/>
      <c r="G35" s="107"/>
      <c r="H35" s="5"/>
      <c r="I35" s="26"/>
      <c r="J35" s="19"/>
      <c r="K35" s="5"/>
      <c r="L35" s="4">
        <f t="shared" si="5"/>
        <v>0</v>
      </c>
      <c r="M35" s="1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5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5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20"/>
      <c r="E38" s="20"/>
      <c r="F38" s="5"/>
      <c r="G38" s="108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4"/>
      <c r="E39" s="20"/>
      <c r="F39" s="5"/>
      <c r="G39" s="108"/>
      <c r="H39" s="5"/>
      <c r="I39" s="26"/>
      <c r="J39" s="19"/>
      <c r="K39" s="5"/>
      <c r="L39" s="4">
        <f t="shared" si="0"/>
        <v>0</v>
      </c>
      <c r="M39" s="18"/>
    </row>
    <row r="40" spans="1:13" ht="17.25" customHeight="1">
      <c r="A40" s="6" t="str">
        <f t="shared" si="1"/>
        <v/>
      </c>
      <c r="B40" s="3"/>
      <c r="C40" s="3"/>
      <c r="D40" s="20"/>
      <c r="E40" s="20"/>
      <c r="F40" s="5"/>
      <c r="G40" s="5"/>
      <c r="H40" s="5"/>
      <c r="I40" s="26"/>
      <c r="J40" s="19"/>
      <c r="K40" s="5"/>
      <c r="L40" s="4">
        <f t="shared" ref="L40" si="6">IF(F40&lt;&gt;"",L39+J40-K40,0)</f>
        <v>0</v>
      </c>
      <c r="M40" s="1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107"/>
      <c r="H41" s="5"/>
      <c r="I41" s="26"/>
      <c r="J41" s="19"/>
      <c r="K41" s="5"/>
      <c r="L41" s="4">
        <f t="shared" ref="L41" si="7">IF(F41&lt;&gt;"",L40+J41-K41,0)</f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20"/>
      <c r="E42" s="20"/>
      <c r="F42" s="5"/>
      <c r="G42" s="107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20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20"/>
      <c r="E44" s="20"/>
      <c r="F44" s="5"/>
      <c r="G44" s="108"/>
      <c r="H44" s="5"/>
      <c r="I44" s="26"/>
      <c r="J44" s="19"/>
      <c r="K44" s="5"/>
      <c r="L44" s="4">
        <f t="shared" ref="L44:L48" si="8">IF(F44&lt;&gt;"",L43+J44-K44,0)</f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20"/>
      <c r="E45" s="20"/>
      <c r="F45" s="5"/>
      <c r="G45" s="108"/>
      <c r="H45" s="5"/>
      <c r="I45" s="26"/>
      <c r="J45" s="19"/>
      <c r="K45" s="5"/>
      <c r="L45" s="4">
        <f t="shared" si="8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20"/>
      <c r="E46" s="20"/>
      <c r="F46" s="5"/>
      <c r="G46" s="108"/>
      <c r="H46" s="5"/>
      <c r="I46" s="26"/>
      <c r="J46" s="19"/>
      <c r="K46" s="5"/>
      <c r="L46" s="4">
        <f t="shared" si="8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20"/>
      <c r="E47" s="20"/>
      <c r="F47" s="5"/>
      <c r="G47" s="108"/>
      <c r="H47" s="5"/>
      <c r="I47" s="26"/>
      <c r="J47" s="19"/>
      <c r="K47" s="5"/>
      <c r="L47" s="4">
        <f t="shared" si="8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20"/>
      <c r="E48" s="20"/>
      <c r="F48" s="5"/>
      <c r="G48" s="108"/>
      <c r="H48" s="5"/>
      <c r="I48" s="26"/>
      <c r="J48" s="19"/>
      <c r="K48" s="5"/>
      <c r="L48" s="4">
        <f t="shared" si="8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20"/>
      <c r="E51" s="20"/>
      <c r="F51" s="5"/>
      <c r="G51" s="108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20"/>
      <c r="E52" s="20"/>
      <c r="F52" s="5"/>
      <c r="G52" s="108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20"/>
      <c r="E53" s="20"/>
      <c r="F53" s="5"/>
      <c r="G53" s="108"/>
      <c r="H53" s="5"/>
      <c r="I53" s="26"/>
      <c r="J53" s="19"/>
      <c r="K53" s="5"/>
      <c r="L53" s="4">
        <f t="shared" si="0"/>
        <v>0</v>
      </c>
      <c r="M53" s="18"/>
    </row>
    <row r="54" spans="1:13" ht="17.2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0"/>
        <v>0</v>
      </c>
      <c r="M54" s="18"/>
    </row>
    <row r="55" spans="1:13" ht="17.2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0"/>
        <v>0</v>
      </c>
      <c r="M55" s="18"/>
    </row>
    <row r="56" spans="1:13" ht="17.25" customHeight="1">
      <c r="A56" s="6" t="str">
        <f t="shared" si="1"/>
        <v/>
      </c>
      <c r="B56" s="3"/>
      <c r="C56" s="3"/>
      <c r="D56" s="20"/>
      <c r="E56" s="20"/>
      <c r="F56" s="5"/>
      <c r="G56" s="108"/>
      <c r="H56" s="5"/>
      <c r="I56" s="26"/>
      <c r="J56" s="19"/>
      <c r="K56" s="5"/>
      <c r="L56" s="4">
        <f t="shared" ref="L56:L57" si="9">IF(F56&lt;&gt;"",L55+J56-K56,0)</f>
        <v>0</v>
      </c>
      <c r="M56" s="18"/>
    </row>
    <row r="57" spans="1:13" ht="17.25" customHeight="1">
      <c r="A57" s="6" t="str">
        <f t="shared" si="1"/>
        <v/>
      </c>
      <c r="B57" s="3"/>
      <c r="C57" s="3"/>
      <c r="D57" s="20"/>
      <c r="E57" s="20"/>
      <c r="F57" s="5"/>
      <c r="G57" s="108"/>
      <c r="H57" s="5"/>
      <c r="I57" s="26"/>
      <c r="J57" s="19"/>
      <c r="K57" s="5"/>
      <c r="L57" s="4">
        <f t="shared" si="9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20"/>
      <c r="E58" s="20"/>
      <c r="F58" s="5"/>
      <c r="G58" s="108"/>
      <c r="H58" s="5"/>
      <c r="I58" s="26"/>
      <c r="J58" s="19"/>
      <c r="K58" s="5"/>
      <c r="L58" s="4">
        <f t="shared" ref="L58:L59" si="10">IF(F58&lt;&gt;"",L57+J58-K58,0)</f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108"/>
      <c r="H59" s="5"/>
      <c r="I59" s="26"/>
      <c r="J59" s="19"/>
      <c r="K59" s="5"/>
      <c r="L59" s="4">
        <f t="shared" si="1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108"/>
      <c r="H60" s="5"/>
      <c r="I60" s="26"/>
      <c r="J60" s="19"/>
      <c r="K60" s="5"/>
      <c r="L60" s="4">
        <f t="shared" ref="L60:L62" si="11">IF(F60&lt;&gt;"",L59+J60-K60,0)</f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108"/>
      <c r="H61" s="5"/>
      <c r="I61" s="26"/>
      <c r="J61" s="19"/>
      <c r="K61" s="5"/>
      <c r="L61" s="4">
        <f t="shared" si="11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108"/>
      <c r="H62" s="5"/>
      <c r="I62" s="26"/>
      <c r="J62" s="19"/>
      <c r="K62" s="5"/>
      <c r="L62" s="4">
        <f t="shared" si="11"/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20"/>
      <c r="E63" s="20"/>
      <c r="F63" s="5"/>
      <c r="G63" s="108"/>
      <c r="H63" s="5"/>
      <c r="I63" s="26"/>
      <c r="J63" s="19"/>
      <c r="K63" s="5"/>
      <c r="L63" s="4">
        <f t="shared" ref="L63:L65" si="12">IF(F63&lt;&gt;"",L62+J63-K63,0)</f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20"/>
      <c r="E64" s="20"/>
      <c r="F64" s="5"/>
      <c r="G64" s="108"/>
      <c r="H64" s="5"/>
      <c r="I64" s="26"/>
      <c r="J64" s="19"/>
      <c r="K64" s="5"/>
      <c r="L64" s="4">
        <f t="shared" si="1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386"/>
      <c r="G65" s="45"/>
      <c r="H65" s="5"/>
      <c r="I65" s="26"/>
      <c r="J65" s="19"/>
      <c r="K65" s="5"/>
      <c r="L65" s="4">
        <f t="shared" si="1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/>
      <c r="M66" s="18"/>
    </row>
    <row r="67" spans="1:13" s="34" customFormat="1" ht="17.25" customHeight="1">
      <c r="A67" s="6" t="str">
        <f t="shared" si="1"/>
        <v/>
      </c>
      <c r="B67" s="32"/>
      <c r="C67" s="32"/>
      <c r="D67" s="32"/>
      <c r="E67" s="32"/>
      <c r="F67" s="32" t="s">
        <v>29</v>
      </c>
      <c r="G67" s="32"/>
      <c r="H67" s="32"/>
      <c r="I67" s="33" t="s">
        <v>30</v>
      </c>
      <c r="J67" s="32">
        <f>SUM(J13:J65)</f>
        <v>0</v>
      </c>
      <c r="K67" s="32">
        <f>SUM(K13:K65)</f>
        <v>0</v>
      </c>
      <c r="L67" s="33" t="s">
        <v>30</v>
      </c>
      <c r="M67" s="33" t="s">
        <v>30</v>
      </c>
    </row>
    <row r="68" spans="1:13" s="34" customFormat="1" ht="17.25" customHeight="1">
      <c r="A68" s="6" t="str">
        <f t="shared" si="1"/>
        <v/>
      </c>
      <c r="B68" s="35"/>
      <c r="C68" s="35"/>
      <c r="D68" s="35"/>
      <c r="E68" s="35"/>
      <c r="F68" s="35" t="s">
        <v>31</v>
      </c>
      <c r="G68" s="35"/>
      <c r="H68" s="35"/>
      <c r="I68" s="36" t="s">
        <v>30</v>
      </c>
      <c r="J68" s="36" t="s">
        <v>30</v>
      </c>
      <c r="K68" s="36" t="s">
        <v>30</v>
      </c>
      <c r="L68" s="35">
        <f>L12+J67-K67</f>
        <v>830325541</v>
      </c>
      <c r="M68" s="36" t="s">
        <v>30</v>
      </c>
    </row>
    <row r="70" spans="1:13">
      <c r="B70" s="25" t="s">
        <v>34</v>
      </c>
    </row>
    <row r="71" spans="1:13">
      <c r="B71" s="25" t="s">
        <v>114</v>
      </c>
    </row>
    <row r="72" spans="1:13">
      <c r="L72" s="8" t="s">
        <v>115</v>
      </c>
    </row>
    <row r="73" spans="1:13" s="7" customFormat="1" ht="14.25">
      <c r="C73" s="7" t="s">
        <v>33</v>
      </c>
      <c r="F73" s="7" t="s">
        <v>13</v>
      </c>
      <c r="L73" s="7" t="s">
        <v>14</v>
      </c>
    </row>
    <row r="74" spans="1:13" s="2" customFormat="1">
      <c r="C74" s="2" t="s">
        <v>15</v>
      </c>
      <c r="F74" s="2" t="s">
        <v>15</v>
      </c>
      <c r="L74" s="2" t="s">
        <v>16</v>
      </c>
    </row>
    <row r="78" spans="1:13">
      <c r="K78" s="6">
        <v>1073503277</v>
      </c>
    </row>
    <row r="79" spans="1:13">
      <c r="K79" s="6">
        <f>K67-K78</f>
        <v>-1073503277</v>
      </c>
    </row>
  </sheetData>
  <autoFilter ref="A11:M6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10"/>
  <sheetViews>
    <sheetView topLeftCell="B8" zoomScale="90" workbookViewId="0">
      <pane ySplit="6" topLeftCell="A84" activePane="bottomLeft" state="frozen"/>
      <selection activeCell="B8" sqref="B8"/>
      <selection pane="bottomLeft" activeCell="F96" sqref="F96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">
        <v>36</v>
      </c>
      <c r="C2" s="359"/>
      <c r="D2" s="359"/>
      <c r="E2" s="359"/>
      <c r="F2" s="359"/>
      <c r="G2" s="359"/>
      <c r="H2" s="359"/>
      <c r="J2" s="400" t="s">
        <v>49</v>
      </c>
      <c r="K2" s="400"/>
      <c r="L2" s="400"/>
      <c r="M2" s="400"/>
    </row>
    <row r="3" spans="1:13" s="11" customFormat="1" ht="16.5" customHeight="1">
      <c r="B3" s="9"/>
      <c r="C3" s="359"/>
      <c r="D3" s="14"/>
      <c r="E3" s="14"/>
      <c r="F3" s="359"/>
      <c r="G3" s="359"/>
      <c r="H3" s="359"/>
      <c r="J3" s="400"/>
      <c r="K3" s="400"/>
      <c r="L3" s="400"/>
      <c r="M3" s="400"/>
    </row>
    <row r="4" spans="1:13" s="11" customFormat="1" ht="6.75" customHeight="1">
      <c r="B4" s="359"/>
      <c r="C4" s="359"/>
      <c r="D4" s="359"/>
      <c r="E4" s="359"/>
      <c r="F4" s="359"/>
      <c r="G4" s="359"/>
      <c r="H4" s="359"/>
      <c r="J4" s="360"/>
      <c r="K4" s="360"/>
      <c r="L4" s="360"/>
      <c r="M4" s="360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4.5" customHeight="1">
      <c r="B9" s="403" t="s">
        <v>20</v>
      </c>
      <c r="C9" s="403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3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4"/>
      <c r="C10" s="404"/>
      <c r="D10" s="361" t="s">
        <v>5</v>
      </c>
      <c r="E10" s="361" t="s">
        <v>6</v>
      </c>
      <c r="F10" s="402"/>
      <c r="G10" s="404"/>
      <c r="H10" s="404"/>
      <c r="I10" s="404"/>
      <c r="J10" s="361" t="s">
        <v>25</v>
      </c>
      <c r="K10" s="361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'11'!L68</f>
        <v>830325541</v>
      </c>
      <c r="M12" s="343"/>
    </row>
    <row r="13" spans="1:13" ht="21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19"/>
      <c r="L13" s="4">
        <f t="shared" ref="L13:L63" si="1">IF(F13&lt;&gt;"",L12+J13-K13,0)</f>
        <v>0</v>
      </c>
      <c r="M13" s="18"/>
    </row>
    <row r="14" spans="1:13" ht="21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19"/>
      <c r="L14" s="4">
        <f t="shared" si="1"/>
        <v>0</v>
      </c>
      <c r="M14" s="18"/>
    </row>
    <row r="15" spans="1:13" ht="21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19"/>
      <c r="L15" s="4">
        <f t="shared" si="1"/>
        <v>0</v>
      </c>
      <c r="M15" s="18"/>
    </row>
    <row r="16" spans="1:13" ht="21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19"/>
      <c r="L16" s="4">
        <f t="shared" si="1"/>
        <v>0</v>
      </c>
      <c r="M16" s="18"/>
    </row>
    <row r="17" spans="1:13" ht="21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19"/>
      <c r="L17" s="4">
        <f t="shared" si="1"/>
        <v>0</v>
      </c>
      <c r="M17" s="18"/>
    </row>
    <row r="18" spans="1:13" ht="22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19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19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19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19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19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19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19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19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19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19"/>
      <c r="L28" s="4">
        <f t="shared" ref="L28:L31" si="2">IF(F28&lt;&gt;"",L27+J28-K28,0)</f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19"/>
      <c r="L29" s="4">
        <f t="shared" si="2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19"/>
      <c r="L30" s="4">
        <f t="shared" si="2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19"/>
      <c r="L31" s="4">
        <f t="shared" si="2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19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19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19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19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19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19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19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19"/>
      <c r="L39" s="4">
        <f t="shared" ref="L39:L45" si="3">IF(F39&lt;&gt;"",L38+J39-K39,0)</f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19"/>
      <c r="L40" s="4">
        <f t="shared" si="3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19"/>
      <c r="L41" s="4">
        <f t="shared" si="3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19"/>
      <c r="L42" s="4">
        <f t="shared" si="3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19"/>
      <c r="L43" s="4">
        <f t="shared" si="3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19"/>
      <c r="L44" s="4">
        <f t="shared" si="3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19"/>
      <c r="L45" s="4">
        <f t="shared" si="3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19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19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19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19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19"/>
      <c r="L50" s="4">
        <f t="shared" ref="L50:L52" si="4">IF(F50&lt;&gt;"",L49+J50-K50,0)</f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19"/>
      <c r="L51" s="4">
        <f t="shared" si="4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19"/>
      <c r="L52" s="4">
        <f t="shared" si="4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19"/>
      <c r="L53" s="4">
        <f t="shared" ref="L53:L58" si="5">IF(F53&lt;&gt;"",L52+J53-K53,0)</f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19"/>
      <c r="L54" s="4">
        <f t="shared" si="5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19"/>
      <c r="L55" s="4">
        <f t="shared" si="5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19"/>
      <c r="L56" s="4">
        <f t="shared" si="5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19"/>
      <c r="L57" s="4">
        <f t="shared" si="5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19"/>
      <c r="L58" s="4">
        <f t="shared" si="5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19"/>
      <c r="L59" s="4">
        <f t="shared" ref="L59" si="6">IF(F59&lt;&gt;"",L58+J59-K59,0)</f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19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19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19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28"/>
      <c r="G63" s="108"/>
      <c r="H63" s="5"/>
      <c r="I63" s="26"/>
      <c r="J63" s="19"/>
      <c r="K63" s="19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28"/>
      <c r="G64" s="108"/>
      <c r="H64" s="5"/>
      <c r="I64" s="26"/>
      <c r="J64" s="19"/>
      <c r="K64" s="19"/>
      <c r="L64" s="4">
        <f t="shared" ref="L64:L101" si="7">IF(F64&lt;&gt;"",L63+J64-K64,0)</f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28"/>
      <c r="G65" s="108"/>
      <c r="H65" s="5"/>
      <c r="I65" s="26"/>
      <c r="J65" s="19"/>
      <c r="K65" s="19"/>
      <c r="L65" s="4">
        <f t="shared" ref="L65:L66" si="8">IF(F65&lt;&gt;"",L64+J65-K65,0)</f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28"/>
      <c r="G66" s="108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28"/>
      <c r="G67" s="108"/>
      <c r="H67" s="5"/>
      <c r="I67" s="26"/>
      <c r="J67" s="19"/>
      <c r="K67" s="19"/>
      <c r="L67" s="4">
        <f t="shared" ref="L67:L68" si="9">IF(F67&lt;&gt;"",L66+J67-K67,0)</f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28"/>
      <c r="G68" s="108"/>
      <c r="H68" s="5"/>
      <c r="I68" s="26"/>
      <c r="J68" s="19"/>
      <c r="K68" s="19"/>
      <c r="L68" s="4">
        <f t="shared" si="9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8"/>
      <c r="H69" s="5"/>
      <c r="I69" s="26"/>
      <c r="J69" s="19"/>
      <c r="K69" s="19"/>
      <c r="L69" s="4">
        <f t="shared" ref="L69:L72" si="10">IF(F69&lt;&gt;"",L68+J69-K69,0)</f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28"/>
      <c r="G70" s="108"/>
      <c r="H70" s="5"/>
      <c r="I70" s="26"/>
      <c r="J70" s="19"/>
      <c r="K70" s="19"/>
      <c r="L70" s="4">
        <f t="shared" si="10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28"/>
      <c r="G71" s="108"/>
      <c r="H71" s="5"/>
      <c r="I71" s="26"/>
      <c r="J71" s="19"/>
      <c r="K71" s="19"/>
      <c r="L71" s="4">
        <f t="shared" si="10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8"/>
      <c r="H72" s="5"/>
      <c r="I72" s="26"/>
      <c r="J72" s="19"/>
      <c r="K72" s="19"/>
      <c r="L72" s="4">
        <f t="shared" si="10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28"/>
      <c r="G73" s="108"/>
      <c r="H73" s="5"/>
      <c r="I73" s="26"/>
      <c r="J73" s="19"/>
      <c r="K73" s="19"/>
      <c r="L73" s="4">
        <f t="shared" ref="L73:L74" si="11">IF(F73&lt;&gt;"",L72+J73-K73,0)</f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28"/>
      <c r="G74" s="108"/>
      <c r="H74" s="5"/>
      <c r="I74" s="26"/>
      <c r="J74" s="19"/>
      <c r="K74" s="19"/>
      <c r="L74" s="4">
        <f t="shared" si="1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8"/>
      <c r="H75" s="5"/>
      <c r="I75" s="26"/>
      <c r="J75" s="19"/>
      <c r="K75" s="19"/>
      <c r="L75" s="4">
        <f t="shared" ref="L75:L78" si="12">IF(F75&lt;&gt;"",L74+J75-K75,0)</f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5"/>
      <c r="I76" s="26"/>
      <c r="J76" s="19"/>
      <c r="K76" s="19"/>
      <c r="L76" s="4">
        <f t="shared" si="12"/>
        <v>0</v>
      </c>
      <c r="M76" s="18"/>
    </row>
    <row r="77" spans="1:13" ht="18.75" customHeight="1">
      <c r="A77" s="6" t="str">
        <f t="shared" ref="A77:A104" si="13">D77&amp;E77</f>
        <v/>
      </c>
      <c r="B77" s="3"/>
      <c r="C77" s="3"/>
      <c r="D77" s="4"/>
      <c r="E77" s="20"/>
      <c r="F77" s="28"/>
      <c r="G77" s="108"/>
      <c r="H77" s="5"/>
      <c r="I77" s="26"/>
      <c r="J77" s="19"/>
      <c r="K77" s="19"/>
      <c r="L77" s="4">
        <f t="shared" si="12"/>
        <v>0</v>
      </c>
      <c r="M77" s="18"/>
    </row>
    <row r="78" spans="1:13" ht="18.75" customHeight="1">
      <c r="A78" s="6" t="str">
        <f t="shared" si="13"/>
        <v/>
      </c>
      <c r="B78" s="3"/>
      <c r="C78" s="3"/>
      <c r="D78" s="4"/>
      <c r="E78" s="20"/>
      <c r="F78" s="28"/>
      <c r="G78" s="108"/>
      <c r="H78" s="5"/>
      <c r="I78" s="26"/>
      <c r="J78" s="19"/>
      <c r="K78" s="19"/>
      <c r="L78" s="4">
        <f t="shared" si="12"/>
        <v>0</v>
      </c>
      <c r="M78" s="18"/>
    </row>
    <row r="79" spans="1:13" ht="18.75" customHeight="1">
      <c r="A79" s="6" t="str">
        <f t="shared" si="13"/>
        <v/>
      </c>
      <c r="B79" s="3"/>
      <c r="C79" s="3"/>
      <c r="D79" s="4"/>
      <c r="E79" s="20"/>
      <c r="F79" s="28"/>
      <c r="G79" s="108"/>
      <c r="H79" s="5"/>
      <c r="I79" s="26"/>
      <c r="J79" s="19"/>
      <c r="K79" s="19"/>
      <c r="L79" s="4">
        <f t="shared" ref="L79" si="14">IF(F79&lt;&gt;"",L78+J79-K79,0)</f>
        <v>0</v>
      </c>
      <c r="M79" s="18"/>
    </row>
    <row r="80" spans="1:13" ht="18.75" customHeight="1">
      <c r="A80" s="6" t="str">
        <f t="shared" si="13"/>
        <v/>
      </c>
      <c r="B80" s="3"/>
      <c r="C80" s="3"/>
      <c r="D80" s="4"/>
      <c r="E80" s="20"/>
      <c r="F80" s="5"/>
      <c r="G80" s="108"/>
      <c r="H80" s="5"/>
      <c r="I80" s="26"/>
      <c r="J80" s="19"/>
      <c r="K80" s="19"/>
      <c r="L80" s="4">
        <f t="shared" ref="L80" si="15">IF(F80&lt;&gt;"",L79+J80-K80,0)</f>
        <v>0</v>
      </c>
      <c r="M80" s="18"/>
    </row>
    <row r="81" spans="1:13" ht="18.75" customHeight="1">
      <c r="A81" s="6" t="str">
        <f t="shared" si="13"/>
        <v/>
      </c>
      <c r="B81" s="3"/>
      <c r="C81" s="3"/>
      <c r="D81" s="4"/>
      <c r="E81" s="20"/>
      <c r="F81" s="5"/>
      <c r="G81" s="108"/>
      <c r="H81" s="5"/>
      <c r="I81" s="26"/>
      <c r="J81" s="19"/>
      <c r="K81" s="19"/>
      <c r="L81" s="4">
        <f t="shared" ref="L81:L84" si="16">IF(F81&lt;&gt;"",L80+J81-K81,0)</f>
        <v>0</v>
      </c>
      <c r="M81" s="18"/>
    </row>
    <row r="82" spans="1:13" ht="18.75" customHeight="1">
      <c r="A82" s="6" t="str">
        <f t="shared" si="13"/>
        <v/>
      </c>
      <c r="B82" s="3"/>
      <c r="C82" s="3"/>
      <c r="D82" s="4"/>
      <c r="E82" s="20"/>
      <c r="F82" s="5"/>
      <c r="G82" s="108"/>
      <c r="H82" s="5"/>
      <c r="I82" s="26"/>
      <c r="J82" s="19"/>
      <c r="K82" s="19"/>
      <c r="L82" s="4">
        <f t="shared" si="16"/>
        <v>0</v>
      </c>
      <c r="M82" s="18"/>
    </row>
    <row r="83" spans="1:13" ht="18.75" customHeight="1">
      <c r="A83" s="6" t="str">
        <f t="shared" si="13"/>
        <v/>
      </c>
      <c r="B83" s="3"/>
      <c r="C83" s="3"/>
      <c r="D83" s="4"/>
      <c r="E83" s="20"/>
      <c r="F83" s="28"/>
      <c r="G83" s="108"/>
      <c r="H83" s="5"/>
      <c r="I83" s="26"/>
      <c r="J83" s="19"/>
      <c r="K83" s="19"/>
      <c r="L83" s="4">
        <f t="shared" si="16"/>
        <v>0</v>
      </c>
      <c r="M83" s="18"/>
    </row>
    <row r="84" spans="1:13" ht="18.75" customHeight="1">
      <c r="A84" s="6" t="str">
        <f t="shared" si="13"/>
        <v/>
      </c>
      <c r="B84" s="3"/>
      <c r="C84" s="3"/>
      <c r="D84" s="4"/>
      <c r="E84" s="20"/>
      <c r="F84" s="28"/>
      <c r="G84" s="108"/>
      <c r="H84" s="5"/>
      <c r="I84" s="26"/>
      <c r="J84" s="19"/>
      <c r="K84" s="19"/>
      <c r="L84" s="4">
        <f t="shared" si="16"/>
        <v>0</v>
      </c>
      <c r="M84" s="18"/>
    </row>
    <row r="85" spans="1:13" ht="18.75" customHeight="1">
      <c r="A85" s="6" t="str">
        <f t="shared" si="13"/>
        <v/>
      </c>
      <c r="B85" s="3"/>
      <c r="C85" s="3"/>
      <c r="D85" s="4"/>
      <c r="E85" s="20"/>
      <c r="F85" s="28"/>
      <c r="G85" s="108"/>
      <c r="H85" s="5"/>
      <c r="I85" s="26"/>
      <c r="J85" s="19"/>
      <c r="K85" s="19"/>
      <c r="L85" s="4">
        <f t="shared" ref="L85:L98" si="17">IF(F85&lt;&gt;"",L84+J85-K85,0)</f>
        <v>0</v>
      </c>
      <c r="M85" s="18"/>
    </row>
    <row r="86" spans="1:13" ht="18.75" customHeight="1">
      <c r="A86" s="6" t="str">
        <f t="shared" si="13"/>
        <v/>
      </c>
      <c r="B86" s="3"/>
      <c r="C86" s="3"/>
      <c r="D86" s="4"/>
      <c r="E86" s="20"/>
      <c r="F86" s="28"/>
      <c r="G86" s="108"/>
      <c r="H86" s="5"/>
      <c r="I86" s="26"/>
      <c r="J86" s="19"/>
      <c r="K86" s="19"/>
      <c r="L86" s="4">
        <f t="shared" si="17"/>
        <v>0</v>
      </c>
      <c r="M86" s="18"/>
    </row>
    <row r="87" spans="1:13" ht="18.75" customHeight="1">
      <c r="A87" s="6" t="str">
        <f t="shared" si="13"/>
        <v/>
      </c>
      <c r="B87" s="3"/>
      <c r="C87" s="3"/>
      <c r="D87" s="4"/>
      <c r="E87" s="20"/>
      <c r="F87" s="5"/>
      <c r="G87" s="107"/>
      <c r="H87" s="5"/>
      <c r="I87" s="26"/>
      <c r="J87" s="19"/>
      <c r="K87" s="19"/>
      <c r="L87" s="4">
        <f t="shared" si="17"/>
        <v>0</v>
      </c>
      <c r="M87" s="18"/>
    </row>
    <row r="88" spans="1:13" ht="18.75" customHeight="1">
      <c r="A88" s="6" t="str">
        <f t="shared" si="13"/>
        <v/>
      </c>
      <c r="B88" s="3"/>
      <c r="C88" s="3"/>
      <c r="D88" s="4"/>
      <c r="E88" s="20"/>
      <c r="F88" s="5"/>
      <c r="G88" s="107"/>
      <c r="H88" s="5"/>
      <c r="I88" s="26"/>
      <c r="J88" s="19"/>
      <c r="K88" s="19"/>
      <c r="L88" s="4">
        <f t="shared" si="17"/>
        <v>0</v>
      </c>
      <c r="M88" s="18"/>
    </row>
    <row r="89" spans="1:13" ht="18.75" customHeight="1">
      <c r="A89" s="6" t="str">
        <f t="shared" si="13"/>
        <v/>
      </c>
      <c r="B89" s="3"/>
      <c r="C89" s="3"/>
      <c r="D89" s="4"/>
      <c r="E89" s="20"/>
      <c r="F89" s="5"/>
      <c r="G89" s="107"/>
      <c r="H89" s="5"/>
      <c r="I89" s="26"/>
      <c r="J89" s="19"/>
      <c r="K89" s="19"/>
      <c r="L89" s="4">
        <f t="shared" si="17"/>
        <v>0</v>
      </c>
      <c r="M89" s="18"/>
    </row>
    <row r="90" spans="1:13" ht="18.75" customHeight="1">
      <c r="A90" s="6" t="str">
        <f t="shared" si="13"/>
        <v/>
      </c>
      <c r="B90" s="3"/>
      <c r="C90" s="3"/>
      <c r="D90" s="4"/>
      <c r="E90" s="20"/>
      <c r="F90" s="28"/>
      <c r="G90" s="107"/>
      <c r="H90" s="5"/>
      <c r="I90" s="26"/>
      <c r="J90" s="19"/>
      <c r="K90" s="19"/>
      <c r="L90" s="4">
        <f t="shared" si="17"/>
        <v>0</v>
      </c>
      <c r="M90" s="18"/>
    </row>
    <row r="91" spans="1:13" ht="18.75" customHeight="1">
      <c r="A91" s="6" t="str">
        <f t="shared" si="13"/>
        <v/>
      </c>
      <c r="B91" s="3"/>
      <c r="C91" s="3"/>
      <c r="D91" s="4"/>
      <c r="E91" s="20"/>
      <c r="F91" s="28"/>
      <c r="G91" s="107"/>
      <c r="H91" s="5"/>
      <c r="I91" s="26"/>
      <c r="J91" s="19"/>
      <c r="K91" s="19"/>
      <c r="L91" s="4">
        <f t="shared" si="17"/>
        <v>0</v>
      </c>
      <c r="M91" s="18"/>
    </row>
    <row r="92" spans="1:13" ht="18.75" customHeight="1">
      <c r="A92" s="6" t="str">
        <f t="shared" si="13"/>
        <v/>
      </c>
      <c r="B92" s="3"/>
      <c r="C92" s="3"/>
      <c r="D92" s="4"/>
      <c r="E92" s="20"/>
      <c r="F92" s="28"/>
      <c r="G92" s="107"/>
      <c r="H92" s="5"/>
      <c r="I92" s="26"/>
      <c r="J92" s="19"/>
      <c r="K92" s="19"/>
      <c r="L92" s="4">
        <f t="shared" si="17"/>
        <v>0</v>
      </c>
      <c r="M92" s="18"/>
    </row>
    <row r="93" spans="1:13" ht="18.75" customHeight="1">
      <c r="A93" s="6" t="str">
        <f t="shared" si="13"/>
        <v/>
      </c>
      <c r="B93" s="3"/>
      <c r="C93" s="3"/>
      <c r="D93" s="4"/>
      <c r="E93" s="20"/>
      <c r="F93" s="28"/>
      <c r="G93" s="107"/>
      <c r="H93" s="5"/>
      <c r="I93" s="26"/>
      <c r="J93" s="19"/>
      <c r="K93" s="19"/>
      <c r="L93" s="4">
        <f t="shared" si="17"/>
        <v>0</v>
      </c>
      <c r="M93" s="18"/>
    </row>
    <row r="94" spans="1:13" ht="18.75" customHeight="1">
      <c r="A94" s="6" t="str">
        <f t="shared" si="13"/>
        <v/>
      </c>
      <c r="B94" s="3"/>
      <c r="C94" s="3"/>
      <c r="D94" s="4"/>
      <c r="E94" s="20"/>
      <c r="F94" s="28"/>
      <c r="G94" s="107"/>
      <c r="H94" s="5"/>
      <c r="I94" s="26"/>
      <c r="J94" s="19"/>
      <c r="K94" s="19"/>
      <c r="L94" s="4">
        <f t="shared" si="17"/>
        <v>0</v>
      </c>
      <c r="M94" s="18"/>
    </row>
    <row r="95" spans="1:13" ht="18.75" customHeight="1">
      <c r="A95" s="6" t="str">
        <f t="shared" si="13"/>
        <v/>
      </c>
      <c r="B95" s="3"/>
      <c r="C95" s="3"/>
      <c r="D95" s="4"/>
      <c r="E95" s="20"/>
      <c r="F95" s="5"/>
      <c r="G95" s="107"/>
      <c r="H95" s="5"/>
      <c r="I95" s="26"/>
      <c r="J95" s="19"/>
      <c r="K95" s="19"/>
      <c r="L95" s="4">
        <f t="shared" si="17"/>
        <v>0</v>
      </c>
      <c r="M95" s="18"/>
    </row>
    <row r="96" spans="1:13" ht="18.75" customHeight="1">
      <c r="A96" s="6" t="str">
        <f t="shared" si="13"/>
        <v/>
      </c>
      <c r="B96" s="3"/>
      <c r="C96" s="3"/>
      <c r="D96" s="4"/>
      <c r="E96" s="20"/>
      <c r="F96" s="5"/>
      <c r="G96" s="107"/>
      <c r="H96" s="5"/>
      <c r="I96" s="26"/>
      <c r="J96" s="19"/>
      <c r="K96" s="19"/>
      <c r="L96" s="4">
        <f t="shared" si="17"/>
        <v>0</v>
      </c>
      <c r="M96" s="18"/>
    </row>
    <row r="97" spans="1:13" ht="18.75" customHeight="1">
      <c r="A97" s="6" t="str">
        <f t="shared" si="13"/>
        <v/>
      </c>
      <c r="B97" s="3"/>
      <c r="C97" s="3"/>
      <c r="D97" s="4"/>
      <c r="E97" s="20"/>
      <c r="F97" s="5"/>
      <c r="G97" s="107"/>
      <c r="H97" s="5"/>
      <c r="I97" s="26"/>
      <c r="J97" s="19"/>
      <c r="K97" s="19"/>
      <c r="L97" s="4">
        <f t="shared" si="17"/>
        <v>0</v>
      </c>
      <c r="M97" s="18"/>
    </row>
    <row r="98" spans="1:13" ht="18.75" customHeight="1">
      <c r="A98" s="6" t="str">
        <f t="shared" si="13"/>
        <v/>
      </c>
      <c r="B98" s="3"/>
      <c r="C98" s="3"/>
      <c r="D98" s="4"/>
      <c r="E98" s="20"/>
      <c r="F98" s="5"/>
      <c r="G98" s="107"/>
      <c r="H98" s="5"/>
      <c r="I98" s="26"/>
      <c r="J98" s="19"/>
      <c r="K98" s="19"/>
      <c r="L98" s="4">
        <f t="shared" si="17"/>
        <v>0</v>
      </c>
      <c r="M98" s="18"/>
    </row>
    <row r="99" spans="1:13" ht="18.75" customHeight="1">
      <c r="A99" s="6" t="str">
        <f t="shared" si="13"/>
        <v/>
      </c>
      <c r="B99" s="3"/>
      <c r="C99" s="3"/>
      <c r="D99" s="4"/>
      <c r="E99" s="20"/>
      <c r="F99" s="5"/>
      <c r="G99" s="107"/>
      <c r="H99" s="5"/>
      <c r="I99" s="26"/>
      <c r="J99" s="19"/>
      <c r="K99" s="19"/>
      <c r="L99" s="4">
        <f t="shared" ref="L99" si="18">IF(F99&lt;&gt;"",L98+J99-K99,0)</f>
        <v>0</v>
      </c>
      <c r="M99" s="18"/>
    </row>
    <row r="100" spans="1:13" ht="18.75" customHeight="1">
      <c r="A100" s="6" t="str">
        <f t="shared" si="13"/>
        <v/>
      </c>
      <c r="B100" s="3"/>
      <c r="C100" s="3"/>
      <c r="D100" s="4"/>
      <c r="E100" s="20"/>
      <c r="F100" s="5"/>
      <c r="G100" s="107"/>
      <c r="H100" s="5"/>
      <c r="I100" s="26"/>
      <c r="J100" s="19"/>
      <c r="K100" s="19"/>
      <c r="L100" s="4">
        <f t="shared" si="7"/>
        <v>0</v>
      </c>
      <c r="M100" s="18"/>
    </row>
    <row r="101" spans="1:13" ht="18.75" customHeight="1">
      <c r="A101" s="6" t="str">
        <f t="shared" si="13"/>
        <v/>
      </c>
      <c r="B101" s="3"/>
      <c r="C101" s="3"/>
      <c r="D101" s="4"/>
      <c r="E101" s="20"/>
      <c r="F101" s="5"/>
      <c r="G101" s="5"/>
      <c r="H101" s="5"/>
      <c r="I101" s="26"/>
      <c r="J101" s="19"/>
      <c r="K101" s="19"/>
      <c r="L101" s="4">
        <f t="shared" si="7"/>
        <v>0</v>
      </c>
      <c r="M101" s="18"/>
    </row>
    <row r="102" spans="1:13" ht="18.75" customHeight="1">
      <c r="A102" s="6" t="str">
        <f t="shared" si="13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>IF(F102&lt;&gt;"",#REF!+J102-K102,0)</f>
        <v>0</v>
      </c>
      <c r="M102" s="18"/>
    </row>
    <row r="103" spans="1:13" s="34" customFormat="1" ht="17.25" customHeight="1">
      <c r="A103" s="6" t="str">
        <f t="shared" si="13"/>
        <v/>
      </c>
      <c r="B103" s="32"/>
      <c r="C103" s="32"/>
      <c r="D103" s="32"/>
      <c r="E103" s="32"/>
      <c r="F103" s="32" t="s">
        <v>29</v>
      </c>
      <c r="G103" s="32"/>
      <c r="H103" s="32"/>
      <c r="I103" s="33" t="s">
        <v>30</v>
      </c>
      <c r="J103" s="32">
        <f>SUM(J13:J101)</f>
        <v>0</v>
      </c>
      <c r="K103" s="32">
        <f>SUM(K13:K101)</f>
        <v>0</v>
      </c>
      <c r="L103" s="33" t="s">
        <v>30</v>
      </c>
      <c r="M103" s="33" t="s">
        <v>30</v>
      </c>
    </row>
    <row r="104" spans="1:13" s="34" customFormat="1" ht="17.25" customHeight="1">
      <c r="A104" s="6" t="str">
        <f t="shared" si="13"/>
        <v/>
      </c>
      <c r="B104" s="35"/>
      <c r="C104" s="35"/>
      <c r="D104" s="35"/>
      <c r="E104" s="35"/>
      <c r="F104" s="35" t="s">
        <v>31</v>
      </c>
      <c r="G104" s="35"/>
      <c r="H104" s="35"/>
      <c r="I104" s="36" t="s">
        <v>30</v>
      </c>
      <c r="J104" s="36" t="s">
        <v>30</v>
      </c>
      <c r="K104" s="36" t="s">
        <v>30</v>
      </c>
      <c r="L104" s="35">
        <f>L12+J103-K103</f>
        <v>830325541</v>
      </c>
      <c r="M104" s="36" t="s">
        <v>30</v>
      </c>
    </row>
    <row r="106" spans="1:13">
      <c r="B106" s="25" t="s">
        <v>34</v>
      </c>
    </row>
    <row r="107" spans="1:13">
      <c r="B107" s="25" t="s">
        <v>116</v>
      </c>
    </row>
    <row r="108" spans="1:13">
      <c r="L108" s="8" t="s">
        <v>117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</sheetData>
  <autoFilter ref="A11:M104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697"/>
  <sheetViews>
    <sheetView topLeftCell="A8" workbookViewId="0">
      <pane ySplit="4" topLeftCell="A669" activePane="bottomLeft" state="frozen"/>
      <selection activeCell="E186" sqref="E186"/>
      <selection pane="bottomLeft" activeCell="E699" sqref="E699"/>
    </sheetView>
  </sheetViews>
  <sheetFormatPr defaultRowHeight="15.75"/>
  <cols>
    <col min="1" max="1" width="4.85546875" style="153" customWidth="1"/>
    <col min="2" max="2" width="9" style="154" customWidth="1"/>
    <col min="3" max="3" width="5.42578125" style="155" customWidth="1"/>
    <col min="4" max="4" width="9.5703125" style="154" customWidth="1"/>
    <col min="5" max="5" width="43.85546875" style="156" customWidth="1"/>
    <col min="6" max="6" width="10.140625" style="156" hidden="1" customWidth="1"/>
    <col min="7" max="7" width="6.5703125" style="153" customWidth="1"/>
    <col min="8" max="10" width="15.28515625" style="153" customWidth="1"/>
    <col min="11" max="11" width="6.42578125" style="153" customWidth="1"/>
    <col min="12" max="12" width="10.7109375" style="153" bestFit="1" customWidth="1"/>
    <col min="13" max="13" width="9.85546875" style="153" bestFit="1" customWidth="1"/>
    <col min="14" max="16384" width="9.140625" style="153"/>
  </cols>
  <sheetData>
    <row r="1" spans="1:14" s="110" customFormat="1" ht="16.5" customHeight="1">
      <c r="B1" s="111" t="s">
        <v>58</v>
      </c>
      <c r="C1" s="112"/>
      <c r="D1" s="113"/>
      <c r="E1" s="114"/>
      <c r="F1" s="114"/>
      <c r="I1" s="417" t="s">
        <v>59</v>
      </c>
      <c r="J1" s="417"/>
      <c r="K1" s="417"/>
      <c r="L1" s="393"/>
      <c r="M1" s="393"/>
    </row>
    <row r="2" spans="1:14" s="110" customFormat="1" ht="16.5" customHeight="1">
      <c r="B2" s="416" t="s">
        <v>60</v>
      </c>
      <c r="C2" s="416"/>
      <c r="D2" s="416"/>
      <c r="E2" s="416"/>
      <c r="F2" s="392"/>
      <c r="I2" s="418" t="s">
        <v>61</v>
      </c>
      <c r="J2" s="418"/>
      <c r="K2" s="418"/>
      <c r="L2" s="394"/>
      <c r="M2" s="394"/>
    </row>
    <row r="3" spans="1:14" s="110" customFormat="1" ht="16.5" customHeight="1">
      <c r="B3" s="416"/>
      <c r="C3" s="416"/>
      <c r="D3" s="416"/>
      <c r="E3" s="416"/>
      <c r="F3" s="392"/>
      <c r="I3" s="418" t="s">
        <v>62</v>
      </c>
      <c r="J3" s="418"/>
      <c r="K3" s="418"/>
    </row>
    <row r="4" spans="1:14" s="110" customFormat="1" ht="19.5" customHeight="1">
      <c r="B4" s="419" t="s">
        <v>63</v>
      </c>
      <c r="C4" s="419"/>
      <c r="D4" s="419"/>
      <c r="E4" s="419"/>
      <c r="F4" s="419"/>
      <c r="G4" s="419"/>
      <c r="H4" s="419"/>
      <c r="I4" s="419"/>
      <c r="J4" s="419"/>
      <c r="K4" s="419"/>
    </row>
    <row r="5" spans="1:14" s="110" customFormat="1" ht="15">
      <c r="B5" s="418" t="s">
        <v>64</v>
      </c>
      <c r="C5" s="418"/>
      <c r="D5" s="418"/>
      <c r="E5" s="418"/>
      <c r="F5" s="418"/>
      <c r="G5" s="418"/>
      <c r="H5" s="418"/>
      <c r="I5" s="418"/>
      <c r="J5" s="418"/>
      <c r="K5" s="418"/>
    </row>
    <row r="6" spans="1:14" s="110" customFormat="1" ht="15">
      <c r="B6" s="418" t="s">
        <v>65</v>
      </c>
      <c r="C6" s="418"/>
      <c r="D6" s="418"/>
      <c r="E6" s="418"/>
      <c r="F6" s="418"/>
      <c r="G6" s="418"/>
      <c r="H6" s="418"/>
      <c r="I6" s="418"/>
      <c r="J6" s="418"/>
      <c r="K6" s="418"/>
    </row>
    <row r="7" spans="1:14" s="110" customFormat="1" ht="5.25" customHeight="1">
      <c r="B7" s="115"/>
      <c r="C7" s="394"/>
      <c r="D7" s="115"/>
      <c r="E7" s="116"/>
      <c r="F7" s="116"/>
      <c r="G7" s="394"/>
      <c r="H7" s="394"/>
      <c r="I7" s="394"/>
      <c r="J7" s="394"/>
      <c r="K7" s="394"/>
    </row>
    <row r="8" spans="1:14" s="124" customFormat="1" ht="17.25" customHeight="1">
      <c r="A8" s="414" t="s">
        <v>54</v>
      </c>
      <c r="B8" s="420" t="s">
        <v>66</v>
      </c>
      <c r="C8" s="412" t="s">
        <v>67</v>
      </c>
      <c r="D8" s="413"/>
      <c r="E8" s="409" t="s">
        <v>3</v>
      </c>
      <c r="F8" s="389"/>
      <c r="G8" s="409" t="s">
        <v>22</v>
      </c>
      <c r="H8" s="411" t="s">
        <v>41</v>
      </c>
      <c r="I8" s="412"/>
      <c r="J8" s="413"/>
      <c r="K8" s="409" t="s">
        <v>4</v>
      </c>
    </row>
    <row r="9" spans="1:14" s="124" customFormat="1" ht="29.25" customHeight="1">
      <c r="A9" s="415"/>
      <c r="B9" s="421"/>
      <c r="C9" s="391" t="s">
        <v>68</v>
      </c>
      <c r="D9" s="125" t="s">
        <v>69</v>
      </c>
      <c r="E9" s="410"/>
      <c r="F9" s="390"/>
      <c r="G9" s="410"/>
      <c r="H9" s="389" t="s">
        <v>70</v>
      </c>
      <c r="I9" s="389" t="s">
        <v>71</v>
      </c>
      <c r="J9" s="389" t="s">
        <v>72</v>
      </c>
      <c r="K9" s="410"/>
    </row>
    <row r="10" spans="1:14" s="129" customFormat="1" ht="12">
      <c r="A10" s="126"/>
      <c r="B10" s="127" t="s">
        <v>7</v>
      </c>
      <c r="C10" s="128" t="s">
        <v>8</v>
      </c>
      <c r="D10" s="127" t="s">
        <v>9</v>
      </c>
      <c r="E10" s="128" t="s">
        <v>10</v>
      </c>
      <c r="F10" s="128"/>
      <c r="G10" s="128" t="s">
        <v>11</v>
      </c>
      <c r="H10" s="128">
        <v>1</v>
      </c>
      <c r="I10" s="128">
        <v>2</v>
      </c>
      <c r="J10" s="128">
        <v>3</v>
      </c>
      <c r="K10" s="128" t="s">
        <v>27</v>
      </c>
    </row>
    <row r="11" spans="1:14" s="124" customFormat="1" ht="17.25" customHeight="1">
      <c r="A11" s="130"/>
      <c r="B11" s="131"/>
      <c r="C11" s="132"/>
      <c r="D11" s="131"/>
      <c r="E11" s="133" t="s">
        <v>73</v>
      </c>
      <c r="F11" s="133"/>
      <c r="G11" s="134"/>
      <c r="H11" s="135"/>
      <c r="I11" s="134"/>
      <c r="J11" s="135">
        <v>12092853</v>
      </c>
      <c r="K11" s="134"/>
      <c r="L11" s="136">
        <f>J11+'Q4-VND'!J11+M11</f>
        <v>19829295</v>
      </c>
      <c r="M11" s="137">
        <v>109992</v>
      </c>
      <c r="N11" s="124" t="s">
        <v>74</v>
      </c>
    </row>
    <row r="12" spans="1:14" s="124" customFormat="1" ht="17.25" customHeight="1">
      <c r="A12" s="124" t="str">
        <f t="shared" ref="A12:A75" si="0">IF(B12&lt;&gt;"",MONTH(B12),"")</f>
        <v/>
      </c>
      <c r="B12" s="138"/>
      <c r="C12" s="139"/>
      <c r="D12" s="138"/>
      <c r="E12" s="140"/>
      <c r="F12" s="140"/>
      <c r="G12" s="141"/>
      <c r="H12" s="142"/>
      <c r="I12" s="142"/>
      <c r="J12" s="143">
        <f>IF(B12&lt;&gt;"",J11+H12-I12,0)</f>
        <v>0</v>
      </c>
      <c r="K12" s="143"/>
    </row>
    <row r="13" spans="1:14" s="124" customFormat="1" ht="17.25" customHeight="1">
      <c r="A13" s="124" t="str">
        <f t="shared" si="0"/>
        <v/>
      </c>
      <c r="B13" s="138"/>
      <c r="C13" s="139"/>
      <c r="D13" s="138"/>
      <c r="E13" s="140"/>
      <c r="F13" s="140"/>
      <c r="G13" s="139"/>
      <c r="H13" s="142"/>
      <c r="I13" s="142"/>
      <c r="J13" s="143">
        <f t="shared" ref="J13:J76" si="1">IF(B13&lt;&gt;"",J12+H13-I13,0)</f>
        <v>0</v>
      </c>
      <c r="K13" s="143"/>
    </row>
    <row r="14" spans="1:14" s="124" customFormat="1" ht="17.25" customHeight="1">
      <c r="A14" s="124" t="str">
        <f t="shared" si="0"/>
        <v/>
      </c>
      <c r="B14" s="138"/>
      <c r="C14" s="139"/>
      <c r="D14" s="138"/>
      <c r="E14" s="140"/>
      <c r="F14" s="140"/>
      <c r="G14" s="141"/>
      <c r="H14" s="142"/>
      <c r="I14" s="142"/>
      <c r="J14" s="143">
        <f t="shared" si="1"/>
        <v>0</v>
      </c>
      <c r="K14" s="143"/>
    </row>
    <row r="15" spans="1:14" s="124" customFormat="1" ht="17.25" customHeight="1">
      <c r="A15" s="124" t="str">
        <f t="shared" si="0"/>
        <v/>
      </c>
      <c r="B15" s="138"/>
      <c r="C15" s="139"/>
      <c r="D15" s="138"/>
      <c r="E15" s="140"/>
      <c r="F15" s="140"/>
      <c r="G15" s="141"/>
      <c r="H15" s="142"/>
      <c r="I15" s="142"/>
      <c r="J15" s="143">
        <f t="shared" si="1"/>
        <v>0</v>
      </c>
      <c r="K15" s="143"/>
    </row>
    <row r="16" spans="1:14" s="124" customFormat="1" ht="17.25" customHeight="1">
      <c r="A16" s="124" t="str">
        <f t="shared" si="0"/>
        <v/>
      </c>
      <c r="B16" s="138"/>
      <c r="C16" s="139"/>
      <c r="D16" s="138"/>
      <c r="E16" s="140"/>
      <c r="F16" s="140"/>
      <c r="G16" s="139"/>
      <c r="H16" s="142"/>
      <c r="I16" s="142"/>
      <c r="J16" s="143">
        <f t="shared" si="1"/>
        <v>0</v>
      </c>
      <c r="K16" s="143"/>
    </row>
    <row r="17" spans="1:11" s="124" customFormat="1" ht="17.25" customHeight="1">
      <c r="A17" s="124" t="str">
        <f t="shared" si="0"/>
        <v/>
      </c>
      <c r="B17" s="138"/>
      <c r="C17" s="139"/>
      <c r="D17" s="138"/>
      <c r="E17" s="140"/>
      <c r="F17" s="140"/>
      <c r="G17" s="139"/>
      <c r="H17" s="142"/>
      <c r="I17" s="142"/>
      <c r="J17" s="143">
        <f t="shared" si="1"/>
        <v>0</v>
      </c>
      <c r="K17" s="143"/>
    </row>
    <row r="18" spans="1:11" s="124" customFormat="1" ht="17.25" customHeight="1">
      <c r="A18" s="124" t="str">
        <f t="shared" si="0"/>
        <v/>
      </c>
      <c r="B18" s="138"/>
      <c r="C18" s="139"/>
      <c r="D18" s="138"/>
      <c r="E18" s="140"/>
      <c r="F18" s="140"/>
      <c r="G18" s="139"/>
      <c r="H18" s="142"/>
      <c r="I18" s="142"/>
      <c r="J18" s="143">
        <f t="shared" si="1"/>
        <v>0</v>
      </c>
      <c r="K18" s="143"/>
    </row>
    <row r="19" spans="1:11" s="124" customFormat="1" ht="17.25" customHeight="1">
      <c r="A19" s="124" t="str">
        <f t="shared" si="0"/>
        <v/>
      </c>
      <c r="B19" s="138"/>
      <c r="C19" s="139"/>
      <c r="D19" s="138"/>
      <c r="E19" s="140"/>
      <c r="F19" s="140"/>
      <c r="G19" s="139"/>
      <c r="H19" s="142"/>
      <c r="I19" s="142"/>
      <c r="J19" s="143">
        <f t="shared" si="1"/>
        <v>0</v>
      </c>
      <c r="K19" s="143"/>
    </row>
    <row r="20" spans="1:11" s="124" customFormat="1" ht="17.25" customHeight="1">
      <c r="A20" s="124" t="str">
        <f t="shared" si="0"/>
        <v/>
      </c>
      <c r="B20" s="138"/>
      <c r="C20" s="139"/>
      <c r="D20" s="138"/>
      <c r="E20" s="140"/>
      <c r="F20" s="140"/>
      <c r="G20" s="139"/>
      <c r="H20" s="142"/>
      <c r="I20" s="142"/>
      <c r="J20" s="143">
        <f t="shared" si="1"/>
        <v>0</v>
      </c>
      <c r="K20" s="143"/>
    </row>
    <row r="21" spans="1:11" s="124" customFormat="1" ht="17.25" customHeight="1">
      <c r="A21" s="124" t="str">
        <f t="shared" si="0"/>
        <v/>
      </c>
      <c r="B21" s="138"/>
      <c r="C21" s="139"/>
      <c r="D21" s="138"/>
      <c r="E21" s="140"/>
      <c r="F21" s="140"/>
      <c r="G21" s="141"/>
      <c r="H21" s="142"/>
      <c r="I21" s="142"/>
      <c r="J21" s="143">
        <f t="shared" si="1"/>
        <v>0</v>
      </c>
      <c r="K21" s="143"/>
    </row>
    <row r="22" spans="1:11" s="124" customFormat="1" ht="17.25" customHeight="1">
      <c r="A22" s="124" t="str">
        <f t="shared" si="0"/>
        <v/>
      </c>
      <c r="B22" s="138"/>
      <c r="C22" s="139"/>
      <c r="D22" s="138"/>
      <c r="E22" s="140"/>
      <c r="F22" s="140"/>
      <c r="G22" s="139"/>
      <c r="H22" s="142"/>
      <c r="I22" s="142"/>
      <c r="J22" s="143">
        <f t="shared" si="1"/>
        <v>0</v>
      </c>
      <c r="K22" s="143"/>
    </row>
    <row r="23" spans="1:11" s="124" customFormat="1" ht="17.25" customHeight="1">
      <c r="A23" s="124" t="str">
        <f t="shared" si="0"/>
        <v/>
      </c>
      <c r="B23" s="138"/>
      <c r="C23" s="139"/>
      <c r="D23" s="138"/>
      <c r="E23" s="140"/>
      <c r="F23" s="140"/>
      <c r="G23" s="139"/>
      <c r="H23" s="142"/>
      <c r="I23" s="142"/>
      <c r="J23" s="143">
        <f t="shared" si="1"/>
        <v>0</v>
      </c>
      <c r="K23" s="143"/>
    </row>
    <row r="24" spans="1:11" s="124" customFormat="1" ht="17.25" customHeight="1">
      <c r="A24" s="124" t="str">
        <f t="shared" si="0"/>
        <v/>
      </c>
      <c r="B24" s="138"/>
      <c r="C24" s="139"/>
      <c r="D24" s="138"/>
      <c r="E24" s="140"/>
      <c r="F24" s="140"/>
      <c r="G24" s="141"/>
      <c r="H24" s="142"/>
      <c r="I24" s="142"/>
      <c r="J24" s="143">
        <f t="shared" si="1"/>
        <v>0</v>
      </c>
      <c r="K24" s="143"/>
    </row>
    <row r="25" spans="1:11" s="124" customFormat="1" ht="17.25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1" s="124" customFormat="1" ht="17.25" customHeight="1">
      <c r="A26" s="124" t="str">
        <f t="shared" si="0"/>
        <v/>
      </c>
      <c r="B26" s="138"/>
      <c r="C26" s="139"/>
      <c r="D26" s="138"/>
      <c r="E26" s="140"/>
      <c r="F26" s="140"/>
      <c r="G26" s="139"/>
      <c r="H26" s="142"/>
      <c r="I26" s="142"/>
      <c r="J26" s="143">
        <f t="shared" si="1"/>
        <v>0</v>
      </c>
      <c r="K26" s="143"/>
    </row>
    <row r="27" spans="1:11" s="124" customFormat="1" ht="17.25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1" s="124" customFormat="1" ht="17.25" customHeight="1">
      <c r="A28" s="124" t="str">
        <f t="shared" si="0"/>
        <v/>
      </c>
      <c r="B28" s="138"/>
      <c r="C28" s="139"/>
      <c r="D28" s="138"/>
      <c r="E28" s="140"/>
      <c r="F28" s="140"/>
      <c r="G28" s="139"/>
      <c r="H28" s="142"/>
      <c r="I28" s="142"/>
      <c r="J28" s="143">
        <f t="shared" si="1"/>
        <v>0</v>
      </c>
      <c r="K28" s="143"/>
    </row>
    <row r="29" spans="1:11" s="124" customFormat="1" ht="17.25" customHeight="1">
      <c r="A29" s="124" t="str">
        <f t="shared" si="0"/>
        <v/>
      </c>
      <c r="B29" s="138"/>
      <c r="C29" s="139"/>
      <c r="D29" s="138"/>
      <c r="E29" s="140"/>
      <c r="F29" s="140"/>
      <c r="G29" s="139"/>
      <c r="H29" s="142"/>
      <c r="I29" s="142"/>
      <c r="J29" s="143">
        <f t="shared" si="1"/>
        <v>0</v>
      </c>
      <c r="K29" s="143"/>
    </row>
    <row r="30" spans="1:11" s="124" customFormat="1" ht="17.25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1" s="124" customFormat="1" ht="17.25" customHeight="1">
      <c r="A31" s="124" t="str">
        <f t="shared" si="0"/>
        <v/>
      </c>
      <c r="B31" s="138"/>
      <c r="C31" s="139"/>
      <c r="D31" s="138"/>
      <c r="E31" s="140"/>
      <c r="F31" s="140"/>
      <c r="G31" s="139"/>
      <c r="H31" s="142"/>
      <c r="I31" s="142"/>
      <c r="J31" s="143">
        <f t="shared" si="1"/>
        <v>0</v>
      </c>
      <c r="K31" s="143"/>
    </row>
    <row r="32" spans="1:11" s="124" customFormat="1" ht="17.25" customHeight="1">
      <c r="A32" s="124" t="str">
        <f t="shared" si="0"/>
        <v/>
      </c>
      <c r="B32" s="138"/>
      <c r="C32" s="139"/>
      <c r="D32" s="138"/>
      <c r="E32" s="140"/>
      <c r="F32" s="140"/>
      <c r="G32" s="139"/>
      <c r="H32" s="142"/>
      <c r="I32" s="142"/>
      <c r="J32" s="143">
        <f t="shared" si="1"/>
        <v>0</v>
      </c>
      <c r="K32" s="143"/>
    </row>
    <row r="33" spans="1:11" s="124" customFormat="1" ht="17.25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7.25" customHeight="1">
      <c r="A34" s="124" t="str">
        <f t="shared" si="0"/>
        <v/>
      </c>
      <c r="B34" s="138"/>
      <c r="C34" s="139"/>
      <c r="D34" s="138"/>
      <c r="E34" s="140"/>
      <c r="F34" s="140"/>
      <c r="G34" s="139"/>
      <c r="H34" s="142"/>
      <c r="I34" s="142"/>
      <c r="J34" s="143">
        <f t="shared" si="1"/>
        <v>0</v>
      </c>
      <c r="K34" s="143"/>
    </row>
    <row r="35" spans="1:11" s="124" customFormat="1" ht="17.25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7.25" customHeight="1">
      <c r="A36" s="124" t="str">
        <f t="shared" si="0"/>
        <v/>
      </c>
      <c r="B36" s="138"/>
      <c r="C36" s="139"/>
      <c r="D36" s="138"/>
      <c r="E36" s="140"/>
      <c r="F36" s="140"/>
      <c r="G36" s="139"/>
      <c r="H36" s="142"/>
      <c r="I36" s="142"/>
      <c r="J36" s="143">
        <f t="shared" si="1"/>
        <v>0</v>
      </c>
      <c r="K36" s="143"/>
    </row>
    <row r="37" spans="1:11" s="124" customFormat="1" ht="17.25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7.25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7.25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7.25" customHeight="1">
      <c r="A40" s="124" t="str">
        <f t="shared" si="0"/>
        <v/>
      </c>
      <c r="B40" s="138"/>
      <c r="C40" s="139"/>
      <c r="D40" s="138"/>
      <c r="E40" s="140"/>
      <c r="F40" s="140"/>
      <c r="G40" s="139"/>
      <c r="H40" s="142"/>
      <c r="I40" s="142"/>
      <c r="J40" s="143">
        <f t="shared" si="1"/>
        <v>0</v>
      </c>
      <c r="K40" s="143"/>
    </row>
    <row r="41" spans="1:11" s="124" customFormat="1" ht="17.25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7.25" customHeight="1">
      <c r="A42" s="124" t="str">
        <f t="shared" si="0"/>
        <v/>
      </c>
      <c r="B42" s="138"/>
      <c r="C42" s="139"/>
      <c r="D42" s="138"/>
      <c r="E42" s="140"/>
      <c r="F42" s="140"/>
      <c r="G42" s="139"/>
      <c r="H42" s="142"/>
      <c r="I42" s="142"/>
      <c r="J42" s="143">
        <f t="shared" si="1"/>
        <v>0</v>
      </c>
      <c r="K42" s="143"/>
    </row>
    <row r="43" spans="1:11" s="124" customFormat="1" ht="17.25" customHeight="1">
      <c r="A43" s="124" t="str">
        <f t="shared" si="0"/>
        <v/>
      </c>
      <c r="B43" s="138"/>
      <c r="C43" s="139"/>
      <c r="D43" s="138"/>
      <c r="E43" s="140"/>
      <c r="F43" s="140"/>
      <c r="G43" s="139"/>
      <c r="H43" s="142"/>
      <c r="I43" s="142"/>
      <c r="J43" s="143">
        <f t="shared" si="1"/>
        <v>0</v>
      </c>
      <c r="K43" s="143"/>
    </row>
    <row r="44" spans="1:11" s="124" customFormat="1" ht="17.25" customHeight="1">
      <c r="A44" s="124" t="str">
        <f t="shared" si="0"/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7.25" customHeight="1">
      <c r="A45" s="124" t="str">
        <f t="shared" si="0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7.25" customHeight="1">
      <c r="A46" s="124" t="str">
        <f t="shared" si="0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7.25" customHeight="1">
      <c r="A47" s="124" t="str">
        <f t="shared" si="0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7.25" customHeight="1">
      <c r="A48" s="124" t="str">
        <f t="shared" si="0"/>
        <v/>
      </c>
      <c r="B48" s="138"/>
      <c r="C48" s="139"/>
      <c r="D48" s="138"/>
      <c r="E48" s="140"/>
      <c r="F48" s="140"/>
      <c r="G48" s="139"/>
      <c r="H48" s="142"/>
      <c r="I48" s="142"/>
      <c r="J48" s="143">
        <f t="shared" si="1"/>
        <v>0</v>
      </c>
      <c r="K48" s="143"/>
    </row>
    <row r="49" spans="1:11" s="124" customFormat="1" ht="17.25" customHeight="1">
      <c r="A49" s="124" t="str">
        <f t="shared" si="0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7.25" customHeight="1">
      <c r="A50" s="124" t="str">
        <f t="shared" si="0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7.25" customHeight="1">
      <c r="A51" s="124" t="str">
        <f t="shared" si="0"/>
        <v/>
      </c>
      <c r="B51" s="138"/>
      <c r="C51" s="139"/>
      <c r="D51" s="138"/>
      <c r="E51" s="140"/>
      <c r="F51" s="140"/>
      <c r="G51" s="139"/>
      <c r="H51" s="142"/>
      <c r="I51" s="142"/>
      <c r="J51" s="143">
        <f t="shared" si="1"/>
        <v>0</v>
      </c>
      <c r="K51" s="143"/>
    </row>
    <row r="52" spans="1:11" s="124" customFormat="1" ht="17.25" customHeight="1">
      <c r="A52" s="124" t="str">
        <f t="shared" si="0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7.25" customHeight="1">
      <c r="A53" s="124" t="str">
        <f t="shared" si="0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7.25" customHeight="1">
      <c r="A54" s="124" t="str">
        <f t="shared" si="0"/>
        <v/>
      </c>
      <c r="B54" s="138"/>
      <c r="C54" s="139"/>
      <c r="D54" s="138"/>
      <c r="E54" s="140"/>
      <c r="F54" s="140"/>
      <c r="G54" s="139"/>
      <c r="H54" s="142"/>
      <c r="I54" s="142"/>
      <c r="J54" s="143">
        <f t="shared" si="1"/>
        <v>0</v>
      </c>
      <c r="K54" s="143"/>
    </row>
    <row r="55" spans="1:11" s="124" customFormat="1" ht="17.25" customHeight="1">
      <c r="A55" s="124" t="str">
        <f t="shared" si="0"/>
        <v/>
      </c>
      <c r="B55" s="138"/>
      <c r="C55" s="139"/>
      <c r="D55" s="138"/>
      <c r="E55" s="140"/>
      <c r="F55" s="140"/>
      <c r="G55" s="139"/>
      <c r="H55" s="142"/>
      <c r="I55" s="142"/>
      <c r="J55" s="143">
        <f t="shared" si="1"/>
        <v>0</v>
      </c>
      <c r="K55" s="143"/>
    </row>
    <row r="56" spans="1:11" s="124" customFormat="1" ht="17.25" customHeight="1">
      <c r="A56" s="124" t="str">
        <f t="shared" si="0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7.25" customHeight="1">
      <c r="A57" s="124" t="str">
        <f t="shared" si="0"/>
        <v/>
      </c>
      <c r="B57" s="138"/>
      <c r="C57" s="139"/>
      <c r="D57" s="138"/>
      <c r="E57" s="140"/>
      <c r="F57" s="140"/>
      <c r="G57" s="139"/>
      <c r="H57" s="142"/>
      <c r="I57" s="142"/>
      <c r="J57" s="143">
        <f t="shared" si="1"/>
        <v>0</v>
      </c>
      <c r="K57" s="143"/>
    </row>
    <row r="58" spans="1:11" s="124" customFormat="1" ht="17.25" customHeight="1">
      <c r="A58" s="124" t="str">
        <f t="shared" si="0"/>
        <v/>
      </c>
      <c r="B58" s="138"/>
      <c r="C58" s="139"/>
      <c r="D58" s="138"/>
      <c r="E58" s="140"/>
      <c r="F58" s="140"/>
      <c r="G58" s="139"/>
      <c r="H58" s="142"/>
      <c r="I58" s="142"/>
      <c r="J58" s="143">
        <f t="shared" si="1"/>
        <v>0</v>
      </c>
      <c r="K58" s="143"/>
    </row>
    <row r="59" spans="1:11" s="124" customFormat="1" ht="17.25" customHeight="1">
      <c r="A59" s="124" t="str">
        <f t="shared" si="0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7.25" customHeight="1">
      <c r="A60" s="124" t="str">
        <f t="shared" si="0"/>
        <v/>
      </c>
      <c r="B60" s="138"/>
      <c r="C60" s="139"/>
      <c r="D60" s="138"/>
      <c r="E60" s="140"/>
      <c r="F60" s="140"/>
      <c r="G60" s="139"/>
      <c r="H60" s="142"/>
      <c r="I60" s="142"/>
      <c r="J60" s="143">
        <f t="shared" si="1"/>
        <v>0</v>
      </c>
      <c r="K60" s="143"/>
    </row>
    <row r="61" spans="1:11" s="124" customFormat="1" ht="17.25" customHeight="1">
      <c r="A61" s="124" t="str">
        <f t="shared" si="0"/>
        <v/>
      </c>
      <c r="B61" s="138"/>
      <c r="C61" s="139"/>
      <c r="D61" s="138"/>
      <c r="E61" s="140"/>
      <c r="F61" s="140"/>
      <c r="G61" s="139"/>
      <c r="H61" s="142"/>
      <c r="I61" s="142"/>
      <c r="J61" s="143">
        <f t="shared" si="1"/>
        <v>0</v>
      </c>
      <c r="K61" s="143"/>
    </row>
    <row r="62" spans="1:11" s="124" customFormat="1" ht="17.25" customHeight="1">
      <c r="A62" s="124" t="str">
        <f t="shared" si="0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7.25" customHeight="1">
      <c r="A63" s="124" t="str">
        <f t="shared" si="0"/>
        <v/>
      </c>
      <c r="B63" s="138"/>
      <c r="C63" s="139"/>
      <c r="D63" s="138"/>
      <c r="E63" s="140"/>
      <c r="F63" s="140"/>
      <c r="G63" s="139"/>
      <c r="H63" s="142"/>
      <c r="I63" s="142"/>
      <c r="J63" s="143">
        <f t="shared" si="1"/>
        <v>0</v>
      </c>
      <c r="K63" s="143"/>
    </row>
    <row r="64" spans="1:11" s="124" customFormat="1" ht="17.25" customHeight="1">
      <c r="A64" s="124" t="str">
        <f t="shared" si="0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7.25" customHeight="1">
      <c r="A65" s="124" t="str">
        <f t="shared" si="0"/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si="1"/>
        <v>0</v>
      </c>
      <c r="K65" s="143"/>
    </row>
    <row r="66" spans="1:11" s="124" customFormat="1" ht="17.25" customHeight="1">
      <c r="A66" s="124" t="str">
        <f t="shared" si="0"/>
        <v/>
      </c>
      <c r="B66" s="138"/>
      <c r="C66" s="139"/>
      <c r="D66" s="138"/>
      <c r="E66" s="140"/>
      <c r="F66" s="140"/>
      <c r="G66" s="139"/>
      <c r="H66" s="142"/>
      <c r="I66" s="142"/>
      <c r="J66" s="143">
        <f t="shared" si="1"/>
        <v>0</v>
      </c>
      <c r="K66" s="143"/>
    </row>
    <row r="67" spans="1:11" s="124" customFormat="1" ht="17.25" customHeight="1">
      <c r="A67" s="124" t="str">
        <f t="shared" si="0"/>
        <v/>
      </c>
      <c r="B67" s="138"/>
      <c r="C67" s="139"/>
      <c r="D67" s="138"/>
      <c r="E67" s="140"/>
      <c r="F67" s="140"/>
      <c r="G67" s="139"/>
      <c r="H67" s="142"/>
      <c r="I67" s="142"/>
      <c r="J67" s="143">
        <f t="shared" si="1"/>
        <v>0</v>
      </c>
      <c r="K67" s="143"/>
    </row>
    <row r="68" spans="1:11" s="124" customFormat="1" ht="17.25" customHeight="1">
      <c r="A68" s="124" t="str">
        <f t="shared" si="0"/>
        <v/>
      </c>
      <c r="B68" s="138"/>
      <c r="C68" s="139"/>
      <c r="D68" s="138"/>
      <c r="E68" s="140"/>
      <c r="F68" s="140"/>
      <c r="G68" s="139"/>
      <c r="H68" s="142"/>
      <c r="I68" s="142"/>
      <c r="J68" s="143">
        <f t="shared" si="1"/>
        <v>0</v>
      </c>
      <c r="K68" s="143"/>
    </row>
    <row r="69" spans="1:11" s="124" customFormat="1" ht="17.25" customHeight="1">
      <c r="A69" s="124" t="str">
        <f t="shared" si="0"/>
        <v/>
      </c>
      <c r="B69" s="138"/>
      <c r="C69" s="139"/>
      <c r="D69" s="138"/>
      <c r="E69" s="140"/>
      <c r="F69" s="140"/>
      <c r="G69" s="139"/>
      <c r="H69" s="142"/>
      <c r="I69" s="142"/>
      <c r="J69" s="143">
        <f t="shared" si="1"/>
        <v>0</v>
      </c>
      <c r="K69" s="143"/>
    </row>
    <row r="70" spans="1:11" s="124" customFormat="1" ht="17.25" customHeight="1">
      <c r="A70" s="124" t="str">
        <f t="shared" si="0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7.25" customHeight="1">
      <c r="A71" s="124" t="str">
        <f t="shared" si="0"/>
        <v/>
      </c>
      <c r="B71" s="138"/>
      <c r="C71" s="139"/>
      <c r="D71" s="138"/>
      <c r="E71" s="140"/>
      <c r="F71" s="140"/>
      <c r="G71" s="139"/>
      <c r="H71" s="142"/>
      <c r="I71" s="142"/>
      <c r="J71" s="143">
        <f t="shared" si="1"/>
        <v>0</v>
      </c>
      <c r="K71" s="143"/>
    </row>
    <row r="72" spans="1:11" s="124" customFormat="1" ht="17.25" customHeight="1">
      <c r="A72" s="124" t="str">
        <f t="shared" si="0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7.25" customHeight="1">
      <c r="A73" s="124" t="str">
        <f t="shared" si="0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7.25" customHeight="1">
      <c r="A74" s="124" t="str">
        <f t="shared" si="0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7.25" customHeight="1">
      <c r="A75" s="124" t="str">
        <f t="shared" si="0"/>
        <v/>
      </c>
      <c r="B75" s="138"/>
      <c r="C75" s="139"/>
      <c r="D75" s="138"/>
      <c r="E75" s="140"/>
      <c r="F75" s="140"/>
      <c r="G75" s="139"/>
      <c r="H75" s="142"/>
      <c r="I75" s="142"/>
      <c r="J75" s="143">
        <f t="shared" si="1"/>
        <v>0</v>
      </c>
      <c r="K75" s="143"/>
    </row>
    <row r="76" spans="1:11" s="124" customFormat="1" ht="17.25" customHeight="1">
      <c r="A76" s="124" t="str">
        <f t="shared" ref="A76:A139" si="2">IF(B76&lt;&gt;"",MONTH(B76),"")</f>
        <v/>
      </c>
      <c r="B76" s="138"/>
      <c r="C76" s="139"/>
      <c r="D76" s="138"/>
      <c r="E76" s="140"/>
      <c r="F76" s="140"/>
      <c r="G76" s="139"/>
      <c r="H76" s="142"/>
      <c r="I76" s="142"/>
      <c r="J76" s="143">
        <f t="shared" si="1"/>
        <v>0</v>
      </c>
      <c r="K76" s="143"/>
    </row>
    <row r="77" spans="1:11" s="124" customFormat="1" ht="17.25" customHeight="1">
      <c r="A77" s="124" t="str">
        <f t="shared" si="2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40" si="3">IF(B77&lt;&gt;"",J76+H77-I77,0)</f>
        <v>0</v>
      </c>
      <c r="K77" s="143"/>
    </row>
    <row r="78" spans="1:11" s="124" customFormat="1" ht="17.25" customHeight="1">
      <c r="A78" s="124" t="str">
        <f t="shared" si="2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3"/>
        <v>0</v>
      </c>
      <c r="K78" s="143"/>
    </row>
    <row r="79" spans="1:11" s="124" customFormat="1" ht="17.25" customHeight="1">
      <c r="A79" s="124" t="str">
        <f t="shared" si="2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3"/>
        <v>0</v>
      </c>
      <c r="K79" s="143"/>
    </row>
    <row r="80" spans="1:11" s="124" customFormat="1" ht="17.25" customHeight="1">
      <c r="A80" s="124" t="str">
        <f t="shared" si="2"/>
        <v/>
      </c>
      <c r="B80" s="138"/>
      <c r="C80" s="139"/>
      <c r="D80" s="138"/>
      <c r="E80" s="140"/>
      <c r="F80" s="140"/>
      <c r="G80" s="139"/>
      <c r="H80" s="142"/>
      <c r="I80" s="142"/>
      <c r="J80" s="143">
        <f t="shared" si="3"/>
        <v>0</v>
      </c>
      <c r="K80" s="143"/>
    </row>
    <row r="81" spans="1:12" s="124" customFormat="1" ht="18.75" customHeight="1">
      <c r="A81" s="124" t="str">
        <f t="shared" si="2"/>
        <v/>
      </c>
      <c r="B81" s="138"/>
      <c r="C81" s="139"/>
      <c r="D81" s="138"/>
      <c r="E81" s="140"/>
      <c r="F81" s="140"/>
      <c r="G81" s="139"/>
      <c r="H81" s="142"/>
      <c r="I81" s="142"/>
      <c r="J81" s="143">
        <f t="shared" si="3"/>
        <v>0</v>
      </c>
      <c r="K81" s="143"/>
    </row>
    <row r="82" spans="1:12" s="124" customFormat="1" ht="17.25" customHeight="1">
      <c r="A82" s="124" t="str">
        <f t="shared" si="2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3"/>
        <v>0</v>
      </c>
      <c r="K82" s="143"/>
    </row>
    <row r="83" spans="1:12" s="124" customFormat="1" ht="17.25" customHeight="1">
      <c r="A83" s="124" t="str">
        <f t="shared" si="2"/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si="3"/>
        <v>0</v>
      </c>
      <c r="K83" s="143"/>
      <c r="L83" s="136"/>
    </row>
    <row r="84" spans="1:12" s="124" customFormat="1" ht="17.25" customHeight="1">
      <c r="A84" s="124" t="str">
        <f t="shared" si="2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3"/>
        <v>0</v>
      </c>
      <c r="K84" s="143"/>
    </row>
    <row r="85" spans="1:12" s="124" customFormat="1" ht="17.25" customHeight="1">
      <c r="A85" s="124" t="str">
        <f t="shared" si="2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3"/>
        <v>0</v>
      </c>
      <c r="K85" s="143"/>
    </row>
    <row r="86" spans="1:12" s="124" customFormat="1" ht="17.25" customHeight="1">
      <c r="A86" s="124" t="str">
        <f t="shared" si="2"/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si="3"/>
        <v>0</v>
      </c>
      <c r="K86" s="143"/>
    </row>
    <row r="87" spans="1:12" s="124" customFormat="1" ht="17.25" customHeight="1">
      <c r="A87" s="124" t="str">
        <f t="shared" si="2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3"/>
        <v>0</v>
      </c>
      <c r="K87" s="143"/>
    </row>
    <row r="88" spans="1:12" s="124" customFormat="1" ht="17.25" customHeight="1">
      <c r="A88" s="124" t="str">
        <f t="shared" si="2"/>
        <v/>
      </c>
      <c r="B88" s="138"/>
      <c r="C88" s="139"/>
      <c r="D88" s="138"/>
      <c r="E88" s="140"/>
      <c r="F88" s="140"/>
      <c r="G88" s="139"/>
      <c r="H88" s="142"/>
      <c r="I88" s="142"/>
      <c r="J88" s="143">
        <f t="shared" si="3"/>
        <v>0</v>
      </c>
      <c r="K88" s="143"/>
    </row>
    <row r="89" spans="1:12" s="124" customFormat="1" ht="17.25" customHeight="1">
      <c r="A89" s="124" t="str">
        <f t="shared" si="2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3"/>
        <v>0</v>
      </c>
      <c r="K89" s="143"/>
    </row>
    <row r="90" spans="1:12" s="124" customFormat="1" ht="17.25" customHeight="1">
      <c r="A90" s="124" t="str">
        <f t="shared" si="2"/>
        <v/>
      </c>
      <c r="B90" s="138"/>
      <c r="C90" s="139"/>
      <c r="D90" s="138"/>
      <c r="E90" s="140"/>
      <c r="F90" s="140"/>
      <c r="G90" s="139"/>
      <c r="H90" s="142"/>
      <c r="I90" s="142"/>
      <c r="J90" s="143">
        <f t="shared" si="3"/>
        <v>0</v>
      </c>
      <c r="K90" s="143"/>
    </row>
    <row r="91" spans="1:12" s="124" customFormat="1" ht="17.25" customHeight="1">
      <c r="A91" s="124" t="str">
        <f t="shared" si="2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3"/>
        <v>0</v>
      </c>
      <c r="K91" s="143"/>
    </row>
    <row r="92" spans="1:12" s="124" customFormat="1" ht="17.25" customHeight="1">
      <c r="A92" s="124" t="str">
        <f t="shared" si="2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3"/>
        <v>0</v>
      </c>
      <c r="K92" s="143"/>
    </row>
    <row r="93" spans="1:12" s="124" customFormat="1" ht="12.75">
      <c r="A93" s="124" t="str">
        <f t="shared" si="2"/>
        <v/>
      </c>
      <c r="B93" s="138"/>
      <c r="C93" s="139"/>
      <c r="D93" s="138"/>
      <c r="E93" s="140"/>
      <c r="F93" s="140"/>
      <c r="G93" s="139"/>
      <c r="H93" s="142"/>
      <c r="I93" s="142"/>
      <c r="J93" s="143">
        <f t="shared" si="3"/>
        <v>0</v>
      </c>
      <c r="K93" s="143"/>
    </row>
    <row r="94" spans="1:12" s="124" customFormat="1" ht="17.25" customHeight="1">
      <c r="A94" s="124" t="str">
        <f t="shared" si="2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3"/>
        <v>0</v>
      </c>
      <c r="K94" s="143"/>
    </row>
    <row r="95" spans="1:12" s="124" customFormat="1" ht="17.25" customHeight="1">
      <c r="A95" s="124" t="str">
        <f t="shared" si="2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3"/>
        <v>0</v>
      </c>
      <c r="K95" s="143"/>
    </row>
    <row r="96" spans="1:12" s="124" customFormat="1" ht="17.25" customHeight="1">
      <c r="A96" s="124" t="str">
        <f t="shared" si="2"/>
        <v/>
      </c>
      <c r="B96" s="138"/>
      <c r="C96" s="139"/>
      <c r="D96" s="138"/>
      <c r="E96" s="140"/>
      <c r="F96" s="140"/>
      <c r="G96" s="139"/>
      <c r="H96" s="142"/>
      <c r="I96" s="142"/>
      <c r="J96" s="143">
        <f t="shared" si="3"/>
        <v>0</v>
      </c>
      <c r="K96" s="143"/>
    </row>
    <row r="97" spans="1:11" s="124" customFormat="1" ht="17.25" customHeight="1">
      <c r="A97" s="124" t="str">
        <f t="shared" si="2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3"/>
        <v>0</v>
      </c>
      <c r="K97" s="143"/>
    </row>
    <row r="98" spans="1:11" s="124" customFormat="1" ht="17.25" customHeight="1">
      <c r="A98" s="124" t="str">
        <f t="shared" si="2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3"/>
        <v>0</v>
      </c>
      <c r="K98" s="143"/>
    </row>
    <row r="99" spans="1:11" s="124" customFormat="1" ht="17.25" customHeight="1">
      <c r="A99" s="124" t="str">
        <f t="shared" si="2"/>
        <v/>
      </c>
      <c r="B99" s="138"/>
      <c r="C99" s="139"/>
      <c r="D99" s="138"/>
      <c r="E99" s="140"/>
      <c r="F99" s="140"/>
      <c r="G99" s="139"/>
      <c r="H99" s="142"/>
      <c r="I99" s="142"/>
      <c r="J99" s="143">
        <f t="shared" si="3"/>
        <v>0</v>
      </c>
      <c r="K99" s="143"/>
    </row>
    <row r="100" spans="1:11" s="124" customFormat="1" ht="17.25" customHeight="1">
      <c r="A100" s="124" t="str">
        <f t="shared" si="2"/>
        <v/>
      </c>
      <c r="B100" s="138"/>
      <c r="C100" s="139"/>
      <c r="D100" s="138"/>
      <c r="E100" s="140"/>
      <c r="F100" s="140"/>
      <c r="G100" s="139"/>
      <c r="H100" s="142"/>
      <c r="I100" s="142"/>
      <c r="J100" s="143">
        <f t="shared" si="3"/>
        <v>0</v>
      </c>
      <c r="K100" s="143"/>
    </row>
    <row r="101" spans="1:11" s="124" customFormat="1" ht="17.25" customHeight="1">
      <c r="A101" s="124" t="str">
        <f t="shared" si="2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3"/>
        <v>0</v>
      </c>
      <c r="K101" s="143"/>
    </row>
    <row r="102" spans="1:11" s="124" customFormat="1" ht="17.25" customHeight="1">
      <c r="A102" s="124" t="str">
        <f t="shared" si="2"/>
        <v/>
      </c>
      <c r="B102" s="138"/>
      <c r="C102" s="139"/>
      <c r="D102" s="138"/>
      <c r="E102" s="140"/>
      <c r="F102" s="140"/>
      <c r="G102" s="139"/>
      <c r="H102" s="142"/>
      <c r="I102" s="142"/>
      <c r="J102" s="143">
        <f t="shared" si="3"/>
        <v>0</v>
      </c>
      <c r="K102" s="143"/>
    </row>
    <row r="103" spans="1:11" s="124" customFormat="1" ht="17.25" customHeight="1">
      <c r="A103" s="124" t="str">
        <f t="shared" si="2"/>
        <v/>
      </c>
      <c r="B103" s="138"/>
      <c r="C103" s="139"/>
      <c r="D103" s="138"/>
      <c r="E103" s="140"/>
      <c r="F103" s="140"/>
      <c r="G103" s="139"/>
      <c r="H103" s="142"/>
      <c r="I103" s="142"/>
      <c r="J103" s="143">
        <f t="shared" si="3"/>
        <v>0</v>
      </c>
      <c r="K103" s="143"/>
    </row>
    <row r="104" spans="1:11" s="124" customFormat="1" ht="17.25" customHeight="1">
      <c r="A104" s="124" t="str">
        <f t="shared" si="2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3"/>
        <v>0</v>
      </c>
      <c r="K104" s="143"/>
    </row>
    <row r="105" spans="1:11" s="124" customFormat="1" ht="17.25" customHeight="1">
      <c r="A105" s="124" t="str">
        <f t="shared" si="2"/>
        <v/>
      </c>
      <c r="B105" s="138"/>
      <c r="C105" s="139"/>
      <c r="D105" s="138"/>
      <c r="E105" s="140"/>
      <c r="F105" s="140"/>
      <c r="G105" s="139"/>
      <c r="H105" s="142"/>
      <c r="I105" s="142"/>
      <c r="J105" s="143">
        <f t="shared" si="3"/>
        <v>0</v>
      </c>
      <c r="K105" s="143"/>
    </row>
    <row r="106" spans="1:11" s="124" customFormat="1" ht="17.25" customHeight="1">
      <c r="A106" s="124" t="str">
        <f t="shared" si="2"/>
        <v/>
      </c>
      <c r="B106" s="138"/>
      <c r="C106" s="139"/>
      <c r="D106" s="138"/>
      <c r="E106" s="140"/>
      <c r="F106" s="140"/>
      <c r="G106" s="139"/>
      <c r="H106" s="142"/>
      <c r="I106" s="142"/>
      <c r="J106" s="143">
        <f t="shared" si="3"/>
        <v>0</v>
      </c>
      <c r="K106" s="143"/>
    </row>
    <row r="107" spans="1:11" s="124" customFormat="1" ht="17.25" customHeight="1">
      <c r="A107" s="124" t="str">
        <f t="shared" si="2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si="3"/>
        <v>0</v>
      </c>
      <c r="K107" s="143"/>
    </row>
    <row r="108" spans="1:11" s="124" customFormat="1" ht="17.25" customHeight="1">
      <c r="A108" s="124" t="str">
        <f t="shared" si="2"/>
        <v/>
      </c>
      <c r="B108" s="138"/>
      <c r="C108" s="139"/>
      <c r="D108" s="138"/>
      <c r="E108" s="140"/>
      <c r="F108" s="140"/>
      <c r="G108" s="139"/>
      <c r="H108" s="142"/>
      <c r="I108" s="142"/>
      <c r="J108" s="143">
        <f t="shared" si="3"/>
        <v>0</v>
      </c>
      <c r="K108" s="143"/>
    </row>
    <row r="109" spans="1:11" s="124" customFormat="1" ht="17.25" customHeight="1">
      <c r="A109" s="124" t="str">
        <f t="shared" si="2"/>
        <v/>
      </c>
      <c r="B109" s="138"/>
      <c r="C109" s="139"/>
      <c r="D109" s="138"/>
      <c r="E109" s="140"/>
      <c r="F109" s="140"/>
      <c r="G109" s="139"/>
      <c r="H109" s="142"/>
      <c r="I109" s="142"/>
      <c r="J109" s="143">
        <f t="shared" si="3"/>
        <v>0</v>
      </c>
      <c r="K109" s="143"/>
    </row>
    <row r="110" spans="1:11" s="124" customFormat="1" ht="17.25" customHeight="1">
      <c r="A110" s="124" t="str">
        <f t="shared" si="2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3"/>
        <v>0</v>
      </c>
      <c r="K110" s="143"/>
    </row>
    <row r="111" spans="1:11" s="124" customFormat="1" ht="17.25" customHeight="1">
      <c r="A111" s="124" t="str">
        <f t="shared" si="2"/>
        <v/>
      </c>
      <c r="B111" s="138"/>
      <c r="C111" s="139"/>
      <c r="D111" s="138"/>
      <c r="E111" s="140"/>
      <c r="F111" s="140"/>
      <c r="G111" s="139"/>
      <c r="H111" s="142"/>
      <c r="I111" s="142"/>
      <c r="J111" s="143">
        <f t="shared" si="3"/>
        <v>0</v>
      </c>
      <c r="K111" s="143"/>
    </row>
    <row r="112" spans="1:11" s="124" customFormat="1" ht="17.25" customHeight="1">
      <c r="A112" s="124" t="str">
        <f t="shared" si="2"/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si="3"/>
        <v>0</v>
      </c>
      <c r="K112" s="143"/>
    </row>
    <row r="113" spans="1:11" s="124" customFormat="1" ht="17.25" customHeight="1">
      <c r="A113" s="124" t="str">
        <f t="shared" si="2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3"/>
        <v>0</v>
      </c>
      <c r="K113" s="143"/>
    </row>
    <row r="114" spans="1:11" s="124" customFormat="1" ht="17.25" customHeight="1">
      <c r="A114" s="124" t="str">
        <f t="shared" si="2"/>
        <v/>
      </c>
      <c r="B114" s="138"/>
      <c r="C114" s="139"/>
      <c r="D114" s="138"/>
      <c r="E114" s="140"/>
      <c r="F114" s="140"/>
      <c r="G114" s="139"/>
      <c r="H114" s="142"/>
      <c r="I114" s="142"/>
      <c r="J114" s="143">
        <f t="shared" si="3"/>
        <v>0</v>
      </c>
      <c r="K114" s="143"/>
    </row>
    <row r="115" spans="1:11" s="124" customFormat="1" ht="17.25" customHeight="1">
      <c r="A115" s="124" t="str">
        <f t="shared" si="2"/>
        <v/>
      </c>
      <c r="B115" s="138"/>
      <c r="C115" s="139"/>
      <c r="D115" s="138"/>
      <c r="E115" s="140"/>
      <c r="F115" s="140"/>
      <c r="G115" s="139"/>
      <c r="H115" s="142"/>
      <c r="I115" s="142"/>
      <c r="J115" s="143">
        <f t="shared" si="3"/>
        <v>0</v>
      </c>
      <c r="K115" s="143"/>
    </row>
    <row r="116" spans="1:11" s="124" customFormat="1" ht="12.75">
      <c r="A116" s="124" t="str">
        <f t="shared" si="2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3"/>
        <v>0</v>
      </c>
      <c r="K116" s="143"/>
    </row>
    <row r="117" spans="1:11" s="124" customFormat="1" ht="17.25" customHeight="1">
      <c r="A117" s="124" t="str">
        <f t="shared" si="2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3"/>
        <v>0</v>
      </c>
      <c r="K117" s="143"/>
    </row>
    <row r="118" spans="1:11" s="124" customFormat="1" ht="17.25" customHeight="1">
      <c r="A118" s="124" t="str">
        <f t="shared" si="2"/>
        <v/>
      </c>
      <c r="B118" s="138"/>
      <c r="C118" s="139"/>
      <c r="D118" s="138"/>
      <c r="E118" s="140"/>
      <c r="F118" s="140"/>
      <c r="G118" s="139"/>
      <c r="H118" s="142"/>
      <c r="I118" s="142"/>
      <c r="J118" s="143">
        <f t="shared" si="3"/>
        <v>0</v>
      </c>
      <c r="K118" s="143"/>
    </row>
    <row r="119" spans="1:11" s="124" customFormat="1" ht="17.25" customHeight="1">
      <c r="A119" s="124" t="str">
        <f t="shared" si="2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3"/>
        <v>0</v>
      </c>
      <c r="K119" s="143"/>
    </row>
    <row r="120" spans="1:11" s="124" customFormat="1" ht="17.25" customHeight="1">
      <c r="A120" s="124" t="str">
        <f t="shared" si="2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3"/>
        <v>0</v>
      </c>
      <c r="K120" s="143"/>
    </row>
    <row r="121" spans="1:11" s="124" customFormat="1" ht="17.25" customHeight="1">
      <c r="A121" s="124" t="str">
        <f t="shared" si="2"/>
        <v/>
      </c>
      <c r="B121" s="138"/>
      <c r="C121" s="139"/>
      <c r="D121" s="138"/>
      <c r="E121" s="140"/>
      <c r="F121" s="140"/>
      <c r="G121" s="139"/>
      <c r="H121" s="142"/>
      <c r="I121" s="142"/>
      <c r="J121" s="143">
        <f t="shared" si="3"/>
        <v>0</v>
      </c>
      <c r="K121" s="143"/>
    </row>
    <row r="122" spans="1:11" s="124" customFormat="1" ht="17.25" customHeight="1">
      <c r="A122" s="124" t="str">
        <f t="shared" si="2"/>
        <v/>
      </c>
      <c r="B122" s="138"/>
      <c r="C122" s="139"/>
      <c r="D122" s="138"/>
      <c r="E122" s="140"/>
      <c r="F122" s="140"/>
      <c r="G122" s="139"/>
      <c r="H122" s="142"/>
      <c r="I122" s="142"/>
      <c r="J122" s="143">
        <f t="shared" si="3"/>
        <v>0</v>
      </c>
      <c r="K122" s="143"/>
    </row>
    <row r="123" spans="1:11" s="124" customFormat="1" ht="17.25" customHeight="1">
      <c r="A123" s="124" t="str">
        <f t="shared" si="2"/>
        <v/>
      </c>
      <c r="B123" s="138"/>
      <c r="C123" s="139"/>
      <c r="D123" s="138"/>
      <c r="E123" s="140"/>
      <c r="F123" s="140"/>
      <c r="G123" s="139"/>
      <c r="H123" s="142"/>
      <c r="I123" s="142"/>
      <c r="J123" s="143">
        <f t="shared" si="3"/>
        <v>0</v>
      </c>
      <c r="K123" s="143"/>
    </row>
    <row r="124" spans="1:11" s="124" customFormat="1" ht="12.75">
      <c r="A124" s="124" t="str">
        <f t="shared" si="2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3"/>
        <v>0</v>
      </c>
      <c r="K124" s="143"/>
    </row>
    <row r="125" spans="1:11" s="124" customFormat="1" ht="17.25" customHeight="1">
      <c r="A125" s="124" t="str">
        <f t="shared" si="2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3"/>
        <v>0</v>
      </c>
      <c r="K125" s="143"/>
    </row>
    <row r="126" spans="1:11" s="124" customFormat="1" ht="17.25" customHeight="1">
      <c r="A126" s="124" t="str">
        <f t="shared" si="2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3"/>
        <v>0</v>
      </c>
      <c r="K126" s="143"/>
    </row>
    <row r="127" spans="1:11" s="124" customFormat="1" ht="16.5" customHeight="1">
      <c r="A127" s="124" t="str">
        <f t="shared" si="2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3"/>
        <v>0</v>
      </c>
      <c r="K127" s="143"/>
    </row>
    <row r="128" spans="1:11" s="124" customFormat="1" ht="17.25" customHeight="1">
      <c r="A128" s="124" t="str">
        <f t="shared" si="2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3"/>
        <v>0</v>
      </c>
      <c r="K128" s="143"/>
    </row>
    <row r="129" spans="1:11" s="124" customFormat="1" ht="17.25" customHeight="1">
      <c r="A129" s="124" t="str">
        <f t="shared" si="2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3"/>
        <v>0</v>
      </c>
      <c r="K129" s="143"/>
    </row>
    <row r="130" spans="1:11" s="124" customFormat="1" ht="12.75">
      <c r="A130" s="124" t="str">
        <f t="shared" si="2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3"/>
        <v>0</v>
      </c>
      <c r="K130" s="143"/>
    </row>
    <row r="131" spans="1:11" s="124" customFormat="1" ht="17.25" customHeight="1">
      <c r="A131" s="124" t="str">
        <f t="shared" si="2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3"/>
        <v>0</v>
      </c>
      <c r="K131" s="143"/>
    </row>
    <row r="132" spans="1:11" s="124" customFormat="1" ht="17.25" customHeight="1">
      <c r="A132" s="124" t="str">
        <f t="shared" si="2"/>
        <v/>
      </c>
      <c r="B132" s="138"/>
      <c r="C132" s="139"/>
      <c r="D132" s="138"/>
      <c r="E132" s="140"/>
      <c r="F132" s="140"/>
      <c r="G132" s="139"/>
      <c r="H132" s="142"/>
      <c r="I132" s="142"/>
      <c r="J132" s="143">
        <f t="shared" si="3"/>
        <v>0</v>
      </c>
      <c r="K132" s="143"/>
    </row>
    <row r="133" spans="1:11" s="124" customFormat="1" ht="12.75">
      <c r="A133" s="124" t="str">
        <f t="shared" si="2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3"/>
        <v>0</v>
      </c>
      <c r="K133" s="143"/>
    </row>
    <row r="134" spans="1:11" s="124" customFormat="1" ht="17.25" customHeight="1">
      <c r="A134" s="124" t="str">
        <f t="shared" si="2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3"/>
        <v>0</v>
      </c>
      <c r="K134" s="143"/>
    </row>
    <row r="135" spans="1:11" s="124" customFormat="1" ht="17.25" customHeight="1">
      <c r="A135" s="124" t="str">
        <f t="shared" si="2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3"/>
        <v>0</v>
      </c>
      <c r="K135" s="143"/>
    </row>
    <row r="136" spans="1:11" s="124" customFormat="1" ht="17.25" customHeight="1">
      <c r="A136" s="124" t="str">
        <f t="shared" si="2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3"/>
        <v>0</v>
      </c>
      <c r="K136" s="143"/>
    </row>
    <row r="137" spans="1:11" s="124" customFormat="1" ht="17.25" customHeight="1">
      <c r="A137" s="124" t="str">
        <f t="shared" si="2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3"/>
        <v>0</v>
      </c>
      <c r="K137" s="143"/>
    </row>
    <row r="138" spans="1:11" s="124" customFormat="1" ht="17.25" customHeight="1">
      <c r="A138" s="124" t="str">
        <f t="shared" si="2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3"/>
        <v>0</v>
      </c>
      <c r="K138" s="143"/>
    </row>
    <row r="139" spans="1:11" s="124" customFormat="1" ht="17.25" customHeight="1">
      <c r="A139" s="124" t="str">
        <f t="shared" si="2"/>
        <v/>
      </c>
      <c r="B139" s="138"/>
      <c r="C139" s="139"/>
      <c r="D139" s="138"/>
      <c r="E139" s="140"/>
      <c r="F139" s="140"/>
      <c r="G139" s="141"/>
      <c r="H139" s="142"/>
      <c r="I139" s="142"/>
      <c r="J139" s="143">
        <f t="shared" si="3"/>
        <v>0</v>
      </c>
      <c r="K139" s="143"/>
    </row>
    <row r="140" spans="1:11" s="124" customFormat="1" ht="17.25" customHeight="1">
      <c r="A140" s="124" t="str">
        <f t="shared" ref="A140:A203" si="4">IF(B140&lt;&gt;"",MONTH(B140),"")</f>
        <v/>
      </c>
      <c r="B140" s="138"/>
      <c r="C140" s="139"/>
      <c r="D140" s="138"/>
      <c r="E140" s="140"/>
      <c r="F140" s="140"/>
      <c r="G140" s="141"/>
      <c r="H140" s="142"/>
      <c r="I140" s="142"/>
      <c r="J140" s="143">
        <f t="shared" si="3"/>
        <v>0</v>
      </c>
      <c r="K140" s="143"/>
    </row>
    <row r="141" spans="1:11" s="124" customFormat="1" ht="17.25" customHeight="1">
      <c r="A141" s="124" t="str">
        <f t="shared" si="4"/>
        <v/>
      </c>
      <c r="B141" s="138"/>
      <c r="C141" s="139"/>
      <c r="D141" s="138"/>
      <c r="E141" s="140"/>
      <c r="F141" s="140"/>
      <c r="G141" s="141"/>
      <c r="H141" s="142"/>
      <c r="I141" s="142"/>
      <c r="J141" s="143">
        <f t="shared" ref="J141:J204" si="5">IF(B141&lt;&gt;"",J140+H141-I141,0)</f>
        <v>0</v>
      </c>
      <c r="K141" s="143"/>
    </row>
    <row r="142" spans="1:11" s="124" customFormat="1" ht="17.25" customHeight="1">
      <c r="A142" s="124" t="str">
        <f t="shared" si="4"/>
        <v/>
      </c>
      <c r="B142" s="138"/>
      <c r="C142" s="139"/>
      <c r="D142" s="138"/>
      <c r="E142" s="140"/>
      <c r="F142" s="140"/>
      <c r="G142" s="141"/>
      <c r="H142" s="142"/>
      <c r="I142" s="142"/>
      <c r="J142" s="143">
        <f t="shared" si="5"/>
        <v>0</v>
      </c>
      <c r="K142" s="143"/>
    </row>
    <row r="143" spans="1:11" s="124" customFormat="1" ht="17.25" customHeight="1">
      <c r="A143" s="124" t="str">
        <f t="shared" si="4"/>
        <v/>
      </c>
      <c r="B143" s="138"/>
      <c r="C143" s="139"/>
      <c r="D143" s="138"/>
      <c r="E143" s="140"/>
      <c r="F143" s="140"/>
      <c r="G143" s="141"/>
      <c r="H143" s="142"/>
      <c r="I143" s="142"/>
      <c r="J143" s="143">
        <f t="shared" si="5"/>
        <v>0</v>
      </c>
      <c r="K143" s="143"/>
    </row>
    <row r="144" spans="1:11" s="124" customFormat="1" ht="17.25" customHeight="1">
      <c r="A144" s="124" t="str">
        <f t="shared" si="4"/>
        <v/>
      </c>
      <c r="B144" s="138"/>
      <c r="C144" s="139"/>
      <c r="D144" s="138"/>
      <c r="E144" s="140"/>
      <c r="F144" s="140"/>
      <c r="G144" s="141"/>
      <c r="H144" s="142"/>
      <c r="I144" s="142"/>
      <c r="J144" s="143">
        <f t="shared" si="5"/>
        <v>0</v>
      </c>
      <c r="K144" s="143"/>
    </row>
    <row r="145" spans="1:11" s="124" customFormat="1" ht="17.25" customHeight="1">
      <c r="A145" s="124" t="str">
        <f t="shared" si="4"/>
        <v/>
      </c>
      <c r="B145" s="138"/>
      <c r="C145" s="139"/>
      <c r="D145" s="138"/>
      <c r="E145" s="140"/>
      <c r="F145" s="140"/>
      <c r="G145" s="141"/>
      <c r="H145" s="142"/>
      <c r="I145" s="142"/>
      <c r="J145" s="143">
        <f t="shared" si="5"/>
        <v>0</v>
      </c>
      <c r="K145" s="143"/>
    </row>
    <row r="146" spans="1:11" s="124" customFormat="1" ht="17.25" customHeight="1">
      <c r="A146" s="124" t="str">
        <f t="shared" si="4"/>
        <v/>
      </c>
      <c r="B146" s="138"/>
      <c r="C146" s="139"/>
      <c r="D146" s="138"/>
      <c r="E146" s="140"/>
      <c r="F146" s="140"/>
      <c r="G146" s="141"/>
      <c r="H146" s="142"/>
      <c r="I146" s="142"/>
      <c r="J146" s="143">
        <f t="shared" si="5"/>
        <v>0</v>
      </c>
      <c r="K146" s="143"/>
    </row>
    <row r="147" spans="1:11" s="124" customFormat="1" ht="17.25" customHeight="1">
      <c r="A147" s="124" t="str">
        <f t="shared" si="4"/>
        <v/>
      </c>
      <c r="B147" s="138"/>
      <c r="C147" s="139"/>
      <c r="D147" s="138"/>
      <c r="E147" s="140"/>
      <c r="F147" s="140"/>
      <c r="G147" s="141"/>
      <c r="H147" s="142"/>
      <c r="I147" s="142"/>
      <c r="J147" s="143">
        <f t="shared" si="5"/>
        <v>0</v>
      </c>
      <c r="K147" s="143"/>
    </row>
    <row r="148" spans="1:11" s="124" customFormat="1" ht="17.25" customHeight="1">
      <c r="A148" s="124" t="str">
        <f t="shared" si="4"/>
        <v/>
      </c>
      <c r="B148" s="138"/>
      <c r="C148" s="139"/>
      <c r="D148" s="138"/>
      <c r="E148" s="140"/>
      <c r="F148" s="140"/>
      <c r="G148" s="141"/>
      <c r="H148" s="142"/>
      <c r="I148" s="142"/>
      <c r="J148" s="143">
        <f t="shared" si="5"/>
        <v>0</v>
      </c>
      <c r="K148" s="143"/>
    </row>
    <row r="149" spans="1:11" s="124" customFormat="1" ht="12.75">
      <c r="A149" s="124" t="str">
        <f t="shared" si="4"/>
        <v/>
      </c>
      <c r="B149" s="138"/>
      <c r="C149" s="139"/>
      <c r="D149" s="138"/>
      <c r="E149" s="140"/>
      <c r="F149" s="140"/>
      <c r="G149" s="141"/>
      <c r="H149" s="142"/>
      <c r="I149" s="142"/>
      <c r="J149" s="143">
        <f t="shared" si="5"/>
        <v>0</v>
      </c>
      <c r="K149" s="143"/>
    </row>
    <row r="150" spans="1:11" s="124" customFormat="1" ht="17.25" customHeight="1">
      <c r="A150" s="124" t="str">
        <f t="shared" si="4"/>
        <v/>
      </c>
      <c r="B150" s="138"/>
      <c r="C150" s="139"/>
      <c r="D150" s="138"/>
      <c r="E150" s="140"/>
      <c r="F150" s="140"/>
      <c r="G150" s="141"/>
      <c r="H150" s="142"/>
      <c r="I150" s="142"/>
      <c r="J150" s="143">
        <f t="shared" si="5"/>
        <v>0</v>
      </c>
      <c r="K150" s="143"/>
    </row>
    <row r="151" spans="1:11" s="124" customFormat="1" ht="17.25" customHeight="1">
      <c r="A151" s="124" t="str">
        <f t="shared" si="4"/>
        <v/>
      </c>
      <c r="B151" s="138"/>
      <c r="C151" s="139"/>
      <c r="D151" s="138"/>
      <c r="E151" s="140"/>
      <c r="F151" s="140"/>
      <c r="G151" s="141"/>
      <c r="H151" s="142"/>
      <c r="I151" s="142"/>
      <c r="J151" s="143">
        <f t="shared" si="5"/>
        <v>0</v>
      </c>
      <c r="K151" s="143"/>
    </row>
    <row r="152" spans="1:11" s="124" customFormat="1" ht="17.25" customHeight="1">
      <c r="A152" s="124" t="str">
        <f t="shared" si="4"/>
        <v/>
      </c>
      <c r="B152" s="138"/>
      <c r="C152" s="139"/>
      <c r="D152" s="138"/>
      <c r="E152" s="140"/>
      <c r="F152" s="140"/>
      <c r="G152" s="141"/>
      <c r="H152" s="142"/>
      <c r="I152" s="142"/>
      <c r="J152" s="143">
        <f t="shared" si="5"/>
        <v>0</v>
      </c>
      <c r="K152" s="143"/>
    </row>
    <row r="153" spans="1:11" s="124" customFormat="1" ht="17.25" customHeight="1">
      <c r="A153" s="124" t="str">
        <f t="shared" si="4"/>
        <v/>
      </c>
      <c r="B153" s="138"/>
      <c r="C153" s="139"/>
      <c r="D153" s="138"/>
      <c r="E153" s="140"/>
      <c r="F153" s="140"/>
      <c r="G153" s="141"/>
      <c r="H153" s="142"/>
      <c r="I153" s="142"/>
      <c r="J153" s="143">
        <f t="shared" si="5"/>
        <v>0</v>
      </c>
      <c r="K153" s="143"/>
    </row>
    <row r="154" spans="1:11" s="124" customFormat="1" ht="17.25" customHeight="1">
      <c r="A154" s="124" t="str">
        <f t="shared" si="4"/>
        <v/>
      </c>
      <c r="B154" s="138"/>
      <c r="C154" s="139"/>
      <c r="D154" s="138"/>
      <c r="E154" s="140"/>
      <c r="F154" s="140"/>
      <c r="G154" s="139"/>
      <c r="H154" s="142"/>
      <c r="I154" s="142"/>
      <c r="J154" s="143">
        <f t="shared" si="5"/>
        <v>0</v>
      </c>
      <c r="K154" s="143"/>
    </row>
    <row r="155" spans="1:11" s="124" customFormat="1" ht="12.75">
      <c r="A155" s="124" t="str">
        <f t="shared" si="4"/>
        <v/>
      </c>
      <c r="B155" s="138"/>
      <c r="C155" s="139"/>
      <c r="D155" s="138"/>
      <c r="E155" s="140"/>
      <c r="F155" s="140"/>
      <c r="G155" s="141"/>
      <c r="H155" s="142"/>
      <c r="I155" s="142"/>
      <c r="J155" s="143">
        <f t="shared" si="5"/>
        <v>0</v>
      </c>
      <c r="K155" s="143"/>
    </row>
    <row r="156" spans="1:11" s="124" customFormat="1" ht="17.25" customHeight="1">
      <c r="A156" s="124" t="str">
        <f t="shared" si="4"/>
        <v/>
      </c>
      <c r="B156" s="138"/>
      <c r="C156" s="139"/>
      <c r="D156" s="138"/>
      <c r="E156" s="140"/>
      <c r="F156" s="140"/>
      <c r="G156" s="141"/>
      <c r="H156" s="142"/>
      <c r="I156" s="142"/>
      <c r="J156" s="143">
        <f t="shared" si="5"/>
        <v>0</v>
      </c>
      <c r="K156" s="143"/>
    </row>
    <row r="157" spans="1:11" s="124" customFormat="1" ht="17.25" customHeight="1">
      <c r="A157" s="124" t="str">
        <f t="shared" si="4"/>
        <v/>
      </c>
      <c r="B157" s="138"/>
      <c r="C157" s="139"/>
      <c r="D157" s="138"/>
      <c r="E157" s="140"/>
      <c r="F157" s="140"/>
      <c r="G157" s="141"/>
      <c r="H157" s="142"/>
      <c r="I157" s="142"/>
      <c r="J157" s="143">
        <f t="shared" si="5"/>
        <v>0</v>
      </c>
      <c r="K157" s="143"/>
    </row>
    <row r="158" spans="1:11" s="124" customFormat="1" ht="17.25" customHeight="1">
      <c r="A158" s="124" t="str">
        <f t="shared" si="4"/>
        <v/>
      </c>
      <c r="B158" s="138"/>
      <c r="C158" s="139"/>
      <c r="D158" s="138"/>
      <c r="E158" s="140"/>
      <c r="F158" s="140"/>
      <c r="G158" s="141"/>
      <c r="H158" s="142"/>
      <c r="I158" s="142"/>
      <c r="J158" s="143">
        <f t="shared" si="5"/>
        <v>0</v>
      </c>
      <c r="K158" s="143"/>
    </row>
    <row r="159" spans="1:11" s="124" customFormat="1" ht="17.25" customHeight="1">
      <c r="A159" s="124" t="str">
        <f t="shared" si="4"/>
        <v/>
      </c>
      <c r="B159" s="138"/>
      <c r="C159" s="139"/>
      <c r="D159" s="138"/>
      <c r="E159" s="140"/>
      <c r="F159" s="140"/>
      <c r="G159" s="141"/>
      <c r="H159" s="142"/>
      <c r="I159" s="142"/>
      <c r="J159" s="143">
        <f t="shared" si="5"/>
        <v>0</v>
      </c>
      <c r="K159" s="143"/>
    </row>
    <row r="160" spans="1:11" s="124" customFormat="1" ht="17.25" customHeight="1">
      <c r="A160" s="124" t="str">
        <f t="shared" si="4"/>
        <v/>
      </c>
      <c r="B160" s="138"/>
      <c r="C160" s="139"/>
      <c r="D160" s="138"/>
      <c r="E160" s="140"/>
      <c r="F160" s="140"/>
      <c r="G160" s="141"/>
      <c r="H160" s="142"/>
      <c r="I160" s="142"/>
      <c r="J160" s="143">
        <f t="shared" si="5"/>
        <v>0</v>
      </c>
      <c r="K160" s="143"/>
    </row>
    <row r="161" spans="1:11" s="124" customFormat="1" ht="17.25" customHeight="1">
      <c r="A161" s="124" t="str">
        <f t="shared" si="4"/>
        <v/>
      </c>
      <c r="B161" s="138"/>
      <c r="C161" s="139"/>
      <c r="D161" s="138"/>
      <c r="E161" s="140"/>
      <c r="F161" s="140"/>
      <c r="G161" s="141"/>
      <c r="H161" s="142"/>
      <c r="I161" s="142"/>
      <c r="J161" s="143">
        <f t="shared" si="5"/>
        <v>0</v>
      </c>
      <c r="K161" s="143"/>
    </row>
    <row r="162" spans="1:11" s="124" customFormat="1" ht="17.25" customHeight="1">
      <c r="A162" s="124" t="str">
        <f t="shared" si="4"/>
        <v/>
      </c>
      <c r="B162" s="138"/>
      <c r="C162" s="139"/>
      <c r="D162" s="138"/>
      <c r="E162" s="140"/>
      <c r="F162" s="140"/>
      <c r="G162" s="141"/>
      <c r="H162" s="142"/>
      <c r="I162" s="142"/>
      <c r="J162" s="143">
        <f t="shared" si="5"/>
        <v>0</v>
      </c>
      <c r="K162" s="143"/>
    </row>
    <row r="163" spans="1:11" s="124" customFormat="1" ht="17.25" customHeight="1">
      <c r="A163" s="124" t="str">
        <f t="shared" si="4"/>
        <v/>
      </c>
      <c r="B163" s="138"/>
      <c r="C163" s="139"/>
      <c r="D163" s="138"/>
      <c r="E163" s="140"/>
      <c r="F163" s="140"/>
      <c r="G163" s="141"/>
      <c r="H163" s="142"/>
      <c r="I163" s="142"/>
      <c r="J163" s="143">
        <f t="shared" si="5"/>
        <v>0</v>
      </c>
      <c r="K163" s="143"/>
    </row>
    <row r="164" spans="1:11" s="124" customFormat="1" ht="17.25" customHeight="1">
      <c r="A164" s="124" t="str">
        <f t="shared" si="4"/>
        <v/>
      </c>
      <c r="B164" s="138"/>
      <c r="C164" s="139"/>
      <c r="D164" s="138"/>
      <c r="E164" s="140"/>
      <c r="F164" s="140"/>
      <c r="G164" s="141"/>
      <c r="H164" s="142"/>
      <c r="I164" s="142"/>
      <c r="J164" s="143">
        <f t="shared" si="5"/>
        <v>0</v>
      </c>
      <c r="K164" s="143"/>
    </row>
    <row r="165" spans="1:11" s="124" customFormat="1" ht="17.25" customHeight="1">
      <c r="A165" s="124" t="str">
        <f t="shared" si="4"/>
        <v/>
      </c>
      <c r="B165" s="138"/>
      <c r="C165" s="139"/>
      <c r="D165" s="138"/>
      <c r="E165" s="140"/>
      <c r="F165" s="140"/>
      <c r="G165" s="141"/>
      <c r="H165" s="142"/>
      <c r="I165" s="142"/>
      <c r="J165" s="143">
        <f t="shared" si="5"/>
        <v>0</v>
      </c>
      <c r="K165" s="143"/>
    </row>
    <row r="166" spans="1:11" s="124" customFormat="1" ht="17.25" customHeight="1">
      <c r="A166" s="124" t="str">
        <f t="shared" si="4"/>
        <v/>
      </c>
      <c r="B166" s="138"/>
      <c r="C166" s="139"/>
      <c r="D166" s="138"/>
      <c r="E166" s="140"/>
      <c r="F166" s="140"/>
      <c r="G166" s="141"/>
      <c r="H166" s="142"/>
      <c r="I166" s="142"/>
      <c r="J166" s="143">
        <f t="shared" si="5"/>
        <v>0</v>
      </c>
      <c r="K166" s="143"/>
    </row>
    <row r="167" spans="1:11" s="124" customFormat="1" ht="17.25" customHeight="1">
      <c r="A167" s="124" t="str">
        <f t="shared" si="4"/>
        <v/>
      </c>
      <c r="B167" s="138"/>
      <c r="C167" s="139"/>
      <c r="D167" s="138"/>
      <c r="E167" s="140"/>
      <c r="F167" s="140"/>
      <c r="G167" s="141"/>
      <c r="H167" s="142"/>
      <c r="I167" s="142"/>
      <c r="J167" s="143">
        <f t="shared" si="5"/>
        <v>0</v>
      </c>
      <c r="K167" s="143"/>
    </row>
    <row r="168" spans="1:11" s="124" customFormat="1" ht="17.25" customHeight="1">
      <c r="A168" s="124" t="str">
        <f t="shared" si="4"/>
        <v/>
      </c>
      <c r="B168" s="138"/>
      <c r="C168" s="139"/>
      <c r="D168" s="138"/>
      <c r="E168" s="140"/>
      <c r="F168" s="140"/>
      <c r="G168" s="141"/>
      <c r="H168" s="142"/>
      <c r="I168" s="142"/>
      <c r="J168" s="143">
        <f t="shared" si="5"/>
        <v>0</v>
      </c>
      <c r="K168" s="143"/>
    </row>
    <row r="169" spans="1:11" s="124" customFormat="1" ht="17.25" customHeight="1">
      <c r="A169" s="124" t="str">
        <f t="shared" si="4"/>
        <v/>
      </c>
      <c r="B169" s="138"/>
      <c r="C169" s="139"/>
      <c r="D169" s="138"/>
      <c r="E169" s="140"/>
      <c r="F169" s="140"/>
      <c r="G169" s="141"/>
      <c r="H169" s="142"/>
      <c r="I169" s="142"/>
      <c r="J169" s="143">
        <f t="shared" si="5"/>
        <v>0</v>
      </c>
      <c r="K169" s="143"/>
    </row>
    <row r="170" spans="1:11" s="124" customFormat="1" ht="17.25" customHeight="1">
      <c r="A170" s="124" t="str">
        <f t="shared" si="4"/>
        <v/>
      </c>
      <c r="B170" s="138"/>
      <c r="C170" s="139"/>
      <c r="D170" s="138"/>
      <c r="E170" s="140"/>
      <c r="F170" s="140"/>
      <c r="G170" s="141"/>
      <c r="H170" s="142"/>
      <c r="I170" s="142"/>
      <c r="J170" s="143">
        <f t="shared" si="5"/>
        <v>0</v>
      </c>
      <c r="K170" s="143"/>
    </row>
    <row r="171" spans="1:11" s="124" customFormat="1" ht="12.75">
      <c r="A171" s="124" t="str">
        <f t="shared" si="4"/>
        <v/>
      </c>
      <c r="B171" s="138"/>
      <c r="C171" s="139"/>
      <c r="D171" s="138"/>
      <c r="E171" s="140"/>
      <c r="F171" s="140"/>
      <c r="G171" s="141"/>
      <c r="H171" s="142"/>
      <c r="I171" s="142"/>
      <c r="J171" s="143">
        <f t="shared" si="5"/>
        <v>0</v>
      </c>
      <c r="K171" s="143"/>
    </row>
    <row r="172" spans="1:11" s="124" customFormat="1" ht="17.25" customHeight="1">
      <c r="A172" s="124" t="str">
        <f t="shared" si="4"/>
        <v/>
      </c>
      <c r="B172" s="138"/>
      <c r="C172" s="139"/>
      <c r="D172" s="138"/>
      <c r="E172" s="140"/>
      <c r="F172" s="140"/>
      <c r="G172" s="141"/>
      <c r="H172" s="142"/>
      <c r="I172" s="142"/>
      <c r="J172" s="143">
        <f t="shared" si="5"/>
        <v>0</v>
      </c>
      <c r="K172" s="143"/>
    </row>
    <row r="173" spans="1:11" s="124" customFormat="1" ht="17.25" customHeight="1">
      <c r="A173" s="124" t="str">
        <f t="shared" si="4"/>
        <v/>
      </c>
      <c r="B173" s="138"/>
      <c r="C173" s="139"/>
      <c r="D173" s="138"/>
      <c r="E173" s="140"/>
      <c r="F173" s="140"/>
      <c r="G173" s="141"/>
      <c r="H173" s="142"/>
      <c r="I173" s="142"/>
      <c r="J173" s="143">
        <f t="shared" si="5"/>
        <v>0</v>
      </c>
      <c r="K173" s="143"/>
    </row>
    <row r="174" spans="1:11" s="124" customFormat="1" ht="17.25" customHeight="1">
      <c r="A174" s="124" t="str">
        <f t="shared" si="4"/>
        <v/>
      </c>
      <c r="B174" s="138"/>
      <c r="C174" s="139"/>
      <c r="D174" s="138"/>
      <c r="E174" s="140"/>
      <c r="F174" s="140"/>
      <c r="G174" s="141"/>
      <c r="H174" s="142"/>
      <c r="I174" s="142"/>
      <c r="J174" s="143">
        <f t="shared" si="5"/>
        <v>0</v>
      </c>
      <c r="K174" s="143"/>
    </row>
    <row r="175" spans="1:11" s="124" customFormat="1" ht="17.25" customHeight="1">
      <c r="A175" s="124" t="str">
        <f t="shared" si="4"/>
        <v/>
      </c>
      <c r="B175" s="138"/>
      <c r="C175" s="139"/>
      <c r="D175" s="138"/>
      <c r="E175" s="140"/>
      <c r="F175" s="140"/>
      <c r="G175" s="141"/>
      <c r="H175" s="142"/>
      <c r="I175" s="142"/>
      <c r="J175" s="143">
        <f t="shared" si="5"/>
        <v>0</v>
      </c>
      <c r="K175" s="143"/>
    </row>
    <row r="176" spans="1:11" s="124" customFormat="1" ht="17.25" customHeight="1">
      <c r="A176" s="124" t="str">
        <f t="shared" si="4"/>
        <v/>
      </c>
      <c r="B176" s="138"/>
      <c r="C176" s="139"/>
      <c r="D176" s="138"/>
      <c r="E176" s="140"/>
      <c r="F176" s="140"/>
      <c r="G176" s="141"/>
      <c r="H176" s="142"/>
      <c r="I176" s="142"/>
      <c r="J176" s="143">
        <f t="shared" si="5"/>
        <v>0</v>
      </c>
      <c r="K176" s="143"/>
    </row>
    <row r="177" spans="1:11" s="124" customFormat="1" ht="17.25" customHeight="1">
      <c r="A177" s="124" t="str">
        <f t="shared" si="4"/>
        <v/>
      </c>
      <c r="B177" s="138"/>
      <c r="C177" s="139"/>
      <c r="D177" s="138"/>
      <c r="E177" s="140"/>
      <c r="F177" s="140"/>
      <c r="G177" s="141"/>
      <c r="H177" s="142"/>
      <c r="I177" s="142"/>
      <c r="J177" s="143">
        <f t="shared" si="5"/>
        <v>0</v>
      </c>
      <c r="K177" s="143"/>
    </row>
    <row r="178" spans="1:11" s="124" customFormat="1" ht="17.25" customHeight="1">
      <c r="A178" s="124" t="str">
        <f t="shared" si="4"/>
        <v/>
      </c>
      <c r="B178" s="138"/>
      <c r="C178" s="139"/>
      <c r="D178" s="138"/>
      <c r="E178" s="140"/>
      <c r="F178" s="140"/>
      <c r="G178" s="141"/>
      <c r="H178" s="142"/>
      <c r="I178" s="142"/>
      <c r="J178" s="143">
        <f t="shared" si="5"/>
        <v>0</v>
      </c>
      <c r="K178" s="143"/>
    </row>
    <row r="179" spans="1:11" s="124" customFormat="1" ht="17.25" customHeight="1">
      <c r="A179" s="124" t="str">
        <f t="shared" si="4"/>
        <v/>
      </c>
      <c r="B179" s="138"/>
      <c r="C179" s="139"/>
      <c r="D179" s="138"/>
      <c r="E179" s="140"/>
      <c r="F179" s="140"/>
      <c r="G179" s="141"/>
      <c r="H179" s="142"/>
      <c r="I179" s="142"/>
      <c r="J179" s="143">
        <f t="shared" si="5"/>
        <v>0</v>
      </c>
      <c r="K179" s="143"/>
    </row>
    <row r="180" spans="1:11" s="124" customFormat="1" ht="17.25" customHeight="1">
      <c r="A180" s="124" t="str">
        <f t="shared" si="4"/>
        <v/>
      </c>
      <c r="B180" s="138"/>
      <c r="C180" s="139"/>
      <c r="D180" s="138"/>
      <c r="E180" s="140"/>
      <c r="F180" s="140"/>
      <c r="G180" s="141"/>
      <c r="H180" s="142"/>
      <c r="I180" s="142"/>
      <c r="J180" s="143">
        <f t="shared" si="5"/>
        <v>0</v>
      </c>
      <c r="K180" s="143"/>
    </row>
    <row r="181" spans="1:11" s="124" customFormat="1" ht="17.25" customHeight="1">
      <c r="A181" s="124" t="str">
        <f t="shared" si="4"/>
        <v/>
      </c>
      <c r="B181" s="138"/>
      <c r="C181" s="139"/>
      <c r="D181" s="138"/>
      <c r="E181" s="140"/>
      <c r="F181" s="140"/>
      <c r="G181" s="141"/>
      <c r="H181" s="142"/>
      <c r="I181" s="142"/>
      <c r="J181" s="143">
        <f t="shared" si="5"/>
        <v>0</v>
      </c>
      <c r="K181" s="143"/>
    </row>
    <row r="182" spans="1:11" s="124" customFormat="1" ht="17.25" customHeight="1">
      <c r="A182" s="124" t="str">
        <f t="shared" si="4"/>
        <v/>
      </c>
      <c r="B182" s="138"/>
      <c r="C182" s="139"/>
      <c r="D182" s="138"/>
      <c r="E182" s="140"/>
      <c r="F182" s="140"/>
      <c r="G182" s="141"/>
      <c r="H182" s="142"/>
      <c r="I182" s="142"/>
      <c r="J182" s="143">
        <f t="shared" si="5"/>
        <v>0</v>
      </c>
      <c r="K182" s="143"/>
    </row>
    <row r="183" spans="1:11" s="124" customFormat="1" ht="17.25" customHeight="1">
      <c r="A183" s="124" t="str">
        <f t="shared" si="4"/>
        <v/>
      </c>
      <c r="B183" s="138"/>
      <c r="C183" s="139"/>
      <c r="D183" s="138"/>
      <c r="E183" s="140"/>
      <c r="F183" s="140"/>
      <c r="G183" s="141"/>
      <c r="H183" s="142"/>
      <c r="I183" s="142"/>
      <c r="J183" s="143">
        <f t="shared" si="5"/>
        <v>0</v>
      </c>
      <c r="K183" s="143"/>
    </row>
    <row r="184" spans="1:11" s="124" customFormat="1" ht="17.25" customHeight="1">
      <c r="A184" s="124" t="str">
        <f t="shared" si="4"/>
        <v/>
      </c>
      <c r="B184" s="138"/>
      <c r="C184" s="139"/>
      <c r="D184" s="138"/>
      <c r="E184" s="140"/>
      <c r="F184" s="140"/>
      <c r="G184" s="141"/>
      <c r="H184" s="142"/>
      <c r="I184" s="142"/>
      <c r="J184" s="143">
        <f t="shared" si="5"/>
        <v>0</v>
      </c>
      <c r="K184" s="143"/>
    </row>
    <row r="185" spans="1:11" s="124" customFormat="1" ht="17.25" customHeight="1">
      <c r="A185" s="124" t="str">
        <f t="shared" si="4"/>
        <v/>
      </c>
      <c r="B185" s="138"/>
      <c r="C185" s="139"/>
      <c r="D185" s="138"/>
      <c r="E185" s="140"/>
      <c r="F185" s="140"/>
      <c r="G185" s="141"/>
      <c r="H185" s="142"/>
      <c r="I185" s="142"/>
      <c r="J185" s="143">
        <f t="shared" si="5"/>
        <v>0</v>
      </c>
      <c r="K185" s="143"/>
    </row>
    <row r="186" spans="1:11" s="124" customFormat="1" ht="17.25" customHeight="1">
      <c r="A186" s="124" t="str">
        <f t="shared" si="4"/>
        <v/>
      </c>
      <c r="B186" s="138"/>
      <c r="C186" s="139"/>
      <c r="D186" s="138"/>
      <c r="E186" s="140"/>
      <c r="F186" s="140"/>
      <c r="G186" s="141"/>
      <c r="H186" s="142"/>
      <c r="I186" s="142"/>
      <c r="J186" s="143">
        <f t="shared" si="5"/>
        <v>0</v>
      </c>
      <c r="K186" s="143"/>
    </row>
    <row r="187" spans="1:11" s="124" customFormat="1" ht="17.25" customHeight="1">
      <c r="A187" s="124" t="str">
        <f t="shared" si="4"/>
        <v/>
      </c>
      <c r="B187" s="138"/>
      <c r="C187" s="139"/>
      <c r="D187" s="138"/>
      <c r="E187" s="140"/>
      <c r="F187" s="309"/>
      <c r="G187" s="141"/>
      <c r="H187" s="142"/>
      <c r="I187" s="142"/>
      <c r="J187" s="143">
        <f t="shared" si="5"/>
        <v>0</v>
      </c>
      <c r="K187" s="143"/>
    </row>
    <row r="188" spans="1:11" s="124" customFormat="1" ht="17.25" customHeight="1">
      <c r="A188" s="124" t="str">
        <f t="shared" si="4"/>
        <v/>
      </c>
      <c r="B188" s="138"/>
      <c r="C188" s="139"/>
      <c r="D188" s="138"/>
      <c r="E188" s="140"/>
      <c r="F188" s="140"/>
      <c r="G188" s="141"/>
      <c r="H188" s="142"/>
      <c r="I188" s="142"/>
      <c r="J188" s="143">
        <f t="shared" si="5"/>
        <v>0</v>
      </c>
      <c r="K188" s="143"/>
    </row>
    <row r="189" spans="1:11" s="124" customFormat="1" ht="17.25" customHeight="1">
      <c r="A189" s="124" t="str">
        <f t="shared" si="4"/>
        <v/>
      </c>
      <c r="B189" s="138"/>
      <c r="C189" s="139"/>
      <c r="D189" s="138"/>
      <c r="E189" s="140"/>
      <c r="F189" s="140"/>
      <c r="G189" s="141"/>
      <c r="H189" s="142"/>
      <c r="I189" s="142"/>
      <c r="J189" s="143">
        <f t="shared" si="5"/>
        <v>0</v>
      </c>
      <c r="K189" s="143"/>
    </row>
    <row r="190" spans="1:11" s="124" customFormat="1" ht="17.25" customHeight="1">
      <c r="A190" s="124" t="str">
        <f t="shared" si="4"/>
        <v/>
      </c>
      <c r="B190" s="138"/>
      <c r="C190" s="139"/>
      <c r="D190" s="138"/>
      <c r="E190" s="140"/>
      <c r="F190" s="140"/>
      <c r="G190" s="141"/>
      <c r="H190" s="142"/>
      <c r="I190" s="142"/>
      <c r="J190" s="143">
        <f t="shared" si="5"/>
        <v>0</v>
      </c>
      <c r="K190" s="143"/>
    </row>
    <row r="191" spans="1:11" s="124" customFormat="1" ht="17.25" customHeight="1">
      <c r="A191" s="124" t="str">
        <f t="shared" si="4"/>
        <v/>
      </c>
      <c r="B191" s="138"/>
      <c r="C191" s="139"/>
      <c r="D191" s="138"/>
      <c r="E191" s="140"/>
      <c r="F191" s="140"/>
      <c r="G191" s="141"/>
      <c r="H191" s="142"/>
      <c r="I191" s="142"/>
      <c r="J191" s="143">
        <f t="shared" si="5"/>
        <v>0</v>
      </c>
      <c r="K191" s="143"/>
    </row>
    <row r="192" spans="1:11" s="124" customFormat="1" ht="17.25" customHeight="1">
      <c r="A192" s="124" t="str">
        <f t="shared" si="4"/>
        <v/>
      </c>
      <c r="B192" s="138"/>
      <c r="C192" s="139"/>
      <c r="D192" s="138"/>
      <c r="E192" s="140"/>
      <c r="F192" s="140"/>
      <c r="G192" s="141"/>
      <c r="H192" s="142"/>
      <c r="I192" s="142"/>
      <c r="J192" s="143">
        <f t="shared" si="5"/>
        <v>0</v>
      </c>
      <c r="K192" s="143"/>
    </row>
    <row r="193" spans="1:11" s="124" customFormat="1" ht="17.25" customHeight="1">
      <c r="A193" s="124" t="str">
        <f t="shared" si="4"/>
        <v/>
      </c>
      <c r="B193" s="138"/>
      <c r="C193" s="139"/>
      <c r="D193" s="138"/>
      <c r="E193" s="140"/>
      <c r="F193" s="140"/>
      <c r="G193" s="141"/>
      <c r="H193" s="142"/>
      <c r="I193" s="142"/>
      <c r="J193" s="143">
        <f t="shared" si="5"/>
        <v>0</v>
      </c>
      <c r="K193" s="143"/>
    </row>
    <row r="194" spans="1:11" s="124" customFormat="1" ht="17.25" customHeight="1">
      <c r="A194" s="124" t="str">
        <f t="shared" si="4"/>
        <v/>
      </c>
      <c r="B194" s="138"/>
      <c r="C194" s="139"/>
      <c r="D194" s="138"/>
      <c r="E194" s="140"/>
      <c r="F194" s="140"/>
      <c r="G194" s="141"/>
      <c r="H194" s="142"/>
      <c r="I194" s="142"/>
      <c r="J194" s="143">
        <f t="shared" si="5"/>
        <v>0</v>
      </c>
      <c r="K194" s="143"/>
    </row>
    <row r="195" spans="1:11" s="124" customFormat="1" ht="17.25" customHeight="1">
      <c r="A195" s="124" t="str">
        <f t="shared" si="4"/>
        <v/>
      </c>
      <c r="B195" s="138"/>
      <c r="C195" s="139"/>
      <c r="D195" s="138"/>
      <c r="E195" s="140"/>
      <c r="F195" s="140"/>
      <c r="G195" s="141"/>
      <c r="H195" s="142"/>
      <c r="I195" s="142"/>
      <c r="J195" s="143">
        <f t="shared" si="5"/>
        <v>0</v>
      </c>
      <c r="K195" s="143"/>
    </row>
    <row r="196" spans="1:11" s="124" customFormat="1" ht="17.25" customHeight="1">
      <c r="A196" s="124" t="str">
        <f t="shared" si="4"/>
        <v/>
      </c>
      <c r="B196" s="138"/>
      <c r="C196" s="139"/>
      <c r="D196" s="138"/>
      <c r="E196" s="140"/>
      <c r="F196" s="140"/>
      <c r="G196" s="141"/>
      <c r="H196" s="142"/>
      <c r="I196" s="142"/>
      <c r="J196" s="143">
        <f t="shared" si="5"/>
        <v>0</v>
      </c>
      <c r="K196" s="143"/>
    </row>
    <row r="197" spans="1:11" s="124" customFormat="1" ht="17.25" customHeight="1">
      <c r="A197" s="124" t="str">
        <f t="shared" si="4"/>
        <v/>
      </c>
      <c r="B197" s="138"/>
      <c r="C197" s="139"/>
      <c r="D197" s="138"/>
      <c r="E197" s="140"/>
      <c r="F197" s="140"/>
      <c r="G197" s="141"/>
      <c r="H197" s="142"/>
      <c r="I197" s="142"/>
      <c r="J197" s="143">
        <f t="shared" si="5"/>
        <v>0</v>
      </c>
      <c r="K197" s="143"/>
    </row>
    <row r="198" spans="1:11" s="124" customFormat="1" ht="17.25" customHeight="1">
      <c r="A198" s="124" t="str">
        <f t="shared" si="4"/>
        <v/>
      </c>
      <c r="B198" s="138"/>
      <c r="C198" s="139"/>
      <c r="D198" s="138"/>
      <c r="E198" s="140"/>
      <c r="F198" s="140"/>
      <c r="G198" s="141"/>
      <c r="H198" s="142"/>
      <c r="I198" s="142"/>
      <c r="J198" s="143">
        <f t="shared" si="5"/>
        <v>0</v>
      </c>
      <c r="K198" s="143"/>
    </row>
    <row r="199" spans="1:11" s="124" customFormat="1" ht="17.25" customHeight="1">
      <c r="A199" s="124" t="str">
        <f t="shared" si="4"/>
        <v/>
      </c>
      <c r="B199" s="138"/>
      <c r="C199" s="139"/>
      <c r="D199" s="138"/>
      <c r="E199" s="140"/>
      <c r="F199" s="140"/>
      <c r="G199" s="141"/>
      <c r="H199" s="142"/>
      <c r="I199" s="142"/>
      <c r="J199" s="143">
        <f t="shared" si="5"/>
        <v>0</v>
      </c>
      <c r="K199" s="143"/>
    </row>
    <row r="200" spans="1:11" s="124" customFormat="1" ht="17.25" customHeight="1">
      <c r="A200" s="124" t="str">
        <f t="shared" si="4"/>
        <v/>
      </c>
      <c r="B200" s="138"/>
      <c r="C200" s="139"/>
      <c r="D200" s="138"/>
      <c r="E200" s="140"/>
      <c r="F200" s="140"/>
      <c r="G200" s="141"/>
      <c r="H200" s="142"/>
      <c r="I200" s="142"/>
      <c r="J200" s="143">
        <f t="shared" si="5"/>
        <v>0</v>
      </c>
      <c r="K200" s="143"/>
    </row>
    <row r="201" spans="1:11" s="124" customFormat="1" ht="17.25" customHeight="1">
      <c r="A201" s="124" t="str">
        <f t="shared" si="4"/>
        <v/>
      </c>
      <c r="B201" s="138"/>
      <c r="C201" s="139"/>
      <c r="D201" s="138"/>
      <c r="E201" s="140"/>
      <c r="F201" s="140"/>
      <c r="G201" s="141"/>
      <c r="H201" s="142"/>
      <c r="I201" s="142"/>
      <c r="J201" s="143">
        <f t="shared" si="5"/>
        <v>0</v>
      </c>
      <c r="K201" s="143"/>
    </row>
    <row r="202" spans="1:11" s="124" customFormat="1" ht="17.25" customHeight="1">
      <c r="A202" s="124" t="str">
        <f t="shared" si="4"/>
        <v/>
      </c>
      <c r="B202" s="138"/>
      <c r="C202" s="139"/>
      <c r="D202" s="138"/>
      <c r="E202" s="140"/>
      <c r="F202" s="140"/>
      <c r="G202" s="141"/>
      <c r="H202" s="142"/>
      <c r="I202" s="142"/>
      <c r="J202" s="143">
        <f t="shared" si="5"/>
        <v>0</v>
      </c>
      <c r="K202" s="143"/>
    </row>
    <row r="203" spans="1:11" s="124" customFormat="1" ht="17.25" customHeight="1">
      <c r="A203" s="124" t="str">
        <f t="shared" si="4"/>
        <v/>
      </c>
      <c r="B203" s="138"/>
      <c r="C203" s="139"/>
      <c r="D203" s="138"/>
      <c r="E203" s="140"/>
      <c r="F203" s="140"/>
      <c r="G203" s="141"/>
      <c r="H203" s="142"/>
      <c r="I203" s="142"/>
      <c r="J203" s="143">
        <f t="shared" si="5"/>
        <v>0</v>
      </c>
      <c r="K203" s="143"/>
    </row>
    <row r="204" spans="1:11" s="124" customFormat="1" ht="17.25" customHeight="1">
      <c r="A204" s="124" t="str">
        <f t="shared" ref="A204:A376" si="6">IF(B204&lt;&gt;"",MONTH(B204),"")</f>
        <v/>
      </c>
      <c r="B204" s="138"/>
      <c r="C204" s="139"/>
      <c r="D204" s="138"/>
      <c r="E204" s="140"/>
      <c r="F204" s="140"/>
      <c r="G204" s="141"/>
      <c r="H204" s="142"/>
      <c r="I204" s="142"/>
      <c r="J204" s="143">
        <f t="shared" si="5"/>
        <v>0</v>
      </c>
      <c r="K204" s="143"/>
    </row>
    <row r="205" spans="1:11" s="124" customFormat="1" ht="17.25" customHeight="1">
      <c r="A205" s="124" t="str">
        <f t="shared" si="6"/>
        <v/>
      </c>
      <c r="B205" s="138"/>
      <c r="C205" s="139"/>
      <c r="D205" s="138"/>
      <c r="E205" s="140"/>
      <c r="F205" s="140"/>
      <c r="G205" s="141"/>
      <c r="H205" s="142"/>
      <c r="I205" s="142"/>
      <c r="J205" s="143">
        <f t="shared" ref="J205:J268" si="7">IF(B205&lt;&gt;"",J204+H205-I205,0)</f>
        <v>0</v>
      </c>
      <c r="K205" s="143"/>
    </row>
    <row r="206" spans="1:11" s="124" customFormat="1" ht="17.25" customHeight="1">
      <c r="A206" s="124" t="str">
        <f t="shared" si="6"/>
        <v/>
      </c>
      <c r="B206" s="138"/>
      <c r="C206" s="139"/>
      <c r="D206" s="138"/>
      <c r="E206" s="140"/>
      <c r="F206" s="140"/>
      <c r="G206" s="141"/>
      <c r="H206" s="142"/>
      <c r="I206" s="142"/>
      <c r="J206" s="143">
        <f t="shared" si="7"/>
        <v>0</v>
      </c>
      <c r="K206" s="143"/>
    </row>
    <row r="207" spans="1:11" s="124" customFormat="1" ht="17.25" customHeight="1">
      <c r="A207" s="124" t="str">
        <f t="shared" si="6"/>
        <v/>
      </c>
      <c r="B207" s="138"/>
      <c r="C207" s="139"/>
      <c r="D207" s="138"/>
      <c r="E207" s="140"/>
      <c r="F207" s="140"/>
      <c r="G207" s="141"/>
      <c r="H207" s="142"/>
      <c r="I207" s="142"/>
      <c r="J207" s="143">
        <f t="shared" si="7"/>
        <v>0</v>
      </c>
      <c r="K207" s="143"/>
    </row>
    <row r="208" spans="1:11" s="124" customFormat="1" ht="17.25" customHeight="1">
      <c r="A208" s="124" t="str">
        <f t="shared" si="6"/>
        <v/>
      </c>
      <c r="B208" s="138"/>
      <c r="C208" s="139"/>
      <c r="D208" s="138"/>
      <c r="E208" s="140"/>
      <c r="F208" s="140"/>
      <c r="G208" s="141"/>
      <c r="H208" s="142"/>
      <c r="I208" s="142"/>
      <c r="J208" s="143">
        <f t="shared" si="7"/>
        <v>0</v>
      </c>
      <c r="K208" s="143"/>
    </row>
    <row r="209" spans="1:11" s="124" customFormat="1" ht="17.25" customHeight="1">
      <c r="A209" s="124" t="str">
        <f t="shared" si="6"/>
        <v/>
      </c>
      <c r="B209" s="138"/>
      <c r="C209" s="139"/>
      <c r="D209" s="138"/>
      <c r="E209" s="140"/>
      <c r="F209" s="140"/>
      <c r="G209" s="141"/>
      <c r="H209" s="142"/>
      <c r="I209" s="142"/>
      <c r="J209" s="143">
        <f t="shared" si="7"/>
        <v>0</v>
      </c>
      <c r="K209" s="143"/>
    </row>
    <row r="210" spans="1:11" s="124" customFormat="1" ht="17.25" customHeight="1">
      <c r="A210" s="124" t="str">
        <f t="shared" si="6"/>
        <v/>
      </c>
      <c r="B210" s="138"/>
      <c r="C210" s="139"/>
      <c r="D210" s="138"/>
      <c r="E210" s="140"/>
      <c r="F210" s="140"/>
      <c r="G210" s="141"/>
      <c r="H210" s="142"/>
      <c r="I210" s="142"/>
      <c r="J210" s="143">
        <f t="shared" si="7"/>
        <v>0</v>
      </c>
      <c r="K210" s="143"/>
    </row>
    <row r="211" spans="1:11" s="124" customFormat="1" ht="17.25" customHeight="1">
      <c r="A211" s="124" t="str">
        <f t="shared" si="6"/>
        <v/>
      </c>
      <c r="B211" s="138"/>
      <c r="C211" s="139"/>
      <c r="D211" s="138"/>
      <c r="E211" s="140"/>
      <c r="F211" s="140"/>
      <c r="G211" s="141"/>
      <c r="H211" s="142"/>
      <c r="I211" s="142"/>
      <c r="J211" s="143">
        <f t="shared" si="7"/>
        <v>0</v>
      </c>
      <c r="K211" s="143"/>
    </row>
    <row r="212" spans="1:11" s="124" customFormat="1" ht="17.25" customHeight="1">
      <c r="A212" s="124" t="str">
        <f t="shared" si="6"/>
        <v/>
      </c>
      <c r="B212" s="138"/>
      <c r="C212" s="139"/>
      <c r="D212" s="138"/>
      <c r="E212" s="140"/>
      <c r="F212" s="140"/>
      <c r="G212" s="141"/>
      <c r="H212" s="142"/>
      <c r="I212" s="142"/>
      <c r="J212" s="143">
        <f t="shared" si="7"/>
        <v>0</v>
      </c>
      <c r="K212" s="143"/>
    </row>
    <row r="213" spans="1:11" s="124" customFormat="1" ht="17.25" customHeight="1">
      <c r="A213" s="124" t="str">
        <f t="shared" si="6"/>
        <v/>
      </c>
      <c r="B213" s="138"/>
      <c r="C213" s="139"/>
      <c r="D213" s="138"/>
      <c r="E213" s="140"/>
      <c r="F213" s="140"/>
      <c r="G213" s="141"/>
      <c r="H213" s="142"/>
      <c r="I213" s="142"/>
      <c r="J213" s="143">
        <f t="shared" si="7"/>
        <v>0</v>
      </c>
      <c r="K213" s="143"/>
    </row>
    <row r="214" spans="1:11" s="124" customFormat="1" ht="17.25" customHeight="1">
      <c r="A214" s="124" t="str">
        <f t="shared" si="6"/>
        <v/>
      </c>
      <c r="B214" s="138"/>
      <c r="C214" s="139"/>
      <c r="D214" s="138"/>
      <c r="E214" s="140"/>
      <c r="F214" s="140"/>
      <c r="G214" s="141"/>
      <c r="H214" s="142"/>
      <c r="I214" s="142"/>
      <c r="J214" s="143">
        <f t="shared" si="7"/>
        <v>0</v>
      </c>
      <c r="K214" s="143"/>
    </row>
    <row r="215" spans="1:11" s="124" customFormat="1" ht="17.25" customHeight="1">
      <c r="A215" s="124" t="str">
        <f t="shared" si="6"/>
        <v/>
      </c>
      <c r="B215" s="138"/>
      <c r="C215" s="139"/>
      <c r="D215" s="138"/>
      <c r="E215" s="140"/>
      <c r="F215" s="140"/>
      <c r="G215" s="141"/>
      <c r="H215" s="142"/>
      <c r="I215" s="142"/>
      <c r="J215" s="143">
        <f t="shared" si="7"/>
        <v>0</v>
      </c>
      <c r="K215" s="143"/>
    </row>
    <row r="216" spans="1:11" s="124" customFormat="1" ht="17.25" customHeight="1">
      <c r="A216" s="124" t="str">
        <f t="shared" si="6"/>
        <v/>
      </c>
      <c r="B216" s="138"/>
      <c r="C216" s="139"/>
      <c r="D216" s="138"/>
      <c r="E216" s="140"/>
      <c r="F216" s="140"/>
      <c r="G216" s="141"/>
      <c r="H216" s="142"/>
      <c r="I216" s="142"/>
      <c r="J216" s="143">
        <f t="shared" si="7"/>
        <v>0</v>
      </c>
      <c r="K216" s="143"/>
    </row>
    <row r="217" spans="1:11" s="124" customFormat="1" ht="17.25" customHeight="1">
      <c r="A217" s="124" t="str">
        <f t="shared" si="6"/>
        <v/>
      </c>
      <c r="B217" s="138"/>
      <c r="C217" s="139"/>
      <c r="D217" s="138"/>
      <c r="E217" s="140"/>
      <c r="F217" s="140"/>
      <c r="G217" s="141"/>
      <c r="H217" s="142"/>
      <c r="I217" s="142"/>
      <c r="J217" s="143">
        <f t="shared" si="7"/>
        <v>0</v>
      </c>
      <c r="K217" s="143"/>
    </row>
    <row r="218" spans="1:11" s="124" customFormat="1" ht="17.25" customHeight="1">
      <c r="A218" s="124" t="str">
        <f t="shared" si="6"/>
        <v/>
      </c>
      <c r="B218" s="138"/>
      <c r="C218" s="139"/>
      <c r="D218" s="138"/>
      <c r="E218" s="140"/>
      <c r="F218" s="140"/>
      <c r="G218" s="141"/>
      <c r="H218" s="142"/>
      <c r="I218" s="142"/>
      <c r="J218" s="143">
        <f t="shared" si="7"/>
        <v>0</v>
      </c>
      <c r="K218" s="143"/>
    </row>
    <row r="219" spans="1:11" s="124" customFormat="1" ht="17.25" customHeight="1">
      <c r="A219" s="124" t="str">
        <f t="shared" si="6"/>
        <v/>
      </c>
      <c r="B219" s="138"/>
      <c r="C219" s="139"/>
      <c r="D219" s="138"/>
      <c r="E219" s="140"/>
      <c r="F219" s="140"/>
      <c r="G219" s="141"/>
      <c r="H219" s="142"/>
      <c r="I219" s="142"/>
      <c r="J219" s="143">
        <f t="shared" si="7"/>
        <v>0</v>
      </c>
      <c r="K219" s="143"/>
    </row>
    <row r="220" spans="1:11" s="124" customFormat="1" ht="17.25" customHeight="1">
      <c r="A220" s="124" t="str">
        <f t="shared" si="6"/>
        <v/>
      </c>
      <c r="B220" s="138"/>
      <c r="C220" s="139"/>
      <c r="D220" s="138"/>
      <c r="E220" s="140"/>
      <c r="F220" s="140"/>
      <c r="G220" s="141"/>
      <c r="H220" s="142"/>
      <c r="I220" s="142"/>
      <c r="J220" s="143">
        <f t="shared" si="7"/>
        <v>0</v>
      </c>
      <c r="K220" s="143"/>
    </row>
    <row r="221" spans="1:11" s="124" customFormat="1" ht="17.25" customHeight="1">
      <c r="A221" s="124" t="str">
        <f t="shared" si="6"/>
        <v/>
      </c>
      <c r="B221" s="138"/>
      <c r="C221" s="139"/>
      <c r="D221" s="138"/>
      <c r="E221" s="140"/>
      <c r="F221" s="140"/>
      <c r="G221" s="141"/>
      <c r="H221" s="142"/>
      <c r="I221" s="142"/>
      <c r="J221" s="143">
        <f t="shared" si="7"/>
        <v>0</v>
      </c>
      <c r="K221" s="143"/>
    </row>
    <row r="222" spans="1:11" s="124" customFormat="1" ht="17.25" customHeight="1">
      <c r="A222" s="124" t="str">
        <f t="shared" si="6"/>
        <v/>
      </c>
      <c r="B222" s="138"/>
      <c r="C222" s="139"/>
      <c r="D222" s="138"/>
      <c r="E222" s="140"/>
      <c r="F222" s="140"/>
      <c r="G222" s="141"/>
      <c r="H222" s="142"/>
      <c r="I222" s="142"/>
      <c r="J222" s="143">
        <f t="shared" si="7"/>
        <v>0</v>
      </c>
      <c r="K222" s="143"/>
    </row>
    <row r="223" spans="1:11" s="124" customFormat="1" ht="17.25" customHeight="1">
      <c r="A223" s="124" t="str">
        <f t="shared" si="6"/>
        <v/>
      </c>
      <c r="B223" s="138"/>
      <c r="C223" s="139"/>
      <c r="D223" s="138"/>
      <c r="E223" s="140"/>
      <c r="F223" s="140"/>
      <c r="G223" s="141"/>
      <c r="H223" s="142"/>
      <c r="I223" s="142"/>
      <c r="J223" s="143">
        <f t="shared" si="7"/>
        <v>0</v>
      </c>
      <c r="K223" s="143"/>
    </row>
    <row r="224" spans="1:11" s="124" customFormat="1" ht="17.25" customHeight="1">
      <c r="A224" s="124" t="str">
        <f t="shared" si="6"/>
        <v/>
      </c>
      <c r="B224" s="138"/>
      <c r="C224" s="139"/>
      <c r="D224" s="138"/>
      <c r="E224" s="140"/>
      <c r="F224" s="140"/>
      <c r="G224" s="141"/>
      <c r="H224" s="142"/>
      <c r="I224" s="142"/>
      <c r="J224" s="143">
        <f t="shared" si="7"/>
        <v>0</v>
      </c>
      <c r="K224" s="143"/>
    </row>
    <row r="225" spans="1:11" s="124" customFormat="1" ht="17.25" customHeight="1">
      <c r="A225" s="124" t="str">
        <f t="shared" si="6"/>
        <v/>
      </c>
      <c r="B225" s="138"/>
      <c r="C225" s="139"/>
      <c r="D225" s="138"/>
      <c r="E225" s="140"/>
      <c r="F225" s="140"/>
      <c r="G225" s="141"/>
      <c r="H225" s="142"/>
      <c r="I225" s="142"/>
      <c r="J225" s="143">
        <f t="shared" si="7"/>
        <v>0</v>
      </c>
      <c r="K225" s="143"/>
    </row>
    <row r="226" spans="1:11" s="124" customFormat="1" ht="17.25" customHeight="1">
      <c r="A226" s="124" t="str">
        <f t="shared" si="6"/>
        <v/>
      </c>
      <c r="B226" s="138"/>
      <c r="C226" s="139"/>
      <c r="D226" s="138"/>
      <c r="E226" s="140"/>
      <c r="F226" s="140"/>
      <c r="G226" s="141"/>
      <c r="H226" s="142"/>
      <c r="I226" s="142"/>
      <c r="J226" s="143">
        <f t="shared" si="7"/>
        <v>0</v>
      </c>
      <c r="K226" s="143"/>
    </row>
    <row r="227" spans="1:11" s="124" customFormat="1" ht="17.25" customHeight="1">
      <c r="A227" s="124" t="str">
        <f t="shared" si="6"/>
        <v/>
      </c>
      <c r="B227" s="138"/>
      <c r="C227" s="139"/>
      <c r="D227" s="138"/>
      <c r="E227" s="140"/>
      <c r="F227" s="140"/>
      <c r="G227" s="141"/>
      <c r="H227" s="142"/>
      <c r="I227" s="142"/>
      <c r="J227" s="143">
        <f t="shared" si="7"/>
        <v>0</v>
      </c>
      <c r="K227" s="143"/>
    </row>
    <row r="228" spans="1:11" s="124" customFormat="1" ht="17.25" customHeight="1">
      <c r="A228" s="124" t="str">
        <f t="shared" si="6"/>
        <v/>
      </c>
      <c r="B228" s="138"/>
      <c r="C228" s="139"/>
      <c r="D228" s="138"/>
      <c r="E228" s="140"/>
      <c r="F228" s="140"/>
      <c r="G228" s="141"/>
      <c r="H228" s="142"/>
      <c r="I228" s="142"/>
      <c r="J228" s="143">
        <f t="shared" si="7"/>
        <v>0</v>
      </c>
      <c r="K228" s="143"/>
    </row>
    <row r="229" spans="1:11" s="124" customFormat="1" ht="17.25" customHeight="1">
      <c r="A229" s="124" t="str">
        <f t="shared" si="6"/>
        <v/>
      </c>
      <c r="B229" s="138"/>
      <c r="C229" s="319"/>
      <c r="D229" s="138"/>
      <c r="E229" s="140"/>
      <c r="F229" s="140"/>
      <c r="G229" s="141"/>
      <c r="H229" s="142"/>
      <c r="I229" s="142"/>
      <c r="J229" s="143">
        <f t="shared" si="7"/>
        <v>0</v>
      </c>
      <c r="K229" s="143"/>
    </row>
    <row r="230" spans="1:11" s="124" customFormat="1" ht="17.25" customHeight="1">
      <c r="A230" s="124" t="str">
        <f t="shared" si="6"/>
        <v/>
      </c>
      <c r="B230" s="138"/>
      <c r="C230" s="139"/>
      <c r="D230" s="138"/>
      <c r="E230" s="140"/>
      <c r="F230" s="140"/>
      <c r="G230" s="141"/>
      <c r="H230" s="142"/>
      <c r="I230" s="142"/>
      <c r="J230" s="143">
        <f t="shared" si="7"/>
        <v>0</v>
      </c>
      <c r="K230" s="143"/>
    </row>
    <row r="231" spans="1:11" s="124" customFormat="1" ht="17.25" customHeight="1">
      <c r="A231" s="124" t="str">
        <f t="shared" si="6"/>
        <v/>
      </c>
      <c r="B231" s="138"/>
      <c r="C231" s="139"/>
      <c r="D231" s="138"/>
      <c r="E231" s="140"/>
      <c r="F231" s="140"/>
      <c r="G231" s="141"/>
      <c r="H231" s="142"/>
      <c r="I231" s="142"/>
      <c r="J231" s="143">
        <f t="shared" si="7"/>
        <v>0</v>
      </c>
      <c r="K231" s="143"/>
    </row>
    <row r="232" spans="1:11" s="124" customFormat="1" ht="17.25" customHeight="1">
      <c r="A232" s="124" t="str">
        <f t="shared" si="6"/>
        <v/>
      </c>
      <c r="B232" s="138"/>
      <c r="C232" s="139"/>
      <c r="D232" s="138"/>
      <c r="E232" s="140"/>
      <c r="F232" s="140"/>
      <c r="G232" s="141"/>
      <c r="H232" s="142"/>
      <c r="I232" s="142"/>
      <c r="J232" s="143">
        <f t="shared" si="7"/>
        <v>0</v>
      </c>
      <c r="K232" s="143"/>
    </row>
    <row r="233" spans="1:11" s="124" customFormat="1" ht="17.25" customHeight="1">
      <c r="A233" s="124" t="str">
        <f t="shared" si="6"/>
        <v/>
      </c>
      <c r="B233" s="138"/>
      <c r="C233" s="139"/>
      <c r="D233" s="138"/>
      <c r="E233" s="140"/>
      <c r="F233" s="140"/>
      <c r="G233" s="141"/>
      <c r="H233" s="142"/>
      <c r="I233" s="142"/>
      <c r="J233" s="143">
        <f t="shared" si="7"/>
        <v>0</v>
      </c>
      <c r="K233" s="143"/>
    </row>
    <row r="234" spans="1:11" s="124" customFormat="1" ht="17.25" customHeight="1">
      <c r="A234" s="124" t="str">
        <f t="shared" si="6"/>
        <v/>
      </c>
      <c r="B234" s="138"/>
      <c r="C234" s="319"/>
      <c r="D234" s="138"/>
      <c r="E234" s="140"/>
      <c r="F234" s="140"/>
      <c r="G234" s="141"/>
      <c r="H234" s="142"/>
      <c r="I234" s="142"/>
      <c r="J234" s="143">
        <f t="shared" si="7"/>
        <v>0</v>
      </c>
      <c r="K234" s="143"/>
    </row>
    <row r="235" spans="1:11" s="124" customFormat="1" ht="17.25" customHeight="1">
      <c r="A235" s="124" t="str">
        <f t="shared" si="6"/>
        <v/>
      </c>
      <c r="B235" s="138"/>
      <c r="C235" s="139"/>
      <c r="D235" s="138"/>
      <c r="E235" s="140"/>
      <c r="F235" s="140"/>
      <c r="G235" s="141"/>
      <c r="H235" s="142"/>
      <c r="I235" s="142"/>
      <c r="J235" s="143">
        <f t="shared" si="7"/>
        <v>0</v>
      </c>
      <c r="K235" s="143"/>
    </row>
    <row r="236" spans="1:11" s="124" customFormat="1" ht="17.25" customHeight="1">
      <c r="A236" s="124" t="str">
        <f t="shared" si="6"/>
        <v/>
      </c>
      <c r="B236" s="138"/>
      <c r="C236" s="139"/>
      <c r="D236" s="138"/>
      <c r="E236" s="140"/>
      <c r="F236" s="140"/>
      <c r="G236" s="141"/>
      <c r="H236" s="142"/>
      <c r="I236" s="142"/>
      <c r="J236" s="143">
        <f t="shared" si="7"/>
        <v>0</v>
      </c>
      <c r="K236" s="143"/>
    </row>
    <row r="237" spans="1:11" s="124" customFormat="1" ht="17.25" customHeight="1">
      <c r="A237" s="124" t="str">
        <f t="shared" si="6"/>
        <v/>
      </c>
      <c r="B237" s="138"/>
      <c r="C237" s="139"/>
      <c r="D237" s="138"/>
      <c r="E237" s="140"/>
      <c r="F237" s="140"/>
      <c r="G237" s="141"/>
      <c r="H237" s="142"/>
      <c r="I237" s="142"/>
      <c r="J237" s="143">
        <f t="shared" si="7"/>
        <v>0</v>
      </c>
      <c r="K237" s="143"/>
    </row>
    <row r="238" spans="1:11" s="124" customFormat="1" ht="17.25" customHeight="1">
      <c r="A238" s="124" t="str">
        <f t="shared" si="6"/>
        <v/>
      </c>
      <c r="B238" s="138"/>
      <c r="C238" s="139"/>
      <c r="D238" s="138"/>
      <c r="E238" s="140"/>
      <c r="F238" s="140"/>
      <c r="G238" s="141"/>
      <c r="H238" s="142"/>
      <c r="I238" s="142"/>
      <c r="J238" s="143">
        <f t="shared" si="7"/>
        <v>0</v>
      </c>
      <c r="K238" s="143"/>
    </row>
    <row r="239" spans="1:11" s="124" customFormat="1" ht="17.25" customHeight="1">
      <c r="A239" s="124" t="str">
        <f t="shared" si="6"/>
        <v/>
      </c>
      <c r="B239" s="138"/>
      <c r="C239" s="139"/>
      <c r="D239" s="138"/>
      <c r="E239" s="140"/>
      <c r="F239" s="140"/>
      <c r="G239" s="141"/>
      <c r="H239" s="142"/>
      <c r="I239" s="142"/>
      <c r="J239" s="143">
        <f t="shared" si="7"/>
        <v>0</v>
      </c>
      <c r="K239" s="143"/>
    </row>
    <row r="240" spans="1:11" s="124" customFormat="1" ht="17.25" customHeight="1">
      <c r="A240" s="124" t="str">
        <f t="shared" si="6"/>
        <v/>
      </c>
      <c r="B240" s="138"/>
      <c r="C240" s="319"/>
      <c r="D240" s="138"/>
      <c r="E240" s="140"/>
      <c r="F240" s="140"/>
      <c r="G240" s="141"/>
      <c r="H240" s="142"/>
      <c r="I240" s="142"/>
      <c r="J240" s="143">
        <f t="shared" si="7"/>
        <v>0</v>
      </c>
      <c r="K240" s="143"/>
    </row>
    <row r="241" spans="1:11" s="124" customFormat="1" ht="17.25" customHeight="1">
      <c r="A241" s="124" t="str">
        <f t="shared" si="6"/>
        <v/>
      </c>
      <c r="B241" s="138"/>
      <c r="C241" s="139"/>
      <c r="D241" s="138"/>
      <c r="E241" s="140"/>
      <c r="F241" s="140"/>
      <c r="G241" s="141"/>
      <c r="H241" s="142"/>
      <c r="I241" s="142"/>
      <c r="J241" s="143">
        <f t="shared" si="7"/>
        <v>0</v>
      </c>
      <c r="K241" s="143"/>
    </row>
    <row r="242" spans="1:11" s="124" customFormat="1" ht="17.25" customHeight="1">
      <c r="A242" s="124" t="str">
        <f t="shared" si="6"/>
        <v/>
      </c>
      <c r="B242" s="138"/>
      <c r="C242" s="139"/>
      <c r="D242" s="138"/>
      <c r="E242" s="140"/>
      <c r="F242" s="140"/>
      <c r="G242" s="141"/>
      <c r="H242" s="142"/>
      <c r="I242" s="142"/>
      <c r="J242" s="143">
        <f t="shared" si="7"/>
        <v>0</v>
      </c>
      <c r="K242" s="143"/>
    </row>
    <row r="243" spans="1:11" s="124" customFormat="1" ht="17.25" customHeight="1">
      <c r="A243" s="124" t="str">
        <f t="shared" si="6"/>
        <v/>
      </c>
      <c r="B243" s="138"/>
      <c r="C243" s="139"/>
      <c r="D243" s="138"/>
      <c r="E243" s="140"/>
      <c r="F243" s="140"/>
      <c r="G243" s="141"/>
      <c r="H243" s="142"/>
      <c r="I243" s="142"/>
      <c r="J243" s="143">
        <f t="shared" si="7"/>
        <v>0</v>
      </c>
      <c r="K243" s="143"/>
    </row>
    <row r="244" spans="1:11" s="124" customFormat="1" ht="17.25" customHeight="1">
      <c r="A244" s="124" t="str">
        <f t="shared" si="6"/>
        <v/>
      </c>
      <c r="B244" s="138"/>
      <c r="C244" s="139"/>
      <c r="D244" s="138"/>
      <c r="E244" s="140"/>
      <c r="F244" s="140"/>
      <c r="G244" s="141"/>
      <c r="H244" s="142"/>
      <c r="I244" s="142"/>
      <c r="J244" s="143">
        <f t="shared" si="7"/>
        <v>0</v>
      </c>
      <c r="K244" s="143"/>
    </row>
    <row r="245" spans="1:11" s="124" customFormat="1" ht="17.25" customHeight="1">
      <c r="A245" s="124" t="str">
        <f t="shared" si="6"/>
        <v/>
      </c>
      <c r="B245" s="138"/>
      <c r="C245" s="139"/>
      <c r="D245" s="138"/>
      <c r="E245" s="140"/>
      <c r="F245" s="140"/>
      <c r="G245" s="141"/>
      <c r="H245" s="142"/>
      <c r="I245" s="142"/>
      <c r="J245" s="143">
        <f t="shared" si="7"/>
        <v>0</v>
      </c>
      <c r="K245" s="143"/>
    </row>
    <row r="246" spans="1:11" s="124" customFormat="1" ht="17.25" customHeight="1">
      <c r="A246" s="124" t="str">
        <f t="shared" si="6"/>
        <v/>
      </c>
      <c r="B246" s="138"/>
      <c r="C246" s="139"/>
      <c r="D246" s="138"/>
      <c r="E246" s="140"/>
      <c r="F246" s="140"/>
      <c r="G246" s="141"/>
      <c r="H246" s="142"/>
      <c r="I246" s="142"/>
      <c r="J246" s="143">
        <f t="shared" si="7"/>
        <v>0</v>
      </c>
      <c r="K246" s="143"/>
    </row>
    <row r="247" spans="1:11" s="124" customFormat="1" ht="17.25" customHeight="1">
      <c r="A247" s="124" t="str">
        <f t="shared" si="6"/>
        <v/>
      </c>
      <c r="B247" s="138"/>
      <c r="C247" s="139"/>
      <c r="D247" s="138"/>
      <c r="E247" s="140"/>
      <c r="F247" s="140"/>
      <c r="G247" s="141"/>
      <c r="H247" s="142"/>
      <c r="I247" s="142"/>
      <c r="J247" s="143">
        <f t="shared" si="7"/>
        <v>0</v>
      </c>
      <c r="K247" s="143"/>
    </row>
    <row r="248" spans="1:11" s="124" customFormat="1" ht="17.25" customHeight="1">
      <c r="A248" s="124" t="str">
        <f t="shared" si="6"/>
        <v/>
      </c>
      <c r="B248" s="138"/>
      <c r="C248" s="139"/>
      <c r="D248" s="138"/>
      <c r="E248" s="140"/>
      <c r="F248" s="140"/>
      <c r="G248" s="141"/>
      <c r="H248" s="142"/>
      <c r="I248" s="142"/>
      <c r="J248" s="143">
        <f t="shared" si="7"/>
        <v>0</v>
      </c>
      <c r="K248" s="143"/>
    </row>
    <row r="249" spans="1:11" s="124" customFormat="1" ht="17.25" customHeight="1">
      <c r="A249" s="124" t="str">
        <f t="shared" si="6"/>
        <v/>
      </c>
      <c r="B249" s="138"/>
      <c r="C249" s="139"/>
      <c r="D249" s="138"/>
      <c r="E249" s="140"/>
      <c r="F249" s="140"/>
      <c r="G249" s="141"/>
      <c r="H249" s="142"/>
      <c r="I249" s="142"/>
      <c r="J249" s="143">
        <f t="shared" si="7"/>
        <v>0</v>
      </c>
      <c r="K249" s="143"/>
    </row>
    <row r="250" spans="1:11" s="124" customFormat="1" ht="17.25" customHeight="1">
      <c r="A250" s="124" t="str">
        <f t="shared" si="6"/>
        <v/>
      </c>
      <c r="B250" s="138"/>
      <c r="C250" s="139"/>
      <c r="D250" s="138"/>
      <c r="E250" s="140"/>
      <c r="F250" s="140"/>
      <c r="G250" s="141"/>
      <c r="H250" s="142"/>
      <c r="I250" s="142"/>
      <c r="J250" s="143">
        <f t="shared" si="7"/>
        <v>0</v>
      </c>
      <c r="K250" s="143"/>
    </row>
    <row r="251" spans="1:11" s="124" customFormat="1" ht="17.25" customHeight="1">
      <c r="A251" s="124" t="str">
        <f t="shared" si="6"/>
        <v/>
      </c>
      <c r="B251" s="138"/>
      <c r="C251" s="139"/>
      <c r="D251" s="138"/>
      <c r="E251" s="140"/>
      <c r="F251" s="140"/>
      <c r="G251" s="141"/>
      <c r="H251" s="142"/>
      <c r="I251" s="142"/>
      <c r="J251" s="143">
        <f t="shared" si="7"/>
        <v>0</v>
      </c>
      <c r="K251" s="143"/>
    </row>
    <row r="252" spans="1:11" s="124" customFormat="1" ht="17.25" customHeight="1">
      <c r="A252" s="124" t="str">
        <f t="shared" si="6"/>
        <v/>
      </c>
      <c r="B252" s="138"/>
      <c r="C252" s="139"/>
      <c r="D252" s="138"/>
      <c r="E252" s="140"/>
      <c r="F252" s="140"/>
      <c r="G252" s="141"/>
      <c r="H252" s="142"/>
      <c r="I252" s="142"/>
      <c r="J252" s="143">
        <f t="shared" si="7"/>
        <v>0</v>
      </c>
      <c r="K252" s="143"/>
    </row>
    <row r="253" spans="1:11" s="124" customFormat="1" ht="17.25" customHeight="1">
      <c r="A253" s="124" t="str">
        <f t="shared" si="6"/>
        <v/>
      </c>
      <c r="B253" s="138"/>
      <c r="C253" s="139"/>
      <c r="D253" s="138"/>
      <c r="E253" s="140"/>
      <c r="F253" s="140"/>
      <c r="G253" s="141"/>
      <c r="H253" s="142"/>
      <c r="I253" s="142"/>
      <c r="J253" s="143">
        <f t="shared" si="7"/>
        <v>0</v>
      </c>
      <c r="K253" s="143"/>
    </row>
    <row r="254" spans="1:11" s="124" customFormat="1" ht="17.25" customHeight="1">
      <c r="A254" s="124" t="str">
        <f t="shared" si="6"/>
        <v/>
      </c>
      <c r="B254" s="138"/>
      <c r="C254" s="139"/>
      <c r="D254" s="138"/>
      <c r="E254" s="140"/>
      <c r="F254" s="140"/>
      <c r="G254" s="141"/>
      <c r="H254" s="142"/>
      <c r="I254" s="142"/>
      <c r="J254" s="143">
        <f t="shared" si="7"/>
        <v>0</v>
      </c>
      <c r="K254" s="143"/>
    </row>
    <row r="255" spans="1:11" s="124" customFormat="1" ht="17.25" customHeight="1">
      <c r="A255" s="124" t="str">
        <f t="shared" si="6"/>
        <v/>
      </c>
      <c r="B255" s="138"/>
      <c r="C255" s="139"/>
      <c r="D255" s="138"/>
      <c r="E255" s="140"/>
      <c r="F255" s="140"/>
      <c r="G255" s="141"/>
      <c r="H255" s="142"/>
      <c r="I255" s="142"/>
      <c r="J255" s="143">
        <f t="shared" si="7"/>
        <v>0</v>
      </c>
      <c r="K255" s="143"/>
    </row>
    <row r="256" spans="1:11" s="124" customFormat="1" ht="17.25" customHeight="1">
      <c r="A256" s="124" t="str">
        <f t="shared" si="6"/>
        <v/>
      </c>
      <c r="B256" s="138"/>
      <c r="C256" s="139"/>
      <c r="D256" s="138"/>
      <c r="E256" s="140"/>
      <c r="F256" s="140"/>
      <c r="G256" s="141"/>
      <c r="H256" s="142"/>
      <c r="I256" s="142"/>
      <c r="J256" s="143">
        <f t="shared" si="7"/>
        <v>0</v>
      </c>
      <c r="K256" s="143"/>
    </row>
    <row r="257" spans="1:11" s="124" customFormat="1" ht="17.25" customHeight="1">
      <c r="A257" s="124" t="str">
        <f t="shared" si="6"/>
        <v/>
      </c>
      <c r="B257" s="138"/>
      <c r="C257" s="139"/>
      <c r="D257" s="138"/>
      <c r="E257" s="140"/>
      <c r="F257" s="140"/>
      <c r="G257" s="141"/>
      <c r="H257" s="142"/>
      <c r="I257" s="142"/>
      <c r="J257" s="143">
        <f t="shared" si="7"/>
        <v>0</v>
      </c>
      <c r="K257" s="143"/>
    </row>
    <row r="258" spans="1:11" s="124" customFormat="1" ht="17.25" customHeight="1">
      <c r="A258" s="124" t="str">
        <f t="shared" si="6"/>
        <v/>
      </c>
      <c r="B258" s="138"/>
      <c r="C258" s="139"/>
      <c r="D258" s="138"/>
      <c r="E258" s="140"/>
      <c r="F258" s="140"/>
      <c r="G258" s="141"/>
      <c r="H258" s="142"/>
      <c r="I258" s="142"/>
      <c r="J258" s="143">
        <f t="shared" si="7"/>
        <v>0</v>
      </c>
      <c r="K258" s="143"/>
    </row>
    <row r="259" spans="1:11" s="124" customFormat="1" ht="17.25" customHeight="1">
      <c r="A259" s="124" t="str">
        <f t="shared" si="6"/>
        <v/>
      </c>
      <c r="B259" s="138"/>
      <c r="C259" s="139"/>
      <c r="D259" s="138"/>
      <c r="E259" s="140"/>
      <c r="F259" s="140"/>
      <c r="G259" s="141"/>
      <c r="H259" s="142"/>
      <c r="I259" s="142"/>
      <c r="J259" s="143">
        <f t="shared" si="7"/>
        <v>0</v>
      </c>
      <c r="K259" s="143"/>
    </row>
    <row r="260" spans="1:11" s="124" customFormat="1" ht="17.25" customHeight="1">
      <c r="A260" s="124" t="str">
        <f t="shared" si="6"/>
        <v/>
      </c>
      <c r="B260" s="138"/>
      <c r="C260" s="139"/>
      <c r="D260" s="138"/>
      <c r="E260" s="140"/>
      <c r="F260" s="140"/>
      <c r="G260" s="141"/>
      <c r="H260" s="142"/>
      <c r="I260" s="142"/>
      <c r="J260" s="143">
        <f t="shared" si="7"/>
        <v>0</v>
      </c>
      <c r="K260" s="143"/>
    </row>
    <row r="261" spans="1:11" s="124" customFormat="1" ht="17.25" customHeight="1">
      <c r="A261" s="124" t="str">
        <f t="shared" si="6"/>
        <v/>
      </c>
      <c r="B261" s="138"/>
      <c r="C261" s="139"/>
      <c r="D261" s="138"/>
      <c r="E261" s="140"/>
      <c r="F261" s="140"/>
      <c r="G261" s="141"/>
      <c r="H261" s="142"/>
      <c r="I261" s="142"/>
      <c r="J261" s="143">
        <f t="shared" si="7"/>
        <v>0</v>
      </c>
      <c r="K261" s="143"/>
    </row>
    <row r="262" spans="1:11" s="124" customFormat="1" ht="17.25" customHeight="1">
      <c r="A262" s="124" t="str">
        <f t="shared" si="6"/>
        <v/>
      </c>
      <c r="B262" s="138"/>
      <c r="C262" s="139"/>
      <c r="D262" s="138"/>
      <c r="E262" s="140"/>
      <c r="F262" s="140"/>
      <c r="G262" s="141"/>
      <c r="H262" s="142"/>
      <c r="I262" s="142"/>
      <c r="J262" s="143">
        <f t="shared" si="7"/>
        <v>0</v>
      </c>
      <c r="K262" s="143"/>
    </row>
    <row r="263" spans="1:11" s="124" customFormat="1" ht="17.25" customHeight="1">
      <c r="A263" s="124" t="str">
        <f t="shared" si="6"/>
        <v/>
      </c>
      <c r="B263" s="138"/>
      <c r="C263" s="139"/>
      <c r="D263" s="138"/>
      <c r="E263" s="140"/>
      <c r="F263" s="140"/>
      <c r="G263" s="141"/>
      <c r="H263" s="142"/>
      <c r="I263" s="142"/>
      <c r="J263" s="143">
        <f t="shared" si="7"/>
        <v>0</v>
      </c>
      <c r="K263" s="143"/>
    </row>
    <row r="264" spans="1:11" s="124" customFormat="1" ht="17.25" customHeight="1">
      <c r="A264" s="124" t="str">
        <f t="shared" si="6"/>
        <v/>
      </c>
      <c r="B264" s="138"/>
      <c r="C264" s="139"/>
      <c r="D264" s="138"/>
      <c r="E264" s="140"/>
      <c r="F264" s="140"/>
      <c r="G264" s="141"/>
      <c r="H264" s="142"/>
      <c r="I264" s="142"/>
      <c r="J264" s="143">
        <f t="shared" si="7"/>
        <v>0</v>
      </c>
      <c r="K264" s="143"/>
    </row>
    <row r="265" spans="1:11" s="124" customFormat="1" ht="17.25" customHeight="1">
      <c r="A265" s="124" t="str">
        <f t="shared" si="6"/>
        <v/>
      </c>
      <c r="B265" s="138"/>
      <c r="C265" s="139"/>
      <c r="D265" s="138"/>
      <c r="E265" s="140"/>
      <c r="F265" s="140"/>
      <c r="G265" s="141"/>
      <c r="H265" s="142"/>
      <c r="I265" s="142"/>
      <c r="J265" s="143">
        <f t="shared" si="7"/>
        <v>0</v>
      </c>
      <c r="K265" s="143"/>
    </row>
    <row r="266" spans="1:11" s="124" customFormat="1" ht="17.25" customHeight="1">
      <c r="A266" s="124" t="str">
        <f t="shared" si="6"/>
        <v/>
      </c>
      <c r="B266" s="138"/>
      <c r="C266" s="139"/>
      <c r="D266" s="138"/>
      <c r="E266" s="140"/>
      <c r="F266" s="140"/>
      <c r="G266" s="141"/>
      <c r="H266" s="142"/>
      <c r="I266" s="142"/>
      <c r="J266" s="143">
        <f t="shared" si="7"/>
        <v>0</v>
      </c>
      <c r="K266" s="143"/>
    </row>
    <row r="267" spans="1:11" s="124" customFormat="1" ht="17.25" customHeight="1">
      <c r="A267" s="124" t="str">
        <f t="shared" si="6"/>
        <v/>
      </c>
      <c r="B267" s="138"/>
      <c r="C267" s="139"/>
      <c r="D267" s="138"/>
      <c r="E267" s="140"/>
      <c r="F267" s="140"/>
      <c r="G267" s="141"/>
      <c r="H267" s="142"/>
      <c r="I267" s="142"/>
      <c r="J267" s="143">
        <f t="shared" si="7"/>
        <v>0</v>
      </c>
      <c r="K267" s="143"/>
    </row>
    <row r="268" spans="1:11" s="124" customFormat="1" ht="17.25" customHeight="1">
      <c r="A268" s="124" t="str">
        <f t="shared" si="6"/>
        <v/>
      </c>
      <c r="B268" s="138"/>
      <c r="C268" s="139"/>
      <c r="D268" s="138"/>
      <c r="E268" s="140"/>
      <c r="F268" s="140"/>
      <c r="G268" s="141"/>
      <c r="H268" s="142"/>
      <c r="I268" s="142"/>
      <c r="J268" s="143">
        <f t="shared" si="7"/>
        <v>0</v>
      </c>
      <c r="K268" s="143"/>
    </row>
    <row r="269" spans="1:11" s="124" customFormat="1" ht="17.25" customHeight="1">
      <c r="A269" s="124" t="str">
        <f t="shared" si="6"/>
        <v/>
      </c>
      <c r="B269" s="138"/>
      <c r="C269" s="139"/>
      <c r="D269" s="138"/>
      <c r="E269" s="140"/>
      <c r="F269" s="140"/>
      <c r="G269" s="141"/>
      <c r="H269" s="142"/>
      <c r="I269" s="142"/>
      <c r="J269" s="143">
        <f t="shared" ref="J269:J334" si="8">IF(B269&lt;&gt;"",J268+H269-I269,0)</f>
        <v>0</v>
      </c>
      <c r="K269" s="143"/>
    </row>
    <row r="270" spans="1:11" s="124" customFormat="1" ht="17.25" customHeight="1">
      <c r="A270" s="124" t="str">
        <f t="shared" si="6"/>
        <v/>
      </c>
      <c r="B270" s="138"/>
      <c r="C270" s="139"/>
      <c r="D270" s="138"/>
      <c r="E270" s="140"/>
      <c r="F270" s="140"/>
      <c r="G270" s="141"/>
      <c r="H270" s="142"/>
      <c r="I270" s="142"/>
      <c r="J270" s="143">
        <f t="shared" si="8"/>
        <v>0</v>
      </c>
      <c r="K270" s="143"/>
    </row>
    <row r="271" spans="1:11" s="124" customFormat="1" ht="17.25" customHeight="1">
      <c r="A271" s="124" t="str">
        <f t="shared" si="6"/>
        <v/>
      </c>
      <c r="B271" s="138"/>
      <c r="C271" s="319"/>
      <c r="D271" s="138"/>
      <c r="E271" s="140"/>
      <c r="F271" s="140"/>
      <c r="G271" s="141"/>
      <c r="H271" s="142"/>
      <c r="I271" s="142"/>
      <c r="J271" s="143">
        <f t="shared" si="8"/>
        <v>0</v>
      </c>
      <c r="K271" s="143"/>
    </row>
    <row r="272" spans="1:11" s="124" customFormat="1" ht="17.25" customHeight="1">
      <c r="A272" s="124" t="str">
        <f t="shared" si="6"/>
        <v/>
      </c>
      <c r="B272" s="138"/>
      <c r="C272" s="319"/>
      <c r="D272" s="138"/>
      <c r="E272" s="140"/>
      <c r="F272" s="140"/>
      <c r="G272" s="141"/>
      <c r="H272" s="142"/>
      <c r="I272" s="142"/>
      <c r="J272" s="143">
        <f t="shared" si="8"/>
        <v>0</v>
      </c>
      <c r="K272" s="143"/>
    </row>
    <row r="273" spans="1:11" s="124" customFormat="1" ht="17.25" customHeight="1">
      <c r="A273" s="124" t="str">
        <f t="shared" si="6"/>
        <v/>
      </c>
      <c r="B273" s="138"/>
      <c r="C273" s="139"/>
      <c r="D273" s="138"/>
      <c r="E273" s="140"/>
      <c r="F273" s="140"/>
      <c r="G273" s="141"/>
      <c r="H273" s="142"/>
      <c r="I273" s="142"/>
      <c r="J273" s="143">
        <f t="shared" si="8"/>
        <v>0</v>
      </c>
      <c r="K273" s="143"/>
    </row>
    <row r="274" spans="1:11" s="124" customFormat="1" ht="17.25" customHeight="1">
      <c r="A274" s="124" t="str">
        <f t="shared" si="6"/>
        <v/>
      </c>
      <c r="B274" s="138"/>
      <c r="C274" s="139"/>
      <c r="D274" s="138"/>
      <c r="E274" s="140"/>
      <c r="F274" s="140"/>
      <c r="G274" s="141"/>
      <c r="H274" s="142"/>
      <c r="I274" s="142"/>
      <c r="J274" s="143">
        <f t="shared" si="8"/>
        <v>0</v>
      </c>
      <c r="K274" s="143"/>
    </row>
    <row r="275" spans="1:11" s="124" customFormat="1" ht="17.25" customHeight="1">
      <c r="A275" s="124" t="str">
        <f t="shared" si="6"/>
        <v/>
      </c>
      <c r="B275" s="138"/>
      <c r="C275" s="139"/>
      <c r="D275" s="138"/>
      <c r="E275" s="140"/>
      <c r="F275" s="140"/>
      <c r="G275" s="141"/>
      <c r="H275" s="142"/>
      <c r="I275" s="142"/>
      <c r="J275" s="143">
        <f t="shared" si="8"/>
        <v>0</v>
      </c>
      <c r="K275" s="143"/>
    </row>
    <row r="276" spans="1:11" s="124" customFormat="1" ht="27.75" customHeight="1">
      <c r="A276" s="124" t="str">
        <f t="shared" si="6"/>
        <v/>
      </c>
      <c r="B276" s="138"/>
      <c r="C276" s="139"/>
      <c r="D276" s="138"/>
      <c r="E276" s="140"/>
      <c r="F276" s="140"/>
      <c r="G276" s="141"/>
      <c r="H276" s="142"/>
      <c r="I276" s="142"/>
      <c r="J276" s="143">
        <f t="shared" si="8"/>
        <v>0</v>
      </c>
      <c r="K276" s="143"/>
    </row>
    <row r="277" spans="1:11" s="124" customFormat="1" ht="17.25" customHeight="1">
      <c r="A277" s="124" t="str">
        <f t="shared" si="6"/>
        <v/>
      </c>
      <c r="B277" s="138"/>
      <c r="C277" s="139"/>
      <c r="D277" s="138"/>
      <c r="E277" s="140"/>
      <c r="F277" s="140"/>
      <c r="G277" s="141"/>
      <c r="H277" s="142"/>
      <c r="I277" s="142"/>
      <c r="J277" s="143">
        <f t="shared" si="8"/>
        <v>0</v>
      </c>
      <c r="K277" s="143"/>
    </row>
    <row r="278" spans="1:11" s="124" customFormat="1" ht="17.25" customHeight="1">
      <c r="A278" s="124" t="str">
        <f t="shared" si="6"/>
        <v/>
      </c>
      <c r="B278" s="138"/>
      <c r="C278" s="139"/>
      <c r="D278" s="138"/>
      <c r="E278" s="140"/>
      <c r="F278" s="140"/>
      <c r="G278" s="141"/>
      <c r="H278" s="142"/>
      <c r="I278" s="142"/>
      <c r="J278" s="143">
        <f t="shared" si="8"/>
        <v>0</v>
      </c>
      <c r="K278" s="143"/>
    </row>
    <row r="279" spans="1:11" s="124" customFormat="1" ht="17.25" customHeight="1">
      <c r="A279" s="124" t="str">
        <f t="shared" si="6"/>
        <v/>
      </c>
      <c r="B279" s="138"/>
      <c r="C279" s="139"/>
      <c r="D279" s="138"/>
      <c r="E279" s="140"/>
      <c r="F279" s="140"/>
      <c r="G279" s="141"/>
      <c r="H279" s="142"/>
      <c r="I279" s="142"/>
      <c r="J279" s="143">
        <f t="shared" si="8"/>
        <v>0</v>
      </c>
      <c r="K279" s="143"/>
    </row>
    <row r="280" spans="1:11" s="124" customFormat="1" ht="17.25" customHeight="1">
      <c r="A280" s="124" t="str">
        <f t="shared" si="6"/>
        <v/>
      </c>
      <c r="B280" s="138"/>
      <c r="C280" s="139"/>
      <c r="D280" s="138"/>
      <c r="E280" s="140"/>
      <c r="F280" s="140"/>
      <c r="G280" s="141"/>
      <c r="H280" s="142"/>
      <c r="I280" s="142"/>
      <c r="J280" s="143">
        <f t="shared" si="8"/>
        <v>0</v>
      </c>
      <c r="K280" s="143"/>
    </row>
    <row r="281" spans="1:11" s="124" customFormat="1" ht="17.25" customHeight="1">
      <c r="A281" s="124" t="str">
        <f t="shared" si="6"/>
        <v/>
      </c>
      <c r="B281" s="138"/>
      <c r="C281" s="139"/>
      <c r="D281" s="138"/>
      <c r="E281" s="140"/>
      <c r="F281" s="140"/>
      <c r="G281" s="141"/>
      <c r="H281" s="142"/>
      <c r="I281" s="142"/>
      <c r="J281" s="143">
        <f t="shared" si="8"/>
        <v>0</v>
      </c>
      <c r="K281" s="143"/>
    </row>
    <row r="282" spans="1:11" s="124" customFormat="1" ht="27" customHeight="1">
      <c r="A282" s="124" t="str">
        <f t="shared" si="6"/>
        <v/>
      </c>
      <c r="B282" s="138"/>
      <c r="C282" s="139"/>
      <c r="D282" s="138"/>
      <c r="E282" s="140"/>
      <c r="F282" s="140"/>
      <c r="G282" s="141"/>
      <c r="H282" s="142"/>
      <c r="I282" s="142"/>
      <c r="J282" s="143">
        <f t="shared" si="8"/>
        <v>0</v>
      </c>
      <c r="K282" s="143"/>
    </row>
    <row r="283" spans="1:11" s="124" customFormat="1" ht="17.25" customHeight="1">
      <c r="A283" s="124" t="str">
        <f t="shared" si="6"/>
        <v/>
      </c>
      <c r="B283" s="138"/>
      <c r="C283" s="139"/>
      <c r="D283" s="138"/>
      <c r="E283" s="140"/>
      <c r="F283" s="140"/>
      <c r="G283" s="141"/>
      <c r="H283" s="142"/>
      <c r="I283" s="142"/>
      <c r="J283" s="143">
        <f t="shared" si="8"/>
        <v>0</v>
      </c>
      <c r="K283" s="143"/>
    </row>
    <row r="284" spans="1:11" s="124" customFormat="1" ht="17.25" customHeight="1">
      <c r="A284" s="124" t="str">
        <f t="shared" si="6"/>
        <v/>
      </c>
      <c r="B284" s="138"/>
      <c r="C284" s="139"/>
      <c r="D284" s="138"/>
      <c r="E284" s="140"/>
      <c r="F284" s="140"/>
      <c r="G284" s="141"/>
      <c r="H284" s="142"/>
      <c r="I284" s="142"/>
      <c r="J284" s="143">
        <f t="shared" si="8"/>
        <v>0</v>
      </c>
      <c r="K284" s="143"/>
    </row>
    <row r="285" spans="1:11" s="124" customFormat="1" ht="17.25" customHeight="1">
      <c r="A285" s="124" t="str">
        <f t="shared" si="6"/>
        <v/>
      </c>
      <c r="B285" s="138"/>
      <c r="C285" s="139"/>
      <c r="D285" s="138"/>
      <c r="E285" s="140"/>
      <c r="F285" s="140"/>
      <c r="G285" s="141"/>
      <c r="H285" s="142"/>
      <c r="I285" s="142"/>
      <c r="J285" s="143">
        <f t="shared" si="8"/>
        <v>0</v>
      </c>
      <c r="K285" s="143"/>
    </row>
    <row r="286" spans="1:11" s="124" customFormat="1" ht="17.25" customHeight="1">
      <c r="A286" s="124" t="str">
        <f t="shared" si="6"/>
        <v/>
      </c>
      <c r="B286" s="138"/>
      <c r="C286" s="139"/>
      <c r="D286" s="138"/>
      <c r="E286" s="140"/>
      <c r="F286" s="140"/>
      <c r="G286" s="141"/>
      <c r="H286" s="142"/>
      <c r="I286" s="142"/>
      <c r="J286" s="143">
        <f t="shared" si="8"/>
        <v>0</v>
      </c>
      <c r="K286" s="143"/>
    </row>
    <row r="287" spans="1:11" s="124" customFormat="1" ht="17.25" customHeight="1">
      <c r="A287" s="124" t="str">
        <f t="shared" si="6"/>
        <v/>
      </c>
      <c r="B287" s="138"/>
      <c r="C287" s="139"/>
      <c r="D287" s="138"/>
      <c r="E287" s="140"/>
      <c r="F287" s="140"/>
      <c r="G287" s="141"/>
      <c r="H287" s="142"/>
      <c r="I287" s="142"/>
      <c r="J287" s="143">
        <f t="shared" si="8"/>
        <v>0</v>
      </c>
      <c r="K287" s="143"/>
    </row>
    <row r="288" spans="1:11" s="124" customFormat="1" ht="17.25" customHeight="1">
      <c r="A288" s="124" t="str">
        <f t="shared" si="6"/>
        <v/>
      </c>
      <c r="B288" s="138"/>
      <c r="C288" s="139"/>
      <c r="D288" s="138"/>
      <c r="E288" s="140"/>
      <c r="F288" s="140"/>
      <c r="G288" s="141"/>
      <c r="H288" s="142"/>
      <c r="I288" s="142"/>
      <c r="J288" s="143">
        <f t="shared" si="8"/>
        <v>0</v>
      </c>
      <c r="K288" s="143"/>
    </row>
    <row r="289" spans="1:12" s="124" customFormat="1" ht="17.25" customHeight="1">
      <c r="A289" s="124" t="str">
        <f t="shared" si="6"/>
        <v/>
      </c>
      <c r="B289" s="138"/>
      <c r="C289" s="139"/>
      <c r="D289" s="138"/>
      <c r="E289" s="140"/>
      <c r="F289" s="140"/>
      <c r="G289" s="141"/>
      <c r="H289" s="142"/>
      <c r="I289" s="142"/>
      <c r="J289" s="143">
        <f t="shared" si="8"/>
        <v>0</v>
      </c>
      <c r="K289" s="143"/>
    </row>
    <row r="290" spans="1:12" s="124" customFormat="1" ht="17.25" customHeight="1">
      <c r="A290" s="124" t="str">
        <f t="shared" si="6"/>
        <v/>
      </c>
      <c r="B290" s="138"/>
      <c r="C290" s="139"/>
      <c r="D290" s="138"/>
      <c r="E290" s="140"/>
      <c r="F290" s="140"/>
      <c r="G290" s="141"/>
      <c r="H290" s="142"/>
      <c r="I290" s="142"/>
      <c r="J290" s="143">
        <f t="shared" si="8"/>
        <v>0</v>
      </c>
      <c r="K290" s="143"/>
    </row>
    <row r="291" spans="1:12" s="320" customFormat="1" ht="17.25" customHeight="1">
      <c r="A291" s="320" t="str">
        <f t="shared" si="6"/>
        <v/>
      </c>
      <c r="B291" s="321"/>
      <c r="C291" s="319"/>
      <c r="D291" s="321"/>
      <c r="E291" s="309"/>
      <c r="F291" s="309"/>
      <c r="G291" s="322"/>
      <c r="H291" s="323"/>
      <c r="I291" s="362"/>
      <c r="J291" s="324">
        <f t="shared" si="8"/>
        <v>0</v>
      </c>
      <c r="K291" s="324"/>
    </row>
    <row r="292" spans="1:12" s="320" customFormat="1" ht="17.25" customHeight="1">
      <c r="A292" s="320" t="str">
        <f t="shared" ref="A292:A293" si="9">IF(B292&lt;&gt;"",MONTH(B292),"")</f>
        <v/>
      </c>
      <c r="B292" s="321"/>
      <c r="C292" s="319"/>
      <c r="D292" s="321"/>
      <c r="E292" s="309"/>
      <c r="F292" s="309"/>
      <c r="G292" s="322"/>
      <c r="H292" s="323"/>
      <c r="I292" s="362"/>
      <c r="J292" s="324">
        <f t="shared" si="8"/>
        <v>0</v>
      </c>
      <c r="K292" s="324"/>
    </row>
    <row r="293" spans="1:12" s="320" customFormat="1" ht="17.25" customHeight="1">
      <c r="A293" s="320" t="str">
        <f t="shared" si="9"/>
        <v/>
      </c>
      <c r="B293" s="321"/>
      <c r="C293" s="319"/>
      <c r="D293" s="321"/>
      <c r="E293" s="309"/>
      <c r="F293" s="309"/>
      <c r="G293" s="322"/>
      <c r="H293" s="323"/>
      <c r="I293" s="362"/>
      <c r="J293" s="324">
        <f t="shared" si="8"/>
        <v>0</v>
      </c>
      <c r="K293" s="324"/>
    </row>
    <row r="294" spans="1:12" s="124" customFormat="1" ht="17.25" customHeight="1">
      <c r="A294" s="124" t="str">
        <f t="shared" si="6"/>
        <v/>
      </c>
      <c r="B294" s="138"/>
      <c r="C294" s="139"/>
      <c r="D294" s="138"/>
      <c r="E294" s="140"/>
      <c r="F294" s="140"/>
      <c r="G294" s="141"/>
      <c r="H294" s="142"/>
      <c r="I294" s="142"/>
      <c r="J294" s="143">
        <f t="shared" si="8"/>
        <v>0</v>
      </c>
      <c r="K294" s="143"/>
    </row>
    <row r="295" spans="1:12" s="124" customFormat="1" ht="17.25" customHeight="1">
      <c r="A295" s="124" t="str">
        <f t="shared" si="6"/>
        <v/>
      </c>
      <c r="B295" s="138"/>
      <c r="C295" s="139"/>
      <c r="D295" s="138"/>
      <c r="E295" s="140"/>
      <c r="F295" s="140"/>
      <c r="G295" s="141"/>
      <c r="H295" s="142"/>
      <c r="I295" s="142"/>
      <c r="J295" s="143">
        <f t="shared" si="8"/>
        <v>0</v>
      </c>
      <c r="K295" s="143"/>
    </row>
    <row r="296" spans="1:12" s="124" customFormat="1" ht="17.25" customHeight="1">
      <c r="A296" s="124" t="str">
        <f t="shared" si="6"/>
        <v/>
      </c>
      <c r="B296" s="138"/>
      <c r="C296" s="139"/>
      <c r="D296" s="138"/>
      <c r="E296" s="140"/>
      <c r="F296" s="140"/>
      <c r="G296" s="141"/>
      <c r="H296" s="142"/>
      <c r="I296" s="142"/>
      <c r="J296" s="143">
        <f t="shared" si="8"/>
        <v>0</v>
      </c>
      <c r="K296" s="143"/>
    </row>
    <row r="297" spans="1:12" s="124" customFormat="1" ht="17.25" customHeight="1">
      <c r="A297" s="124" t="str">
        <f t="shared" si="6"/>
        <v/>
      </c>
      <c r="B297" s="138"/>
      <c r="C297" s="139"/>
      <c r="D297" s="138"/>
      <c r="E297" s="140"/>
      <c r="F297" s="140"/>
      <c r="G297" s="141"/>
      <c r="H297" s="142"/>
      <c r="I297" s="142"/>
      <c r="J297" s="143">
        <f t="shared" si="8"/>
        <v>0</v>
      </c>
      <c r="K297" s="143"/>
      <c r="L297" s="136"/>
    </row>
    <row r="298" spans="1:12" s="124" customFormat="1" ht="17.25" customHeight="1">
      <c r="A298" s="124" t="str">
        <f t="shared" si="6"/>
        <v/>
      </c>
      <c r="B298" s="138"/>
      <c r="C298" s="139"/>
      <c r="D298" s="138"/>
      <c r="E298" s="140"/>
      <c r="F298" s="140"/>
      <c r="G298" s="141"/>
      <c r="H298" s="142"/>
      <c r="I298" s="142"/>
      <c r="J298" s="143">
        <f t="shared" si="8"/>
        <v>0</v>
      </c>
      <c r="K298" s="143"/>
    </row>
    <row r="299" spans="1:12" s="124" customFormat="1" ht="17.25" customHeight="1">
      <c r="A299" s="124" t="str">
        <f t="shared" si="6"/>
        <v/>
      </c>
      <c r="B299" s="138"/>
      <c r="C299" s="139"/>
      <c r="D299" s="138"/>
      <c r="E299" s="140"/>
      <c r="F299" s="140"/>
      <c r="G299" s="141"/>
      <c r="H299" s="142"/>
      <c r="I299" s="142"/>
      <c r="J299" s="143">
        <f t="shared" si="8"/>
        <v>0</v>
      </c>
      <c r="K299" s="143"/>
    </row>
    <row r="300" spans="1:12" s="124" customFormat="1" ht="17.25" customHeight="1">
      <c r="A300" s="124" t="str">
        <f t="shared" si="6"/>
        <v/>
      </c>
      <c r="B300" s="138"/>
      <c r="C300" s="139"/>
      <c r="D300" s="138"/>
      <c r="E300" s="140"/>
      <c r="F300" s="140"/>
      <c r="G300" s="141"/>
      <c r="H300" s="142"/>
      <c r="I300" s="142"/>
      <c r="J300" s="143">
        <f t="shared" si="8"/>
        <v>0</v>
      </c>
      <c r="K300" s="143"/>
    </row>
    <row r="301" spans="1:12" s="124" customFormat="1" ht="17.25" customHeight="1">
      <c r="A301" s="124" t="str">
        <f t="shared" si="6"/>
        <v/>
      </c>
      <c r="B301" s="138"/>
      <c r="C301" s="139"/>
      <c r="D301" s="138"/>
      <c r="E301" s="140"/>
      <c r="F301" s="140"/>
      <c r="G301" s="141"/>
      <c r="H301" s="142"/>
      <c r="I301" s="142"/>
      <c r="J301" s="143">
        <f t="shared" si="8"/>
        <v>0</v>
      </c>
      <c r="K301" s="143"/>
    </row>
    <row r="302" spans="1:12" s="124" customFormat="1" ht="17.25" customHeight="1">
      <c r="A302" s="124" t="str">
        <f t="shared" si="6"/>
        <v/>
      </c>
      <c r="B302" s="138"/>
      <c r="C302" s="139"/>
      <c r="D302" s="138"/>
      <c r="E302" s="140"/>
      <c r="F302" s="140"/>
      <c r="G302" s="141"/>
      <c r="H302" s="142"/>
      <c r="I302" s="142"/>
      <c r="J302" s="143">
        <f t="shared" si="8"/>
        <v>0</v>
      </c>
      <c r="K302" s="143"/>
    </row>
    <row r="303" spans="1:12" s="124" customFormat="1" ht="17.25" customHeight="1">
      <c r="A303" s="124" t="str">
        <f t="shared" si="6"/>
        <v/>
      </c>
      <c r="B303" s="138"/>
      <c r="C303" s="139"/>
      <c r="D303" s="138"/>
      <c r="E303" s="140"/>
      <c r="F303" s="140"/>
      <c r="G303" s="141"/>
      <c r="H303" s="142"/>
      <c r="I303" s="142"/>
      <c r="J303" s="143">
        <f t="shared" si="8"/>
        <v>0</v>
      </c>
      <c r="K303" s="143"/>
    </row>
    <row r="304" spans="1:12" s="124" customFormat="1" ht="17.25" customHeight="1">
      <c r="A304" s="124" t="str">
        <f t="shared" si="6"/>
        <v/>
      </c>
      <c r="B304" s="138"/>
      <c r="C304" s="139"/>
      <c r="D304" s="138"/>
      <c r="E304" s="140"/>
      <c r="F304" s="140"/>
      <c r="G304" s="141"/>
      <c r="H304" s="142"/>
      <c r="I304" s="142"/>
      <c r="J304" s="143">
        <f t="shared" si="8"/>
        <v>0</v>
      </c>
      <c r="K304" s="143"/>
    </row>
    <row r="305" spans="1:11" s="124" customFormat="1" ht="17.25" customHeight="1">
      <c r="A305" s="124" t="str">
        <f t="shared" si="6"/>
        <v/>
      </c>
      <c r="B305" s="138"/>
      <c r="C305" s="139"/>
      <c r="D305" s="138"/>
      <c r="E305" s="140"/>
      <c r="F305" s="140"/>
      <c r="G305" s="141"/>
      <c r="H305" s="142"/>
      <c r="I305" s="142"/>
      <c r="J305" s="143">
        <f t="shared" si="8"/>
        <v>0</v>
      </c>
      <c r="K305" s="143"/>
    </row>
    <row r="306" spans="1:11" s="124" customFormat="1" ht="17.25" customHeight="1">
      <c r="A306" s="124" t="str">
        <f t="shared" si="6"/>
        <v/>
      </c>
      <c r="B306" s="138"/>
      <c r="C306" s="139"/>
      <c r="D306" s="138"/>
      <c r="E306" s="140"/>
      <c r="F306" s="140"/>
      <c r="G306" s="141"/>
      <c r="H306" s="142"/>
      <c r="I306" s="142"/>
      <c r="J306" s="143">
        <f t="shared" si="8"/>
        <v>0</v>
      </c>
      <c r="K306" s="143"/>
    </row>
    <row r="307" spans="1:11" s="124" customFormat="1" ht="17.25" customHeight="1">
      <c r="A307" s="124" t="str">
        <f t="shared" si="6"/>
        <v/>
      </c>
      <c r="B307" s="138"/>
      <c r="C307" s="139"/>
      <c r="D307" s="138"/>
      <c r="E307" s="140"/>
      <c r="F307" s="140"/>
      <c r="G307" s="141"/>
      <c r="H307" s="142"/>
      <c r="I307" s="142"/>
      <c r="J307" s="143">
        <f t="shared" si="8"/>
        <v>0</v>
      </c>
      <c r="K307" s="143"/>
    </row>
    <row r="308" spans="1:11" s="124" customFormat="1" ht="17.25" customHeight="1">
      <c r="A308" s="124" t="str">
        <f t="shared" si="6"/>
        <v/>
      </c>
      <c r="B308" s="138"/>
      <c r="C308" s="139"/>
      <c r="D308" s="138"/>
      <c r="E308" s="140"/>
      <c r="F308" s="140"/>
      <c r="G308" s="141"/>
      <c r="H308" s="142"/>
      <c r="I308" s="142"/>
      <c r="J308" s="143">
        <f t="shared" si="8"/>
        <v>0</v>
      </c>
      <c r="K308" s="143"/>
    </row>
    <row r="309" spans="1:11" s="124" customFormat="1" ht="17.25" customHeight="1">
      <c r="A309" s="124" t="str">
        <f t="shared" si="6"/>
        <v/>
      </c>
      <c r="B309" s="138"/>
      <c r="C309" s="139"/>
      <c r="D309" s="138"/>
      <c r="E309" s="140"/>
      <c r="F309" s="140"/>
      <c r="G309" s="141"/>
      <c r="H309" s="142"/>
      <c r="I309" s="142"/>
      <c r="J309" s="143">
        <f t="shared" si="8"/>
        <v>0</v>
      </c>
      <c r="K309" s="143"/>
    </row>
    <row r="310" spans="1:11" s="124" customFormat="1" ht="17.25" customHeight="1">
      <c r="A310" s="124" t="str">
        <f t="shared" si="6"/>
        <v/>
      </c>
      <c r="B310" s="138"/>
      <c r="C310" s="139"/>
      <c r="D310" s="138"/>
      <c r="E310" s="140"/>
      <c r="F310" s="140"/>
      <c r="G310" s="141"/>
      <c r="H310" s="142"/>
      <c r="I310" s="142"/>
      <c r="J310" s="143">
        <f t="shared" si="8"/>
        <v>0</v>
      </c>
      <c r="K310" s="143"/>
    </row>
    <row r="311" spans="1:11" s="124" customFormat="1" ht="17.25" customHeight="1">
      <c r="A311" s="124" t="str">
        <f t="shared" si="6"/>
        <v/>
      </c>
      <c r="B311" s="138"/>
      <c r="C311" s="139"/>
      <c r="D311" s="138"/>
      <c r="E311" s="140"/>
      <c r="F311" s="140"/>
      <c r="G311" s="141"/>
      <c r="H311" s="142"/>
      <c r="I311" s="142"/>
      <c r="J311" s="143">
        <f t="shared" si="8"/>
        <v>0</v>
      </c>
      <c r="K311" s="143"/>
    </row>
    <row r="312" spans="1:11" s="124" customFormat="1" ht="17.25" customHeight="1">
      <c r="A312" s="124" t="str">
        <f t="shared" si="6"/>
        <v/>
      </c>
      <c r="B312" s="138"/>
      <c r="C312" s="139"/>
      <c r="D312" s="138"/>
      <c r="E312" s="140"/>
      <c r="F312" s="140"/>
      <c r="G312" s="141"/>
      <c r="H312" s="142"/>
      <c r="I312" s="142"/>
      <c r="J312" s="143">
        <f t="shared" si="8"/>
        <v>0</v>
      </c>
      <c r="K312" s="143"/>
    </row>
    <row r="313" spans="1:11" s="124" customFormat="1" ht="17.25" customHeight="1">
      <c r="A313" s="124" t="str">
        <f t="shared" si="6"/>
        <v/>
      </c>
      <c r="B313" s="138"/>
      <c r="C313" s="139"/>
      <c r="D313" s="138"/>
      <c r="E313" s="140"/>
      <c r="F313" s="140"/>
      <c r="G313" s="141"/>
      <c r="H313" s="142"/>
      <c r="I313" s="142"/>
      <c r="J313" s="143">
        <f t="shared" si="8"/>
        <v>0</v>
      </c>
      <c r="K313" s="143"/>
    </row>
    <row r="314" spans="1:11" s="124" customFormat="1" ht="17.25" customHeight="1">
      <c r="A314" s="124" t="str">
        <f t="shared" si="6"/>
        <v/>
      </c>
      <c r="B314" s="138"/>
      <c r="C314" s="139"/>
      <c r="D314" s="138"/>
      <c r="E314" s="140"/>
      <c r="F314" s="140"/>
      <c r="G314" s="141"/>
      <c r="H314" s="142"/>
      <c r="I314" s="142"/>
      <c r="J314" s="143">
        <f t="shared" si="8"/>
        <v>0</v>
      </c>
      <c r="K314" s="143"/>
    </row>
    <row r="315" spans="1:11" s="124" customFormat="1" ht="17.25" customHeight="1">
      <c r="A315" s="124" t="str">
        <f t="shared" si="6"/>
        <v/>
      </c>
      <c r="B315" s="138"/>
      <c r="C315" s="139"/>
      <c r="D315" s="138"/>
      <c r="E315" s="140"/>
      <c r="F315" s="140"/>
      <c r="G315" s="141"/>
      <c r="H315" s="142"/>
      <c r="I315" s="142"/>
      <c r="J315" s="143">
        <f t="shared" si="8"/>
        <v>0</v>
      </c>
      <c r="K315" s="143"/>
    </row>
    <row r="316" spans="1:11" s="124" customFormat="1" ht="17.25" customHeight="1">
      <c r="A316" s="124" t="str">
        <f t="shared" si="6"/>
        <v/>
      </c>
      <c r="B316" s="138"/>
      <c r="C316" s="139"/>
      <c r="D316" s="138"/>
      <c r="E316" s="140"/>
      <c r="F316" s="140"/>
      <c r="G316" s="141"/>
      <c r="H316" s="142"/>
      <c r="I316" s="142"/>
      <c r="J316" s="143">
        <f t="shared" si="8"/>
        <v>0</v>
      </c>
      <c r="K316" s="143"/>
    </row>
    <row r="317" spans="1:11" s="124" customFormat="1" ht="17.25" customHeight="1">
      <c r="A317" s="124" t="str">
        <f t="shared" si="6"/>
        <v/>
      </c>
      <c r="B317" s="138"/>
      <c r="C317" s="139"/>
      <c r="D317" s="138"/>
      <c r="E317" s="140"/>
      <c r="F317" s="140"/>
      <c r="G317" s="141"/>
      <c r="H317" s="142"/>
      <c r="I317" s="142"/>
      <c r="J317" s="143">
        <f t="shared" si="8"/>
        <v>0</v>
      </c>
      <c r="K317" s="143"/>
    </row>
    <row r="318" spans="1:11" s="124" customFormat="1" ht="17.25" customHeight="1">
      <c r="A318" s="124" t="str">
        <f t="shared" si="6"/>
        <v/>
      </c>
      <c r="B318" s="138"/>
      <c r="C318" s="139"/>
      <c r="D318" s="138"/>
      <c r="E318" s="140"/>
      <c r="F318" s="140"/>
      <c r="G318" s="141"/>
      <c r="H318" s="142"/>
      <c r="I318" s="142"/>
      <c r="J318" s="143">
        <f t="shared" si="8"/>
        <v>0</v>
      </c>
      <c r="K318" s="143"/>
    </row>
    <row r="319" spans="1:11" s="124" customFormat="1" ht="17.25" customHeight="1">
      <c r="A319" s="124" t="str">
        <f t="shared" si="6"/>
        <v/>
      </c>
      <c r="B319" s="138"/>
      <c r="C319" s="139"/>
      <c r="D319" s="138"/>
      <c r="E319" s="140"/>
      <c r="F319" s="140"/>
      <c r="G319" s="141"/>
      <c r="H319" s="142"/>
      <c r="I319" s="142"/>
      <c r="J319" s="143">
        <f t="shared" si="8"/>
        <v>0</v>
      </c>
      <c r="K319" s="143"/>
    </row>
    <row r="320" spans="1:11" s="124" customFormat="1" ht="17.25" customHeight="1">
      <c r="A320" s="124" t="str">
        <f t="shared" si="6"/>
        <v/>
      </c>
      <c r="B320" s="138"/>
      <c r="C320" s="139"/>
      <c r="D320" s="138"/>
      <c r="E320" s="140"/>
      <c r="F320" s="140"/>
      <c r="G320" s="141"/>
      <c r="H320" s="142"/>
      <c r="I320" s="142"/>
      <c r="J320" s="143">
        <f t="shared" si="8"/>
        <v>0</v>
      </c>
      <c r="K320" s="143"/>
    </row>
    <row r="321" spans="1:11" s="124" customFormat="1" ht="17.25" customHeight="1">
      <c r="A321" s="124" t="str">
        <f t="shared" si="6"/>
        <v/>
      </c>
      <c r="B321" s="138"/>
      <c r="C321" s="139"/>
      <c r="D321" s="138"/>
      <c r="E321" s="140"/>
      <c r="F321" s="140"/>
      <c r="G321" s="141"/>
      <c r="H321" s="142"/>
      <c r="I321" s="142"/>
      <c r="J321" s="143">
        <f t="shared" si="8"/>
        <v>0</v>
      </c>
      <c r="K321" s="143"/>
    </row>
    <row r="322" spans="1:11" s="124" customFormat="1" ht="17.25" customHeight="1">
      <c r="A322" s="124" t="str">
        <f t="shared" si="6"/>
        <v/>
      </c>
      <c r="B322" s="138"/>
      <c r="C322" s="139"/>
      <c r="D322" s="138"/>
      <c r="E322" s="140"/>
      <c r="F322" s="140"/>
      <c r="G322" s="141"/>
      <c r="H322" s="142"/>
      <c r="I322" s="142"/>
      <c r="J322" s="143">
        <f t="shared" si="8"/>
        <v>0</v>
      </c>
      <c r="K322" s="143"/>
    </row>
    <row r="323" spans="1:11" s="124" customFormat="1" ht="17.25" customHeight="1">
      <c r="A323" s="124" t="str">
        <f t="shared" si="6"/>
        <v/>
      </c>
      <c r="B323" s="138"/>
      <c r="C323" s="139"/>
      <c r="D323" s="138"/>
      <c r="E323" s="140"/>
      <c r="F323" s="140"/>
      <c r="G323" s="141"/>
      <c r="H323" s="142"/>
      <c r="I323" s="142"/>
      <c r="J323" s="143">
        <f t="shared" si="8"/>
        <v>0</v>
      </c>
      <c r="K323" s="143"/>
    </row>
    <row r="324" spans="1:11" s="124" customFormat="1" ht="17.25" customHeight="1">
      <c r="A324" s="124" t="str">
        <f t="shared" si="6"/>
        <v/>
      </c>
      <c r="B324" s="138"/>
      <c r="C324" s="139"/>
      <c r="D324" s="138"/>
      <c r="E324" s="140"/>
      <c r="F324" s="140"/>
      <c r="G324" s="141"/>
      <c r="H324" s="142"/>
      <c r="I324" s="142"/>
      <c r="J324" s="143">
        <f t="shared" si="8"/>
        <v>0</v>
      </c>
      <c r="K324" s="143"/>
    </row>
    <row r="325" spans="1:11" s="124" customFormat="1" ht="17.25" customHeight="1">
      <c r="A325" s="124" t="str">
        <f t="shared" si="6"/>
        <v/>
      </c>
      <c r="B325" s="138"/>
      <c r="C325" s="139"/>
      <c r="D325" s="138"/>
      <c r="E325" s="140"/>
      <c r="F325" s="140"/>
      <c r="G325" s="141"/>
      <c r="H325" s="142"/>
      <c r="I325" s="142"/>
      <c r="J325" s="143">
        <f t="shared" si="8"/>
        <v>0</v>
      </c>
      <c r="K325" s="143"/>
    </row>
    <row r="326" spans="1:11" s="124" customFormat="1" ht="17.25" customHeight="1">
      <c r="A326" s="124" t="str">
        <f t="shared" si="6"/>
        <v/>
      </c>
      <c r="B326" s="138"/>
      <c r="C326" s="139"/>
      <c r="D326" s="138"/>
      <c r="E326" s="140"/>
      <c r="F326" s="140"/>
      <c r="G326" s="141"/>
      <c r="H326" s="142"/>
      <c r="I326" s="142"/>
      <c r="J326" s="143">
        <f t="shared" si="8"/>
        <v>0</v>
      </c>
      <c r="K326" s="143"/>
    </row>
    <row r="327" spans="1:11" s="124" customFormat="1" ht="17.25" customHeight="1">
      <c r="A327" s="124" t="str">
        <f t="shared" si="6"/>
        <v/>
      </c>
      <c r="B327" s="138"/>
      <c r="C327" s="139"/>
      <c r="D327" s="138"/>
      <c r="E327" s="140"/>
      <c r="F327" s="140"/>
      <c r="G327" s="141"/>
      <c r="H327" s="142"/>
      <c r="I327" s="142"/>
      <c r="J327" s="143">
        <f t="shared" si="8"/>
        <v>0</v>
      </c>
      <c r="K327" s="143"/>
    </row>
    <row r="328" spans="1:11" s="124" customFormat="1" ht="17.25" customHeight="1">
      <c r="A328" s="124" t="str">
        <f t="shared" si="6"/>
        <v/>
      </c>
      <c r="B328" s="138"/>
      <c r="C328" s="139"/>
      <c r="D328" s="138"/>
      <c r="E328" s="140"/>
      <c r="F328" s="140"/>
      <c r="G328" s="141"/>
      <c r="H328" s="142"/>
      <c r="I328" s="142"/>
      <c r="J328" s="143">
        <f t="shared" si="8"/>
        <v>0</v>
      </c>
      <c r="K328" s="143"/>
    </row>
    <row r="329" spans="1:11" s="124" customFormat="1" ht="17.25" customHeight="1">
      <c r="A329" s="124" t="str">
        <f t="shared" si="6"/>
        <v/>
      </c>
      <c r="B329" s="138"/>
      <c r="C329" s="139"/>
      <c r="D329" s="138"/>
      <c r="E329" s="140"/>
      <c r="F329" s="140"/>
      <c r="G329" s="141"/>
      <c r="H329" s="142"/>
      <c r="I329" s="142"/>
      <c r="J329" s="143">
        <f t="shared" si="8"/>
        <v>0</v>
      </c>
      <c r="K329" s="143"/>
    </row>
    <row r="330" spans="1:11" s="124" customFormat="1" ht="17.25" customHeight="1">
      <c r="A330" s="124" t="str">
        <f t="shared" si="6"/>
        <v/>
      </c>
      <c r="B330" s="138"/>
      <c r="C330" s="139"/>
      <c r="D330" s="138"/>
      <c r="E330" s="140"/>
      <c r="F330" s="140"/>
      <c r="G330" s="141"/>
      <c r="H330" s="142"/>
      <c r="I330" s="142"/>
      <c r="J330" s="143">
        <f t="shared" si="8"/>
        <v>0</v>
      </c>
      <c r="K330" s="143"/>
    </row>
    <row r="331" spans="1:11" s="124" customFormat="1" ht="17.25" customHeight="1">
      <c r="A331" s="124" t="str">
        <f t="shared" si="6"/>
        <v/>
      </c>
      <c r="B331" s="138"/>
      <c r="C331" s="139"/>
      <c r="D331" s="138"/>
      <c r="E331" s="140"/>
      <c r="F331" s="140"/>
      <c r="G331" s="141"/>
      <c r="H331" s="142"/>
      <c r="I331" s="142"/>
      <c r="J331" s="143">
        <f t="shared" si="8"/>
        <v>0</v>
      </c>
      <c r="K331" s="143"/>
    </row>
    <row r="332" spans="1:11" s="124" customFormat="1" ht="17.25" customHeight="1">
      <c r="A332" s="124" t="str">
        <f t="shared" si="6"/>
        <v/>
      </c>
      <c r="B332" s="138"/>
      <c r="C332" s="139"/>
      <c r="D332" s="138"/>
      <c r="E332" s="140"/>
      <c r="F332" s="140"/>
      <c r="G332" s="141"/>
      <c r="H332" s="142"/>
      <c r="I332" s="142"/>
      <c r="J332" s="143">
        <f t="shared" si="8"/>
        <v>0</v>
      </c>
      <c r="K332" s="143"/>
    </row>
    <row r="333" spans="1:11" s="124" customFormat="1" ht="17.25" customHeight="1">
      <c r="A333" s="124" t="str">
        <f t="shared" si="6"/>
        <v/>
      </c>
      <c r="B333" s="138"/>
      <c r="C333" s="139"/>
      <c r="D333" s="138"/>
      <c r="E333" s="140"/>
      <c r="F333" s="140"/>
      <c r="G333" s="141"/>
      <c r="H333" s="142"/>
      <c r="I333" s="142"/>
      <c r="J333" s="143">
        <f t="shared" si="8"/>
        <v>0</v>
      </c>
      <c r="K333" s="143"/>
    </row>
    <row r="334" spans="1:11" s="124" customFormat="1" ht="17.25" customHeight="1">
      <c r="A334" s="124" t="str">
        <f t="shared" si="6"/>
        <v/>
      </c>
      <c r="B334" s="138"/>
      <c r="C334" s="139"/>
      <c r="D334" s="138"/>
      <c r="E334" s="140"/>
      <c r="F334" s="140"/>
      <c r="G334" s="141"/>
      <c r="H334" s="142"/>
      <c r="I334" s="142"/>
      <c r="J334" s="143">
        <f t="shared" si="8"/>
        <v>0</v>
      </c>
      <c r="K334" s="143"/>
    </row>
    <row r="335" spans="1:11" s="124" customFormat="1" ht="17.25" customHeight="1">
      <c r="A335" s="124" t="str">
        <f t="shared" si="6"/>
        <v/>
      </c>
      <c r="B335" s="138"/>
      <c r="C335" s="139"/>
      <c r="D335" s="138"/>
      <c r="E335" s="140"/>
      <c r="F335" s="140"/>
      <c r="G335" s="141"/>
      <c r="H335" s="142"/>
      <c r="I335" s="142"/>
      <c r="J335" s="143">
        <f t="shared" ref="J335:J402" si="10">IF(B335&lt;&gt;"",J334+H335-I335,0)</f>
        <v>0</v>
      </c>
      <c r="K335" s="143"/>
    </row>
    <row r="336" spans="1:11" s="124" customFormat="1" ht="17.25" customHeight="1">
      <c r="A336" s="124" t="str">
        <f t="shared" si="6"/>
        <v/>
      </c>
      <c r="B336" s="138"/>
      <c r="C336" s="139"/>
      <c r="D336" s="138"/>
      <c r="E336" s="140"/>
      <c r="F336" s="140"/>
      <c r="G336" s="141"/>
      <c r="H336" s="142"/>
      <c r="I336" s="142"/>
      <c r="J336" s="143">
        <f t="shared" si="10"/>
        <v>0</v>
      </c>
      <c r="K336" s="143"/>
    </row>
    <row r="337" spans="1:11" s="124" customFormat="1" ht="17.25" customHeight="1">
      <c r="A337" s="124" t="str">
        <f t="shared" si="6"/>
        <v/>
      </c>
      <c r="B337" s="138"/>
      <c r="C337" s="139"/>
      <c r="D337" s="138"/>
      <c r="E337" s="140"/>
      <c r="F337" s="140"/>
      <c r="G337" s="141"/>
      <c r="H337" s="142"/>
      <c r="I337" s="142"/>
      <c r="J337" s="143">
        <f t="shared" si="10"/>
        <v>0</v>
      </c>
      <c r="K337" s="143"/>
    </row>
    <row r="338" spans="1:11" s="124" customFormat="1" ht="17.25" customHeight="1">
      <c r="A338" s="124" t="str">
        <f t="shared" si="6"/>
        <v/>
      </c>
      <c r="B338" s="138"/>
      <c r="C338" s="139"/>
      <c r="D338" s="138"/>
      <c r="E338" s="140"/>
      <c r="F338" s="140"/>
      <c r="G338" s="141"/>
      <c r="H338" s="142"/>
      <c r="I338" s="142"/>
      <c r="J338" s="143">
        <f t="shared" si="10"/>
        <v>0</v>
      </c>
      <c r="K338" s="143"/>
    </row>
    <row r="339" spans="1:11" s="124" customFormat="1" ht="17.25" customHeight="1">
      <c r="A339" s="124" t="str">
        <f t="shared" si="6"/>
        <v/>
      </c>
      <c r="B339" s="138"/>
      <c r="C339" s="139"/>
      <c r="D339" s="138"/>
      <c r="E339" s="140"/>
      <c r="F339" s="140"/>
      <c r="G339" s="141"/>
      <c r="H339" s="142"/>
      <c r="I339" s="142"/>
      <c r="J339" s="143">
        <f t="shared" si="10"/>
        <v>0</v>
      </c>
      <c r="K339" s="143"/>
    </row>
    <row r="340" spans="1:11" s="124" customFormat="1" ht="17.25" customHeight="1">
      <c r="A340" s="124" t="str">
        <f t="shared" si="6"/>
        <v/>
      </c>
      <c r="B340" s="138"/>
      <c r="C340" s="139"/>
      <c r="D340" s="138"/>
      <c r="E340" s="140"/>
      <c r="F340" s="140"/>
      <c r="G340" s="141"/>
      <c r="H340" s="142"/>
      <c r="I340" s="142"/>
      <c r="J340" s="143">
        <f t="shared" si="10"/>
        <v>0</v>
      </c>
      <c r="K340" s="143"/>
    </row>
    <row r="341" spans="1:11" s="124" customFormat="1" ht="17.25" customHeight="1">
      <c r="A341" s="124" t="str">
        <f t="shared" si="6"/>
        <v/>
      </c>
      <c r="B341" s="138"/>
      <c r="C341" s="139"/>
      <c r="D341" s="138"/>
      <c r="E341" s="140"/>
      <c r="F341" s="140"/>
      <c r="G341" s="141"/>
      <c r="H341" s="142"/>
      <c r="I341" s="142"/>
      <c r="J341" s="143">
        <f t="shared" si="10"/>
        <v>0</v>
      </c>
      <c r="K341" s="143"/>
    </row>
    <row r="342" spans="1:11" s="124" customFormat="1" ht="17.25" customHeight="1">
      <c r="A342" s="124" t="str">
        <f t="shared" si="6"/>
        <v/>
      </c>
      <c r="B342" s="138"/>
      <c r="C342" s="139"/>
      <c r="D342" s="138"/>
      <c r="E342" s="140"/>
      <c r="F342" s="140"/>
      <c r="G342" s="141"/>
      <c r="H342" s="142"/>
      <c r="I342" s="142"/>
      <c r="J342" s="143">
        <f t="shared" si="10"/>
        <v>0</v>
      </c>
      <c r="K342" s="143"/>
    </row>
    <row r="343" spans="1:11" s="124" customFormat="1" ht="17.25" customHeight="1">
      <c r="A343" s="124" t="str">
        <f t="shared" si="6"/>
        <v/>
      </c>
      <c r="B343" s="138"/>
      <c r="C343" s="139"/>
      <c r="D343" s="138"/>
      <c r="E343" s="140"/>
      <c r="F343" s="140"/>
      <c r="G343" s="141"/>
      <c r="H343" s="142"/>
      <c r="I343" s="142"/>
      <c r="J343" s="143">
        <f t="shared" si="10"/>
        <v>0</v>
      </c>
      <c r="K343" s="143"/>
    </row>
    <row r="344" spans="1:11" s="124" customFormat="1" ht="17.25" customHeight="1">
      <c r="A344" s="124" t="str">
        <f t="shared" si="6"/>
        <v/>
      </c>
      <c r="B344" s="138"/>
      <c r="C344" s="139"/>
      <c r="D344" s="138"/>
      <c r="E344" s="140"/>
      <c r="F344" s="140"/>
      <c r="G344" s="141"/>
      <c r="H344" s="142"/>
      <c r="I344" s="142"/>
      <c r="J344" s="143">
        <f t="shared" si="10"/>
        <v>0</v>
      </c>
      <c r="K344" s="143"/>
    </row>
    <row r="345" spans="1:11" s="124" customFormat="1" ht="17.25" customHeight="1">
      <c r="A345" s="124" t="str">
        <f t="shared" si="6"/>
        <v/>
      </c>
      <c r="B345" s="138"/>
      <c r="C345" s="139"/>
      <c r="D345" s="138"/>
      <c r="E345" s="140"/>
      <c r="F345" s="140"/>
      <c r="G345" s="141"/>
      <c r="H345" s="142"/>
      <c r="I345" s="142"/>
      <c r="J345" s="143">
        <f t="shared" si="10"/>
        <v>0</v>
      </c>
      <c r="K345" s="143"/>
    </row>
    <row r="346" spans="1:11" s="124" customFormat="1" ht="17.25" customHeight="1">
      <c r="A346" s="124" t="str">
        <f t="shared" si="6"/>
        <v/>
      </c>
      <c r="B346" s="138"/>
      <c r="C346" s="139"/>
      <c r="D346" s="138"/>
      <c r="E346" s="140"/>
      <c r="F346" s="140"/>
      <c r="G346" s="141"/>
      <c r="H346" s="142"/>
      <c r="I346" s="142"/>
      <c r="J346" s="143">
        <f t="shared" si="10"/>
        <v>0</v>
      </c>
      <c r="K346" s="143"/>
    </row>
    <row r="347" spans="1:11" s="124" customFormat="1" ht="17.25" customHeight="1">
      <c r="A347" s="124" t="str">
        <f t="shared" si="6"/>
        <v/>
      </c>
      <c r="B347" s="138"/>
      <c r="C347" s="139"/>
      <c r="D347" s="138"/>
      <c r="E347" s="140"/>
      <c r="F347" s="140"/>
      <c r="G347" s="141"/>
      <c r="H347" s="142"/>
      <c r="I347" s="142"/>
      <c r="J347" s="143">
        <f t="shared" si="10"/>
        <v>0</v>
      </c>
      <c r="K347" s="143"/>
    </row>
    <row r="348" spans="1:11" s="124" customFormat="1" ht="17.25" customHeight="1">
      <c r="A348" s="124" t="str">
        <f t="shared" si="6"/>
        <v/>
      </c>
      <c r="B348" s="138"/>
      <c r="C348" s="139"/>
      <c r="D348" s="138"/>
      <c r="E348" s="140"/>
      <c r="F348" s="140"/>
      <c r="G348" s="141"/>
      <c r="H348" s="142"/>
      <c r="I348" s="142"/>
      <c r="J348" s="143">
        <f t="shared" si="10"/>
        <v>0</v>
      </c>
      <c r="K348" s="143"/>
    </row>
    <row r="349" spans="1:11" s="124" customFormat="1" ht="17.25" customHeight="1">
      <c r="A349" s="124" t="str">
        <f t="shared" si="6"/>
        <v/>
      </c>
      <c r="B349" s="138"/>
      <c r="C349" s="139"/>
      <c r="D349" s="138"/>
      <c r="E349" s="140"/>
      <c r="F349" s="140"/>
      <c r="G349" s="141"/>
      <c r="H349" s="142"/>
      <c r="I349" s="142"/>
      <c r="J349" s="143">
        <f t="shared" si="10"/>
        <v>0</v>
      </c>
      <c r="K349" s="143"/>
    </row>
    <row r="350" spans="1:11" s="124" customFormat="1" ht="17.25" customHeight="1">
      <c r="A350" s="124" t="str">
        <f t="shared" si="6"/>
        <v/>
      </c>
      <c r="B350" s="138"/>
      <c r="C350" s="139"/>
      <c r="D350" s="138"/>
      <c r="E350" s="140"/>
      <c r="F350" s="140"/>
      <c r="G350" s="141"/>
      <c r="H350" s="142"/>
      <c r="I350" s="142"/>
      <c r="J350" s="143">
        <f t="shared" si="10"/>
        <v>0</v>
      </c>
      <c r="K350" s="143"/>
    </row>
    <row r="351" spans="1:11" s="124" customFormat="1" ht="17.25" customHeight="1">
      <c r="A351" s="124" t="str">
        <f t="shared" si="6"/>
        <v/>
      </c>
      <c r="B351" s="138"/>
      <c r="C351" s="139"/>
      <c r="D351" s="138"/>
      <c r="E351" s="140"/>
      <c r="F351" s="140"/>
      <c r="G351" s="141"/>
      <c r="H351" s="142"/>
      <c r="I351" s="142"/>
      <c r="J351" s="143">
        <f t="shared" si="10"/>
        <v>0</v>
      </c>
      <c r="K351" s="143"/>
    </row>
    <row r="352" spans="1:11" s="124" customFormat="1" ht="17.25" customHeight="1">
      <c r="A352" s="124" t="str">
        <f t="shared" si="6"/>
        <v/>
      </c>
      <c r="B352" s="138"/>
      <c r="C352" s="139"/>
      <c r="D352" s="138"/>
      <c r="E352" s="140"/>
      <c r="F352" s="140"/>
      <c r="G352" s="141"/>
      <c r="H352" s="142"/>
      <c r="I352" s="142"/>
      <c r="J352" s="143">
        <f t="shared" si="10"/>
        <v>0</v>
      </c>
      <c r="K352" s="143"/>
    </row>
    <row r="353" spans="1:11" s="124" customFormat="1" ht="17.25" customHeight="1">
      <c r="A353" s="124" t="str">
        <f t="shared" si="6"/>
        <v/>
      </c>
      <c r="B353" s="138"/>
      <c r="C353" s="139"/>
      <c r="D353" s="138"/>
      <c r="E353" s="140"/>
      <c r="F353" s="140"/>
      <c r="G353" s="141"/>
      <c r="H353" s="142"/>
      <c r="I353" s="142"/>
      <c r="J353" s="143">
        <f t="shared" si="10"/>
        <v>0</v>
      </c>
      <c r="K353" s="143"/>
    </row>
    <row r="354" spans="1:11" s="124" customFormat="1" ht="17.25" customHeight="1">
      <c r="A354" s="124" t="str">
        <f t="shared" si="6"/>
        <v/>
      </c>
      <c r="B354" s="138"/>
      <c r="C354" s="139"/>
      <c r="D354" s="138"/>
      <c r="E354" s="334"/>
      <c r="F354" s="140"/>
      <c r="G354" s="141"/>
      <c r="H354" s="142"/>
      <c r="I354" s="142"/>
      <c r="J354" s="143">
        <f t="shared" si="10"/>
        <v>0</v>
      </c>
      <c r="K354" s="143"/>
    </row>
    <row r="355" spans="1:11" s="124" customFormat="1" ht="17.25" customHeight="1">
      <c r="A355" s="124" t="str">
        <f t="shared" ref="A355:A356" si="11">IF(B355&lt;&gt;"",MONTH(B355),"")</f>
        <v/>
      </c>
      <c r="B355" s="138"/>
      <c r="C355" s="139"/>
      <c r="D355" s="138"/>
      <c r="E355" s="334"/>
      <c r="F355" s="140"/>
      <c r="G355" s="141"/>
      <c r="H355" s="142"/>
      <c r="I355" s="142"/>
      <c r="J355" s="143">
        <f t="shared" si="10"/>
        <v>0</v>
      </c>
      <c r="K355" s="143"/>
    </row>
    <row r="356" spans="1:11" s="124" customFormat="1" ht="17.25" customHeight="1">
      <c r="A356" s="124" t="str">
        <f t="shared" si="11"/>
        <v/>
      </c>
      <c r="B356" s="138"/>
      <c r="C356" s="139"/>
      <c r="D356" s="138"/>
      <c r="E356" s="334"/>
      <c r="F356" s="140"/>
      <c r="G356" s="141"/>
      <c r="H356" s="142"/>
      <c r="I356" s="142"/>
      <c r="J356" s="143">
        <f t="shared" si="10"/>
        <v>0</v>
      </c>
      <c r="K356" s="143"/>
    </row>
    <row r="357" spans="1:11" s="124" customFormat="1" ht="17.25" customHeight="1">
      <c r="A357" s="124" t="str">
        <f t="shared" si="6"/>
        <v/>
      </c>
      <c r="B357" s="138"/>
      <c r="C357" s="139"/>
      <c r="D357" s="138"/>
      <c r="E357" s="140"/>
      <c r="F357" s="140"/>
      <c r="G357" s="141"/>
      <c r="H357" s="142"/>
      <c r="I357" s="142"/>
      <c r="J357" s="143">
        <f t="shared" si="10"/>
        <v>0</v>
      </c>
      <c r="K357" s="143"/>
    </row>
    <row r="358" spans="1:11" s="124" customFormat="1" ht="17.25" customHeight="1">
      <c r="A358" s="124" t="str">
        <f t="shared" si="6"/>
        <v/>
      </c>
      <c r="B358" s="138"/>
      <c r="C358" s="139"/>
      <c r="D358" s="138"/>
      <c r="E358" s="140"/>
      <c r="F358" s="140"/>
      <c r="G358" s="141"/>
      <c r="H358" s="142"/>
      <c r="I358" s="142"/>
      <c r="J358" s="143">
        <f t="shared" si="10"/>
        <v>0</v>
      </c>
      <c r="K358" s="143"/>
    </row>
    <row r="359" spans="1:11" s="124" customFormat="1" ht="17.25" customHeight="1">
      <c r="A359" s="124" t="str">
        <f t="shared" si="6"/>
        <v/>
      </c>
      <c r="B359" s="138"/>
      <c r="C359" s="139"/>
      <c r="D359" s="138"/>
      <c r="E359" s="140"/>
      <c r="F359" s="140"/>
      <c r="G359" s="141"/>
      <c r="H359" s="142"/>
      <c r="I359" s="142"/>
      <c r="J359" s="143">
        <f t="shared" si="10"/>
        <v>0</v>
      </c>
      <c r="K359" s="143"/>
    </row>
    <row r="360" spans="1:11" s="124" customFormat="1" ht="17.25" customHeight="1">
      <c r="A360" s="124" t="str">
        <f t="shared" si="6"/>
        <v/>
      </c>
      <c r="B360" s="138"/>
      <c r="C360" s="139"/>
      <c r="D360" s="138"/>
      <c r="E360" s="140"/>
      <c r="F360" s="140"/>
      <c r="G360" s="141"/>
      <c r="H360" s="142"/>
      <c r="I360" s="142"/>
      <c r="J360" s="143">
        <f t="shared" si="10"/>
        <v>0</v>
      </c>
      <c r="K360" s="143"/>
    </row>
    <row r="361" spans="1:11" s="124" customFormat="1" ht="17.25" customHeight="1">
      <c r="A361" s="124" t="str">
        <f t="shared" si="6"/>
        <v/>
      </c>
      <c r="B361" s="138"/>
      <c r="C361" s="139"/>
      <c r="D361" s="138"/>
      <c r="E361" s="140"/>
      <c r="F361" s="140"/>
      <c r="G361" s="141"/>
      <c r="H361" s="142"/>
      <c r="I361" s="142"/>
      <c r="J361" s="143">
        <f t="shared" si="10"/>
        <v>0</v>
      </c>
      <c r="K361" s="143"/>
    </row>
    <row r="362" spans="1:11" s="124" customFormat="1" ht="17.25" customHeight="1">
      <c r="A362" s="124" t="str">
        <f t="shared" si="6"/>
        <v/>
      </c>
      <c r="B362" s="138"/>
      <c r="C362" s="139"/>
      <c r="D362" s="138"/>
      <c r="E362" s="140"/>
      <c r="F362" s="140"/>
      <c r="G362" s="141"/>
      <c r="H362" s="142"/>
      <c r="I362" s="142"/>
      <c r="J362" s="143">
        <f t="shared" si="10"/>
        <v>0</v>
      </c>
      <c r="K362" s="143"/>
    </row>
    <row r="363" spans="1:11" s="124" customFormat="1" ht="17.25" customHeight="1">
      <c r="A363" s="124" t="str">
        <f t="shared" si="6"/>
        <v/>
      </c>
      <c r="B363" s="138"/>
      <c r="C363" s="139"/>
      <c r="D363" s="138"/>
      <c r="E363" s="140"/>
      <c r="F363" s="140"/>
      <c r="G363" s="141"/>
      <c r="H363" s="142"/>
      <c r="I363" s="142"/>
      <c r="J363" s="143">
        <f t="shared" si="10"/>
        <v>0</v>
      </c>
      <c r="K363" s="143"/>
    </row>
    <row r="364" spans="1:11" s="124" customFormat="1" ht="17.25" customHeight="1">
      <c r="A364" s="124" t="str">
        <f t="shared" si="6"/>
        <v/>
      </c>
      <c r="B364" s="138"/>
      <c r="C364" s="139"/>
      <c r="D364" s="138"/>
      <c r="E364" s="140"/>
      <c r="F364" s="140"/>
      <c r="G364" s="141"/>
      <c r="H364" s="142"/>
      <c r="I364" s="142"/>
      <c r="J364" s="143">
        <f t="shared" si="10"/>
        <v>0</v>
      </c>
      <c r="K364" s="143"/>
    </row>
    <row r="365" spans="1:11" s="124" customFormat="1" ht="17.25" customHeight="1">
      <c r="A365" s="124" t="str">
        <f t="shared" si="6"/>
        <v/>
      </c>
      <c r="B365" s="138"/>
      <c r="C365" s="139"/>
      <c r="D365" s="138"/>
      <c r="E365" s="140"/>
      <c r="F365" s="140"/>
      <c r="G365" s="141"/>
      <c r="H365" s="142"/>
      <c r="I365" s="142"/>
      <c r="J365" s="143">
        <f t="shared" si="10"/>
        <v>0</v>
      </c>
      <c r="K365" s="143"/>
    </row>
    <row r="366" spans="1:11" s="124" customFormat="1" ht="17.25" customHeight="1">
      <c r="A366" s="124" t="str">
        <f t="shared" si="6"/>
        <v/>
      </c>
      <c r="B366" s="138"/>
      <c r="C366" s="139"/>
      <c r="D366" s="138"/>
      <c r="E366" s="140"/>
      <c r="F366" s="140"/>
      <c r="G366" s="141"/>
      <c r="H366" s="142"/>
      <c r="I366" s="142"/>
      <c r="J366" s="143">
        <f t="shared" si="10"/>
        <v>0</v>
      </c>
      <c r="K366" s="143"/>
    </row>
    <row r="367" spans="1:11" s="124" customFormat="1" ht="17.25" customHeight="1">
      <c r="A367" s="124" t="str">
        <f t="shared" ref="A367:A368" si="12">IF(B367&lt;&gt;"",MONTH(B367),"")</f>
        <v/>
      </c>
      <c r="B367" s="138"/>
      <c r="C367" s="139"/>
      <c r="D367" s="138"/>
      <c r="E367" s="140"/>
      <c r="F367" s="140"/>
      <c r="G367" s="141"/>
      <c r="H367" s="142"/>
      <c r="I367" s="142"/>
      <c r="J367" s="143">
        <f t="shared" si="10"/>
        <v>0</v>
      </c>
      <c r="K367" s="143"/>
    </row>
    <row r="368" spans="1:11" s="124" customFormat="1" ht="17.25" customHeight="1">
      <c r="A368" s="124" t="str">
        <f t="shared" si="12"/>
        <v/>
      </c>
      <c r="B368" s="138"/>
      <c r="C368" s="139"/>
      <c r="D368" s="138"/>
      <c r="E368" s="140"/>
      <c r="F368" s="140"/>
      <c r="G368" s="141"/>
      <c r="H368" s="142"/>
      <c r="I368" s="142"/>
      <c r="J368" s="143">
        <f t="shared" si="10"/>
        <v>0</v>
      </c>
      <c r="K368" s="143"/>
    </row>
    <row r="369" spans="1:11" s="124" customFormat="1" ht="17.25" customHeight="1">
      <c r="A369" s="124" t="str">
        <f t="shared" si="6"/>
        <v/>
      </c>
      <c r="B369" s="138"/>
      <c r="C369" s="139"/>
      <c r="D369" s="138"/>
      <c r="E369" s="140"/>
      <c r="F369" s="140"/>
      <c r="G369" s="141"/>
      <c r="H369" s="142"/>
      <c r="I369" s="142"/>
      <c r="J369" s="143">
        <f t="shared" si="10"/>
        <v>0</v>
      </c>
      <c r="K369" s="143"/>
    </row>
    <row r="370" spans="1:11" s="124" customFormat="1" ht="17.25" customHeight="1">
      <c r="A370" s="124" t="str">
        <f t="shared" si="6"/>
        <v/>
      </c>
      <c r="B370" s="138"/>
      <c r="C370" s="139"/>
      <c r="D370" s="138"/>
      <c r="E370" s="140"/>
      <c r="F370" s="140"/>
      <c r="G370" s="141"/>
      <c r="H370" s="142"/>
      <c r="I370" s="142"/>
      <c r="J370" s="143">
        <f t="shared" si="10"/>
        <v>0</v>
      </c>
      <c r="K370" s="143"/>
    </row>
    <row r="371" spans="1:11" s="124" customFormat="1" ht="17.25" customHeight="1">
      <c r="A371" s="124" t="str">
        <f t="shared" si="6"/>
        <v/>
      </c>
      <c r="B371" s="138"/>
      <c r="C371" s="139"/>
      <c r="D371" s="138"/>
      <c r="E371" s="140"/>
      <c r="F371" s="140"/>
      <c r="G371" s="141"/>
      <c r="H371" s="142"/>
      <c r="I371" s="142"/>
      <c r="J371" s="143">
        <f t="shared" si="10"/>
        <v>0</v>
      </c>
      <c r="K371" s="143"/>
    </row>
    <row r="372" spans="1:11" s="124" customFormat="1" ht="17.25" customHeight="1">
      <c r="A372" s="124" t="str">
        <f t="shared" si="6"/>
        <v/>
      </c>
      <c r="B372" s="138"/>
      <c r="C372" s="139"/>
      <c r="D372" s="138"/>
      <c r="E372" s="140"/>
      <c r="F372" s="140"/>
      <c r="G372" s="141"/>
      <c r="H372" s="323"/>
      <c r="I372" s="142"/>
      <c r="J372" s="143">
        <f t="shared" si="10"/>
        <v>0</v>
      </c>
      <c r="K372" s="143"/>
    </row>
    <row r="373" spans="1:11" s="124" customFormat="1" ht="17.25" customHeight="1">
      <c r="A373" s="124" t="str">
        <f t="shared" si="6"/>
        <v/>
      </c>
      <c r="B373" s="138"/>
      <c r="C373" s="139"/>
      <c r="D373" s="138"/>
      <c r="E373" s="140"/>
      <c r="F373" s="140"/>
      <c r="G373" s="141"/>
      <c r="H373" s="142"/>
      <c r="I373" s="142"/>
      <c r="J373" s="143">
        <f t="shared" si="10"/>
        <v>0</v>
      </c>
      <c r="K373" s="143"/>
    </row>
    <row r="374" spans="1:11" s="124" customFormat="1" ht="17.25" customHeight="1">
      <c r="A374" s="124" t="str">
        <f t="shared" si="6"/>
        <v/>
      </c>
      <c r="B374" s="138"/>
      <c r="C374" s="139"/>
      <c r="D374" s="138"/>
      <c r="E374" s="140"/>
      <c r="F374" s="140"/>
      <c r="G374" s="141"/>
      <c r="H374" s="142"/>
      <c r="I374" s="142"/>
      <c r="J374" s="143">
        <f t="shared" si="10"/>
        <v>0</v>
      </c>
      <c r="K374" s="143"/>
    </row>
    <row r="375" spans="1:11" s="124" customFormat="1" ht="17.25" customHeight="1">
      <c r="A375" s="124" t="str">
        <f t="shared" si="6"/>
        <v/>
      </c>
      <c r="B375" s="138"/>
      <c r="C375" s="139"/>
      <c r="D375" s="138"/>
      <c r="E375" s="140"/>
      <c r="F375" s="140"/>
      <c r="G375" s="141"/>
      <c r="H375" s="142"/>
      <c r="I375" s="142"/>
      <c r="J375" s="143">
        <f t="shared" si="10"/>
        <v>0</v>
      </c>
      <c r="K375" s="143"/>
    </row>
    <row r="376" spans="1:11" s="124" customFormat="1" ht="17.25" customHeight="1">
      <c r="A376" s="124" t="str">
        <f t="shared" si="6"/>
        <v/>
      </c>
      <c r="B376" s="138"/>
      <c r="C376" s="139"/>
      <c r="D376" s="138"/>
      <c r="E376" s="140"/>
      <c r="F376" s="140"/>
      <c r="G376" s="141"/>
      <c r="H376" s="142"/>
      <c r="I376" s="142"/>
      <c r="J376" s="143">
        <f t="shared" si="10"/>
        <v>0</v>
      </c>
      <c r="K376" s="143"/>
    </row>
    <row r="377" spans="1:11" s="124" customFormat="1" ht="17.25" customHeight="1">
      <c r="A377" s="124" t="str">
        <f t="shared" ref="A377:A443" si="13">IF(B377&lt;&gt;"",MONTH(B377),"")</f>
        <v/>
      </c>
      <c r="B377" s="138"/>
      <c r="C377" s="139"/>
      <c r="D377" s="138"/>
      <c r="E377" s="140"/>
      <c r="F377" s="140"/>
      <c r="G377" s="141"/>
      <c r="H377" s="142"/>
      <c r="I377" s="142"/>
      <c r="J377" s="143">
        <f t="shared" si="10"/>
        <v>0</v>
      </c>
      <c r="K377" s="143"/>
    </row>
    <row r="378" spans="1:11" s="124" customFormat="1" ht="17.25" customHeight="1">
      <c r="A378" s="124" t="str">
        <f t="shared" si="13"/>
        <v/>
      </c>
      <c r="B378" s="138"/>
      <c r="C378" s="139"/>
      <c r="D378" s="138"/>
      <c r="E378" s="140"/>
      <c r="F378" s="140"/>
      <c r="G378" s="141"/>
      <c r="H378" s="142"/>
      <c r="I378" s="142"/>
      <c r="J378" s="143">
        <f t="shared" si="10"/>
        <v>0</v>
      </c>
      <c r="K378" s="143"/>
    </row>
    <row r="379" spans="1:11" s="124" customFormat="1" ht="17.25" customHeight="1">
      <c r="A379" s="124" t="str">
        <f t="shared" si="13"/>
        <v/>
      </c>
      <c r="B379" s="138"/>
      <c r="C379" s="139"/>
      <c r="D379" s="138"/>
      <c r="E379" s="140"/>
      <c r="F379" s="140"/>
      <c r="G379" s="141"/>
      <c r="H379" s="323"/>
      <c r="I379" s="142"/>
      <c r="J379" s="143">
        <f t="shared" si="10"/>
        <v>0</v>
      </c>
      <c r="K379" s="143"/>
    </row>
    <row r="380" spans="1:11" s="124" customFormat="1" ht="17.25" customHeight="1">
      <c r="A380" s="124" t="str">
        <f t="shared" si="13"/>
        <v/>
      </c>
      <c r="B380" s="138"/>
      <c r="C380" s="139"/>
      <c r="D380" s="138"/>
      <c r="E380" s="140"/>
      <c r="F380" s="140"/>
      <c r="G380" s="141"/>
      <c r="H380" s="142"/>
      <c r="I380" s="142"/>
      <c r="J380" s="143">
        <f t="shared" si="10"/>
        <v>0</v>
      </c>
      <c r="K380" s="143"/>
    </row>
    <row r="381" spans="1:11" s="124" customFormat="1" ht="17.25" customHeight="1">
      <c r="A381" s="124" t="str">
        <f t="shared" si="13"/>
        <v/>
      </c>
      <c r="B381" s="138"/>
      <c r="C381" s="139"/>
      <c r="D381" s="138"/>
      <c r="E381" s="140"/>
      <c r="F381" s="140"/>
      <c r="G381" s="141"/>
      <c r="H381" s="142"/>
      <c r="I381" s="142"/>
      <c r="J381" s="143">
        <f t="shared" si="10"/>
        <v>0</v>
      </c>
      <c r="K381" s="143"/>
    </row>
    <row r="382" spans="1:11" s="124" customFormat="1" ht="17.25" customHeight="1">
      <c r="A382" s="124" t="str">
        <f t="shared" si="13"/>
        <v/>
      </c>
      <c r="B382" s="138"/>
      <c r="C382" s="139"/>
      <c r="D382" s="138"/>
      <c r="E382" s="140"/>
      <c r="F382" s="140"/>
      <c r="G382" s="141"/>
      <c r="H382" s="142"/>
      <c r="I382" s="142"/>
      <c r="J382" s="143">
        <f t="shared" si="10"/>
        <v>0</v>
      </c>
      <c r="K382" s="143"/>
    </row>
    <row r="383" spans="1:11" s="124" customFormat="1" ht="17.25" customHeight="1">
      <c r="A383" s="124" t="str">
        <f t="shared" si="13"/>
        <v/>
      </c>
      <c r="B383" s="138"/>
      <c r="C383" s="139"/>
      <c r="D383" s="138"/>
      <c r="E383" s="140"/>
      <c r="F383" s="140"/>
      <c r="G383" s="141"/>
      <c r="H383" s="142"/>
      <c r="I383" s="142"/>
      <c r="J383" s="143">
        <f t="shared" si="10"/>
        <v>0</v>
      </c>
      <c r="K383" s="143"/>
    </row>
    <row r="384" spans="1:11" s="124" customFormat="1" ht="17.25" customHeight="1">
      <c r="A384" s="124" t="str">
        <f t="shared" si="13"/>
        <v/>
      </c>
      <c r="B384" s="138"/>
      <c r="C384" s="139"/>
      <c r="D384" s="138"/>
      <c r="E384" s="140"/>
      <c r="F384" s="140"/>
      <c r="G384" s="141"/>
      <c r="H384" s="142"/>
      <c r="I384" s="142"/>
      <c r="J384" s="143">
        <f t="shared" si="10"/>
        <v>0</v>
      </c>
      <c r="K384" s="143"/>
    </row>
    <row r="385" spans="1:11" s="124" customFormat="1" ht="17.25" customHeight="1">
      <c r="A385" s="124" t="str">
        <f t="shared" si="13"/>
        <v/>
      </c>
      <c r="B385" s="138"/>
      <c r="C385" s="139"/>
      <c r="D385" s="138"/>
      <c r="E385" s="140"/>
      <c r="F385" s="140"/>
      <c r="G385" s="141"/>
      <c r="H385" s="142"/>
      <c r="I385" s="142"/>
      <c r="J385" s="143">
        <f t="shared" si="10"/>
        <v>0</v>
      </c>
      <c r="K385" s="143"/>
    </row>
    <row r="386" spans="1:11" s="124" customFormat="1" ht="17.25" customHeight="1">
      <c r="A386" s="124" t="str">
        <f t="shared" si="13"/>
        <v/>
      </c>
      <c r="B386" s="138"/>
      <c r="C386" s="139"/>
      <c r="D386" s="138"/>
      <c r="E386" s="140"/>
      <c r="F386" s="140"/>
      <c r="G386" s="141"/>
      <c r="H386" s="142"/>
      <c r="I386" s="142"/>
      <c r="J386" s="143">
        <f t="shared" si="10"/>
        <v>0</v>
      </c>
      <c r="K386" s="143"/>
    </row>
    <row r="387" spans="1:11" s="124" customFormat="1" ht="17.25" customHeight="1">
      <c r="A387" s="124" t="str">
        <f t="shared" si="13"/>
        <v/>
      </c>
      <c r="B387" s="138"/>
      <c r="C387" s="139"/>
      <c r="D387" s="138"/>
      <c r="E387" s="140"/>
      <c r="F387" s="140"/>
      <c r="G387" s="141"/>
      <c r="H387" s="142"/>
      <c r="I387" s="142"/>
      <c r="J387" s="143">
        <f t="shared" si="10"/>
        <v>0</v>
      </c>
      <c r="K387" s="143"/>
    </row>
    <row r="388" spans="1:11" s="124" customFormat="1" ht="17.25" customHeight="1">
      <c r="A388" s="124" t="str">
        <f t="shared" ref="A388:A389" si="14">IF(B388&lt;&gt;"",MONTH(B388),"")</f>
        <v/>
      </c>
      <c r="B388" s="138"/>
      <c r="C388" s="139"/>
      <c r="D388" s="138"/>
      <c r="E388" s="140"/>
      <c r="F388" s="140"/>
      <c r="G388" s="141"/>
      <c r="H388" s="142"/>
      <c r="I388" s="142"/>
      <c r="J388" s="143">
        <f t="shared" si="10"/>
        <v>0</v>
      </c>
      <c r="K388" s="143"/>
    </row>
    <row r="389" spans="1:11" s="124" customFormat="1" ht="17.25" customHeight="1">
      <c r="A389" s="124" t="str">
        <f t="shared" si="14"/>
        <v/>
      </c>
      <c r="B389" s="138"/>
      <c r="C389" s="139"/>
      <c r="D389" s="138"/>
      <c r="E389" s="140"/>
      <c r="F389" s="140"/>
      <c r="G389" s="141"/>
      <c r="H389" s="142"/>
      <c r="I389" s="142"/>
      <c r="J389" s="143">
        <f t="shared" si="10"/>
        <v>0</v>
      </c>
      <c r="K389" s="143"/>
    </row>
    <row r="390" spans="1:11" s="124" customFormat="1" ht="17.25" customHeight="1">
      <c r="A390" s="124" t="str">
        <f t="shared" si="13"/>
        <v/>
      </c>
      <c r="B390" s="138"/>
      <c r="C390" s="139"/>
      <c r="D390" s="138"/>
      <c r="E390" s="140"/>
      <c r="F390" s="140"/>
      <c r="G390" s="141"/>
      <c r="H390" s="142"/>
      <c r="I390" s="142"/>
      <c r="J390" s="143">
        <f t="shared" si="10"/>
        <v>0</v>
      </c>
      <c r="K390" s="143"/>
    </row>
    <row r="391" spans="1:11" s="124" customFormat="1" ht="17.25" customHeight="1">
      <c r="A391" s="124" t="str">
        <f t="shared" si="13"/>
        <v/>
      </c>
      <c r="B391" s="138"/>
      <c r="C391" s="139"/>
      <c r="D391" s="138"/>
      <c r="E391" s="140"/>
      <c r="F391" s="140"/>
      <c r="G391" s="141"/>
      <c r="H391" s="142"/>
      <c r="I391" s="142"/>
      <c r="J391" s="143">
        <f t="shared" si="10"/>
        <v>0</v>
      </c>
      <c r="K391" s="143"/>
    </row>
    <row r="392" spans="1:11" s="124" customFormat="1" ht="17.25" customHeight="1">
      <c r="A392" s="124" t="str">
        <f t="shared" si="13"/>
        <v/>
      </c>
      <c r="B392" s="138"/>
      <c r="C392" s="139"/>
      <c r="D392" s="138"/>
      <c r="E392" s="140"/>
      <c r="F392" s="140"/>
      <c r="G392" s="141"/>
      <c r="H392" s="142"/>
      <c r="I392" s="142"/>
      <c r="J392" s="143">
        <f t="shared" si="10"/>
        <v>0</v>
      </c>
      <c r="K392" s="143"/>
    </row>
    <row r="393" spans="1:11" s="124" customFormat="1" ht="17.25" customHeight="1">
      <c r="A393" s="124" t="str">
        <f t="shared" si="13"/>
        <v/>
      </c>
      <c r="B393" s="138"/>
      <c r="C393" s="139"/>
      <c r="D393" s="138"/>
      <c r="E393" s="140"/>
      <c r="F393" s="140"/>
      <c r="G393" s="141"/>
      <c r="H393" s="142"/>
      <c r="I393" s="142"/>
      <c r="J393" s="143">
        <f t="shared" si="10"/>
        <v>0</v>
      </c>
      <c r="K393" s="143"/>
    </row>
    <row r="394" spans="1:11" s="124" customFormat="1" ht="17.25" customHeight="1">
      <c r="A394" s="124" t="str">
        <f t="shared" si="13"/>
        <v/>
      </c>
      <c r="B394" s="138"/>
      <c r="C394" s="139"/>
      <c r="D394" s="138"/>
      <c r="E394" s="140"/>
      <c r="F394" s="140"/>
      <c r="G394" s="141"/>
      <c r="H394" s="142"/>
      <c r="I394" s="142"/>
      <c r="J394" s="143">
        <f t="shared" si="10"/>
        <v>0</v>
      </c>
      <c r="K394" s="143"/>
    </row>
    <row r="395" spans="1:11" s="124" customFormat="1" ht="17.25" customHeight="1">
      <c r="A395" s="124" t="str">
        <f t="shared" si="13"/>
        <v/>
      </c>
      <c r="B395" s="138"/>
      <c r="C395" s="139"/>
      <c r="D395" s="138"/>
      <c r="E395" s="140"/>
      <c r="F395" s="140"/>
      <c r="G395" s="141"/>
      <c r="H395" s="142"/>
      <c r="I395" s="142"/>
      <c r="J395" s="143">
        <f t="shared" si="10"/>
        <v>0</v>
      </c>
      <c r="K395" s="143"/>
    </row>
    <row r="396" spans="1:11" s="124" customFormat="1" ht="17.25" customHeight="1">
      <c r="A396" s="124" t="str">
        <f t="shared" si="13"/>
        <v/>
      </c>
      <c r="B396" s="138"/>
      <c r="C396" s="139"/>
      <c r="D396" s="138"/>
      <c r="E396" s="140"/>
      <c r="F396" s="140"/>
      <c r="G396" s="141"/>
      <c r="H396" s="142"/>
      <c r="I396" s="142"/>
      <c r="J396" s="143">
        <f t="shared" si="10"/>
        <v>0</v>
      </c>
      <c r="K396" s="143"/>
    </row>
    <row r="397" spans="1:11" s="124" customFormat="1" ht="17.25" customHeight="1">
      <c r="A397" s="124" t="str">
        <f t="shared" si="13"/>
        <v/>
      </c>
      <c r="B397" s="138"/>
      <c r="C397" s="139"/>
      <c r="D397" s="138"/>
      <c r="E397" s="140"/>
      <c r="F397" s="140"/>
      <c r="G397" s="141"/>
      <c r="H397" s="142"/>
      <c r="I397" s="142"/>
      <c r="J397" s="143">
        <f t="shared" si="10"/>
        <v>0</v>
      </c>
      <c r="K397" s="143"/>
    </row>
    <row r="398" spans="1:11" s="124" customFormat="1" ht="17.25" customHeight="1">
      <c r="A398" s="124" t="str">
        <f t="shared" si="13"/>
        <v/>
      </c>
      <c r="B398" s="138"/>
      <c r="C398" s="139"/>
      <c r="D398" s="138"/>
      <c r="E398" s="140"/>
      <c r="F398" s="140"/>
      <c r="G398" s="141"/>
      <c r="H398" s="142"/>
      <c r="I398" s="142"/>
      <c r="J398" s="143">
        <f t="shared" si="10"/>
        <v>0</v>
      </c>
      <c r="K398" s="143"/>
    </row>
    <row r="399" spans="1:11" s="124" customFormat="1" ht="17.25" customHeight="1">
      <c r="A399" s="124" t="str">
        <f t="shared" si="13"/>
        <v/>
      </c>
      <c r="B399" s="138"/>
      <c r="C399" s="139"/>
      <c r="D399" s="138"/>
      <c r="E399" s="140"/>
      <c r="F399" s="140"/>
      <c r="G399" s="141"/>
      <c r="H399" s="142"/>
      <c r="I399" s="142"/>
      <c r="J399" s="143">
        <f t="shared" si="10"/>
        <v>0</v>
      </c>
      <c r="K399" s="143"/>
    </row>
    <row r="400" spans="1:11" s="320" customFormat="1" ht="17.25" customHeight="1">
      <c r="A400" s="320" t="str">
        <f t="shared" si="13"/>
        <v/>
      </c>
      <c r="B400" s="321"/>
      <c r="C400" s="319"/>
      <c r="D400" s="321"/>
      <c r="E400" s="309"/>
      <c r="F400" s="309"/>
      <c r="G400" s="322"/>
      <c r="H400" s="323"/>
      <c r="I400" s="323"/>
      <c r="J400" s="324">
        <f t="shared" si="10"/>
        <v>0</v>
      </c>
      <c r="K400" s="324"/>
    </row>
    <row r="401" spans="1:11" s="320" customFormat="1" ht="17.25" customHeight="1">
      <c r="A401" s="320" t="str">
        <f t="shared" si="13"/>
        <v/>
      </c>
      <c r="B401" s="321"/>
      <c r="C401" s="319"/>
      <c r="D401" s="321"/>
      <c r="E401" s="309"/>
      <c r="F401" s="309"/>
      <c r="G401" s="322"/>
      <c r="H401" s="323"/>
      <c r="I401" s="323"/>
      <c r="J401" s="324">
        <f t="shared" si="10"/>
        <v>0</v>
      </c>
      <c r="K401" s="324"/>
    </row>
    <row r="402" spans="1:11" s="320" customFormat="1" ht="17.25" customHeight="1">
      <c r="A402" s="320" t="str">
        <f t="shared" si="13"/>
        <v/>
      </c>
      <c r="B402" s="321"/>
      <c r="C402" s="319"/>
      <c r="D402" s="321"/>
      <c r="E402" s="309"/>
      <c r="F402" s="309"/>
      <c r="G402" s="322"/>
      <c r="H402" s="323"/>
      <c r="I402" s="323"/>
      <c r="J402" s="324">
        <f t="shared" si="10"/>
        <v>0</v>
      </c>
      <c r="K402" s="324"/>
    </row>
    <row r="403" spans="1:11" s="124" customFormat="1" ht="17.25" customHeight="1">
      <c r="A403" s="124" t="str">
        <f t="shared" ref="A403:A404" si="15">IF(B403&lt;&gt;"",MONTH(B403),"")</f>
        <v/>
      </c>
      <c r="B403" s="138"/>
      <c r="C403" s="139"/>
      <c r="D403" s="138"/>
      <c r="E403" s="140"/>
      <c r="F403" s="140"/>
      <c r="G403" s="141"/>
      <c r="H403" s="142"/>
      <c r="I403" s="142"/>
      <c r="J403" s="143">
        <f t="shared" ref="J403:J466" si="16">IF(B403&lt;&gt;"",J402+H403-I403,0)</f>
        <v>0</v>
      </c>
      <c r="K403" s="143"/>
    </row>
    <row r="404" spans="1:11" s="124" customFormat="1" ht="17.25" customHeight="1">
      <c r="A404" s="124" t="str">
        <f t="shared" si="15"/>
        <v/>
      </c>
      <c r="B404" s="138"/>
      <c r="C404" s="139"/>
      <c r="D404" s="138"/>
      <c r="E404" s="140"/>
      <c r="F404" s="140"/>
      <c r="G404" s="141"/>
      <c r="H404" s="142"/>
      <c r="I404" s="142"/>
      <c r="J404" s="143">
        <f t="shared" si="16"/>
        <v>0</v>
      </c>
      <c r="K404" s="143"/>
    </row>
    <row r="405" spans="1:11" s="124" customFormat="1" ht="17.25" customHeight="1">
      <c r="A405" s="124" t="str">
        <f t="shared" si="13"/>
        <v/>
      </c>
      <c r="B405" s="138"/>
      <c r="C405" s="139"/>
      <c r="D405" s="138"/>
      <c r="E405" s="140"/>
      <c r="F405" s="140"/>
      <c r="G405" s="141"/>
      <c r="H405" s="142"/>
      <c r="I405" s="142"/>
      <c r="J405" s="143">
        <f t="shared" si="16"/>
        <v>0</v>
      </c>
      <c r="K405" s="143"/>
    </row>
    <row r="406" spans="1:11" s="124" customFormat="1" ht="17.25" customHeight="1">
      <c r="A406" s="124" t="str">
        <f t="shared" si="13"/>
        <v/>
      </c>
      <c r="B406" s="138"/>
      <c r="C406" s="139"/>
      <c r="D406" s="138"/>
      <c r="E406" s="140"/>
      <c r="F406" s="140"/>
      <c r="G406" s="141"/>
      <c r="H406" s="142"/>
      <c r="I406" s="142"/>
      <c r="J406" s="143">
        <f t="shared" si="16"/>
        <v>0</v>
      </c>
      <c r="K406" s="143"/>
    </row>
    <row r="407" spans="1:11" s="124" customFormat="1" ht="17.25" customHeight="1">
      <c r="A407" s="124" t="str">
        <f t="shared" si="13"/>
        <v/>
      </c>
      <c r="B407" s="138"/>
      <c r="C407" s="139"/>
      <c r="D407" s="138"/>
      <c r="E407" s="140"/>
      <c r="F407" s="140"/>
      <c r="G407" s="141"/>
      <c r="H407" s="142"/>
      <c r="I407" s="142"/>
      <c r="J407" s="143">
        <f t="shared" si="16"/>
        <v>0</v>
      </c>
      <c r="K407" s="143"/>
    </row>
    <row r="408" spans="1:11" s="124" customFormat="1" ht="17.25" customHeight="1">
      <c r="A408" s="124" t="str">
        <f t="shared" si="13"/>
        <v/>
      </c>
      <c r="B408" s="138"/>
      <c r="C408" s="139"/>
      <c r="D408" s="138"/>
      <c r="E408" s="140"/>
      <c r="F408" s="140"/>
      <c r="G408" s="141"/>
      <c r="H408" s="142"/>
      <c r="I408" s="142"/>
      <c r="J408" s="143">
        <f t="shared" si="16"/>
        <v>0</v>
      </c>
      <c r="K408" s="143"/>
    </row>
    <row r="409" spans="1:11" s="124" customFormat="1" ht="17.25" customHeight="1">
      <c r="A409" s="124" t="str">
        <f t="shared" si="13"/>
        <v/>
      </c>
      <c r="B409" s="138"/>
      <c r="C409" s="139"/>
      <c r="D409" s="138"/>
      <c r="E409" s="140"/>
      <c r="F409" s="140"/>
      <c r="G409" s="141"/>
      <c r="H409" s="142"/>
      <c r="I409" s="142"/>
      <c r="J409" s="143">
        <f t="shared" si="16"/>
        <v>0</v>
      </c>
      <c r="K409" s="143"/>
    </row>
    <row r="410" spans="1:11" s="124" customFormat="1" ht="17.25" customHeight="1">
      <c r="A410" s="124" t="str">
        <f t="shared" si="13"/>
        <v/>
      </c>
      <c r="B410" s="138"/>
      <c r="C410" s="139"/>
      <c r="D410" s="138"/>
      <c r="E410" s="140"/>
      <c r="F410" s="140"/>
      <c r="G410" s="141"/>
      <c r="H410" s="142"/>
      <c r="I410" s="142"/>
      <c r="J410" s="143">
        <f t="shared" si="16"/>
        <v>0</v>
      </c>
      <c r="K410" s="143"/>
    </row>
    <row r="411" spans="1:11" s="124" customFormat="1" ht="17.25" customHeight="1">
      <c r="A411" s="124" t="str">
        <f t="shared" si="13"/>
        <v/>
      </c>
      <c r="B411" s="138"/>
      <c r="C411" s="139"/>
      <c r="D411" s="138"/>
      <c r="E411" s="140"/>
      <c r="F411" s="140"/>
      <c r="G411" s="141"/>
      <c r="H411" s="142"/>
      <c r="I411" s="142"/>
      <c r="J411" s="143">
        <f t="shared" si="16"/>
        <v>0</v>
      </c>
      <c r="K411" s="143"/>
    </row>
    <row r="412" spans="1:11" s="124" customFormat="1" ht="17.25" customHeight="1">
      <c r="A412" s="124" t="str">
        <f t="shared" si="13"/>
        <v/>
      </c>
      <c r="B412" s="138"/>
      <c r="C412" s="139"/>
      <c r="D412" s="138"/>
      <c r="E412" s="140"/>
      <c r="F412" s="140"/>
      <c r="G412" s="141"/>
      <c r="H412" s="142"/>
      <c r="I412" s="142"/>
      <c r="J412" s="143">
        <f t="shared" si="16"/>
        <v>0</v>
      </c>
      <c r="K412" s="143"/>
    </row>
    <row r="413" spans="1:11" s="124" customFormat="1" ht="17.25" customHeight="1">
      <c r="A413" s="124" t="str">
        <f t="shared" si="13"/>
        <v/>
      </c>
      <c r="B413" s="138"/>
      <c r="C413" s="139"/>
      <c r="D413" s="138"/>
      <c r="E413" s="140"/>
      <c r="F413" s="140"/>
      <c r="G413" s="141"/>
      <c r="H413" s="142"/>
      <c r="I413" s="142"/>
      <c r="J413" s="143">
        <f t="shared" si="16"/>
        <v>0</v>
      </c>
      <c r="K413" s="143"/>
    </row>
    <row r="414" spans="1:11" s="124" customFormat="1" ht="17.25" customHeight="1">
      <c r="A414" s="124" t="str">
        <f t="shared" si="13"/>
        <v/>
      </c>
      <c r="B414" s="138"/>
      <c r="C414" s="139"/>
      <c r="D414" s="138"/>
      <c r="E414" s="140"/>
      <c r="F414" s="140"/>
      <c r="G414" s="141"/>
      <c r="H414" s="142"/>
      <c r="I414" s="142"/>
      <c r="J414" s="143">
        <f t="shared" si="16"/>
        <v>0</v>
      </c>
      <c r="K414" s="143"/>
    </row>
    <row r="415" spans="1:11" s="320" customFormat="1" ht="17.25" customHeight="1">
      <c r="A415" s="320" t="str">
        <f t="shared" si="13"/>
        <v/>
      </c>
      <c r="B415" s="321"/>
      <c r="C415" s="319"/>
      <c r="D415" s="321"/>
      <c r="E415" s="309"/>
      <c r="F415" s="309"/>
      <c r="G415" s="322"/>
      <c r="H415" s="323"/>
      <c r="I415" s="323"/>
      <c r="J415" s="143">
        <f t="shared" si="16"/>
        <v>0</v>
      </c>
      <c r="K415" s="324"/>
    </row>
    <row r="416" spans="1:11" s="320" customFormat="1" ht="17.25" customHeight="1">
      <c r="A416" s="320" t="str">
        <f t="shared" si="13"/>
        <v/>
      </c>
      <c r="B416" s="321"/>
      <c r="C416" s="319"/>
      <c r="D416" s="321"/>
      <c r="E416" s="309"/>
      <c r="F416" s="309"/>
      <c r="G416" s="322"/>
      <c r="H416" s="323"/>
      <c r="I416" s="323"/>
      <c r="J416" s="143">
        <f t="shared" si="16"/>
        <v>0</v>
      </c>
      <c r="K416" s="324"/>
    </row>
    <row r="417" spans="1:11" s="124" customFormat="1" ht="17.25" customHeight="1">
      <c r="A417" s="124" t="str">
        <f t="shared" si="13"/>
        <v/>
      </c>
      <c r="B417" s="138"/>
      <c r="C417" s="139"/>
      <c r="D417" s="138"/>
      <c r="E417" s="140"/>
      <c r="F417" s="140"/>
      <c r="G417" s="141"/>
      <c r="H417" s="142"/>
      <c r="I417" s="142"/>
      <c r="J417" s="143">
        <f t="shared" si="16"/>
        <v>0</v>
      </c>
      <c r="K417" s="143"/>
    </row>
    <row r="418" spans="1:11" s="124" customFormat="1" ht="17.25" customHeight="1">
      <c r="A418" s="124" t="str">
        <f t="shared" si="13"/>
        <v/>
      </c>
      <c r="B418" s="138"/>
      <c r="C418" s="139"/>
      <c r="D418" s="138"/>
      <c r="E418" s="140"/>
      <c r="F418" s="140"/>
      <c r="G418" s="141"/>
      <c r="H418" s="142"/>
      <c r="I418" s="142"/>
      <c r="J418" s="143">
        <f t="shared" si="16"/>
        <v>0</v>
      </c>
      <c r="K418" s="143"/>
    </row>
    <row r="419" spans="1:11" s="124" customFormat="1" ht="17.25" customHeight="1">
      <c r="A419" s="124" t="str">
        <f t="shared" si="13"/>
        <v/>
      </c>
      <c r="B419" s="138"/>
      <c r="C419" s="139"/>
      <c r="D419" s="138"/>
      <c r="E419" s="140"/>
      <c r="F419" s="140"/>
      <c r="G419" s="141"/>
      <c r="H419" s="142"/>
      <c r="I419" s="142"/>
      <c r="J419" s="143">
        <f t="shared" si="16"/>
        <v>0</v>
      </c>
      <c r="K419" s="143"/>
    </row>
    <row r="420" spans="1:11" s="124" customFormat="1" ht="17.25" customHeight="1">
      <c r="A420" s="124" t="str">
        <f t="shared" si="13"/>
        <v/>
      </c>
      <c r="B420" s="138"/>
      <c r="C420" s="139"/>
      <c r="D420" s="138"/>
      <c r="E420" s="140"/>
      <c r="F420" s="140"/>
      <c r="G420" s="141"/>
      <c r="H420" s="142"/>
      <c r="I420" s="142"/>
      <c r="J420" s="143">
        <f t="shared" si="16"/>
        <v>0</v>
      </c>
      <c r="K420" s="143"/>
    </row>
    <row r="421" spans="1:11" s="124" customFormat="1" ht="17.25" customHeight="1">
      <c r="A421" s="124" t="str">
        <f t="shared" si="13"/>
        <v/>
      </c>
      <c r="B421" s="138"/>
      <c r="C421" s="139"/>
      <c r="D421" s="138"/>
      <c r="E421" s="140"/>
      <c r="F421" s="140"/>
      <c r="G421" s="141"/>
      <c r="H421" s="142"/>
      <c r="I421" s="142"/>
      <c r="J421" s="143">
        <f t="shared" si="16"/>
        <v>0</v>
      </c>
      <c r="K421" s="143"/>
    </row>
    <row r="422" spans="1:11" s="124" customFormat="1" ht="17.25" customHeight="1">
      <c r="A422" s="124" t="str">
        <f t="shared" si="13"/>
        <v/>
      </c>
      <c r="B422" s="138"/>
      <c r="C422" s="139"/>
      <c r="D422" s="138"/>
      <c r="E422" s="140"/>
      <c r="F422" s="140"/>
      <c r="G422" s="141"/>
      <c r="H422" s="142"/>
      <c r="I422" s="142"/>
      <c r="J422" s="143">
        <f t="shared" si="16"/>
        <v>0</v>
      </c>
      <c r="K422" s="143"/>
    </row>
    <row r="423" spans="1:11" s="124" customFormat="1" ht="17.25" customHeight="1">
      <c r="A423" s="124" t="str">
        <f t="shared" si="13"/>
        <v/>
      </c>
      <c r="B423" s="138"/>
      <c r="C423" s="139"/>
      <c r="D423" s="138"/>
      <c r="E423" s="140"/>
      <c r="F423" s="140"/>
      <c r="G423" s="141"/>
      <c r="H423" s="142"/>
      <c r="I423" s="142"/>
      <c r="J423" s="143">
        <f t="shared" si="16"/>
        <v>0</v>
      </c>
      <c r="K423" s="143"/>
    </row>
    <row r="424" spans="1:11" s="124" customFormat="1" ht="17.25" customHeight="1">
      <c r="A424" s="124" t="str">
        <f t="shared" si="13"/>
        <v/>
      </c>
      <c r="B424" s="138"/>
      <c r="C424" s="139"/>
      <c r="D424" s="138"/>
      <c r="E424" s="140"/>
      <c r="F424" s="140"/>
      <c r="G424" s="141"/>
      <c r="H424" s="142"/>
      <c r="I424" s="142"/>
      <c r="J424" s="143">
        <f t="shared" si="16"/>
        <v>0</v>
      </c>
      <c r="K424" s="143"/>
    </row>
    <row r="425" spans="1:11" s="124" customFormat="1" ht="17.25" customHeight="1">
      <c r="A425" s="124" t="str">
        <f t="shared" si="13"/>
        <v/>
      </c>
      <c r="B425" s="138"/>
      <c r="C425" s="139"/>
      <c r="D425" s="138"/>
      <c r="E425" s="140"/>
      <c r="F425" s="140"/>
      <c r="G425" s="141"/>
      <c r="H425" s="142"/>
      <c r="I425" s="142"/>
      <c r="J425" s="143">
        <f t="shared" si="16"/>
        <v>0</v>
      </c>
      <c r="K425" s="143"/>
    </row>
    <row r="426" spans="1:11" s="124" customFormat="1" ht="17.25" customHeight="1">
      <c r="A426" s="124" t="str">
        <f t="shared" si="13"/>
        <v/>
      </c>
      <c r="B426" s="138"/>
      <c r="C426" s="139"/>
      <c r="D426" s="138"/>
      <c r="E426" s="140"/>
      <c r="F426" s="140"/>
      <c r="G426" s="141"/>
      <c r="H426" s="142"/>
      <c r="I426" s="142"/>
      <c r="J426" s="143">
        <f t="shared" si="16"/>
        <v>0</v>
      </c>
      <c r="K426" s="143"/>
    </row>
    <row r="427" spans="1:11" s="124" customFormat="1" ht="17.25" customHeight="1">
      <c r="A427" s="124" t="str">
        <f t="shared" si="13"/>
        <v/>
      </c>
      <c r="B427" s="138"/>
      <c r="C427" s="139"/>
      <c r="D427" s="138"/>
      <c r="E427" s="140"/>
      <c r="F427" s="140"/>
      <c r="G427" s="141"/>
      <c r="H427" s="142"/>
      <c r="I427" s="142"/>
      <c r="J427" s="143">
        <f t="shared" si="16"/>
        <v>0</v>
      </c>
      <c r="K427" s="143"/>
    </row>
    <row r="428" spans="1:11" s="124" customFormat="1" ht="17.25" customHeight="1">
      <c r="A428" s="124" t="str">
        <f t="shared" si="13"/>
        <v/>
      </c>
      <c r="B428" s="138"/>
      <c r="C428" s="139"/>
      <c r="D428" s="138"/>
      <c r="E428" s="140"/>
      <c r="F428" s="140"/>
      <c r="G428" s="141"/>
      <c r="H428" s="142"/>
      <c r="I428" s="142"/>
      <c r="J428" s="143">
        <f t="shared" si="16"/>
        <v>0</v>
      </c>
      <c r="K428" s="143"/>
    </row>
    <row r="429" spans="1:11" s="124" customFormat="1" ht="17.25" customHeight="1">
      <c r="A429" s="124" t="str">
        <f t="shared" si="13"/>
        <v/>
      </c>
      <c r="B429" s="138"/>
      <c r="C429" s="139"/>
      <c r="D429" s="138"/>
      <c r="E429" s="140"/>
      <c r="F429" s="140"/>
      <c r="G429" s="141"/>
      <c r="H429" s="142"/>
      <c r="I429" s="142"/>
      <c r="J429" s="143">
        <f t="shared" si="16"/>
        <v>0</v>
      </c>
      <c r="K429" s="143"/>
    </row>
    <row r="430" spans="1:11" s="124" customFormat="1" ht="17.25" customHeight="1">
      <c r="A430" s="124" t="str">
        <f t="shared" si="13"/>
        <v/>
      </c>
      <c r="B430" s="138"/>
      <c r="C430" s="139"/>
      <c r="D430" s="138"/>
      <c r="E430" s="140"/>
      <c r="F430" s="140"/>
      <c r="G430" s="141"/>
      <c r="H430" s="142"/>
      <c r="I430" s="142"/>
      <c r="J430" s="143">
        <f t="shared" si="16"/>
        <v>0</v>
      </c>
      <c r="K430" s="143"/>
    </row>
    <row r="431" spans="1:11" s="124" customFormat="1" ht="17.25" customHeight="1">
      <c r="A431" s="124" t="str">
        <f t="shared" si="13"/>
        <v/>
      </c>
      <c r="B431" s="138"/>
      <c r="C431" s="139"/>
      <c r="D431" s="138"/>
      <c r="E431" s="140"/>
      <c r="F431" s="140"/>
      <c r="G431" s="141"/>
      <c r="H431" s="142"/>
      <c r="I431" s="142"/>
      <c r="J431" s="143">
        <f t="shared" si="16"/>
        <v>0</v>
      </c>
      <c r="K431" s="143"/>
    </row>
    <row r="432" spans="1:11" s="124" customFormat="1" ht="17.25" customHeight="1">
      <c r="A432" s="124" t="str">
        <f t="shared" si="13"/>
        <v/>
      </c>
      <c r="B432" s="138"/>
      <c r="C432" s="139"/>
      <c r="D432" s="138"/>
      <c r="E432" s="140"/>
      <c r="F432" s="140"/>
      <c r="G432" s="141"/>
      <c r="H432" s="142"/>
      <c r="I432" s="142"/>
      <c r="J432" s="143">
        <f t="shared" si="16"/>
        <v>0</v>
      </c>
      <c r="K432" s="143"/>
    </row>
    <row r="433" spans="1:11" s="124" customFormat="1" ht="17.25" customHeight="1">
      <c r="A433" s="124" t="str">
        <f t="shared" si="13"/>
        <v/>
      </c>
      <c r="B433" s="138"/>
      <c r="C433" s="139"/>
      <c r="D433" s="138"/>
      <c r="E433" s="140"/>
      <c r="F433" s="140"/>
      <c r="G433" s="141"/>
      <c r="H433" s="142"/>
      <c r="I433" s="142"/>
      <c r="J433" s="143">
        <f t="shared" si="16"/>
        <v>0</v>
      </c>
      <c r="K433" s="143"/>
    </row>
    <row r="434" spans="1:11" s="320" customFormat="1" ht="17.25" customHeight="1">
      <c r="A434" s="320" t="str">
        <f t="shared" si="13"/>
        <v/>
      </c>
      <c r="B434" s="321"/>
      <c r="C434" s="319"/>
      <c r="D434" s="321"/>
      <c r="E434" s="309"/>
      <c r="F434" s="309"/>
      <c r="G434" s="322"/>
      <c r="H434" s="323"/>
      <c r="I434" s="323"/>
      <c r="J434" s="143">
        <f t="shared" si="16"/>
        <v>0</v>
      </c>
      <c r="K434" s="324"/>
    </row>
    <row r="435" spans="1:11" s="124" customFormat="1" ht="17.25" customHeight="1">
      <c r="A435" s="124" t="str">
        <f t="shared" si="13"/>
        <v/>
      </c>
      <c r="B435" s="138"/>
      <c r="C435" s="139"/>
      <c r="D435" s="138"/>
      <c r="E435" s="140"/>
      <c r="F435" s="140"/>
      <c r="G435" s="141"/>
      <c r="H435" s="142"/>
      <c r="I435" s="142"/>
      <c r="J435" s="143">
        <f t="shared" si="16"/>
        <v>0</v>
      </c>
      <c r="K435" s="143"/>
    </row>
    <row r="436" spans="1:11" s="124" customFormat="1" ht="17.25" customHeight="1">
      <c r="A436" s="124" t="str">
        <f t="shared" si="13"/>
        <v/>
      </c>
      <c r="B436" s="138"/>
      <c r="C436" s="139"/>
      <c r="D436" s="138"/>
      <c r="E436" s="140"/>
      <c r="F436" s="140"/>
      <c r="G436" s="141"/>
      <c r="H436" s="142"/>
      <c r="I436" s="142"/>
      <c r="J436" s="143">
        <f t="shared" si="16"/>
        <v>0</v>
      </c>
      <c r="K436" s="143"/>
    </row>
    <row r="437" spans="1:11" s="124" customFormat="1" ht="17.25" customHeight="1">
      <c r="A437" s="124" t="str">
        <f t="shared" si="13"/>
        <v/>
      </c>
      <c r="B437" s="138"/>
      <c r="C437" s="139"/>
      <c r="D437" s="138"/>
      <c r="E437" s="140"/>
      <c r="F437" s="140"/>
      <c r="G437" s="141"/>
      <c r="H437" s="142"/>
      <c r="I437" s="142"/>
      <c r="J437" s="143">
        <f t="shared" si="16"/>
        <v>0</v>
      </c>
      <c r="K437" s="143"/>
    </row>
    <row r="438" spans="1:11" s="124" customFormat="1" ht="17.25" customHeight="1">
      <c r="A438" s="124" t="str">
        <f t="shared" si="13"/>
        <v/>
      </c>
      <c r="B438" s="138"/>
      <c r="C438" s="139"/>
      <c r="D438" s="138"/>
      <c r="E438" s="140"/>
      <c r="F438" s="140"/>
      <c r="G438" s="141"/>
      <c r="H438" s="142"/>
      <c r="I438" s="142"/>
      <c r="J438" s="143">
        <f t="shared" si="16"/>
        <v>0</v>
      </c>
      <c r="K438" s="143"/>
    </row>
    <row r="439" spans="1:11" s="124" customFormat="1" ht="17.25" customHeight="1">
      <c r="A439" s="124" t="str">
        <f t="shared" si="13"/>
        <v/>
      </c>
      <c r="B439" s="138"/>
      <c r="C439" s="139"/>
      <c r="D439" s="138"/>
      <c r="E439" s="140"/>
      <c r="F439" s="140"/>
      <c r="G439" s="141"/>
      <c r="H439" s="142"/>
      <c r="I439" s="142"/>
      <c r="J439" s="143">
        <f t="shared" si="16"/>
        <v>0</v>
      </c>
      <c r="K439" s="143"/>
    </row>
    <row r="440" spans="1:11" s="124" customFormat="1" ht="17.25" customHeight="1">
      <c r="A440" s="124" t="str">
        <f t="shared" si="13"/>
        <v/>
      </c>
      <c r="B440" s="138"/>
      <c r="C440" s="139"/>
      <c r="D440" s="138"/>
      <c r="E440" s="140"/>
      <c r="F440" s="140"/>
      <c r="G440" s="141"/>
      <c r="H440" s="142"/>
      <c r="I440" s="142"/>
      <c r="J440" s="143">
        <f t="shared" si="16"/>
        <v>0</v>
      </c>
      <c r="K440" s="143"/>
    </row>
    <row r="441" spans="1:11" s="124" customFormat="1" ht="17.25" customHeight="1">
      <c r="A441" s="124" t="str">
        <f t="shared" si="13"/>
        <v/>
      </c>
      <c r="B441" s="138"/>
      <c r="C441" s="139"/>
      <c r="D441" s="138"/>
      <c r="E441" s="140"/>
      <c r="F441" s="140"/>
      <c r="G441" s="141"/>
      <c r="H441" s="142"/>
      <c r="I441" s="142"/>
      <c r="J441" s="143">
        <f t="shared" si="16"/>
        <v>0</v>
      </c>
      <c r="K441" s="143"/>
    </row>
    <row r="442" spans="1:11" s="124" customFormat="1" ht="17.25" customHeight="1">
      <c r="A442" s="124" t="str">
        <f t="shared" si="13"/>
        <v/>
      </c>
      <c r="B442" s="138"/>
      <c r="C442" s="139"/>
      <c r="D442" s="138"/>
      <c r="E442" s="140"/>
      <c r="F442" s="140"/>
      <c r="G442" s="141"/>
      <c r="H442" s="142"/>
      <c r="I442" s="142"/>
      <c r="J442" s="143">
        <f t="shared" si="16"/>
        <v>0</v>
      </c>
      <c r="K442" s="143"/>
    </row>
    <row r="443" spans="1:11" s="124" customFormat="1" ht="17.25" customHeight="1">
      <c r="A443" s="124" t="str">
        <f t="shared" si="13"/>
        <v/>
      </c>
      <c r="B443" s="138"/>
      <c r="C443" s="139"/>
      <c r="D443" s="138"/>
      <c r="E443" s="140"/>
      <c r="F443" s="140"/>
      <c r="G443" s="141"/>
      <c r="H443" s="142"/>
      <c r="I443" s="142"/>
      <c r="J443" s="143">
        <f t="shared" si="16"/>
        <v>0</v>
      </c>
      <c r="K443" s="143"/>
    </row>
    <row r="444" spans="1:11" s="124" customFormat="1" ht="17.25" customHeight="1">
      <c r="A444" s="124" t="str">
        <f t="shared" ref="A444:A455" si="17">IF(B444&lt;&gt;"",MONTH(B444),"")</f>
        <v/>
      </c>
      <c r="B444" s="138"/>
      <c r="C444" s="139"/>
      <c r="D444" s="138"/>
      <c r="E444" s="140"/>
      <c r="F444" s="140"/>
      <c r="G444" s="141"/>
      <c r="H444" s="142"/>
      <c r="I444" s="142"/>
      <c r="J444" s="143">
        <f t="shared" si="16"/>
        <v>0</v>
      </c>
      <c r="K444" s="143"/>
    </row>
    <row r="445" spans="1:11" s="124" customFormat="1" ht="17.25" customHeight="1">
      <c r="A445" s="124" t="str">
        <f t="shared" ref="A445" si="18">IF(B445&lt;&gt;"",MONTH(B445),"")</f>
        <v/>
      </c>
      <c r="B445" s="138"/>
      <c r="C445" s="139"/>
      <c r="D445" s="138"/>
      <c r="E445" s="140"/>
      <c r="F445" s="140"/>
      <c r="G445" s="141"/>
      <c r="H445" s="142"/>
      <c r="I445" s="142"/>
      <c r="J445" s="143">
        <f t="shared" si="16"/>
        <v>0</v>
      </c>
      <c r="K445" s="143"/>
    </row>
    <row r="446" spans="1:11" s="124" customFormat="1" ht="17.25" customHeight="1">
      <c r="A446" s="124" t="str">
        <f t="shared" si="17"/>
        <v/>
      </c>
      <c r="B446" s="138"/>
      <c r="C446" s="139"/>
      <c r="D446" s="138"/>
      <c r="E446" s="140"/>
      <c r="F446" s="140"/>
      <c r="G446" s="141"/>
      <c r="H446" s="142"/>
      <c r="I446" s="142"/>
      <c r="J446" s="143">
        <f t="shared" si="16"/>
        <v>0</v>
      </c>
      <c r="K446" s="143"/>
    </row>
    <row r="447" spans="1:11" s="124" customFormat="1" ht="17.25" customHeight="1">
      <c r="A447" s="124" t="str">
        <f t="shared" si="17"/>
        <v/>
      </c>
      <c r="B447" s="138"/>
      <c r="C447" s="139"/>
      <c r="D447" s="138"/>
      <c r="E447" s="140"/>
      <c r="F447" s="140"/>
      <c r="G447" s="141"/>
      <c r="H447" s="142"/>
      <c r="I447" s="142"/>
      <c r="J447" s="143">
        <f t="shared" si="16"/>
        <v>0</v>
      </c>
      <c r="K447" s="143"/>
    </row>
    <row r="448" spans="1:11" s="124" customFormat="1" ht="17.25" customHeight="1">
      <c r="A448" s="124" t="str">
        <f t="shared" si="17"/>
        <v/>
      </c>
      <c r="B448" s="138"/>
      <c r="C448" s="139"/>
      <c r="D448" s="138"/>
      <c r="E448" s="140"/>
      <c r="F448" s="140"/>
      <c r="G448" s="141"/>
      <c r="H448" s="142"/>
      <c r="I448" s="142"/>
      <c r="J448" s="143">
        <f t="shared" si="16"/>
        <v>0</v>
      </c>
      <c r="K448" s="143"/>
    </row>
    <row r="449" spans="1:11" s="124" customFormat="1" ht="17.25" customHeight="1">
      <c r="A449" s="124" t="str">
        <f t="shared" si="17"/>
        <v/>
      </c>
      <c r="B449" s="138"/>
      <c r="C449" s="139"/>
      <c r="D449" s="138"/>
      <c r="E449" s="140"/>
      <c r="F449" s="140"/>
      <c r="G449" s="141"/>
      <c r="H449" s="142"/>
      <c r="I449" s="142"/>
      <c r="J449" s="143">
        <f t="shared" si="16"/>
        <v>0</v>
      </c>
      <c r="K449" s="143"/>
    </row>
    <row r="450" spans="1:11" s="124" customFormat="1" ht="17.25" customHeight="1">
      <c r="A450" s="124" t="str">
        <f t="shared" si="17"/>
        <v/>
      </c>
      <c r="B450" s="138"/>
      <c r="C450" s="139"/>
      <c r="D450" s="138"/>
      <c r="E450" s="140"/>
      <c r="F450" s="140"/>
      <c r="G450" s="141"/>
      <c r="H450" s="142"/>
      <c r="I450" s="142"/>
      <c r="J450" s="143">
        <f t="shared" si="16"/>
        <v>0</v>
      </c>
      <c r="K450" s="143"/>
    </row>
    <row r="451" spans="1:11" s="124" customFormat="1" ht="17.25" customHeight="1">
      <c r="A451" s="124" t="str">
        <f t="shared" si="17"/>
        <v/>
      </c>
      <c r="B451" s="138"/>
      <c r="C451" s="139"/>
      <c r="D451" s="138"/>
      <c r="E451" s="140"/>
      <c r="F451" s="140"/>
      <c r="G451" s="141"/>
      <c r="H451" s="142"/>
      <c r="I451" s="142"/>
      <c r="J451" s="143">
        <f t="shared" si="16"/>
        <v>0</v>
      </c>
      <c r="K451" s="143"/>
    </row>
    <row r="452" spans="1:11" s="124" customFormat="1" ht="17.25" customHeight="1">
      <c r="A452" s="124" t="str">
        <f t="shared" si="17"/>
        <v/>
      </c>
      <c r="B452" s="138"/>
      <c r="C452" s="139"/>
      <c r="D452" s="138"/>
      <c r="E452" s="140"/>
      <c r="F452" s="140"/>
      <c r="G452" s="141"/>
      <c r="H452" s="142"/>
      <c r="I452" s="142"/>
      <c r="J452" s="143">
        <f t="shared" si="16"/>
        <v>0</v>
      </c>
      <c r="K452" s="143"/>
    </row>
    <row r="453" spans="1:11" s="124" customFormat="1" ht="17.25" customHeight="1">
      <c r="A453" s="124" t="str">
        <f t="shared" si="17"/>
        <v/>
      </c>
      <c r="B453" s="138"/>
      <c r="C453" s="139"/>
      <c r="D453" s="138"/>
      <c r="E453" s="140"/>
      <c r="F453" s="140"/>
      <c r="G453" s="141"/>
      <c r="H453" s="142"/>
      <c r="I453" s="142"/>
      <c r="J453" s="143">
        <f t="shared" si="16"/>
        <v>0</v>
      </c>
      <c r="K453" s="143"/>
    </row>
    <row r="454" spans="1:11" s="124" customFormat="1" ht="17.25" customHeight="1">
      <c r="A454" s="124" t="str">
        <f t="shared" si="17"/>
        <v/>
      </c>
      <c r="B454" s="138"/>
      <c r="C454" s="139"/>
      <c r="D454" s="138"/>
      <c r="E454" s="140"/>
      <c r="F454" s="140"/>
      <c r="G454" s="141"/>
      <c r="H454" s="142"/>
      <c r="I454" s="142"/>
      <c r="J454" s="143">
        <f t="shared" si="16"/>
        <v>0</v>
      </c>
      <c r="K454" s="143"/>
    </row>
    <row r="455" spans="1:11" s="124" customFormat="1" ht="17.25" customHeight="1">
      <c r="A455" s="124" t="str">
        <f t="shared" si="17"/>
        <v/>
      </c>
      <c r="B455" s="138"/>
      <c r="C455" s="139"/>
      <c r="D455" s="138"/>
      <c r="E455" s="140"/>
      <c r="F455" s="140"/>
      <c r="G455" s="141"/>
      <c r="H455" s="142"/>
      <c r="I455" s="142"/>
      <c r="J455" s="143">
        <f t="shared" si="16"/>
        <v>0</v>
      </c>
      <c r="K455" s="143"/>
    </row>
    <row r="456" spans="1:11" s="124" customFormat="1" ht="17.25" customHeight="1">
      <c r="A456" s="124" t="str">
        <f t="shared" ref="A456" si="19">IF(B456&lt;&gt;"",MONTH(B456),"")</f>
        <v/>
      </c>
      <c r="B456" s="138"/>
      <c r="C456" s="139"/>
      <c r="D456" s="138"/>
      <c r="E456" s="140"/>
      <c r="F456" s="140"/>
      <c r="G456" s="141"/>
      <c r="H456" s="142"/>
      <c r="I456" s="142"/>
      <c r="J456" s="143">
        <f t="shared" si="16"/>
        <v>0</v>
      </c>
      <c r="K456" s="143"/>
    </row>
    <row r="457" spans="1:11" s="124" customFormat="1" ht="17.25" customHeight="1">
      <c r="A457" s="124" t="str">
        <f t="shared" ref="A457" si="20">IF(B457&lt;&gt;"",MONTH(B457),"")</f>
        <v/>
      </c>
      <c r="B457" s="138"/>
      <c r="C457" s="139"/>
      <c r="D457" s="138"/>
      <c r="E457" s="140"/>
      <c r="F457" s="140"/>
      <c r="G457" s="141"/>
      <c r="H457" s="142"/>
      <c r="I457" s="142"/>
      <c r="J457" s="143">
        <f t="shared" si="16"/>
        <v>0</v>
      </c>
      <c r="K457" s="143"/>
    </row>
    <row r="458" spans="1:11" s="124" customFormat="1" ht="17.25" customHeight="1">
      <c r="A458" s="124" t="str">
        <f t="shared" ref="A458" si="21">IF(B458&lt;&gt;"",MONTH(B458),"")</f>
        <v/>
      </c>
      <c r="B458" s="138"/>
      <c r="C458" s="139"/>
      <c r="D458" s="138"/>
      <c r="E458" s="140"/>
      <c r="F458" s="140"/>
      <c r="G458" s="141"/>
      <c r="H458" s="142"/>
      <c r="I458" s="142"/>
      <c r="J458" s="143">
        <f t="shared" si="16"/>
        <v>0</v>
      </c>
      <c r="K458" s="143"/>
    </row>
    <row r="459" spans="1:11" s="124" customFormat="1" ht="17.25" customHeight="1">
      <c r="A459" s="124" t="str">
        <f t="shared" ref="A459" si="22">IF(B459&lt;&gt;"",MONTH(B459),"")</f>
        <v/>
      </c>
      <c r="B459" s="138"/>
      <c r="C459" s="139"/>
      <c r="D459" s="138"/>
      <c r="E459" s="140"/>
      <c r="F459" s="140"/>
      <c r="G459" s="141"/>
      <c r="H459" s="142"/>
      <c r="I459" s="142"/>
      <c r="J459" s="143">
        <f t="shared" si="16"/>
        <v>0</v>
      </c>
      <c r="K459" s="143"/>
    </row>
    <row r="460" spans="1:11" s="124" customFormat="1" ht="17.25" customHeight="1">
      <c r="A460" s="124" t="str">
        <f t="shared" ref="A460" si="23">IF(B460&lt;&gt;"",MONTH(B460),"")</f>
        <v/>
      </c>
      <c r="B460" s="138"/>
      <c r="C460" s="139"/>
      <c r="D460" s="138"/>
      <c r="E460" s="140"/>
      <c r="F460" s="140"/>
      <c r="G460" s="141"/>
      <c r="H460" s="142"/>
      <c r="I460" s="142"/>
      <c r="J460" s="143">
        <f t="shared" si="16"/>
        <v>0</v>
      </c>
      <c r="K460" s="143"/>
    </row>
    <row r="461" spans="1:11" s="124" customFormat="1" ht="17.25" customHeight="1">
      <c r="A461" s="124" t="str">
        <f t="shared" ref="A461:A692" si="24">IF(B461&lt;&gt;"",MONTH(B461),"")</f>
        <v/>
      </c>
      <c r="B461" s="138"/>
      <c r="C461" s="139"/>
      <c r="D461" s="138"/>
      <c r="E461" s="140"/>
      <c r="F461" s="140"/>
      <c r="G461" s="141"/>
      <c r="H461" s="142"/>
      <c r="I461" s="142"/>
      <c r="J461" s="143">
        <f t="shared" si="16"/>
        <v>0</v>
      </c>
      <c r="K461" s="143"/>
    </row>
    <row r="462" spans="1:11" s="124" customFormat="1" ht="17.25" customHeight="1">
      <c r="A462" s="124" t="str">
        <f t="shared" si="24"/>
        <v/>
      </c>
      <c r="B462" s="138"/>
      <c r="C462" s="139"/>
      <c r="D462" s="138"/>
      <c r="E462" s="140"/>
      <c r="F462" s="140"/>
      <c r="G462" s="141"/>
      <c r="H462" s="142"/>
      <c r="I462" s="142"/>
      <c r="J462" s="143">
        <f t="shared" si="16"/>
        <v>0</v>
      </c>
      <c r="K462" s="143"/>
    </row>
    <row r="463" spans="1:11" s="124" customFormat="1" ht="17.25" customHeight="1">
      <c r="A463" s="124" t="str">
        <f t="shared" si="24"/>
        <v/>
      </c>
      <c r="B463" s="138"/>
      <c r="C463" s="139"/>
      <c r="D463" s="138"/>
      <c r="E463" s="140"/>
      <c r="F463" s="140"/>
      <c r="G463" s="141"/>
      <c r="H463" s="142"/>
      <c r="I463" s="142"/>
      <c r="J463" s="143">
        <f t="shared" si="16"/>
        <v>0</v>
      </c>
      <c r="K463" s="143"/>
    </row>
    <row r="464" spans="1:11" s="124" customFormat="1" ht="17.25" customHeight="1">
      <c r="A464" s="124" t="str">
        <f t="shared" si="24"/>
        <v/>
      </c>
      <c r="B464" s="138"/>
      <c r="C464" s="139"/>
      <c r="D464" s="138"/>
      <c r="E464" s="140"/>
      <c r="F464" s="140"/>
      <c r="G464" s="141"/>
      <c r="H464" s="142"/>
      <c r="I464" s="142"/>
      <c r="J464" s="143">
        <f t="shared" si="16"/>
        <v>0</v>
      </c>
      <c r="K464" s="143"/>
    </row>
    <row r="465" spans="1:11" s="124" customFormat="1" ht="17.25" customHeight="1">
      <c r="A465" s="124" t="str">
        <f t="shared" si="24"/>
        <v/>
      </c>
      <c r="B465" s="138"/>
      <c r="C465" s="139"/>
      <c r="D465" s="138"/>
      <c r="E465" s="140"/>
      <c r="F465" s="140"/>
      <c r="G465" s="141"/>
      <c r="H465" s="142"/>
      <c r="I465" s="142"/>
      <c r="J465" s="143">
        <f t="shared" si="16"/>
        <v>0</v>
      </c>
      <c r="K465" s="143"/>
    </row>
    <row r="466" spans="1:11" s="124" customFormat="1" ht="17.25" customHeight="1">
      <c r="A466" s="124" t="str">
        <f t="shared" si="24"/>
        <v/>
      </c>
      <c r="B466" s="138"/>
      <c r="C466" s="139"/>
      <c r="D466" s="138"/>
      <c r="E466" s="140"/>
      <c r="F466" s="140"/>
      <c r="G466" s="141"/>
      <c r="H466" s="142"/>
      <c r="I466" s="142"/>
      <c r="J466" s="143">
        <f t="shared" si="16"/>
        <v>0</v>
      </c>
      <c r="K466" s="143"/>
    </row>
    <row r="467" spans="1:11" s="124" customFormat="1" ht="17.25" customHeight="1">
      <c r="A467" s="124" t="str">
        <f t="shared" si="24"/>
        <v/>
      </c>
      <c r="B467" s="138"/>
      <c r="C467" s="139"/>
      <c r="D467" s="138"/>
      <c r="E467" s="140"/>
      <c r="F467" s="140"/>
      <c r="G467" s="141"/>
      <c r="H467" s="142"/>
      <c r="I467" s="142"/>
      <c r="J467" s="143">
        <f t="shared" ref="J467:J501" si="25">IF(B467&lt;&gt;"",J466+H467-I467,0)</f>
        <v>0</v>
      </c>
      <c r="K467" s="143"/>
    </row>
    <row r="468" spans="1:11" s="124" customFormat="1" ht="17.25" customHeight="1">
      <c r="A468" s="124" t="str">
        <f t="shared" si="24"/>
        <v/>
      </c>
      <c r="B468" s="138"/>
      <c r="C468" s="139"/>
      <c r="D468" s="138"/>
      <c r="E468" s="140"/>
      <c r="F468" s="140"/>
      <c r="G468" s="141"/>
      <c r="H468" s="142"/>
      <c r="I468" s="142"/>
      <c r="J468" s="143">
        <f t="shared" si="25"/>
        <v>0</v>
      </c>
      <c r="K468" s="143"/>
    </row>
    <row r="469" spans="1:11" s="124" customFormat="1" ht="17.25" customHeight="1">
      <c r="A469" s="124" t="str">
        <f t="shared" si="24"/>
        <v/>
      </c>
      <c r="B469" s="138"/>
      <c r="C469" s="139"/>
      <c r="D469" s="138"/>
      <c r="E469" s="140"/>
      <c r="F469" s="140"/>
      <c r="G469" s="141"/>
      <c r="H469" s="142"/>
      <c r="I469" s="142"/>
      <c r="J469" s="143">
        <f t="shared" si="25"/>
        <v>0</v>
      </c>
      <c r="K469" s="143"/>
    </row>
    <row r="470" spans="1:11" s="124" customFormat="1" ht="17.25" customHeight="1">
      <c r="A470" s="124" t="str">
        <f t="shared" si="24"/>
        <v/>
      </c>
      <c r="B470" s="138"/>
      <c r="C470" s="139"/>
      <c r="D470" s="138"/>
      <c r="E470" s="140"/>
      <c r="F470" s="140"/>
      <c r="G470" s="141"/>
      <c r="H470" s="142"/>
      <c r="I470" s="142"/>
      <c r="J470" s="143">
        <f t="shared" si="25"/>
        <v>0</v>
      </c>
      <c r="K470" s="143"/>
    </row>
    <row r="471" spans="1:11" s="124" customFormat="1" ht="17.25" customHeight="1">
      <c r="A471" s="124" t="str">
        <f t="shared" si="24"/>
        <v/>
      </c>
      <c r="B471" s="138"/>
      <c r="C471" s="139"/>
      <c r="D471" s="138"/>
      <c r="E471" s="140"/>
      <c r="F471" s="140"/>
      <c r="G471" s="141"/>
      <c r="H471" s="142"/>
      <c r="I471" s="142"/>
      <c r="J471" s="143">
        <f t="shared" si="25"/>
        <v>0</v>
      </c>
      <c r="K471" s="143"/>
    </row>
    <row r="472" spans="1:11" s="124" customFormat="1" ht="17.25" customHeight="1">
      <c r="A472" s="124" t="str">
        <f t="shared" si="24"/>
        <v/>
      </c>
      <c r="B472" s="138"/>
      <c r="C472" s="139"/>
      <c r="D472" s="138"/>
      <c r="E472" s="140"/>
      <c r="F472" s="140"/>
      <c r="G472" s="141"/>
      <c r="H472" s="142"/>
      <c r="I472" s="142"/>
      <c r="J472" s="143">
        <f t="shared" si="25"/>
        <v>0</v>
      </c>
      <c r="K472" s="143"/>
    </row>
    <row r="473" spans="1:11" s="124" customFormat="1" ht="17.25" customHeight="1">
      <c r="A473" s="124" t="str">
        <f t="shared" si="24"/>
        <v/>
      </c>
      <c r="B473" s="138"/>
      <c r="C473" s="139"/>
      <c r="D473" s="138"/>
      <c r="E473" s="140"/>
      <c r="F473" s="140"/>
      <c r="G473" s="141"/>
      <c r="H473" s="142"/>
      <c r="I473" s="142"/>
      <c r="J473" s="143">
        <f t="shared" si="25"/>
        <v>0</v>
      </c>
      <c r="K473" s="143"/>
    </row>
    <row r="474" spans="1:11" s="124" customFormat="1" ht="17.25" customHeight="1">
      <c r="A474" s="124" t="str">
        <f t="shared" si="24"/>
        <v/>
      </c>
      <c r="B474" s="138"/>
      <c r="C474" s="139"/>
      <c r="D474" s="138"/>
      <c r="E474" s="140"/>
      <c r="F474" s="140"/>
      <c r="G474" s="141"/>
      <c r="H474" s="142"/>
      <c r="I474" s="142"/>
      <c r="J474" s="143">
        <f t="shared" si="25"/>
        <v>0</v>
      </c>
      <c r="K474" s="143"/>
    </row>
    <row r="475" spans="1:11" s="124" customFormat="1" ht="17.25" customHeight="1">
      <c r="A475" s="124" t="str">
        <f t="shared" si="24"/>
        <v/>
      </c>
      <c r="B475" s="138"/>
      <c r="C475" s="139"/>
      <c r="D475" s="138"/>
      <c r="E475" s="140"/>
      <c r="F475" s="140"/>
      <c r="G475" s="141"/>
      <c r="H475" s="142"/>
      <c r="I475" s="142"/>
      <c r="J475" s="143">
        <f t="shared" ref="J475" si="26">IF(B475&lt;&gt;"",J474+H475-I475,0)</f>
        <v>0</v>
      </c>
      <c r="K475" s="143"/>
    </row>
    <row r="476" spans="1:11" s="124" customFormat="1" ht="17.25" customHeight="1">
      <c r="A476" s="124" t="str">
        <f t="shared" si="24"/>
        <v/>
      </c>
      <c r="B476" s="138"/>
      <c r="C476" s="139"/>
      <c r="D476" s="138"/>
      <c r="E476" s="140"/>
      <c r="F476" s="140"/>
      <c r="G476" s="141"/>
      <c r="H476" s="142"/>
      <c r="I476" s="142"/>
      <c r="J476" s="143">
        <f t="shared" si="25"/>
        <v>0</v>
      </c>
      <c r="K476" s="143"/>
    </row>
    <row r="477" spans="1:11" s="124" customFormat="1" ht="17.25" customHeight="1">
      <c r="A477" s="124" t="str">
        <f t="shared" si="24"/>
        <v/>
      </c>
      <c r="B477" s="138"/>
      <c r="C477" s="139"/>
      <c r="D477" s="138"/>
      <c r="E477" s="140"/>
      <c r="F477" s="140"/>
      <c r="G477" s="141"/>
      <c r="H477" s="142"/>
      <c r="I477" s="142"/>
      <c r="J477" s="143">
        <f t="shared" si="25"/>
        <v>0</v>
      </c>
      <c r="K477" s="143"/>
    </row>
    <row r="478" spans="1:11" s="124" customFormat="1" ht="17.25" customHeight="1">
      <c r="A478" s="124" t="str">
        <f t="shared" si="24"/>
        <v/>
      </c>
      <c r="B478" s="138"/>
      <c r="C478" s="139"/>
      <c r="D478" s="138"/>
      <c r="E478" s="140"/>
      <c r="F478" s="140"/>
      <c r="G478" s="141"/>
      <c r="H478" s="142"/>
      <c r="I478" s="142"/>
      <c r="J478" s="143">
        <f t="shared" ref="J478:J479" si="27">IF(B478&lt;&gt;"",J477+H478-I478,0)</f>
        <v>0</v>
      </c>
      <c r="K478" s="143"/>
    </row>
    <row r="479" spans="1:11" s="124" customFormat="1" ht="17.25" customHeight="1">
      <c r="A479" s="124" t="str">
        <f t="shared" si="24"/>
        <v/>
      </c>
      <c r="B479" s="138"/>
      <c r="C479" s="139"/>
      <c r="D479" s="138"/>
      <c r="E479" s="140"/>
      <c r="F479" s="140"/>
      <c r="G479" s="141"/>
      <c r="H479" s="142"/>
      <c r="I479" s="142"/>
      <c r="J479" s="143">
        <f t="shared" si="27"/>
        <v>0</v>
      </c>
      <c r="K479" s="143"/>
    </row>
    <row r="480" spans="1:11" s="124" customFormat="1" ht="17.25" customHeight="1">
      <c r="A480" s="124" t="str">
        <f t="shared" si="24"/>
        <v/>
      </c>
      <c r="B480" s="138"/>
      <c r="C480" s="139"/>
      <c r="D480" s="138"/>
      <c r="E480" s="140"/>
      <c r="F480" s="140"/>
      <c r="G480" s="141"/>
      <c r="H480" s="142"/>
      <c r="I480" s="142"/>
      <c r="J480" s="143">
        <f t="shared" si="25"/>
        <v>0</v>
      </c>
      <c r="K480" s="143"/>
    </row>
    <row r="481" spans="1:11" s="124" customFormat="1" ht="17.25" customHeight="1">
      <c r="A481" s="124" t="str">
        <f t="shared" si="24"/>
        <v/>
      </c>
      <c r="B481" s="138"/>
      <c r="C481" s="139"/>
      <c r="D481" s="138"/>
      <c r="E481" s="140"/>
      <c r="F481" s="140"/>
      <c r="G481" s="141"/>
      <c r="H481" s="142"/>
      <c r="I481" s="142"/>
      <c r="J481" s="143">
        <f t="shared" si="25"/>
        <v>0</v>
      </c>
      <c r="K481" s="143"/>
    </row>
    <row r="482" spans="1:11" s="124" customFormat="1" ht="17.25" customHeight="1">
      <c r="A482" s="124" t="str">
        <f t="shared" si="24"/>
        <v/>
      </c>
      <c r="B482" s="138"/>
      <c r="C482" s="139"/>
      <c r="D482" s="138"/>
      <c r="E482" s="140"/>
      <c r="F482" s="140"/>
      <c r="G482" s="141"/>
      <c r="H482" s="142"/>
      <c r="I482" s="142"/>
      <c r="J482" s="143">
        <f t="shared" si="25"/>
        <v>0</v>
      </c>
      <c r="K482" s="143"/>
    </row>
    <row r="483" spans="1:11" s="124" customFormat="1" ht="17.25" customHeight="1">
      <c r="A483" s="124" t="str">
        <f t="shared" si="24"/>
        <v/>
      </c>
      <c r="B483" s="138"/>
      <c r="C483" s="139"/>
      <c r="D483" s="138"/>
      <c r="E483" s="140"/>
      <c r="F483" s="140"/>
      <c r="G483" s="141"/>
      <c r="H483" s="142"/>
      <c r="I483" s="142"/>
      <c r="J483" s="143">
        <f t="shared" si="25"/>
        <v>0</v>
      </c>
      <c r="K483" s="143"/>
    </row>
    <row r="484" spans="1:11" s="124" customFormat="1" ht="17.25" customHeight="1">
      <c r="A484" s="124" t="str">
        <f t="shared" si="24"/>
        <v/>
      </c>
      <c r="B484" s="138"/>
      <c r="C484" s="139"/>
      <c r="D484" s="138"/>
      <c r="E484" s="140"/>
      <c r="F484" s="140"/>
      <c r="G484" s="141"/>
      <c r="H484" s="142"/>
      <c r="I484" s="142"/>
      <c r="J484" s="143">
        <f t="shared" si="25"/>
        <v>0</v>
      </c>
      <c r="K484" s="143"/>
    </row>
    <row r="485" spans="1:11" s="124" customFormat="1" ht="17.25" customHeight="1">
      <c r="A485" s="124" t="str">
        <f t="shared" si="24"/>
        <v/>
      </c>
      <c r="B485" s="138"/>
      <c r="C485" s="139"/>
      <c r="D485" s="138"/>
      <c r="E485" s="140"/>
      <c r="F485" s="140"/>
      <c r="G485" s="141"/>
      <c r="H485" s="142"/>
      <c r="I485" s="142"/>
      <c r="J485" s="143">
        <f t="shared" si="25"/>
        <v>0</v>
      </c>
      <c r="K485" s="143"/>
    </row>
    <row r="486" spans="1:11" s="124" customFormat="1" ht="17.25" customHeight="1">
      <c r="A486" s="124" t="str">
        <f t="shared" si="24"/>
        <v/>
      </c>
      <c r="B486" s="138"/>
      <c r="C486" s="139"/>
      <c r="D486" s="138"/>
      <c r="E486" s="140"/>
      <c r="F486" s="140"/>
      <c r="G486" s="141"/>
      <c r="H486" s="142"/>
      <c r="I486" s="142"/>
      <c r="J486" s="143">
        <f t="shared" si="25"/>
        <v>0</v>
      </c>
      <c r="K486" s="143"/>
    </row>
    <row r="487" spans="1:11" s="124" customFormat="1" ht="17.25" customHeight="1">
      <c r="A487" s="124" t="str">
        <f t="shared" si="24"/>
        <v/>
      </c>
      <c r="B487" s="138"/>
      <c r="C487" s="139"/>
      <c r="D487" s="138"/>
      <c r="E487" s="140"/>
      <c r="F487" s="140"/>
      <c r="G487" s="141"/>
      <c r="H487" s="142"/>
      <c r="I487" s="142"/>
      <c r="J487" s="143">
        <f t="shared" si="25"/>
        <v>0</v>
      </c>
      <c r="K487" s="143"/>
    </row>
    <row r="488" spans="1:11" s="124" customFormat="1" ht="17.25" customHeight="1">
      <c r="A488" s="124" t="str">
        <f t="shared" si="24"/>
        <v/>
      </c>
      <c r="B488" s="138"/>
      <c r="C488" s="139"/>
      <c r="D488" s="138"/>
      <c r="E488" s="140"/>
      <c r="F488" s="140"/>
      <c r="G488" s="141"/>
      <c r="H488" s="142"/>
      <c r="I488" s="142"/>
      <c r="J488" s="143">
        <f t="shared" si="25"/>
        <v>0</v>
      </c>
      <c r="K488" s="143"/>
    </row>
    <row r="489" spans="1:11" s="124" customFormat="1" ht="17.25" customHeight="1">
      <c r="A489" s="124" t="str">
        <f t="shared" si="24"/>
        <v/>
      </c>
      <c r="B489" s="138"/>
      <c r="C489" s="139"/>
      <c r="D489" s="138"/>
      <c r="E489" s="140"/>
      <c r="F489" s="140"/>
      <c r="G489" s="141"/>
      <c r="H489" s="142"/>
      <c r="I489" s="142"/>
      <c r="J489" s="143">
        <f t="shared" si="25"/>
        <v>0</v>
      </c>
      <c r="K489" s="143"/>
    </row>
    <row r="490" spans="1:11" s="124" customFormat="1" ht="17.25" customHeight="1">
      <c r="A490" s="124" t="str">
        <f t="shared" si="24"/>
        <v/>
      </c>
      <c r="B490" s="138"/>
      <c r="C490" s="139"/>
      <c r="D490" s="138"/>
      <c r="E490" s="140"/>
      <c r="F490" s="140"/>
      <c r="G490" s="141"/>
      <c r="H490" s="142"/>
      <c r="I490" s="142"/>
      <c r="J490" s="143">
        <f t="shared" si="25"/>
        <v>0</v>
      </c>
      <c r="K490" s="143"/>
    </row>
    <row r="491" spans="1:11" s="124" customFormat="1" ht="17.25" customHeight="1">
      <c r="A491" s="124" t="str">
        <f t="shared" si="24"/>
        <v/>
      </c>
      <c r="B491" s="138"/>
      <c r="C491" s="139"/>
      <c r="D491" s="138"/>
      <c r="E491" s="140"/>
      <c r="F491" s="140"/>
      <c r="G491" s="141"/>
      <c r="H491" s="142"/>
      <c r="I491" s="142"/>
      <c r="J491" s="143">
        <f t="shared" si="25"/>
        <v>0</v>
      </c>
      <c r="K491" s="143"/>
    </row>
    <row r="492" spans="1:11" s="124" customFormat="1" ht="17.25" customHeight="1">
      <c r="A492" s="124" t="str">
        <f t="shared" si="24"/>
        <v/>
      </c>
      <c r="B492" s="138"/>
      <c r="C492" s="139"/>
      <c r="D492" s="138"/>
      <c r="E492" s="140"/>
      <c r="F492" s="140"/>
      <c r="G492" s="141"/>
      <c r="H492" s="142"/>
      <c r="I492" s="142"/>
      <c r="J492" s="143">
        <f t="shared" si="25"/>
        <v>0</v>
      </c>
      <c r="K492" s="143"/>
    </row>
    <row r="493" spans="1:11" s="124" customFormat="1" ht="17.25" customHeight="1">
      <c r="A493" s="124" t="str">
        <f t="shared" si="24"/>
        <v/>
      </c>
      <c r="B493" s="138"/>
      <c r="C493" s="139"/>
      <c r="D493" s="138"/>
      <c r="E493" s="140"/>
      <c r="F493" s="140"/>
      <c r="G493" s="141"/>
      <c r="H493" s="142"/>
      <c r="I493" s="142"/>
      <c r="J493" s="143">
        <f t="shared" ref="J493:J495" si="28">IF(B493&lt;&gt;"",J492+H493-I493,0)</f>
        <v>0</v>
      </c>
      <c r="K493" s="143"/>
    </row>
    <row r="494" spans="1:11" s="124" customFormat="1" ht="17.25" customHeight="1">
      <c r="A494" s="124" t="str">
        <f t="shared" si="24"/>
        <v/>
      </c>
      <c r="B494" s="138"/>
      <c r="C494" s="139"/>
      <c r="D494" s="138"/>
      <c r="E494" s="140"/>
      <c r="F494" s="140"/>
      <c r="G494" s="141"/>
      <c r="H494" s="142"/>
      <c r="I494" s="142"/>
      <c r="J494" s="143">
        <f t="shared" si="28"/>
        <v>0</v>
      </c>
      <c r="K494" s="143"/>
    </row>
    <row r="495" spans="1:11" s="124" customFormat="1" ht="17.25" customHeight="1">
      <c r="A495" s="124" t="str">
        <f t="shared" si="24"/>
        <v/>
      </c>
      <c r="B495" s="138"/>
      <c r="C495" s="139"/>
      <c r="D495" s="138"/>
      <c r="E495" s="140"/>
      <c r="F495" s="140"/>
      <c r="G495" s="141"/>
      <c r="H495" s="142"/>
      <c r="I495" s="142"/>
      <c r="J495" s="143">
        <f t="shared" si="28"/>
        <v>0</v>
      </c>
      <c r="K495" s="143"/>
    </row>
    <row r="496" spans="1:11" s="124" customFormat="1" ht="17.25" customHeight="1">
      <c r="A496" s="124" t="str">
        <f t="shared" si="24"/>
        <v/>
      </c>
      <c r="B496" s="138"/>
      <c r="C496" s="139"/>
      <c r="D496" s="138"/>
      <c r="E496" s="140"/>
      <c r="F496" s="140"/>
      <c r="G496" s="141"/>
      <c r="H496" s="142"/>
      <c r="I496" s="142"/>
      <c r="J496" s="143">
        <f t="shared" si="25"/>
        <v>0</v>
      </c>
      <c r="K496" s="143"/>
    </row>
    <row r="497" spans="1:11" s="124" customFormat="1" ht="17.25" customHeight="1">
      <c r="A497" s="124" t="str">
        <f t="shared" si="24"/>
        <v/>
      </c>
      <c r="B497" s="138"/>
      <c r="C497" s="139"/>
      <c r="D497" s="138"/>
      <c r="E497" s="140"/>
      <c r="F497" s="140"/>
      <c r="G497" s="141"/>
      <c r="H497" s="142"/>
      <c r="I497" s="142"/>
      <c r="J497" s="143">
        <f t="shared" si="25"/>
        <v>0</v>
      </c>
      <c r="K497" s="143"/>
    </row>
    <row r="498" spans="1:11" s="124" customFormat="1" ht="17.25" customHeight="1">
      <c r="A498" s="124" t="str">
        <f t="shared" si="24"/>
        <v/>
      </c>
      <c r="B498" s="138"/>
      <c r="C498" s="139"/>
      <c r="D498" s="138"/>
      <c r="E498" s="140"/>
      <c r="F498" s="140"/>
      <c r="G498" s="141"/>
      <c r="H498" s="142"/>
      <c r="I498" s="142"/>
      <c r="J498" s="143">
        <f t="shared" si="25"/>
        <v>0</v>
      </c>
      <c r="K498" s="143"/>
    </row>
    <row r="499" spans="1:11" s="124" customFormat="1" ht="17.25" customHeight="1">
      <c r="A499" s="124" t="str">
        <f t="shared" si="24"/>
        <v/>
      </c>
      <c r="B499" s="138"/>
      <c r="C499" s="139"/>
      <c r="D499" s="138"/>
      <c r="E499" s="140"/>
      <c r="F499" s="140"/>
      <c r="G499" s="141"/>
      <c r="H499" s="142"/>
      <c r="I499" s="142"/>
      <c r="J499" s="143">
        <f t="shared" si="25"/>
        <v>0</v>
      </c>
      <c r="K499" s="143"/>
    </row>
    <row r="500" spans="1:11" s="124" customFormat="1" ht="17.25" customHeight="1">
      <c r="A500" s="124" t="str">
        <f t="shared" si="24"/>
        <v/>
      </c>
      <c r="B500" s="138"/>
      <c r="C500" s="139"/>
      <c r="D500" s="138"/>
      <c r="E500" s="140"/>
      <c r="F500" s="140"/>
      <c r="G500" s="141"/>
      <c r="H500" s="142"/>
      <c r="I500" s="142"/>
      <c r="J500" s="143">
        <f t="shared" si="25"/>
        <v>0</v>
      </c>
      <c r="K500" s="143"/>
    </row>
    <row r="501" spans="1:11" s="124" customFormat="1" ht="17.25" customHeight="1">
      <c r="A501" s="124" t="str">
        <f t="shared" si="24"/>
        <v/>
      </c>
      <c r="B501" s="138"/>
      <c r="C501" s="139"/>
      <c r="D501" s="138"/>
      <c r="E501" s="140"/>
      <c r="F501" s="140"/>
      <c r="G501" s="141"/>
      <c r="H501" s="142"/>
      <c r="I501" s="142"/>
      <c r="J501" s="143">
        <f t="shared" si="25"/>
        <v>0</v>
      </c>
      <c r="K501" s="143"/>
    </row>
    <row r="502" spans="1:11" s="124" customFormat="1" ht="17.25" customHeight="1">
      <c r="A502" s="124" t="str">
        <f t="shared" si="24"/>
        <v/>
      </c>
      <c r="B502" s="138"/>
      <c r="C502" s="139"/>
      <c r="D502" s="138"/>
      <c r="E502" s="140"/>
      <c r="F502" s="140"/>
      <c r="G502" s="141"/>
      <c r="H502" s="142"/>
      <c r="I502" s="142"/>
      <c r="J502" s="143">
        <f t="shared" ref="J502:J503" si="29">IF(B502&lt;&gt;"",J501+H502-I502,0)</f>
        <v>0</v>
      </c>
      <c r="K502" s="143"/>
    </row>
    <row r="503" spans="1:11" s="124" customFormat="1" ht="17.25" customHeight="1">
      <c r="A503" s="124" t="str">
        <f t="shared" si="24"/>
        <v/>
      </c>
      <c r="B503" s="138"/>
      <c r="C503" s="139"/>
      <c r="D503" s="138"/>
      <c r="E503" s="140"/>
      <c r="F503" s="140"/>
      <c r="G503" s="141"/>
      <c r="H503" s="142"/>
      <c r="I503" s="142"/>
      <c r="J503" s="143">
        <f t="shared" si="29"/>
        <v>0</v>
      </c>
      <c r="K503" s="143"/>
    </row>
    <row r="504" spans="1:11" s="124" customFormat="1" ht="17.25" customHeight="1">
      <c r="A504" s="124" t="str">
        <f t="shared" si="24"/>
        <v/>
      </c>
      <c r="B504" s="138"/>
      <c r="C504" s="139"/>
      <c r="D504" s="138"/>
      <c r="E504" s="140"/>
      <c r="F504" s="140"/>
      <c r="G504" s="141"/>
      <c r="H504" s="142"/>
      <c r="I504" s="142"/>
      <c r="J504" s="143">
        <f t="shared" ref="J504:J508" si="30">IF(B504&lt;&gt;"",J503+H504-I504,0)</f>
        <v>0</v>
      </c>
      <c r="K504" s="143"/>
    </row>
    <row r="505" spans="1:11" s="124" customFormat="1" ht="17.25" customHeight="1">
      <c r="A505" s="124" t="str">
        <f t="shared" si="24"/>
        <v/>
      </c>
      <c r="B505" s="138"/>
      <c r="C505" s="139"/>
      <c r="D505" s="138"/>
      <c r="E505" s="140"/>
      <c r="F505" s="140"/>
      <c r="G505" s="141"/>
      <c r="H505" s="142"/>
      <c r="I505" s="142"/>
      <c r="J505" s="143">
        <f t="shared" si="30"/>
        <v>0</v>
      </c>
      <c r="K505" s="143"/>
    </row>
    <row r="506" spans="1:11" s="124" customFormat="1" ht="17.25" customHeight="1">
      <c r="A506" s="124" t="str">
        <f t="shared" si="24"/>
        <v/>
      </c>
      <c r="B506" s="138"/>
      <c r="C506" s="139"/>
      <c r="D506" s="138"/>
      <c r="E506" s="140"/>
      <c r="F506" s="140"/>
      <c r="G506" s="141"/>
      <c r="H506" s="142"/>
      <c r="I506" s="142"/>
      <c r="J506" s="143">
        <f t="shared" si="30"/>
        <v>0</v>
      </c>
      <c r="K506" s="143"/>
    </row>
    <row r="507" spans="1:11" s="124" customFormat="1" ht="17.25" customHeight="1">
      <c r="A507" s="124" t="str">
        <f t="shared" si="24"/>
        <v/>
      </c>
      <c r="B507" s="138"/>
      <c r="C507" s="139"/>
      <c r="D507" s="138"/>
      <c r="E507" s="140"/>
      <c r="F507" s="140"/>
      <c r="G507" s="141"/>
      <c r="H507" s="142"/>
      <c r="I507" s="142"/>
      <c r="J507" s="143">
        <f t="shared" si="30"/>
        <v>0</v>
      </c>
      <c r="K507" s="143"/>
    </row>
    <row r="508" spans="1:11" s="124" customFormat="1" ht="17.25" customHeight="1">
      <c r="A508" s="124" t="str">
        <f t="shared" si="24"/>
        <v/>
      </c>
      <c r="B508" s="138"/>
      <c r="C508" s="139"/>
      <c r="D508" s="138"/>
      <c r="E508" s="140"/>
      <c r="F508" s="140"/>
      <c r="G508" s="141"/>
      <c r="H508" s="142"/>
      <c r="I508" s="142"/>
      <c r="J508" s="143">
        <f t="shared" si="30"/>
        <v>0</v>
      </c>
      <c r="K508" s="143"/>
    </row>
    <row r="509" spans="1:11" s="124" customFormat="1" ht="17.25" customHeight="1">
      <c r="A509" s="124" t="str">
        <f t="shared" si="24"/>
        <v/>
      </c>
      <c r="B509" s="138"/>
      <c r="C509" s="139"/>
      <c r="D509" s="138"/>
      <c r="E509" s="140"/>
      <c r="F509" s="140"/>
      <c r="G509" s="141"/>
      <c r="H509" s="142"/>
      <c r="I509" s="142"/>
      <c r="J509" s="143">
        <f t="shared" ref="J509" si="31">IF(B509&lt;&gt;"",J508+H509-I509,0)</f>
        <v>0</v>
      </c>
      <c r="K509" s="143"/>
    </row>
    <row r="510" spans="1:11" s="124" customFormat="1" ht="17.25" customHeight="1">
      <c r="A510" s="124" t="str">
        <f t="shared" si="24"/>
        <v/>
      </c>
      <c r="B510" s="138"/>
      <c r="C510" s="139"/>
      <c r="D510" s="138"/>
      <c r="E510" s="140"/>
      <c r="F510" s="140"/>
      <c r="G510" s="141"/>
      <c r="H510" s="142"/>
      <c r="I510" s="142"/>
      <c r="J510" s="143">
        <f t="shared" ref="J510:J576" si="32">IF(B510&lt;&gt;"",J509+H510-I510,0)</f>
        <v>0</v>
      </c>
      <c r="K510" s="143"/>
    </row>
    <row r="511" spans="1:11" s="124" customFormat="1" ht="17.25" customHeight="1">
      <c r="A511" s="124" t="str">
        <f t="shared" si="24"/>
        <v/>
      </c>
      <c r="B511" s="138"/>
      <c r="C511" s="139"/>
      <c r="D511" s="138"/>
      <c r="E511" s="140"/>
      <c r="F511" s="140"/>
      <c r="G511" s="141"/>
      <c r="H511" s="142"/>
      <c r="I511" s="142"/>
      <c r="J511" s="143">
        <f t="shared" si="32"/>
        <v>0</v>
      </c>
      <c r="K511" s="143"/>
    </row>
    <row r="512" spans="1:11" s="124" customFormat="1" ht="17.25" customHeight="1">
      <c r="A512" s="124" t="str">
        <f t="shared" si="24"/>
        <v/>
      </c>
      <c r="B512" s="138"/>
      <c r="C512" s="139"/>
      <c r="D512" s="138"/>
      <c r="E512" s="140"/>
      <c r="F512" s="140"/>
      <c r="G512" s="141"/>
      <c r="H512" s="142"/>
      <c r="I512" s="142"/>
      <c r="J512" s="143">
        <f t="shared" si="32"/>
        <v>0</v>
      </c>
      <c r="K512" s="143"/>
    </row>
    <row r="513" spans="1:11" s="124" customFormat="1" ht="17.25" customHeight="1">
      <c r="A513" s="124" t="str">
        <f t="shared" si="24"/>
        <v/>
      </c>
      <c r="B513" s="138"/>
      <c r="C513" s="139"/>
      <c r="D513" s="138"/>
      <c r="E513" s="140"/>
      <c r="F513" s="140"/>
      <c r="G513" s="141"/>
      <c r="H513" s="142"/>
      <c r="I513" s="142"/>
      <c r="J513" s="143">
        <f t="shared" si="32"/>
        <v>0</v>
      </c>
      <c r="K513" s="143"/>
    </row>
    <row r="514" spans="1:11" s="124" customFormat="1" ht="17.25" customHeight="1">
      <c r="A514" s="124" t="str">
        <f t="shared" si="24"/>
        <v/>
      </c>
      <c r="B514" s="138"/>
      <c r="C514" s="139"/>
      <c r="D514" s="138"/>
      <c r="E514" s="140"/>
      <c r="F514" s="140"/>
      <c r="G514" s="141"/>
      <c r="H514" s="142"/>
      <c r="I514" s="142"/>
      <c r="J514" s="143">
        <f t="shared" si="32"/>
        <v>0</v>
      </c>
      <c r="K514" s="143"/>
    </row>
    <row r="515" spans="1:11" s="124" customFormat="1" ht="17.25" customHeight="1">
      <c r="A515" s="124" t="str">
        <f t="shared" si="24"/>
        <v/>
      </c>
      <c r="B515" s="138"/>
      <c r="C515" s="139"/>
      <c r="D515" s="138"/>
      <c r="E515" s="140"/>
      <c r="F515" s="140"/>
      <c r="G515" s="141"/>
      <c r="H515" s="142"/>
      <c r="I515" s="142"/>
      <c r="J515" s="143">
        <f t="shared" si="32"/>
        <v>0</v>
      </c>
      <c r="K515" s="143"/>
    </row>
    <row r="516" spans="1:11" s="124" customFormat="1" ht="17.25" customHeight="1">
      <c r="A516" s="124" t="str">
        <f t="shared" si="24"/>
        <v/>
      </c>
      <c r="B516" s="138"/>
      <c r="C516" s="139"/>
      <c r="D516" s="138"/>
      <c r="E516" s="140"/>
      <c r="F516" s="140"/>
      <c r="G516" s="141"/>
      <c r="H516" s="142"/>
      <c r="I516" s="142"/>
      <c r="J516" s="143">
        <f t="shared" si="32"/>
        <v>0</v>
      </c>
      <c r="K516" s="143"/>
    </row>
    <row r="517" spans="1:11" s="124" customFormat="1" ht="17.25" customHeight="1">
      <c r="A517" s="124" t="str">
        <f t="shared" si="24"/>
        <v/>
      </c>
      <c r="B517" s="138"/>
      <c r="C517" s="139"/>
      <c r="D517" s="138"/>
      <c r="E517" s="140"/>
      <c r="F517" s="140"/>
      <c r="G517" s="141"/>
      <c r="H517" s="142"/>
      <c r="I517" s="142"/>
      <c r="J517" s="143">
        <f t="shared" si="32"/>
        <v>0</v>
      </c>
      <c r="K517" s="143"/>
    </row>
    <row r="518" spans="1:11" s="124" customFormat="1" ht="17.25" customHeight="1">
      <c r="A518" s="124" t="str">
        <f t="shared" si="24"/>
        <v/>
      </c>
      <c r="B518" s="138"/>
      <c r="C518" s="139"/>
      <c r="D518" s="138"/>
      <c r="E518" s="140"/>
      <c r="F518" s="140"/>
      <c r="G518" s="141"/>
      <c r="H518" s="142"/>
      <c r="I518" s="142"/>
      <c r="J518" s="143">
        <f t="shared" si="32"/>
        <v>0</v>
      </c>
      <c r="K518" s="143"/>
    </row>
    <row r="519" spans="1:11" s="124" customFormat="1" ht="17.25" customHeight="1">
      <c r="A519" s="124" t="str">
        <f t="shared" si="24"/>
        <v/>
      </c>
      <c r="B519" s="138"/>
      <c r="C519" s="139"/>
      <c r="D519" s="138"/>
      <c r="E519" s="140"/>
      <c r="F519" s="140"/>
      <c r="G519" s="141"/>
      <c r="H519" s="142"/>
      <c r="I519" s="142"/>
      <c r="J519" s="143">
        <f t="shared" si="32"/>
        <v>0</v>
      </c>
      <c r="K519" s="143"/>
    </row>
    <row r="520" spans="1:11" s="124" customFormat="1" ht="17.25" customHeight="1">
      <c r="A520" s="124" t="str">
        <f t="shared" si="24"/>
        <v/>
      </c>
      <c r="B520" s="138"/>
      <c r="C520" s="139"/>
      <c r="D520" s="138"/>
      <c r="E520" s="140"/>
      <c r="F520" s="140"/>
      <c r="G520" s="141"/>
      <c r="H520" s="142"/>
      <c r="I520" s="142"/>
      <c r="J520" s="143">
        <f t="shared" si="32"/>
        <v>0</v>
      </c>
      <c r="K520" s="143"/>
    </row>
    <row r="521" spans="1:11" s="124" customFormat="1" ht="17.25" customHeight="1">
      <c r="A521" s="124" t="str">
        <f t="shared" si="24"/>
        <v/>
      </c>
      <c r="B521" s="138"/>
      <c r="C521" s="139"/>
      <c r="D521" s="138"/>
      <c r="E521" s="140"/>
      <c r="F521" s="140"/>
      <c r="G521" s="141"/>
      <c r="H521" s="142"/>
      <c r="I521" s="142"/>
      <c r="J521" s="143">
        <f t="shared" si="32"/>
        <v>0</v>
      </c>
      <c r="K521" s="143"/>
    </row>
    <row r="522" spans="1:11" s="124" customFormat="1" ht="17.25" customHeight="1">
      <c r="A522" s="124" t="str">
        <f t="shared" si="24"/>
        <v/>
      </c>
      <c r="B522" s="138"/>
      <c r="C522" s="139"/>
      <c r="D522" s="138"/>
      <c r="E522" s="140"/>
      <c r="F522" s="140"/>
      <c r="G522" s="141"/>
      <c r="H522" s="142"/>
      <c r="I522" s="142"/>
      <c r="J522" s="143">
        <f t="shared" si="32"/>
        <v>0</v>
      </c>
      <c r="K522" s="143"/>
    </row>
    <row r="523" spans="1:11" s="124" customFormat="1" ht="17.25" customHeight="1">
      <c r="A523" s="124" t="str">
        <f t="shared" si="24"/>
        <v/>
      </c>
      <c r="B523" s="138"/>
      <c r="C523" s="139"/>
      <c r="D523" s="138"/>
      <c r="E523" s="140"/>
      <c r="F523" s="140"/>
      <c r="G523" s="141"/>
      <c r="H523" s="142"/>
      <c r="I523" s="142"/>
      <c r="J523" s="143">
        <f t="shared" si="32"/>
        <v>0</v>
      </c>
      <c r="K523" s="143"/>
    </row>
    <row r="524" spans="1:11" s="124" customFormat="1" ht="17.25" customHeight="1">
      <c r="A524" s="124" t="str">
        <f t="shared" si="24"/>
        <v/>
      </c>
      <c r="B524" s="138"/>
      <c r="C524" s="139"/>
      <c r="D524" s="138"/>
      <c r="E524" s="140"/>
      <c r="F524" s="140"/>
      <c r="G524" s="141"/>
      <c r="H524" s="142"/>
      <c r="I524" s="142"/>
      <c r="J524" s="143">
        <f t="shared" si="32"/>
        <v>0</v>
      </c>
      <c r="K524" s="143"/>
    </row>
    <row r="525" spans="1:11" s="124" customFormat="1" ht="17.25" customHeight="1">
      <c r="A525" s="124" t="str">
        <f t="shared" si="24"/>
        <v/>
      </c>
      <c r="B525" s="138"/>
      <c r="C525" s="139"/>
      <c r="D525" s="138"/>
      <c r="E525" s="140"/>
      <c r="F525" s="140"/>
      <c r="G525" s="141"/>
      <c r="H525" s="142"/>
      <c r="I525" s="142"/>
      <c r="J525" s="143">
        <f t="shared" si="32"/>
        <v>0</v>
      </c>
      <c r="K525" s="143"/>
    </row>
    <row r="526" spans="1:11" s="124" customFormat="1" ht="17.25" customHeight="1">
      <c r="A526" s="124" t="str">
        <f t="shared" si="24"/>
        <v/>
      </c>
      <c r="B526" s="138"/>
      <c r="C526" s="139"/>
      <c r="D526" s="138"/>
      <c r="E526" s="140"/>
      <c r="F526" s="140"/>
      <c r="G526" s="141"/>
      <c r="H526" s="142"/>
      <c r="I526" s="142"/>
      <c r="J526" s="143">
        <f t="shared" si="32"/>
        <v>0</v>
      </c>
      <c r="K526" s="143"/>
    </row>
    <row r="527" spans="1:11" s="124" customFormat="1" ht="17.25" customHeight="1">
      <c r="A527" s="124" t="str">
        <f t="shared" si="24"/>
        <v/>
      </c>
      <c r="B527" s="138"/>
      <c r="C527" s="139"/>
      <c r="D527" s="138"/>
      <c r="E527" s="140"/>
      <c r="F527" s="140"/>
      <c r="G527" s="141"/>
      <c r="H527" s="142"/>
      <c r="I527" s="142"/>
      <c r="J527" s="143">
        <f t="shared" si="32"/>
        <v>0</v>
      </c>
      <c r="K527" s="143"/>
    </row>
    <row r="528" spans="1:11" s="124" customFormat="1" ht="17.25" customHeight="1">
      <c r="A528" s="124" t="str">
        <f t="shared" si="24"/>
        <v/>
      </c>
      <c r="B528" s="138"/>
      <c r="C528" s="139"/>
      <c r="D528" s="138"/>
      <c r="E528" s="140"/>
      <c r="F528" s="140"/>
      <c r="G528" s="141"/>
      <c r="H528" s="142"/>
      <c r="I528" s="142"/>
      <c r="J528" s="143">
        <f t="shared" si="32"/>
        <v>0</v>
      </c>
      <c r="K528" s="143"/>
    </row>
    <row r="529" spans="1:11" s="124" customFormat="1" ht="17.25" customHeight="1">
      <c r="A529" s="124" t="str">
        <f t="shared" si="24"/>
        <v/>
      </c>
      <c r="B529" s="138"/>
      <c r="C529" s="139"/>
      <c r="D529" s="138"/>
      <c r="E529" s="140"/>
      <c r="F529" s="140"/>
      <c r="G529" s="141"/>
      <c r="H529" s="142"/>
      <c r="I529" s="142"/>
      <c r="J529" s="143">
        <f t="shared" si="32"/>
        <v>0</v>
      </c>
      <c r="K529" s="143"/>
    </row>
    <row r="530" spans="1:11" s="124" customFormat="1" ht="17.25" customHeight="1">
      <c r="A530" s="124" t="str">
        <f t="shared" si="24"/>
        <v/>
      </c>
      <c r="B530" s="138"/>
      <c r="C530" s="139"/>
      <c r="D530" s="138"/>
      <c r="E530" s="140"/>
      <c r="F530" s="140"/>
      <c r="G530" s="141"/>
      <c r="H530" s="142"/>
      <c r="I530" s="142"/>
      <c r="J530" s="143">
        <f t="shared" si="32"/>
        <v>0</v>
      </c>
      <c r="K530" s="143"/>
    </row>
    <row r="531" spans="1:11" s="124" customFormat="1" ht="17.25" customHeight="1">
      <c r="A531" s="124" t="str">
        <f t="shared" si="24"/>
        <v/>
      </c>
      <c r="B531" s="138"/>
      <c r="C531" s="139"/>
      <c r="D531" s="138"/>
      <c r="E531" s="140"/>
      <c r="F531" s="140"/>
      <c r="G531" s="141"/>
      <c r="H531" s="142"/>
      <c r="I531" s="142"/>
      <c r="J531" s="143">
        <f t="shared" si="32"/>
        <v>0</v>
      </c>
      <c r="K531" s="143"/>
    </row>
    <row r="532" spans="1:11" s="124" customFormat="1" ht="17.25" customHeight="1">
      <c r="A532" s="124" t="str">
        <f t="shared" si="24"/>
        <v/>
      </c>
      <c r="B532" s="138"/>
      <c r="C532" s="139"/>
      <c r="D532" s="138"/>
      <c r="E532" s="140"/>
      <c r="F532" s="140"/>
      <c r="G532" s="141"/>
      <c r="H532" s="142"/>
      <c r="I532" s="142"/>
      <c r="J532" s="143">
        <f t="shared" si="32"/>
        <v>0</v>
      </c>
      <c r="K532" s="143"/>
    </row>
    <row r="533" spans="1:11" s="124" customFormat="1" ht="17.25" customHeight="1">
      <c r="A533" s="124" t="str">
        <f t="shared" si="24"/>
        <v/>
      </c>
      <c r="B533" s="138"/>
      <c r="C533" s="139"/>
      <c r="D533" s="138"/>
      <c r="E533" s="140"/>
      <c r="F533" s="140"/>
      <c r="G533" s="141"/>
      <c r="H533" s="142"/>
      <c r="I533" s="142"/>
      <c r="J533" s="143">
        <f t="shared" si="32"/>
        <v>0</v>
      </c>
      <c r="K533" s="143"/>
    </row>
    <row r="534" spans="1:11" s="124" customFormat="1" ht="17.25" customHeight="1">
      <c r="A534" s="124" t="str">
        <f t="shared" si="24"/>
        <v/>
      </c>
      <c r="B534" s="138"/>
      <c r="C534" s="139"/>
      <c r="D534" s="138"/>
      <c r="E534" s="140"/>
      <c r="F534" s="140"/>
      <c r="G534" s="141"/>
      <c r="H534" s="142"/>
      <c r="I534" s="142"/>
      <c r="J534" s="143">
        <f t="shared" si="32"/>
        <v>0</v>
      </c>
      <c r="K534" s="143"/>
    </row>
    <row r="535" spans="1:11" s="124" customFormat="1" ht="17.25" customHeight="1">
      <c r="A535" s="124" t="str">
        <f t="shared" si="24"/>
        <v/>
      </c>
      <c r="B535" s="138"/>
      <c r="C535" s="139"/>
      <c r="D535" s="138"/>
      <c r="E535" s="140"/>
      <c r="F535" s="140"/>
      <c r="G535" s="141"/>
      <c r="H535" s="142"/>
      <c r="I535" s="142"/>
      <c r="J535" s="143">
        <f t="shared" si="32"/>
        <v>0</v>
      </c>
      <c r="K535" s="143"/>
    </row>
    <row r="536" spans="1:11" s="124" customFormat="1" ht="17.25" customHeight="1">
      <c r="A536" s="124" t="str">
        <f t="shared" si="24"/>
        <v/>
      </c>
      <c r="B536" s="138"/>
      <c r="C536" s="139"/>
      <c r="D536" s="138"/>
      <c r="E536" s="140"/>
      <c r="F536" s="140"/>
      <c r="G536" s="141"/>
      <c r="H536" s="142"/>
      <c r="I536" s="142"/>
      <c r="J536" s="143">
        <f t="shared" si="32"/>
        <v>0</v>
      </c>
      <c r="K536" s="143"/>
    </row>
    <row r="537" spans="1:11" s="124" customFormat="1" ht="17.25" customHeight="1">
      <c r="A537" s="124" t="str">
        <f t="shared" si="24"/>
        <v/>
      </c>
      <c r="B537" s="138"/>
      <c r="C537" s="139"/>
      <c r="D537" s="138"/>
      <c r="E537" s="140"/>
      <c r="F537" s="140"/>
      <c r="G537" s="141"/>
      <c r="H537" s="142"/>
      <c r="I537" s="142"/>
      <c r="J537" s="143">
        <f t="shared" si="32"/>
        <v>0</v>
      </c>
      <c r="K537" s="143"/>
    </row>
    <row r="538" spans="1:11" s="124" customFormat="1" ht="24.75" customHeight="1">
      <c r="A538" s="124" t="str">
        <f t="shared" si="24"/>
        <v/>
      </c>
      <c r="B538" s="138"/>
      <c r="C538" s="139"/>
      <c r="D538" s="138"/>
      <c r="E538" s="140"/>
      <c r="F538" s="140"/>
      <c r="G538" s="141"/>
      <c r="H538" s="142"/>
      <c r="I538" s="142"/>
      <c r="J538" s="143">
        <f t="shared" si="32"/>
        <v>0</v>
      </c>
      <c r="K538" s="143"/>
    </row>
    <row r="539" spans="1:11" s="124" customFormat="1" ht="17.25" customHeight="1">
      <c r="A539" s="124" t="str">
        <f t="shared" si="24"/>
        <v/>
      </c>
      <c r="B539" s="138"/>
      <c r="C539" s="139"/>
      <c r="D539" s="138"/>
      <c r="E539" s="140"/>
      <c r="F539" s="140"/>
      <c r="G539" s="141"/>
      <c r="H539" s="142"/>
      <c r="I539" s="142"/>
      <c r="J539" s="143">
        <f t="shared" si="32"/>
        <v>0</v>
      </c>
      <c r="K539" s="143"/>
    </row>
    <row r="540" spans="1:11" s="124" customFormat="1" ht="17.25" customHeight="1">
      <c r="A540" s="124" t="str">
        <f t="shared" si="24"/>
        <v/>
      </c>
      <c r="B540" s="138"/>
      <c r="C540" s="139"/>
      <c r="D540" s="138"/>
      <c r="E540" s="140"/>
      <c r="F540" s="140"/>
      <c r="G540" s="141"/>
      <c r="H540" s="142"/>
      <c r="I540" s="142"/>
      <c r="J540" s="143">
        <f t="shared" si="32"/>
        <v>0</v>
      </c>
      <c r="K540" s="143"/>
    </row>
    <row r="541" spans="1:11" s="320" customFormat="1" ht="17.25" customHeight="1">
      <c r="A541" s="320" t="str">
        <f t="shared" si="24"/>
        <v/>
      </c>
      <c r="B541" s="321"/>
      <c r="C541" s="319"/>
      <c r="D541" s="138"/>
      <c r="E541" s="309"/>
      <c r="F541" s="309"/>
      <c r="G541" s="322"/>
      <c r="H541" s="323"/>
      <c r="I541" s="323"/>
      <c r="J541" s="143">
        <f t="shared" si="32"/>
        <v>0</v>
      </c>
      <c r="K541" s="324"/>
    </row>
    <row r="542" spans="1:11" s="320" customFormat="1" ht="17.25" customHeight="1">
      <c r="A542" s="320" t="str">
        <f t="shared" ref="A542:A543" si="33">IF(B542&lt;&gt;"",MONTH(B542),"")</f>
        <v/>
      </c>
      <c r="B542" s="321"/>
      <c r="C542" s="319"/>
      <c r="D542" s="138"/>
      <c r="E542" s="309"/>
      <c r="F542" s="309"/>
      <c r="G542" s="322"/>
      <c r="H542" s="323"/>
      <c r="I542" s="323"/>
      <c r="J542" s="143">
        <f t="shared" si="32"/>
        <v>0</v>
      </c>
      <c r="K542" s="324"/>
    </row>
    <row r="543" spans="1:11" s="320" customFormat="1" ht="17.25" customHeight="1">
      <c r="A543" s="320" t="str">
        <f t="shared" si="33"/>
        <v/>
      </c>
      <c r="B543" s="321"/>
      <c r="C543" s="319"/>
      <c r="D543" s="138"/>
      <c r="E543" s="309"/>
      <c r="F543" s="309"/>
      <c r="G543" s="322"/>
      <c r="H543" s="323"/>
      <c r="I543" s="323"/>
      <c r="J543" s="143">
        <f t="shared" si="32"/>
        <v>0</v>
      </c>
      <c r="K543" s="324"/>
    </row>
    <row r="544" spans="1:11" s="124" customFormat="1" ht="17.25" customHeight="1">
      <c r="A544" s="124" t="str">
        <f t="shared" si="24"/>
        <v/>
      </c>
      <c r="B544" s="138"/>
      <c r="C544" s="139"/>
      <c r="D544" s="138"/>
      <c r="E544" s="140"/>
      <c r="F544" s="140"/>
      <c r="G544" s="141"/>
      <c r="H544" s="142"/>
      <c r="I544" s="142"/>
      <c r="J544" s="143">
        <f t="shared" si="32"/>
        <v>0</v>
      </c>
      <c r="K544" s="143"/>
    </row>
    <row r="545" spans="1:11" s="124" customFormat="1" ht="17.25" customHeight="1">
      <c r="A545" s="124" t="str">
        <f t="shared" si="24"/>
        <v/>
      </c>
      <c r="B545" s="138"/>
      <c r="C545" s="139"/>
      <c r="D545" s="138"/>
      <c r="E545" s="140"/>
      <c r="F545" s="140"/>
      <c r="G545" s="141"/>
      <c r="H545" s="142"/>
      <c r="I545" s="142"/>
      <c r="J545" s="143">
        <f t="shared" si="32"/>
        <v>0</v>
      </c>
      <c r="K545" s="143"/>
    </row>
    <row r="546" spans="1:11" s="124" customFormat="1" ht="17.25" customHeight="1">
      <c r="A546" s="124" t="str">
        <f t="shared" ref="A546:A571" si="34">IF(B546&lt;&gt;"",MONTH(B546),"")</f>
        <v/>
      </c>
      <c r="B546" s="138"/>
      <c r="C546" s="139"/>
      <c r="D546" s="138"/>
      <c r="E546" s="140"/>
      <c r="F546" s="140"/>
      <c r="G546" s="141"/>
      <c r="H546" s="142"/>
      <c r="I546" s="142"/>
      <c r="J546" s="143">
        <f t="shared" si="32"/>
        <v>0</v>
      </c>
      <c r="K546" s="143"/>
    </row>
    <row r="547" spans="1:11" s="124" customFormat="1" ht="17.25" customHeight="1">
      <c r="A547" s="124" t="str">
        <f t="shared" si="34"/>
        <v/>
      </c>
      <c r="B547" s="138"/>
      <c r="C547" s="139"/>
      <c r="D547" s="138"/>
      <c r="E547" s="140"/>
      <c r="F547" s="140"/>
      <c r="G547" s="141"/>
      <c r="H547" s="142"/>
      <c r="I547" s="142"/>
      <c r="J547" s="143">
        <f t="shared" si="32"/>
        <v>0</v>
      </c>
      <c r="K547" s="143"/>
    </row>
    <row r="548" spans="1:11" s="124" customFormat="1" ht="17.25" customHeight="1">
      <c r="A548" s="124" t="str">
        <f t="shared" ref="A548" si="35">IF(B548&lt;&gt;"",MONTH(B548),"")</f>
        <v/>
      </c>
      <c r="B548" s="138"/>
      <c r="C548" s="139"/>
      <c r="D548" s="138"/>
      <c r="E548" s="140"/>
      <c r="F548" s="140"/>
      <c r="G548" s="141"/>
      <c r="H548" s="142"/>
      <c r="I548" s="142"/>
      <c r="J548" s="143">
        <f t="shared" ref="J548" si="36">IF(B548&lt;&gt;"",J547+H548-I548,0)</f>
        <v>0</v>
      </c>
      <c r="K548" s="143"/>
    </row>
    <row r="549" spans="1:11" s="124" customFormat="1" ht="17.25" customHeight="1">
      <c r="A549" s="124" t="str">
        <f t="shared" ref="A549" si="37">IF(B549&lt;&gt;"",MONTH(B549),"")</f>
        <v/>
      </c>
      <c r="B549" s="138"/>
      <c r="C549" s="139"/>
      <c r="D549" s="138"/>
      <c r="E549" s="140"/>
      <c r="F549" s="140"/>
      <c r="G549" s="141"/>
      <c r="H549" s="142"/>
      <c r="I549" s="142"/>
      <c r="J549" s="143">
        <f t="shared" ref="J549" si="38">IF(B549&lt;&gt;"",J548+H549-I549,0)</f>
        <v>0</v>
      </c>
      <c r="K549" s="143"/>
    </row>
    <row r="550" spans="1:11" s="124" customFormat="1" ht="17.25" customHeight="1">
      <c r="A550" s="124" t="str">
        <f t="shared" si="34"/>
        <v/>
      </c>
      <c r="B550" s="138"/>
      <c r="C550" s="139"/>
      <c r="D550" s="138"/>
      <c r="E550" s="140"/>
      <c r="F550" s="140"/>
      <c r="G550" s="141"/>
      <c r="H550" s="142"/>
      <c r="I550" s="142"/>
      <c r="J550" s="143">
        <f t="shared" ref="J550:J571" si="39">IF(B550&lt;&gt;"",J549+H550-I550,0)</f>
        <v>0</v>
      </c>
      <c r="K550" s="143"/>
    </row>
    <row r="551" spans="1:11" s="124" customFormat="1" ht="17.25" customHeight="1">
      <c r="A551" s="124" t="str">
        <f t="shared" si="34"/>
        <v/>
      </c>
      <c r="B551" s="138"/>
      <c r="C551" s="139"/>
      <c r="D551" s="138"/>
      <c r="E551" s="140"/>
      <c r="F551" s="140"/>
      <c r="G551" s="141"/>
      <c r="H551" s="142"/>
      <c r="I551" s="142"/>
      <c r="J551" s="143">
        <f t="shared" si="39"/>
        <v>0</v>
      </c>
      <c r="K551" s="143"/>
    </row>
    <row r="552" spans="1:11" s="124" customFormat="1" ht="17.25" customHeight="1">
      <c r="A552" s="124" t="str">
        <f t="shared" si="34"/>
        <v/>
      </c>
      <c r="B552" s="138"/>
      <c r="C552" s="139"/>
      <c r="D552" s="138"/>
      <c r="E552" s="140"/>
      <c r="F552" s="140"/>
      <c r="G552" s="141"/>
      <c r="H552" s="142"/>
      <c r="I552" s="142"/>
      <c r="J552" s="143">
        <f t="shared" si="39"/>
        <v>0</v>
      </c>
      <c r="K552" s="143"/>
    </row>
    <row r="553" spans="1:11" s="124" customFormat="1" ht="17.25" customHeight="1">
      <c r="A553" s="124" t="str">
        <f t="shared" si="34"/>
        <v/>
      </c>
      <c r="B553" s="138"/>
      <c r="C553" s="139"/>
      <c r="D553" s="138"/>
      <c r="E553" s="140"/>
      <c r="F553" s="140"/>
      <c r="G553" s="141"/>
      <c r="H553" s="142"/>
      <c r="I553" s="142"/>
      <c r="J553" s="143">
        <f t="shared" si="39"/>
        <v>0</v>
      </c>
      <c r="K553" s="143"/>
    </row>
    <row r="554" spans="1:11" s="124" customFormat="1" ht="17.25" customHeight="1">
      <c r="A554" s="124" t="str">
        <f t="shared" si="34"/>
        <v/>
      </c>
      <c r="B554" s="138"/>
      <c r="C554" s="139"/>
      <c r="D554" s="138"/>
      <c r="E554" s="140"/>
      <c r="F554" s="140"/>
      <c r="G554" s="141"/>
      <c r="H554" s="142"/>
      <c r="I554" s="142"/>
      <c r="J554" s="143">
        <f t="shared" si="39"/>
        <v>0</v>
      </c>
      <c r="K554" s="143"/>
    </row>
    <row r="555" spans="1:11" s="124" customFormat="1" ht="17.25" customHeight="1">
      <c r="A555" s="124" t="str">
        <f t="shared" si="34"/>
        <v/>
      </c>
      <c r="B555" s="138"/>
      <c r="C555" s="139"/>
      <c r="D555" s="138"/>
      <c r="E555" s="140"/>
      <c r="F555" s="140"/>
      <c r="G555" s="141"/>
      <c r="H555" s="142"/>
      <c r="I555" s="142"/>
      <c r="J555" s="143">
        <f t="shared" si="39"/>
        <v>0</v>
      </c>
      <c r="K555" s="143"/>
    </row>
    <row r="556" spans="1:11" s="124" customFormat="1" ht="17.25" customHeight="1">
      <c r="A556" s="124" t="str">
        <f t="shared" si="34"/>
        <v/>
      </c>
      <c r="B556" s="138"/>
      <c r="C556" s="139"/>
      <c r="D556" s="138"/>
      <c r="E556" s="140"/>
      <c r="F556" s="140"/>
      <c r="G556" s="141"/>
      <c r="H556" s="142"/>
      <c r="I556" s="142"/>
      <c r="J556" s="143">
        <f t="shared" si="39"/>
        <v>0</v>
      </c>
      <c r="K556" s="143"/>
    </row>
    <row r="557" spans="1:11" s="124" customFormat="1" ht="17.25" customHeight="1">
      <c r="A557" s="124" t="str">
        <f t="shared" si="34"/>
        <v/>
      </c>
      <c r="B557" s="138"/>
      <c r="C557" s="139"/>
      <c r="D557" s="138"/>
      <c r="E557" s="140"/>
      <c r="F557" s="140"/>
      <c r="G557" s="141"/>
      <c r="H557" s="142"/>
      <c r="I557" s="142"/>
      <c r="J557" s="143">
        <f t="shared" si="39"/>
        <v>0</v>
      </c>
      <c r="K557" s="143"/>
    </row>
    <row r="558" spans="1:11" s="124" customFormat="1" ht="17.25" customHeight="1">
      <c r="A558" s="124" t="str">
        <f t="shared" si="34"/>
        <v/>
      </c>
      <c r="B558" s="138"/>
      <c r="C558" s="139"/>
      <c r="D558" s="138"/>
      <c r="E558" s="140"/>
      <c r="F558" s="140"/>
      <c r="G558" s="141"/>
      <c r="H558" s="142"/>
      <c r="I558" s="142"/>
      <c r="J558" s="143">
        <f t="shared" si="39"/>
        <v>0</v>
      </c>
      <c r="K558" s="143"/>
    </row>
    <row r="559" spans="1:11" s="124" customFormat="1" ht="17.25" customHeight="1">
      <c r="A559" s="124" t="str">
        <f t="shared" si="34"/>
        <v/>
      </c>
      <c r="B559" s="138"/>
      <c r="C559" s="139"/>
      <c r="D559" s="138"/>
      <c r="E559" s="140"/>
      <c r="F559" s="140"/>
      <c r="G559" s="141"/>
      <c r="H559" s="142"/>
      <c r="I559" s="142"/>
      <c r="J559" s="143">
        <f t="shared" si="39"/>
        <v>0</v>
      </c>
      <c r="K559" s="143"/>
    </row>
    <row r="560" spans="1:11" s="124" customFormat="1" ht="17.25" customHeight="1">
      <c r="A560" s="124" t="str">
        <f t="shared" si="34"/>
        <v/>
      </c>
      <c r="B560" s="138"/>
      <c r="C560" s="139"/>
      <c r="D560" s="138"/>
      <c r="E560" s="140"/>
      <c r="F560" s="140"/>
      <c r="G560" s="141"/>
      <c r="H560" s="142"/>
      <c r="I560" s="142"/>
      <c r="J560" s="143">
        <f t="shared" si="39"/>
        <v>0</v>
      </c>
      <c r="K560" s="143"/>
    </row>
    <row r="561" spans="1:11" s="124" customFormat="1" ht="17.25" customHeight="1">
      <c r="A561" s="124" t="str">
        <f t="shared" si="34"/>
        <v/>
      </c>
      <c r="B561" s="138"/>
      <c r="C561" s="139"/>
      <c r="D561" s="138"/>
      <c r="E561" s="140"/>
      <c r="F561" s="140"/>
      <c r="G561" s="141"/>
      <c r="H561" s="142"/>
      <c r="I561" s="142"/>
      <c r="J561" s="143">
        <f t="shared" si="39"/>
        <v>0</v>
      </c>
      <c r="K561" s="143"/>
    </row>
    <row r="562" spans="1:11" s="124" customFormat="1" ht="17.25" customHeight="1">
      <c r="A562" s="124" t="str">
        <f t="shared" si="34"/>
        <v/>
      </c>
      <c r="B562" s="138"/>
      <c r="C562" s="139"/>
      <c r="D562" s="138"/>
      <c r="E562" s="140"/>
      <c r="F562" s="140"/>
      <c r="G562" s="141"/>
      <c r="H562" s="142"/>
      <c r="I562" s="142"/>
      <c r="J562" s="143">
        <f t="shared" si="39"/>
        <v>0</v>
      </c>
      <c r="K562" s="143"/>
    </row>
    <row r="563" spans="1:11" s="124" customFormat="1" ht="17.25" customHeight="1">
      <c r="A563" s="124" t="str">
        <f t="shared" si="34"/>
        <v/>
      </c>
      <c r="B563" s="138"/>
      <c r="C563" s="139"/>
      <c r="D563" s="138"/>
      <c r="E563" s="140"/>
      <c r="F563" s="140"/>
      <c r="G563" s="141"/>
      <c r="H563" s="142"/>
      <c r="I563" s="142"/>
      <c r="J563" s="143">
        <f t="shared" si="39"/>
        <v>0</v>
      </c>
      <c r="K563" s="143"/>
    </row>
    <row r="564" spans="1:11" s="124" customFormat="1" ht="17.25" customHeight="1">
      <c r="A564" s="124" t="str">
        <f t="shared" si="34"/>
        <v/>
      </c>
      <c r="B564" s="138"/>
      <c r="C564" s="139"/>
      <c r="D564" s="138"/>
      <c r="E564" s="140"/>
      <c r="F564" s="140"/>
      <c r="G564" s="141"/>
      <c r="H564" s="142"/>
      <c r="I564" s="142"/>
      <c r="J564" s="143">
        <f t="shared" si="39"/>
        <v>0</v>
      </c>
      <c r="K564" s="143"/>
    </row>
    <row r="565" spans="1:11" s="124" customFormat="1" ht="17.25" customHeight="1">
      <c r="A565" s="124" t="str">
        <f t="shared" si="34"/>
        <v/>
      </c>
      <c r="B565" s="138"/>
      <c r="C565" s="139"/>
      <c r="D565" s="138"/>
      <c r="E565" s="140"/>
      <c r="F565" s="140"/>
      <c r="G565" s="141"/>
      <c r="H565" s="142"/>
      <c r="I565" s="142"/>
      <c r="J565" s="143">
        <f t="shared" si="39"/>
        <v>0</v>
      </c>
      <c r="K565" s="143"/>
    </row>
    <row r="566" spans="1:11" s="124" customFormat="1" ht="17.25" customHeight="1">
      <c r="A566" s="124" t="str">
        <f t="shared" si="34"/>
        <v/>
      </c>
      <c r="B566" s="138"/>
      <c r="C566" s="139"/>
      <c r="D566" s="138"/>
      <c r="E566" s="140"/>
      <c r="F566" s="140"/>
      <c r="G566" s="141"/>
      <c r="H566" s="142"/>
      <c r="I566" s="142"/>
      <c r="J566" s="143">
        <f t="shared" si="39"/>
        <v>0</v>
      </c>
      <c r="K566" s="143"/>
    </row>
    <row r="567" spans="1:11" s="124" customFormat="1" ht="17.25" customHeight="1">
      <c r="A567" s="124" t="str">
        <f t="shared" si="34"/>
        <v/>
      </c>
      <c r="B567" s="138"/>
      <c r="C567" s="139"/>
      <c r="D567" s="138"/>
      <c r="E567" s="140"/>
      <c r="F567" s="140"/>
      <c r="G567" s="141"/>
      <c r="H567" s="142"/>
      <c r="I567" s="142"/>
      <c r="J567" s="143">
        <f t="shared" si="39"/>
        <v>0</v>
      </c>
      <c r="K567" s="143"/>
    </row>
    <row r="568" spans="1:11" s="124" customFormat="1" ht="17.25" customHeight="1">
      <c r="A568" s="124" t="str">
        <f t="shared" si="34"/>
        <v/>
      </c>
      <c r="B568" s="138"/>
      <c r="C568" s="139"/>
      <c r="D568" s="138"/>
      <c r="E568" s="140"/>
      <c r="F568" s="140"/>
      <c r="G568" s="141"/>
      <c r="H568" s="142"/>
      <c r="I568" s="142"/>
      <c r="J568" s="143">
        <f t="shared" si="39"/>
        <v>0</v>
      </c>
      <c r="K568" s="143"/>
    </row>
    <row r="569" spans="1:11" s="124" customFormat="1" ht="17.25" customHeight="1">
      <c r="A569" s="124" t="str">
        <f t="shared" si="34"/>
        <v/>
      </c>
      <c r="B569" s="138"/>
      <c r="C569" s="139"/>
      <c r="D569" s="138"/>
      <c r="E569" s="140"/>
      <c r="F569" s="140"/>
      <c r="G569" s="141"/>
      <c r="H569" s="142"/>
      <c r="I569" s="142"/>
      <c r="J569" s="143">
        <f t="shared" si="39"/>
        <v>0</v>
      </c>
      <c r="K569" s="143"/>
    </row>
    <row r="570" spans="1:11" s="124" customFormat="1" ht="17.25" customHeight="1">
      <c r="A570" s="124" t="str">
        <f t="shared" si="34"/>
        <v/>
      </c>
      <c r="B570" s="138"/>
      <c r="C570" s="139"/>
      <c r="D570" s="138"/>
      <c r="E570" s="140"/>
      <c r="F570" s="140"/>
      <c r="G570" s="141"/>
      <c r="H570" s="142"/>
      <c r="I570" s="142"/>
      <c r="J570" s="143">
        <f t="shared" si="39"/>
        <v>0</v>
      </c>
      <c r="K570" s="143"/>
    </row>
    <row r="571" spans="1:11" s="124" customFormat="1" ht="17.25" customHeight="1">
      <c r="A571" s="124" t="str">
        <f t="shared" si="34"/>
        <v/>
      </c>
      <c r="B571" s="138"/>
      <c r="C571" s="139"/>
      <c r="D571" s="138"/>
      <c r="E571" s="140"/>
      <c r="F571" s="140"/>
      <c r="G571" s="141"/>
      <c r="H571" s="142"/>
      <c r="I571" s="142"/>
      <c r="J571" s="143">
        <f t="shared" si="39"/>
        <v>0</v>
      </c>
      <c r="K571" s="143"/>
    </row>
    <row r="572" spans="1:11" s="124" customFormat="1" ht="17.25" customHeight="1">
      <c r="A572" s="124" t="str">
        <f t="shared" si="24"/>
        <v/>
      </c>
      <c r="B572" s="138"/>
      <c r="C572" s="139"/>
      <c r="D572" s="138"/>
      <c r="E572" s="140"/>
      <c r="F572" s="140"/>
      <c r="G572" s="141"/>
      <c r="H572" s="142"/>
      <c r="I572" s="142"/>
      <c r="J572" s="143">
        <f t="shared" si="32"/>
        <v>0</v>
      </c>
      <c r="K572" s="143"/>
    </row>
    <row r="573" spans="1:11" s="124" customFormat="1" ht="17.25" customHeight="1">
      <c r="A573" s="124" t="str">
        <f t="shared" si="24"/>
        <v/>
      </c>
      <c r="B573" s="138"/>
      <c r="C573" s="139"/>
      <c r="D573" s="138"/>
      <c r="E573" s="140"/>
      <c r="F573" s="140"/>
      <c r="G573" s="141"/>
      <c r="H573" s="142"/>
      <c r="I573" s="142"/>
      <c r="J573" s="143">
        <f t="shared" si="32"/>
        <v>0</v>
      </c>
      <c r="K573" s="143"/>
    </row>
    <row r="574" spans="1:11" s="124" customFormat="1" ht="17.25" customHeight="1">
      <c r="A574" s="124" t="str">
        <f t="shared" si="24"/>
        <v/>
      </c>
      <c r="B574" s="138"/>
      <c r="C574" s="139"/>
      <c r="D574" s="138"/>
      <c r="E574" s="140"/>
      <c r="F574" s="140"/>
      <c r="G574" s="141"/>
      <c r="H574" s="142"/>
      <c r="I574" s="142"/>
      <c r="J574" s="143">
        <f t="shared" si="32"/>
        <v>0</v>
      </c>
      <c r="K574" s="143"/>
    </row>
    <row r="575" spans="1:11" s="124" customFormat="1" ht="17.25" customHeight="1">
      <c r="A575" s="124" t="str">
        <f t="shared" si="24"/>
        <v/>
      </c>
      <c r="B575" s="138"/>
      <c r="C575" s="139"/>
      <c r="D575" s="138"/>
      <c r="E575" s="140"/>
      <c r="F575" s="140"/>
      <c r="G575" s="141"/>
      <c r="H575" s="142"/>
      <c r="I575" s="142"/>
      <c r="J575" s="143">
        <f t="shared" si="32"/>
        <v>0</v>
      </c>
      <c r="K575" s="143"/>
    </row>
    <row r="576" spans="1:11" s="124" customFormat="1" ht="17.25" customHeight="1">
      <c r="A576" s="124" t="str">
        <f t="shared" si="24"/>
        <v/>
      </c>
      <c r="B576" s="138"/>
      <c r="C576" s="139"/>
      <c r="D576" s="138"/>
      <c r="E576" s="140"/>
      <c r="F576" s="140"/>
      <c r="G576" s="141"/>
      <c r="H576" s="142"/>
      <c r="I576" s="142"/>
      <c r="J576" s="143">
        <f t="shared" si="32"/>
        <v>0</v>
      </c>
      <c r="K576" s="143"/>
    </row>
    <row r="577" spans="1:11" s="124" customFormat="1" ht="17.25" customHeight="1">
      <c r="A577" s="124" t="str">
        <f t="shared" ref="A577:A578" si="40">IF(B577&lt;&gt;"",MONTH(B577),"")</f>
        <v/>
      </c>
      <c r="B577" s="138"/>
      <c r="C577" s="139"/>
      <c r="D577" s="138"/>
      <c r="E577" s="140"/>
      <c r="F577" s="140"/>
      <c r="G577" s="141"/>
      <c r="H577" s="142"/>
      <c r="I577" s="142"/>
      <c r="J577" s="143">
        <f t="shared" ref="J577:J578" si="41">IF(B577&lt;&gt;"",J576+H577-I577,0)</f>
        <v>0</v>
      </c>
      <c r="K577" s="143"/>
    </row>
    <row r="578" spans="1:11" s="124" customFormat="1" ht="17.25" customHeight="1">
      <c r="A578" s="124" t="str">
        <f t="shared" si="40"/>
        <v/>
      </c>
      <c r="B578" s="138"/>
      <c r="C578" s="139"/>
      <c r="D578" s="138"/>
      <c r="E578" s="140"/>
      <c r="F578" s="140"/>
      <c r="G578" s="141"/>
      <c r="H578" s="142"/>
      <c r="I578" s="142"/>
      <c r="J578" s="143">
        <f t="shared" si="41"/>
        <v>0</v>
      </c>
      <c r="K578" s="143"/>
    </row>
    <row r="579" spans="1:11" s="124" customFormat="1" ht="17.25" customHeight="1">
      <c r="A579" s="124" t="str">
        <f t="shared" ref="A579" si="42">IF(B579&lt;&gt;"",MONTH(B579),"")</f>
        <v/>
      </c>
      <c r="B579" s="138"/>
      <c r="C579" s="138"/>
      <c r="D579" s="138"/>
      <c r="E579" s="140"/>
      <c r="F579" s="140"/>
      <c r="G579" s="141"/>
      <c r="H579" s="142"/>
      <c r="I579" s="142"/>
      <c r="J579" s="143">
        <f t="shared" ref="J579" si="43">IF(B579&lt;&gt;"",J578+H579-I579,0)</f>
        <v>0</v>
      </c>
      <c r="K579" s="143"/>
    </row>
    <row r="580" spans="1:11" s="124" customFormat="1" ht="17.25" customHeight="1">
      <c r="A580" s="124" t="str">
        <f t="shared" ref="A580:A583" si="44">IF(B580&lt;&gt;"",MONTH(B580),"")</f>
        <v/>
      </c>
      <c r="B580" s="138"/>
      <c r="C580" s="139"/>
      <c r="D580" s="138"/>
      <c r="E580" s="140"/>
      <c r="F580" s="140"/>
      <c r="G580" s="141"/>
      <c r="H580" s="142"/>
      <c r="I580" s="142"/>
      <c r="J580" s="143">
        <f t="shared" ref="J580:J583" si="45">IF(B580&lt;&gt;"",J579+H580-I580,0)</f>
        <v>0</v>
      </c>
      <c r="K580" s="143"/>
    </row>
    <row r="581" spans="1:11" s="124" customFormat="1" ht="17.25" customHeight="1">
      <c r="A581" s="124" t="str">
        <f t="shared" si="44"/>
        <v/>
      </c>
      <c r="B581" s="138"/>
      <c r="C581" s="139"/>
      <c r="D581" s="138"/>
      <c r="E581" s="140"/>
      <c r="F581" s="140"/>
      <c r="G581" s="141"/>
      <c r="H581" s="142"/>
      <c r="I581" s="142"/>
      <c r="J581" s="143">
        <f t="shared" si="45"/>
        <v>0</v>
      </c>
      <c r="K581" s="143"/>
    </row>
    <row r="582" spans="1:11" s="124" customFormat="1" ht="17.25" customHeight="1">
      <c r="A582" s="124" t="str">
        <f t="shared" si="44"/>
        <v/>
      </c>
      <c r="B582" s="138"/>
      <c r="C582" s="139"/>
      <c r="D582" s="138"/>
      <c r="E582" s="140"/>
      <c r="F582" s="140"/>
      <c r="G582" s="141"/>
      <c r="H582" s="142"/>
      <c r="I582" s="142"/>
      <c r="J582" s="143">
        <f t="shared" si="45"/>
        <v>0</v>
      </c>
      <c r="K582" s="143"/>
    </row>
    <row r="583" spans="1:11" s="124" customFormat="1" ht="17.25" customHeight="1">
      <c r="A583" s="124" t="str">
        <f t="shared" si="44"/>
        <v/>
      </c>
      <c r="B583" s="138"/>
      <c r="C583" s="139"/>
      <c r="D583" s="138"/>
      <c r="E583" s="140"/>
      <c r="F583" s="140"/>
      <c r="G583" s="141"/>
      <c r="H583" s="142"/>
      <c r="I583" s="142"/>
      <c r="J583" s="143">
        <f t="shared" si="45"/>
        <v>0</v>
      </c>
      <c r="K583" s="143"/>
    </row>
    <row r="584" spans="1:11" s="124" customFormat="1" ht="17.25" customHeight="1">
      <c r="A584" s="124" t="str">
        <f t="shared" ref="A584:A586" si="46">IF(B584&lt;&gt;"",MONTH(B584),"")</f>
        <v/>
      </c>
      <c r="B584" s="138"/>
      <c r="C584" s="139"/>
      <c r="D584" s="138"/>
      <c r="E584" s="140"/>
      <c r="F584" s="140"/>
      <c r="G584" s="141"/>
      <c r="H584" s="142"/>
      <c r="I584" s="142"/>
      <c r="J584" s="143">
        <f t="shared" ref="J584:J586" si="47">IF(B584&lt;&gt;"",J583+H584-I584,0)</f>
        <v>0</v>
      </c>
      <c r="K584" s="143"/>
    </row>
    <row r="585" spans="1:11" s="124" customFormat="1" ht="17.25" customHeight="1">
      <c r="A585" s="124" t="str">
        <f t="shared" si="46"/>
        <v/>
      </c>
      <c r="B585" s="138"/>
      <c r="C585" s="139"/>
      <c r="D585" s="138"/>
      <c r="E585" s="140"/>
      <c r="F585" s="140"/>
      <c r="G585" s="141"/>
      <c r="H585" s="142"/>
      <c r="I585" s="142"/>
      <c r="J585" s="143">
        <f t="shared" si="47"/>
        <v>0</v>
      </c>
      <c r="K585" s="143"/>
    </row>
    <row r="586" spans="1:11" s="124" customFormat="1" ht="17.25" customHeight="1">
      <c r="A586" s="124" t="str">
        <f t="shared" si="46"/>
        <v/>
      </c>
      <c r="B586" s="138"/>
      <c r="C586" s="139"/>
      <c r="D586" s="138"/>
      <c r="E586" s="140"/>
      <c r="F586" s="140"/>
      <c r="G586" s="141"/>
      <c r="H586" s="142"/>
      <c r="I586" s="142"/>
      <c r="J586" s="143">
        <f t="shared" si="47"/>
        <v>0</v>
      </c>
      <c r="K586" s="143"/>
    </row>
    <row r="587" spans="1:11" s="124" customFormat="1" ht="17.25" customHeight="1">
      <c r="A587" s="124" t="str">
        <f t="shared" ref="A587:A589" si="48">IF(B587&lt;&gt;"",MONTH(B587),"")</f>
        <v/>
      </c>
      <c r="B587" s="138"/>
      <c r="C587" s="139"/>
      <c r="D587" s="138"/>
      <c r="E587" s="140"/>
      <c r="F587" s="140"/>
      <c r="G587" s="141"/>
      <c r="H587" s="142"/>
      <c r="I587" s="142"/>
      <c r="J587" s="143">
        <f t="shared" ref="J587:J589" si="49">IF(B587&lt;&gt;"",J586+H587-I587,0)</f>
        <v>0</v>
      </c>
      <c r="K587" s="143"/>
    </row>
    <row r="588" spans="1:11" s="124" customFormat="1" ht="17.25" customHeight="1">
      <c r="A588" s="124" t="str">
        <f t="shared" si="48"/>
        <v/>
      </c>
      <c r="B588" s="138"/>
      <c r="C588" s="139"/>
      <c r="D588" s="138"/>
      <c r="E588" s="140"/>
      <c r="F588" s="140"/>
      <c r="G588" s="141"/>
      <c r="H588" s="142"/>
      <c r="I588" s="142"/>
      <c r="J588" s="143">
        <f t="shared" si="49"/>
        <v>0</v>
      </c>
      <c r="K588" s="143"/>
    </row>
    <row r="589" spans="1:11" s="124" customFormat="1" ht="17.25" customHeight="1">
      <c r="A589" s="124" t="str">
        <f t="shared" si="48"/>
        <v/>
      </c>
      <c r="B589" s="138"/>
      <c r="C589" s="139"/>
      <c r="D589" s="138"/>
      <c r="E589" s="140"/>
      <c r="F589" s="140"/>
      <c r="G589" s="141"/>
      <c r="H589" s="142"/>
      <c r="I589" s="142"/>
      <c r="J589" s="143">
        <f t="shared" si="49"/>
        <v>0</v>
      </c>
      <c r="K589" s="143"/>
    </row>
    <row r="590" spans="1:11" s="124" customFormat="1" ht="17.25" customHeight="1">
      <c r="A590" s="124" t="str">
        <f t="shared" ref="A590:A595" si="50">IF(B590&lt;&gt;"",MONTH(B590),"")</f>
        <v/>
      </c>
      <c r="B590" s="138"/>
      <c r="C590" s="139"/>
      <c r="D590" s="138"/>
      <c r="E590" s="140"/>
      <c r="F590" s="140"/>
      <c r="G590" s="141"/>
      <c r="H590" s="142"/>
      <c r="I590" s="142"/>
      <c r="J590" s="143">
        <f t="shared" ref="J590:J595" si="51">IF(B590&lt;&gt;"",J589+H590-I590,0)</f>
        <v>0</v>
      </c>
      <c r="K590" s="143"/>
    </row>
    <row r="591" spans="1:11" s="124" customFormat="1" ht="17.25" customHeight="1">
      <c r="A591" s="124" t="str">
        <f t="shared" si="50"/>
        <v/>
      </c>
      <c r="B591" s="138"/>
      <c r="C591" s="139"/>
      <c r="D591" s="138"/>
      <c r="E591" s="140"/>
      <c r="F591" s="140"/>
      <c r="G591" s="141"/>
      <c r="H591" s="142"/>
      <c r="I591" s="142"/>
      <c r="J591" s="143">
        <f t="shared" si="51"/>
        <v>0</v>
      </c>
      <c r="K591" s="143"/>
    </row>
    <row r="592" spans="1:11" s="124" customFormat="1" ht="17.25" customHeight="1">
      <c r="A592" s="124" t="str">
        <f t="shared" si="50"/>
        <v/>
      </c>
      <c r="B592" s="138"/>
      <c r="C592" s="139"/>
      <c r="D592" s="138"/>
      <c r="E592" s="140"/>
      <c r="F592" s="140"/>
      <c r="G592" s="141"/>
      <c r="H592" s="142"/>
      <c r="I592" s="142"/>
      <c r="J592" s="143">
        <f t="shared" si="51"/>
        <v>0</v>
      </c>
      <c r="K592" s="143"/>
    </row>
    <row r="593" spans="1:11" s="124" customFormat="1" ht="17.25" customHeight="1">
      <c r="A593" s="124" t="str">
        <f t="shared" si="50"/>
        <v/>
      </c>
      <c r="B593" s="138"/>
      <c r="C593" s="139"/>
      <c r="D593" s="138"/>
      <c r="E593" s="140"/>
      <c r="F593" s="140"/>
      <c r="G593" s="141"/>
      <c r="H593" s="142"/>
      <c r="I593" s="142"/>
      <c r="J593" s="143">
        <f t="shared" si="51"/>
        <v>0</v>
      </c>
      <c r="K593" s="143"/>
    </row>
    <row r="594" spans="1:11" s="124" customFormat="1" ht="17.25" customHeight="1">
      <c r="A594" s="124" t="str">
        <f t="shared" si="50"/>
        <v/>
      </c>
      <c r="B594" s="138"/>
      <c r="C594" s="139"/>
      <c r="D594" s="138"/>
      <c r="E594" s="140"/>
      <c r="F594" s="140"/>
      <c r="G594" s="141"/>
      <c r="H594" s="142"/>
      <c r="I594" s="142"/>
      <c r="J594" s="143">
        <f t="shared" si="51"/>
        <v>0</v>
      </c>
      <c r="K594" s="143"/>
    </row>
    <row r="595" spans="1:11" s="124" customFormat="1" ht="17.25" customHeight="1">
      <c r="A595" s="124" t="str">
        <f t="shared" si="50"/>
        <v/>
      </c>
      <c r="B595" s="138"/>
      <c r="C595" s="139"/>
      <c r="D595" s="138"/>
      <c r="E595" s="140"/>
      <c r="F595" s="140"/>
      <c r="G595" s="141"/>
      <c r="H595" s="142"/>
      <c r="I595" s="142"/>
      <c r="J595" s="143">
        <f t="shared" si="51"/>
        <v>0</v>
      </c>
      <c r="K595" s="143"/>
    </row>
    <row r="596" spans="1:11" s="124" customFormat="1" ht="17.25" customHeight="1">
      <c r="A596" s="124" t="str">
        <f t="shared" ref="A596:A598" si="52">IF(B596&lt;&gt;"",MONTH(B596),"")</f>
        <v/>
      </c>
      <c r="B596" s="138"/>
      <c r="C596" s="139"/>
      <c r="D596" s="138"/>
      <c r="E596" s="140"/>
      <c r="F596" s="140"/>
      <c r="G596" s="141"/>
      <c r="H596" s="142"/>
      <c r="I596" s="142"/>
      <c r="J596" s="143">
        <f t="shared" ref="J596:J598" si="53">IF(B596&lt;&gt;"",J595+H596-I596,0)</f>
        <v>0</v>
      </c>
      <c r="K596" s="143"/>
    </row>
    <row r="597" spans="1:11" s="124" customFormat="1" ht="17.25" customHeight="1">
      <c r="A597" s="124" t="str">
        <f t="shared" si="52"/>
        <v/>
      </c>
      <c r="B597" s="138"/>
      <c r="C597" s="139"/>
      <c r="D597" s="138"/>
      <c r="E597" s="140"/>
      <c r="F597" s="140"/>
      <c r="G597" s="141"/>
      <c r="H597" s="142"/>
      <c r="I597" s="142"/>
      <c r="J597" s="143">
        <f t="shared" si="53"/>
        <v>0</v>
      </c>
      <c r="K597" s="143"/>
    </row>
    <row r="598" spans="1:11" s="124" customFormat="1" ht="17.25" customHeight="1">
      <c r="A598" s="124" t="str">
        <f t="shared" si="52"/>
        <v/>
      </c>
      <c r="B598" s="138"/>
      <c r="C598" s="139"/>
      <c r="D598" s="138"/>
      <c r="E598" s="140"/>
      <c r="F598" s="140"/>
      <c r="G598" s="141"/>
      <c r="H598" s="142"/>
      <c r="I598" s="142"/>
      <c r="J598" s="143">
        <f t="shared" si="53"/>
        <v>0</v>
      </c>
      <c r="K598" s="143"/>
    </row>
    <row r="599" spans="1:11" s="124" customFormat="1" ht="17.25" customHeight="1">
      <c r="A599" s="124" t="str">
        <f t="shared" ref="A599:A602" si="54">IF(B599&lt;&gt;"",MONTH(B599),"")</f>
        <v/>
      </c>
      <c r="B599" s="138"/>
      <c r="C599" s="139"/>
      <c r="D599" s="138"/>
      <c r="E599" s="140"/>
      <c r="F599" s="140"/>
      <c r="G599" s="141"/>
      <c r="H599" s="142"/>
      <c r="I599" s="142"/>
      <c r="J599" s="143">
        <f t="shared" ref="J599:J602" si="55">IF(B599&lt;&gt;"",J598+H599-I599,0)</f>
        <v>0</v>
      </c>
      <c r="K599" s="143"/>
    </row>
    <row r="600" spans="1:11" s="124" customFormat="1" ht="17.25" customHeight="1">
      <c r="A600" s="124" t="str">
        <f t="shared" si="54"/>
        <v/>
      </c>
      <c r="B600" s="138"/>
      <c r="C600" s="139"/>
      <c r="D600" s="138"/>
      <c r="E600" s="140"/>
      <c r="F600" s="140"/>
      <c r="G600" s="141"/>
      <c r="H600" s="142"/>
      <c r="I600" s="142"/>
      <c r="J600" s="143">
        <f t="shared" si="55"/>
        <v>0</v>
      </c>
      <c r="K600" s="143"/>
    </row>
    <row r="601" spans="1:11" s="124" customFormat="1" ht="17.25" customHeight="1">
      <c r="A601" s="124" t="str">
        <f t="shared" si="54"/>
        <v/>
      </c>
      <c r="B601" s="138"/>
      <c r="C601" s="139"/>
      <c r="D601" s="138"/>
      <c r="E601" s="140"/>
      <c r="F601" s="140"/>
      <c r="G601" s="141"/>
      <c r="H601" s="142"/>
      <c r="I601" s="142"/>
      <c r="J601" s="143">
        <f t="shared" si="55"/>
        <v>0</v>
      </c>
      <c r="K601" s="143"/>
    </row>
    <row r="602" spans="1:11" s="124" customFormat="1" ht="17.25" customHeight="1">
      <c r="A602" s="124" t="str">
        <f t="shared" si="54"/>
        <v/>
      </c>
      <c r="B602" s="138"/>
      <c r="C602" s="139"/>
      <c r="D602" s="138"/>
      <c r="E602" s="140"/>
      <c r="F602" s="140"/>
      <c r="G602" s="141"/>
      <c r="H602" s="142"/>
      <c r="I602" s="142"/>
      <c r="J602" s="143">
        <f t="shared" si="55"/>
        <v>0</v>
      </c>
      <c r="K602" s="143"/>
    </row>
    <row r="603" spans="1:11" s="124" customFormat="1" ht="17.25" customHeight="1">
      <c r="A603" s="124" t="str">
        <f t="shared" ref="A603" si="56">IF(B603&lt;&gt;"",MONTH(B603),"")</f>
        <v/>
      </c>
      <c r="B603" s="138"/>
      <c r="C603" s="139"/>
      <c r="D603" s="138"/>
      <c r="E603" s="140"/>
      <c r="F603" s="140"/>
      <c r="G603" s="141"/>
      <c r="H603" s="142"/>
      <c r="I603" s="142"/>
      <c r="J603" s="143">
        <f t="shared" ref="J603" si="57">IF(B603&lt;&gt;"",J602+H603-I603,0)</f>
        <v>0</v>
      </c>
      <c r="K603" s="143"/>
    </row>
    <row r="604" spans="1:11" s="124" customFormat="1" ht="17.25" customHeight="1">
      <c r="A604" s="124" t="str">
        <f t="shared" ref="A604" si="58">IF(B604&lt;&gt;"",MONTH(B604),"")</f>
        <v/>
      </c>
      <c r="B604" s="138"/>
      <c r="C604" s="139"/>
      <c r="D604" s="138"/>
      <c r="E604" s="140"/>
      <c r="F604" s="140"/>
      <c r="G604" s="141"/>
      <c r="H604" s="142"/>
      <c r="I604" s="142"/>
      <c r="J604" s="143">
        <f t="shared" ref="J604" si="59">IF(B604&lt;&gt;"",J603+H604-I604,0)</f>
        <v>0</v>
      </c>
      <c r="K604" s="143"/>
    </row>
    <row r="605" spans="1:11" s="124" customFormat="1" ht="17.25" customHeight="1">
      <c r="A605" s="124" t="str">
        <f t="shared" ref="A605" si="60">IF(B605&lt;&gt;"",MONTH(B605),"")</f>
        <v/>
      </c>
      <c r="B605" s="138"/>
      <c r="C605" s="139"/>
      <c r="D605" s="138"/>
      <c r="E605" s="140"/>
      <c r="F605" s="140"/>
      <c r="G605" s="141"/>
      <c r="H605" s="142"/>
      <c r="I605" s="142"/>
      <c r="J605" s="143">
        <f t="shared" ref="J605" si="61">IF(B605&lt;&gt;"",J604+H605-I605,0)</f>
        <v>0</v>
      </c>
      <c r="K605" s="143"/>
    </row>
    <row r="606" spans="1:11" s="124" customFormat="1" ht="17.25" customHeight="1">
      <c r="A606" s="124" t="str">
        <f t="shared" ref="A606:A610" si="62">IF(B606&lt;&gt;"",MONTH(B606),"")</f>
        <v/>
      </c>
      <c r="B606" s="138"/>
      <c r="C606" s="139"/>
      <c r="D606" s="138"/>
      <c r="E606" s="140"/>
      <c r="F606" s="140"/>
      <c r="G606" s="141"/>
      <c r="H606" s="142"/>
      <c r="I606" s="142"/>
      <c r="J606" s="143">
        <f t="shared" ref="J606:J642" si="63">IF(B606&lt;&gt;"",J605+H606-I606,0)</f>
        <v>0</v>
      </c>
      <c r="K606" s="143"/>
    </row>
    <row r="607" spans="1:11" s="124" customFormat="1" ht="17.25" customHeight="1">
      <c r="A607" s="124" t="str">
        <f t="shared" si="62"/>
        <v/>
      </c>
      <c r="B607" s="138"/>
      <c r="C607" s="139"/>
      <c r="D607" s="138"/>
      <c r="E607" s="140"/>
      <c r="F607" s="140"/>
      <c r="G607" s="141"/>
      <c r="H607" s="142"/>
      <c r="I607" s="142"/>
      <c r="J607" s="143">
        <f t="shared" si="63"/>
        <v>0</v>
      </c>
      <c r="K607" s="143"/>
    </row>
    <row r="608" spans="1:11" s="124" customFormat="1" ht="17.25" customHeight="1">
      <c r="A608" s="124" t="str">
        <f t="shared" si="62"/>
        <v/>
      </c>
      <c r="B608" s="138"/>
      <c r="C608" s="139"/>
      <c r="D608" s="138"/>
      <c r="E608" s="140"/>
      <c r="F608" s="140"/>
      <c r="G608" s="141"/>
      <c r="H608" s="142"/>
      <c r="I608" s="142"/>
      <c r="J608" s="143">
        <f t="shared" si="63"/>
        <v>0</v>
      </c>
      <c r="K608" s="143"/>
    </row>
    <row r="609" spans="1:11" s="124" customFormat="1" ht="17.25" customHeight="1">
      <c r="A609" s="124" t="str">
        <f t="shared" si="62"/>
        <v/>
      </c>
      <c r="B609" s="138"/>
      <c r="C609" s="139"/>
      <c r="D609" s="138"/>
      <c r="E609" s="140"/>
      <c r="F609" s="140"/>
      <c r="G609" s="141"/>
      <c r="H609" s="142"/>
      <c r="I609" s="142"/>
      <c r="J609" s="143">
        <f t="shared" si="63"/>
        <v>0</v>
      </c>
      <c r="K609" s="143"/>
    </row>
    <row r="610" spans="1:11" s="124" customFormat="1" ht="17.25" customHeight="1">
      <c r="A610" s="124" t="str">
        <f t="shared" si="62"/>
        <v/>
      </c>
      <c r="B610" s="138"/>
      <c r="C610" s="139"/>
      <c r="D610" s="138"/>
      <c r="E610" s="140"/>
      <c r="F610" s="140"/>
      <c r="G610" s="141"/>
      <c r="H610" s="142"/>
      <c r="I610" s="142"/>
      <c r="J610" s="143">
        <f t="shared" si="63"/>
        <v>0</v>
      </c>
      <c r="K610" s="143"/>
    </row>
    <row r="611" spans="1:11" s="124" customFormat="1" ht="17.25" customHeight="1">
      <c r="A611" s="124" t="str">
        <f t="shared" ref="A611:A661" si="64">IF(B611&lt;&gt;"",MONTH(B611),"")</f>
        <v/>
      </c>
      <c r="B611" s="138"/>
      <c r="C611" s="139"/>
      <c r="D611" s="138"/>
      <c r="E611" s="140"/>
      <c r="F611" s="140"/>
      <c r="G611" s="141"/>
      <c r="H611" s="142"/>
      <c r="I611" s="142"/>
      <c r="J611" s="143">
        <f t="shared" si="63"/>
        <v>0</v>
      </c>
      <c r="K611" s="143"/>
    </row>
    <row r="612" spans="1:11" s="124" customFormat="1" ht="17.25" customHeight="1">
      <c r="A612" s="124" t="str">
        <f t="shared" si="64"/>
        <v/>
      </c>
      <c r="B612" s="138"/>
      <c r="C612" s="139"/>
      <c r="D612" s="138"/>
      <c r="E612" s="140"/>
      <c r="F612" s="140"/>
      <c r="G612" s="141"/>
      <c r="H612" s="142"/>
      <c r="I612" s="142"/>
      <c r="J612" s="143">
        <f t="shared" si="63"/>
        <v>0</v>
      </c>
      <c r="K612" s="143"/>
    </row>
    <row r="613" spans="1:11" s="124" customFormat="1" ht="17.25" customHeight="1">
      <c r="A613" s="124" t="str">
        <f t="shared" si="64"/>
        <v/>
      </c>
      <c r="B613" s="138"/>
      <c r="C613" s="139"/>
      <c r="D613" s="138"/>
      <c r="E613" s="140"/>
      <c r="F613" s="140"/>
      <c r="G613" s="141"/>
      <c r="H613" s="142"/>
      <c r="I613" s="142"/>
      <c r="J613" s="143">
        <f t="shared" si="63"/>
        <v>0</v>
      </c>
      <c r="K613" s="143"/>
    </row>
    <row r="614" spans="1:11" s="124" customFormat="1" ht="17.25" customHeight="1">
      <c r="A614" s="124" t="str">
        <f t="shared" si="64"/>
        <v/>
      </c>
      <c r="B614" s="138"/>
      <c r="C614" s="139"/>
      <c r="D614" s="138"/>
      <c r="E614" s="140"/>
      <c r="F614" s="140"/>
      <c r="G614" s="141"/>
      <c r="H614" s="142"/>
      <c r="I614" s="142"/>
      <c r="J614" s="143">
        <f t="shared" si="63"/>
        <v>0</v>
      </c>
      <c r="K614" s="143"/>
    </row>
    <row r="615" spans="1:11" s="124" customFormat="1" ht="17.25" customHeight="1">
      <c r="A615" s="124" t="str">
        <f t="shared" si="64"/>
        <v/>
      </c>
      <c r="B615" s="138"/>
      <c r="C615" s="139"/>
      <c r="D615" s="138"/>
      <c r="E615" s="140"/>
      <c r="F615" s="140"/>
      <c r="G615" s="141"/>
      <c r="H615" s="142"/>
      <c r="I615" s="142"/>
      <c r="J615" s="143">
        <f t="shared" si="63"/>
        <v>0</v>
      </c>
      <c r="K615" s="143"/>
    </row>
    <row r="616" spans="1:11" s="124" customFormat="1" ht="17.25" customHeight="1">
      <c r="A616" s="124" t="str">
        <f t="shared" si="64"/>
        <v/>
      </c>
      <c r="B616" s="138"/>
      <c r="C616" s="139"/>
      <c r="D616" s="138"/>
      <c r="E616" s="140"/>
      <c r="F616" s="140"/>
      <c r="G616" s="141"/>
      <c r="H616" s="142"/>
      <c r="I616" s="142"/>
      <c r="J616" s="143">
        <f t="shared" si="63"/>
        <v>0</v>
      </c>
      <c r="K616" s="143"/>
    </row>
    <row r="617" spans="1:11" s="124" customFormat="1" ht="17.25" customHeight="1">
      <c r="A617" s="124" t="str">
        <f t="shared" si="64"/>
        <v/>
      </c>
      <c r="B617" s="138"/>
      <c r="C617" s="139"/>
      <c r="D617" s="138"/>
      <c r="E617" s="140"/>
      <c r="F617" s="140"/>
      <c r="G617" s="141"/>
      <c r="H617" s="142"/>
      <c r="I617" s="142"/>
      <c r="J617" s="143">
        <f t="shared" si="63"/>
        <v>0</v>
      </c>
      <c r="K617" s="143"/>
    </row>
    <row r="618" spans="1:11" s="124" customFormat="1" ht="17.25" customHeight="1">
      <c r="A618" s="124" t="str">
        <f t="shared" si="64"/>
        <v/>
      </c>
      <c r="B618" s="138"/>
      <c r="C618" s="139"/>
      <c r="D618" s="138"/>
      <c r="E618" s="140"/>
      <c r="F618" s="140"/>
      <c r="G618" s="141"/>
      <c r="H618" s="142"/>
      <c r="I618" s="142"/>
      <c r="J618" s="143">
        <f t="shared" ref="J618" si="65">IF(B618&lt;&gt;"",J617+H618-I618,0)</f>
        <v>0</v>
      </c>
      <c r="K618" s="143"/>
    </row>
    <row r="619" spans="1:11" s="124" customFormat="1" ht="17.25" customHeight="1">
      <c r="A619" s="124" t="str">
        <f t="shared" si="64"/>
        <v/>
      </c>
      <c r="B619" s="138"/>
      <c r="C619" s="139"/>
      <c r="D619" s="138"/>
      <c r="E619" s="140"/>
      <c r="F619" s="140"/>
      <c r="G619" s="141"/>
      <c r="H619" s="142"/>
      <c r="I619" s="142"/>
      <c r="J619" s="143">
        <f t="shared" ref="J619" si="66">IF(B619&lt;&gt;"",J618+H619-I619,0)</f>
        <v>0</v>
      </c>
      <c r="K619" s="143"/>
    </row>
    <row r="620" spans="1:11" s="124" customFormat="1" ht="17.25" customHeight="1">
      <c r="A620" s="124" t="str">
        <f t="shared" si="64"/>
        <v/>
      </c>
      <c r="B620" s="138"/>
      <c r="C620" s="139"/>
      <c r="D620" s="138"/>
      <c r="E620" s="140"/>
      <c r="F620" s="140"/>
      <c r="G620" s="141"/>
      <c r="H620" s="142"/>
      <c r="I620" s="142"/>
      <c r="J620" s="143">
        <f t="shared" si="63"/>
        <v>0</v>
      </c>
      <c r="K620" s="143"/>
    </row>
    <row r="621" spans="1:11" s="124" customFormat="1" ht="17.25" customHeight="1">
      <c r="A621" s="124" t="str">
        <f t="shared" si="64"/>
        <v/>
      </c>
      <c r="B621" s="138"/>
      <c r="C621" s="139"/>
      <c r="D621" s="138"/>
      <c r="E621" s="140"/>
      <c r="F621" s="140"/>
      <c r="G621" s="141"/>
      <c r="H621" s="142"/>
      <c r="I621" s="142"/>
      <c r="J621" s="143">
        <f t="shared" si="63"/>
        <v>0</v>
      </c>
      <c r="K621" s="143"/>
    </row>
    <row r="622" spans="1:11" s="124" customFormat="1" ht="17.25" customHeight="1">
      <c r="A622" s="124" t="str">
        <f t="shared" ref="A622" si="67">IF(B622&lt;&gt;"",MONTH(B622),"")</f>
        <v/>
      </c>
      <c r="B622" s="138"/>
      <c r="C622" s="139"/>
      <c r="D622" s="138"/>
      <c r="E622" s="140"/>
      <c r="F622" s="140"/>
      <c r="G622" s="141"/>
      <c r="H622" s="142"/>
      <c r="I622" s="142"/>
      <c r="J622" s="143">
        <f t="shared" ref="J622" si="68">IF(B622&lt;&gt;"",J621+H622-I622,0)</f>
        <v>0</v>
      </c>
      <c r="K622" s="143"/>
    </row>
    <row r="623" spans="1:11" s="124" customFormat="1" ht="17.25" customHeight="1">
      <c r="A623" s="124" t="str">
        <f t="shared" ref="A623:A629" si="69">IF(B623&lt;&gt;"",MONTH(B623),"")</f>
        <v/>
      </c>
      <c r="B623" s="138"/>
      <c r="C623" s="139"/>
      <c r="D623" s="138"/>
      <c r="E623" s="140"/>
      <c r="F623" s="140"/>
      <c r="G623" s="141"/>
      <c r="H623" s="142"/>
      <c r="I623" s="142"/>
      <c r="J623" s="143">
        <f t="shared" ref="J623:J624" si="70">IF(B623&lt;&gt;"",J622+H623-I623,0)</f>
        <v>0</v>
      </c>
      <c r="K623" s="143"/>
    </row>
    <row r="624" spans="1:11" s="124" customFormat="1" ht="17.25" customHeight="1">
      <c r="A624" s="124" t="str">
        <f t="shared" si="69"/>
        <v/>
      </c>
      <c r="B624" s="138"/>
      <c r="C624" s="139"/>
      <c r="D624" s="138"/>
      <c r="E624" s="140"/>
      <c r="F624" s="140"/>
      <c r="G624" s="141"/>
      <c r="H624" s="142"/>
      <c r="I624" s="142"/>
      <c r="J624" s="143">
        <f t="shared" si="70"/>
        <v>0</v>
      </c>
      <c r="K624" s="143"/>
    </row>
    <row r="625" spans="1:11" s="124" customFormat="1" ht="17.25" customHeight="1">
      <c r="A625" s="124" t="str">
        <f t="shared" si="69"/>
        <v/>
      </c>
      <c r="B625" s="138"/>
      <c r="C625" s="139"/>
      <c r="D625" s="138"/>
      <c r="E625" s="140"/>
      <c r="F625" s="140"/>
      <c r="G625" s="141"/>
      <c r="H625" s="142"/>
      <c r="I625" s="142"/>
      <c r="J625" s="143">
        <f t="shared" si="63"/>
        <v>0</v>
      </c>
      <c r="K625" s="143"/>
    </row>
    <row r="626" spans="1:11" s="124" customFormat="1" ht="17.25" customHeight="1">
      <c r="A626" s="124" t="str">
        <f t="shared" si="69"/>
        <v/>
      </c>
      <c r="B626" s="138"/>
      <c r="C626" s="139"/>
      <c r="D626" s="138"/>
      <c r="E626" s="140"/>
      <c r="F626" s="140"/>
      <c r="G626" s="141"/>
      <c r="H626" s="142"/>
      <c r="I626" s="142"/>
      <c r="J626" s="143">
        <f t="shared" si="63"/>
        <v>0</v>
      </c>
      <c r="K626" s="143"/>
    </row>
    <row r="627" spans="1:11" s="124" customFormat="1" ht="17.25" customHeight="1">
      <c r="A627" s="124" t="str">
        <f t="shared" si="69"/>
        <v/>
      </c>
      <c r="B627" s="138"/>
      <c r="C627" s="139"/>
      <c r="D627" s="138"/>
      <c r="E627" s="140"/>
      <c r="F627" s="140"/>
      <c r="G627" s="141"/>
      <c r="H627" s="142"/>
      <c r="I627" s="142"/>
      <c r="J627" s="143">
        <f t="shared" si="63"/>
        <v>0</v>
      </c>
      <c r="K627" s="143"/>
    </row>
    <row r="628" spans="1:11" s="124" customFormat="1" ht="17.25" customHeight="1">
      <c r="A628" s="124" t="str">
        <f t="shared" si="69"/>
        <v/>
      </c>
      <c r="B628" s="138"/>
      <c r="C628" s="139"/>
      <c r="D628" s="138"/>
      <c r="E628" s="140"/>
      <c r="F628" s="140"/>
      <c r="G628" s="141"/>
      <c r="H628" s="142"/>
      <c r="I628" s="142"/>
      <c r="J628" s="143">
        <f t="shared" si="63"/>
        <v>0</v>
      </c>
      <c r="K628" s="143"/>
    </row>
    <row r="629" spans="1:11" s="124" customFormat="1" ht="17.25" customHeight="1">
      <c r="A629" s="124" t="str">
        <f t="shared" si="69"/>
        <v/>
      </c>
      <c r="B629" s="138"/>
      <c r="C629" s="139"/>
      <c r="D629" s="138"/>
      <c r="E629" s="140"/>
      <c r="F629" s="140"/>
      <c r="G629" s="141"/>
      <c r="H629" s="142"/>
      <c r="I629" s="142"/>
      <c r="J629" s="143">
        <f t="shared" si="63"/>
        <v>0</v>
      </c>
      <c r="K629" s="143"/>
    </row>
    <row r="630" spans="1:11" s="124" customFormat="1" ht="17.25" customHeight="1">
      <c r="A630" s="124" t="str">
        <f>IF(B630&lt;&gt;"",MONTH(B630),"")</f>
        <v/>
      </c>
      <c r="B630" s="138"/>
      <c r="C630" s="139"/>
      <c r="D630" s="138"/>
      <c r="E630" s="140"/>
      <c r="F630" s="140"/>
      <c r="G630" s="141"/>
      <c r="H630" s="142"/>
      <c r="I630" s="142"/>
      <c r="J630" s="143">
        <f t="shared" si="63"/>
        <v>0</v>
      </c>
      <c r="K630" s="143"/>
    </row>
    <row r="631" spans="1:11" s="124" customFormat="1" ht="17.25" customHeight="1">
      <c r="A631" s="124" t="str">
        <f t="shared" ref="A631:A636" si="71">IF(B631&lt;&gt;"",MONTH(B631),"")</f>
        <v/>
      </c>
      <c r="B631" s="138"/>
      <c r="C631" s="139"/>
      <c r="D631" s="138"/>
      <c r="E631" s="140"/>
      <c r="F631" s="140"/>
      <c r="G631" s="141"/>
      <c r="H631" s="142"/>
      <c r="I631" s="142"/>
      <c r="J631" s="143">
        <f t="shared" si="63"/>
        <v>0</v>
      </c>
      <c r="K631" s="143"/>
    </row>
    <row r="632" spans="1:11" s="124" customFormat="1" ht="17.25" customHeight="1">
      <c r="A632" s="124" t="str">
        <f t="shared" si="71"/>
        <v/>
      </c>
      <c r="B632" s="138"/>
      <c r="C632" s="139"/>
      <c r="D632" s="138"/>
      <c r="E632" s="140"/>
      <c r="F632" s="140"/>
      <c r="G632" s="141"/>
      <c r="H632" s="142"/>
      <c r="I632" s="142"/>
      <c r="J632" s="143">
        <f t="shared" si="63"/>
        <v>0</v>
      </c>
      <c r="K632" s="143"/>
    </row>
    <row r="633" spans="1:11" s="124" customFormat="1" ht="17.25" customHeight="1">
      <c r="A633" s="124" t="str">
        <f t="shared" si="71"/>
        <v/>
      </c>
      <c r="B633" s="138"/>
      <c r="C633" s="139"/>
      <c r="D633" s="138"/>
      <c r="E633" s="140"/>
      <c r="F633" s="140"/>
      <c r="G633" s="141"/>
      <c r="H633" s="142"/>
      <c r="I633" s="142"/>
      <c r="J633" s="143">
        <f t="shared" si="63"/>
        <v>0</v>
      </c>
      <c r="K633" s="143"/>
    </row>
    <row r="634" spans="1:11" s="124" customFormat="1" ht="17.25" customHeight="1">
      <c r="A634" s="124" t="str">
        <f t="shared" si="71"/>
        <v/>
      </c>
      <c r="B634" s="138"/>
      <c r="C634" s="139"/>
      <c r="D634" s="138"/>
      <c r="E634" s="140"/>
      <c r="F634" s="140"/>
      <c r="G634" s="141"/>
      <c r="H634" s="142"/>
      <c r="I634" s="142"/>
      <c r="J634" s="143">
        <f t="shared" si="63"/>
        <v>0</v>
      </c>
      <c r="K634" s="143"/>
    </row>
    <row r="635" spans="1:11" s="124" customFormat="1" ht="17.25" customHeight="1">
      <c r="A635" s="124" t="str">
        <f t="shared" si="71"/>
        <v/>
      </c>
      <c r="B635" s="138"/>
      <c r="C635" s="139"/>
      <c r="D635" s="138"/>
      <c r="E635" s="140"/>
      <c r="F635" s="140"/>
      <c r="G635" s="141"/>
      <c r="H635" s="142"/>
      <c r="I635" s="142"/>
      <c r="J635" s="143">
        <f t="shared" si="63"/>
        <v>0</v>
      </c>
      <c r="K635" s="143"/>
    </row>
    <row r="636" spans="1:11" s="124" customFormat="1" ht="17.25" customHeight="1">
      <c r="A636" s="124" t="str">
        <f t="shared" si="71"/>
        <v/>
      </c>
      <c r="B636" s="138"/>
      <c r="C636" s="139"/>
      <c r="D636" s="138"/>
      <c r="E636" s="140"/>
      <c r="F636" s="140"/>
      <c r="G636" s="141"/>
      <c r="H636" s="142"/>
      <c r="I636" s="142"/>
      <c r="J636" s="143">
        <f t="shared" si="63"/>
        <v>0</v>
      </c>
      <c r="K636" s="143"/>
    </row>
    <row r="637" spans="1:11" s="124" customFormat="1" ht="17.25" customHeight="1">
      <c r="A637" s="124" t="str">
        <f t="shared" ref="A637:A639" si="72">IF(B637&lt;&gt;"",MONTH(B637),"")</f>
        <v/>
      </c>
      <c r="B637" s="138"/>
      <c r="C637" s="139"/>
      <c r="D637" s="138"/>
      <c r="E637" s="140"/>
      <c r="F637" s="140"/>
      <c r="G637" s="141"/>
      <c r="H637" s="142"/>
      <c r="I637" s="142"/>
      <c r="J637" s="143">
        <f t="shared" si="63"/>
        <v>0</v>
      </c>
      <c r="K637" s="143"/>
    </row>
    <row r="638" spans="1:11" s="124" customFormat="1" ht="17.25" customHeight="1">
      <c r="A638" s="124" t="str">
        <f t="shared" si="72"/>
        <v/>
      </c>
      <c r="B638" s="138"/>
      <c r="C638" s="139"/>
      <c r="D638" s="138"/>
      <c r="E638" s="140"/>
      <c r="F638" s="140"/>
      <c r="G638" s="141"/>
      <c r="H638" s="142"/>
      <c r="I638" s="142"/>
      <c r="J638" s="143">
        <f t="shared" si="63"/>
        <v>0</v>
      </c>
      <c r="K638" s="143"/>
    </row>
    <row r="639" spans="1:11" s="124" customFormat="1" ht="17.25" customHeight="1">
      <c r="A639" s="124" t="str">
        <f t="shared" si="72"/>
        <v/>
      </c>
      <c r="B639" s="138"/>
      <c r="C639" s="139"/>
      <c r="D639" s="138"/>
      <c r="E639" s="140"/>
      <c r="F639" s="140"/>
      <c r="G639" s="141"/>
      <c r="H639" s="142"/>
      <c r="I639" s="142"/>
      <c r="J639" s="143">
        <f t="shared" si="63"/>
        <v>0</v>
      </c>
      <c r="K639" s="143"/>
    </row>
    <row r="640" spans="1:11" s="124" customFormat="1" ht="17.25" customHeight="1">
      <c r="A640" s="124" t="str">
        <f t="shared" ref="A640:A642" si="73">IF(B640&lt;&gt;"",MONTH(B640),"")</f>
        <v/>
      </c>
      <c r="B640" s="138"/>
      <c r="C640" s="139"/>
      <c r="D640" s="138"/>
      <c r="E640" s="140"/>
      <c r="F640" s="140"/>
      <c r="G640" s="141"/>
      <c r="H640" s="142"/>
      <c r="I640" s="142"/>
      <c r="J640" s="143">
        <f t="shared" si="63"/>
        <v>0</v>
      </c>
      <c r="K640" s="143"/>
    </row>
    <row r="641" spans="1:11" s="124" customFormat="1" ht="17.25" customHeight="1">
      <c r="A641" s="124" t="str">
        <f t="shared" si="73"/>
        <v/>
      </c>
      <c r="B641" s="138"/>
      <c r="C641" s="139"/>
      <c r="D641" s="138"/>
      <c r="E641" s="140"/>
      <c r="F641" s="140"/>
      <c r="G641" s="141"/>
      <c r="H641" s="142"/>
      <c r="I641" s="142"/>
      <c r="J641" s="143">
        <f t="shared" si="63"/>
        <v>0</v>
      </c>
      <c r="K641" s="143"/>
    </row>
    <row r="642" spans="1:11" s="124" customFormat="1" ht="17.25" customHeight="1">
      <c r="A642" s="124" t="str">
        <f t="shared" si="73"/>
        <v/>
      </c>
      <c r="B642" s="138"/>
      <c r="C642" s="139"/>
      <c r="D642" s="138"/>
      <c r="E642" s="140"/>
      <c r="F642" s="140"/>
      <c r="G642" s="141"/>
      <c r="H642" s="142"/>
      <c r="I642" s="142"/>
      <c r="J642" s="143">
        <f t="shared" si="63"/>
        <v>0</v>
      </c>
      <c r="K642" s="143"/>
    </row>
    <row r="643" spans="1:11" s="124" customFormat="1" ht="17.25" customHeight="1">
      <c r="A643" s="124" t="str">
        <f t="shared" ref="A643:A645" si="74">IF(B643&lt;&gt;"",MONTH(B643),"")</f>
        <v/>
      </c>
      <c r="B643" s="138"/>
      <c r="C643" s="139"/>
      <c r="D643" s="138"/>
      <c r="E643" s="140"/>
      <c r="F643" s="140"/>
      <c r="G643" s="141"/>
      <c r="H643" s="142"/>
      <c r="I643" s="142"/>
      <c r="J643" s="143">
        <f t="shared" ref="J643:J645" si="75">IF(B643&lt;&gt;"",J642+H643-I643,0)</f>
        <v>0</v>
      </c>
      <c r="K643" s="143"/>
    </row>
    <row r="644" spans="1:11" s="124" customFormat="1" ht="17.25" customHeight="1">
      <c r="A644" s="124" t="str">
        <f t="shared" si="74"/>
        <v/>
      </c>
      <c r="B644" s="138"/>
      <c r="C644" s="139"/>
      <c r="D644" s="138"/>
      <c r="E644" s="140"/>
      <c r="F644" s="140"/>
      <c r="G644" s="141"/>
      <c r="H644" s="142"/>
      <c r="I644" s="142"/>
      <c r="J644" s="143">
        <f t="shared" si="75"/>
        <v>0</v>
      </c>
      <c r="K644" s="143"/>
    </row>
    <row r="645" spans="1:11" s="124" customFormat="1" ht="17.25" customHeight="1">
      <c r="A645" s="124" t="str">
        <f t="shared" si="74"/>
        <v/>
      </c>
      <c r="B645" s="138"/>
      <c r="C645" s="139"/>
      <c r="D645" s="138"/>
      <c r="E645" s="140"/>
      <c r="F645" s="140"/>
      <c r="G645" s="141"/>
      <c r="H645" s="142"/>
      <c r="I645" s="142"/>
      <c r="J645" s="143">
        <f t="shared" si="75"/>
        <v>0</v>
      </c>
      <c r="K645" s="143"/>
    </row>
    <row r="646" spans="1:11" s="124" customFormat="1" ht="17.25" customHeight="1">
      <c r="A646" s="124" t="str">
        <f t="shared" ref="A646:A649" si="76">IF(B646&lt;&gt;"",MONTH(B646),"")</f>
        <v/>
      </c>
      <c r="B646" s="138"/>
      <c r="C646" s="139"/>
      <c r="D646" s="138"/>
      <c r="E646" s="140"/>
      <c r="F646" s="140"/>
      <c r="G646" s="141"/>
      <c r="H646" s="142"/>
      <c r="I646" s="142"/>
      <c r="J646" s="143">
        <f t="shared" ref="J646:J661" si="77">IF(B646&lt;&gt;"",J645+H646-I646,0)</f>
        <v>0</v>
      </c>
      <c r="K646" s="143"/>
    </row>
    <row r="647" spans="1:11" s="124" customFormat="1" ht="17.25" customHeight="1">
      <c r="A647" s="124" t="str">
        <f t="shared" si="76"/>
        <v/>
      </c>
      <c r="B647" s="138"/>
      <c r="C647" s="139"/>
      <c r="D647" s="138"/>
      <c r="E647" s="140"/>
      <c r="F647" s="140"/>
      <c r="G647" s="141"/>
      <c r="H647" s="142"/>
      <c r="I647" s="142"/>
      <c r="J647" s="143">
        <f t="shared" si="77"/>
        <v>0</v>
      </c>
      <c r="K647" s="143"/>
    </row>
    <row r="648" spans="1:11" s="124" customFormat="1" ht="17.25" customHeight="1">
      <c r="A648" s="124" t="str">
        <f t="shared" si="76"/>
        <v/>
      </c>
      <c r="B648" s="138"/>
      <c r="C648" s="139"/>
      <c r="D648" s="138"/>
      <c r="E648" s="140"/>
      <c r="F648" s="140"/>
      <c r="G648" s="141"/>
      <c r="H648" s="142"/>
      <c r="I648" s="142"/>
      <c r="J648" s="143">
        <f t="shared" si="77"/>
        <v>0</v>
      </c>
      <c r="K648" s="143"/>
    </row>
    <row r="649" spans="1:11" s="124" customFormat="1" ht="17.25" customHeight="1">
      <c r="A649" s="124" t="str">
        <f t="shared" si="76"/>
        <v/>
      </c>
      <c r="B649" s="138"/>
      <c r="C649" s="139"/>
      <c r="D649" s="138"/>
      <c r="E649" s="140"/>
      <c r="F649" s="140"/>
      <c r="G649" s="141"/>
      <c r="H649" s="142"/>
      <c r="I649" s="142"/>
      <c r="J649" s="143">
        <f t="shared" si="77"/>
        <v>0</v>
      </c>
      <c r="K649" s="143"/>
    </row>
    <row r="650" spans="1:11" s="124" customFormat="1" ht="17.25" customHeight="1">
      <c r="A650" s="124" t="str">
        <f t="shared" ref="A650:A655" si="78">IF(B650&lt;&gt;"",MONTH(B650),"")</f>
        <v/>
      </c>
      <c r="B650" s="138"/>
      <c r="C650" s="139"/>
      <c r="D650" s="138"/>
      <c r="E650" s="140"/>
      <c r="F650" s="140"/>
      <c r="G650" s="141"/>
      <c r="H650" s="142"/>
      <c r="I650" s="142"/>
      <c r="J650" s="143">
        <f t="shared" si="77"/>
        <v>0</v>
      </c>
      <c r="K650" s="143"/>
    </row>
    <row r="651" spans="1:11" s="124" customFormat="1" ht="17.25" customHeight="1">
      <c r="A651" s="124" t="str">
        <f t="shared" si="78"/>
        <v/>
      </c>
      <c r="B651" s="138"/>
      <c r="C651" s="139"/>
      <c r="D651" s="138"/>
      <c r="E651" s="140"/>
      <c r="F651" s="140"/>
      <c r="G651" s="141"/>
      <c r="H651" s="142"/>
      <c r="I651" s="142"/>
      <c r="J651" s="143">
        <f t="shared" si="77"/>
        <v>0</v>
      </c>
      <c r="K651" s="143"/>
    </row>
    <row r="652" spans="1:11" s="124" customFormat="1" ht="17.25" customHeight="1">
      <c r="A652" s="124" t="str">
        <f t="shared" si="78"/>
        <v/>
      </c>
      <c r="B652" s="138"/>
      <c r="C652" s="139"/>
      <c r="D652" s="138"/>
      <c r="E652" s="140"/>
      <c r="F652" s="140"/>
      <c r="G652" s="141"/>
      <c r="H652" s="142"/>
      <c r="I652" s="142"/>
      <c r="J652" s="143">
        <f t="shared" si="77"/>
        <v>0</v>
      </c>
      <c r="K652" s="143"/>
    </row>
    <row r="653" spans="1:11" s="124" customFormat="1" ht="17.25" customHeight="1">
      <c r="A653" s="124" t="str">
        <f t="shared" si="78"/>
        <v/>
      </c>
      <c r="B653" s="138"/>
      <c r="C653" s="139"/>
      <c r="D653" s="138"/>
      <c r="E653" s="140"/>
      <c r="F653" s="140"/>
      <c r="G653" s="141"/>
      <c r="H653" s="142"/>
      <c r="I653" s="142"/>
      <c r="J653" s="143">
        <f t="shared" si="77"/>
        <v>0</v>
      </c>
      <c r="K653" s="143"/>
    </row>
    <row r="654" spans="1:11" s="124" customFormat="1" ht="17.25" customHeight="1">
      <c r="A654" s="124" t="str">
        <f t="shared" si="78"/>
        <v/>
      </c>
      <c r="B654" s="138"/>
      <c r="C654" s="139"/>
      <c r="D654" s="138"/>
      <c r="E654" s="140"/>
      <c r="F654" s="140"/>
      <c r="G654" s="141"/>
      <c r="H654" s="142"/>
      <c r="I654" s="142"/>
      <c r="J654" s="143">
        <f t="shared" si="77"/>
        <v>0</v>
      </c>
      <c r="K654" s="143"/>
    </row>
    <row r="655" spans="1:11" s="124" customFormat="1" ht="17.25" customHeight="1">
      <c r="A655" s="124" t="str">
        <f t="shared" si="78"/>
        <v/>
      </c>
      <c r="B655" s="138"/>
      <c r="C655" s="139"/>
      <c r="D655" s="138"/>
      <c r="E655" s="140"/>
      <c r="F655" s="140"/>
      <c r="G655" s="141"/>
      <c r="H655" s="142"/>
      <c r="I655" s="142"/>
      <c r="J655" s="143">
        <f t="shared" si="77"/>
        <v>0</v>
      </c>
      <c r="K655" s="143"/>
    </row>
    <row r="656" spans="1:11" s="124" customFormat="1" ht="17.25" customHeight="1">
      <c r="A656" s="124" t="str">
        <f t="shared" si="64"/>
        <v/>
      </c>
      <c r="B656" s="138"/>
      <c r="C656" s="139"/>
      <c r="D656" s="138"/>
      <c r="E656" s="140"/>
      <c r="F656" s="140"/>
      <c r="G656" s="141"/>
      <c r="H656" s="142"/>
      <c r="I656" s="142"/>
      <c r="J656" s="143">
        <f t="shared" si="77"/>
        <v>0</v>
      </c>
      <c r="K656" s="143"/>
    </row>
    <row r="657" spans="1:11" s="124" customFormat="1" ht="17.25" customHeight="1">
      <c r="A657" s="124" t="str">
        <f t="shared" si="64"/>
        <v/>
      </c>
      <c r="B657" s="138"/>
      <c r="C657" s="139"/>
      <c r="D657" s="138"/>
      <c r="E657" s="140"/>
      <c r="F657" s="140"/>
      <c r="G657" s="141"/>
      <c r="H657" s="142"/>
      <c r="I657" s="142"/>
      <c r="J657" s="143">
        <f t="shared" si="77"/>
        <v>0</v>
      </c>
      <c r="K657" s="143"/>
    </row>
    <row r="658" spans="1:11" s="124" customFormat="1" ht="17.25" customHeight="1">
      <c r="A658" s="124" t="str">
        <f t="shared" si="64"/>
        <v/>
      </c>
      <c r="B658" s="138"/>
      <c r="C658" s="139"/>
      <c r="D658" s="138"/>
      <c r="E658" s="140"/>
      <c r="F658" s="140"/>
      <c r="G658" s="141"/>
      <c r="H658" s="142"/>
      <c r="I658" s="142"/>
      <c r="J658" s="143">
        <f t="shared" si="77"/>
        <v>0</v>
      </c>
      <c r="K658" s="143"/>
    </row>
    <row r="659" spans="1:11" s="124" customFormat="1" ht="17.25" customHeight="1">
      <c r="A659" s="124" t="str">
        <f t="shared" si="64"/>
        <v/>
      </c>
      <c r="B659" s="138"/>
      <c r="C659" s="139"/>
      <c r="D659" s="138"/>
      <c r="E659" s="140"/>
      <c r="F659" s="140"/>
      <c r="G659" s="141"/>
      <c r="H659" s="142"/>
      <c r="I659" s="142"/>
      <c r="J659" s="143">
        <f t="shared" si="77"/>
        <v>0</v>
      </c>
      <c r="K659" s="143"/>
    </row>
    <row r="660" spans="1:11" s="124" customFormat="1" ht="17.25" customHeight="1">
      <c r="A660" s="124" t="str">
        <f t="shared" ref="A660" si="79">IF(B660&lt;&gt;"",MONTH(B660),"")</f>
        <v/>
      </c>
      <c r="B660" s="138"/>
      <c r="C660" s="139"/>
      <c r="D660" s="138"/>
      <c r="E660" s="140"/>
      <c r="F660" s="140"/>
      <c r="G660" s="141"/>
      <c r="H660" s="142"/>
      <c r="I660" s="142"/>
      <c r="J660" s="143">
        <f t="shared" si="77"/>
        <v>0</v>
      </c>
      <c r="K660" s="143"/>
    </row>
    <row r="661" spans="1:11" s="124" customFormat="1" ht="17.25" customHeight="1">
      <c r="A661" s="124" t="str">
        <f t="shared" si="64"/>
        <v/>
      </c>
      <c r="B661" s="138"/>
      <c r="C661" s="139"/>
      <c r="D661" s="138"/>
      <c r="E661" s="140"/>
      <c r="F661" s="140"/>
      <c r="G661" s="141"/>
      <c r="H661" s="142"/>
      <c r="I661" s="142"/>
      <c r="J661" s="143">
        <f t="shared" si="77"/>
        <v>0</v>
      </c>
      <c r="K661" s="143"/>
    </row>
    <row r="662" spans="1:11" s="124" customFormat="1" ht="17.25" customHeight="1">
      <c r="A662" s="124" t="str">
        <f t="shared" ref="A662:A664" si="80">IF(B662&lt;&gt;"",MONTH(B662),"")</f>
        <v/>
      </c>
      <c r="B662" s="138"/>
      <c r="C662" s="139"/>
      <c r="D662" s="138"/>
      <c r="E662" s="140"/>
      <c r="F662" s="140"/>
      <c r="G662" s="141"/>
      <c r="H662" s="142"/>
      <c r="I662" s="142"/>
      <c r="J662" s="143">
        <f t="shared" ref="J662:J664" si="81">IF(B662&lt;&gt;"",J661+H662-I662,0)</f>
        <v>0</v>
      </c>
      <c r="K662" s="143"/>
    </row>
    <row r="663" spans="1:11" s="124" customFormat="1" ht="17.25" customHeight="1">
      <c r="A663" s="124" t="str">
        <f t="shared" si="80"/>
        <v/>
      </c>
      <c r="B663" s="138"/>
      <c r="C663" s="139"/>
      <c r="D663" s="138"/>
      <c r="E663" s="140"/>
      <c r="F663" s="140"/>
      <c r="G663" s="141"/>
      <c r="H663" s="142"/>
      <c r="I663" s="142"/>
      <c r="J663" s="143">
        <f t="shared" si="81"/>
        <v>0</v>
      </c>
      <c r="K663" s="143"/>
    </row>
    <row r="664" spans="1:11" s="124" customFormat="1" ht="17.25" customHeight="1">
      <c r="A664" s="124" t="str">
        <f t="shared" si="80"/>
        <v/>
      </c>
      <c r="B664" s="138"/>
      <c r="C664" s="139"/>
      <c r="D664" s="138"/>
      <c r="E664" s="140"/>
      <c r="F664" s="140"/>
      <c r="G664" s="141"/>
      <c r="H664" s="142"/>
      <c r="I664" s="142"/>
      <c r="J664" s="143">
        <f t="shared" si="81"/>
        <v>0</v>
      </c>
      <c r="K664" s="143"/>
    </row>
    <row r="665" spans="1:11" s="124" customFormat="1" ht="17.25" customHeight="1">
      <c r="A665" s="124" t="str">
        <f t="shared" ref="A665:A667" si="82">IF(B665&lt;&gt;"",MONTH(B665),"")</f>
        <v/>
      </c>
      <c r="B665" s="138"/>
      <c r="C665" s="139"/>
      <c r="D665" s="138"/>
      <c r="E665" s="140"/>
      <c r="F665" s="140"/>
      <c r="G665" s="141"/>
      <c r="H665" s="142"/>
      <c r="I665" s="142"/>
      <c r="J665" s="143">
        <f t="shared" ref="J665:J667" si="83">IF(B665&lt;&gt;"",J664+H665-I665,0)</f>
        <v>0</v>
      </c>
      <c r="K665" s="143"/>
    </row>
    <row r="666" spans="1:11" s="124" customFormat="1" ht="17.25" customHeight="1">
      <c r="A666" s="124" t="str">
        <f t="shared" si="82"/>
        <v/>
      </c>
      <c r="B666" s="138"/>
      <c r="C666" s="139"/>
      <c r="D666" s="138"/>
      <c r="E666" s="140"/>
      <c r="F666" s="140"/>
      <c r="G666" s="141"/>
      <c r="H666" s="142"/>
      <c r="I666" s="142"/>
      <c r="J666" s="143">
        <f t="shared" si="83"/>
        <v>0</v>
      </c>
      <c r="K666" s="143"/>
    </row>
    <row r="667" spans="1:11" s="124" customFormat="1" ht="17.25" customHeight="1">
      <c r="A667" s="124" t="str">
        <f t="shared" si="82"/>
        <v/>
      </c>
      <c r="B667" s="138"/>
      <c r="C667" s="139"/>
      <c r="D667" s="138"/>
      <c r="E667" s="140"/>
      <c r="F667" s="140"/>
      <c r="G667" s="141"/>
      <c r="H667" s="142"/>
      <c r="I667" s="142"/>
      <c r="J667" s="143">
        <f t="shared" si="83"/>
        <v>0</v>
      </c>
      <c r="K667" s="143"/>
    </row>
    <row r="668" spans="1:11" s="124" customFormat="1" ht="17.25" customHeight="1">
      <c r="A668" s="124" t="str">
        <f t="shared" ref="A668:A670" si="84">IF(B668&lt;&gt;"",MONTH(B668),"")</f>
        <v/>
      </c>
      <c r="B668" s="138"/>
      <c r="C668" s="139"/>
      <c r="D668" s="138"/>
      <c r="E668" s="140"/>
      <c r="F668" s="140"/>
      <c r="G668" s="141"/>
      <c r="H668" s="142"/>
      <c r="I668" s="142"/>
      <c r="J668" s="143">
        <f t="shared" ref="J668:J675" si="85">IF(B668&lt;&gt;"",J667+H668-I668,0)</f>
        <v>0</v>
      </c>
      <c r="K668" s="143"/>
    </row>
    <row r="669" spans="1:11" s="124" customFormat="1" ht="17.25" customHeight="1">
      <c r="A669" s="124" t="str">
        <f t="shared" si="84"/>
        <v/>
      </c>
      <c r="B669" s="138"/>
      <c r="C669" s="139"/>
      <c r="D669" s="138"/>
      <c r="E669" s="140"/>
      <c r="F669" s="140"/>
      <c r="G669" s="141"/>
      <c r="H669" s="142"/>
      <c r="I669" s="142"/>
      <c r="J669" s="143">
        <f t="shared" si="85"/>
        <v>0</v>
      </c>
      <c r="K669" s="143"/>
    </row>
    <row r="670" spans="1:11" s="124" customFormat="1" ht="17.25" customHeight="1">
      <c r="A670" s="124" t="str">
        <f t="shared" si="84"/>
        <v/>
      </c>
      <c r="B670" s="138"/>
      <c r="C670" s="139"/>
      <c r="D670" s="138"/>
      <c r="E670" s="140"/>
      <c r="F670" s="140"/>
      <c r="G670" s="141"/>
      <c r="H670" s="142"/>
      <c r="I670" s="142"/>
      <c r="J670" s="143">
        <f t="shared" si="85"/>
        <v>0</v>
      </c>
      <c r="K670" s="143"/>
    </row>
    <row r="671" spans="1:11" s="124" customFormat="1" ht="17.25" customHeight="1">
      <c r="A671" s="124" t="str">
        <f t="shared" ref="A671:A678" si="86">IF(B671&lt;&gt;"",MONTH(B671),"")</f>
        <v/>
      </c>
      <c r="B671" s="138"/>
      <c r="C671" s="139"/>
      <c r="D671" s="138"/>
      <c r="E671" s="140"/>
      <c r="F671" s="140"/>
      <c r="G671" s="141"/>
      <c r="H671" s="142"/>
      <c r="I671" s="142"/>
      <c r="J671" s="143">
        <f t="shared" si="85"/>
        <v>0</v>
      </c>
      <c r="K671" s="143"/>
    </row>
    <row r="672" spans="1:11" s="124" customFormat="1" ht="17.25" customHeight="1">
      <c r="A672" s="124" t="str">
        <f t="shared" ref="A672:A673" si="87">IF(B672&lt;&gt;"",MONTH(B672),"")</f>
        <v/>
      </c>
      <c r="B672" s="138"/>
      <c r="C672" s="139"/>
      <c r="D672" s="138"/>
      <c r="E672" s="140"/>
      <c r="F672" s="140"/>
      <c r="G672" s="141"/>
      <c r="H672" s="142"/>
      <c r="I672" s="142"/>
      <c r="J672" s="143">
        <f t="shared" si="85"/>
        <v>0</v>
      </c>
      <c r="K672" s="143"/>
    </row>
    <row r="673" spans="1:11" s="124" customFormat="1" ht="17.25" customHeight="1">
      <c r="A673" s="124" t="str">
        <f t="shared" si="87"/>
        <v/>
      </c>
      <c r="B673" s="138"/>
      <c r="C673" s="139"/>
      <c r="D673" s="138"/>
      <c r="E673" s="140"/>
      <c r="F673" s="140"/>
      <c r="G673" s="141"/>
      <c r="H673" s="142"/>
      <c r="I673" s="142"/>
      <c r="J673" s="143">
        <f t="shared" si="85"/>
        <v>0</v>
      </c>
      <c r="K673" s="143"/>
    </row>
    <row r="674" spans="1:11" s="124" customFormat="1" ht="17.25" customHeight="1">
      <c r="A674" s="124" t="str">
        <f t="shared" si="86"/>
        <v/>
      </c>
      <c r="B674" s="138"/>
      <c r="C674" s="139"/>
      <c r="D674" s="138"/>
      <c r="E674" s="140"/>
      <c r="F674" s="140"/>
      <c r="G674" s="141"/>
      <c r="H674" s="142"/>
      <c r="I674" s="142"/>
      <c r="J674" s="143">
        <f t="shared" si="85"/>
        <v>0</v>
      </c>
      <c r="K674" s="143"/>
    </row>
    <row r="675" spans="1:11" s="124" customFormat="1" ht="17.25" customHeight="1">
      <c r="A675" s="124" t="str">
        <f t="shared" si="86"/>
        <v/>
      </c>
      <c r="B675" s="138"/>
      <c r="C675" s="139"/>
      <c r="D675" s="138"/>
      <c r="E675" s="140"/>
      <c r="F675" s="140"/>
      <c r="G675" s="141"/>
      <c r="H675" s="142"/>
      <c r="I675" s="142"/>
      <c r="J675" s="143">
        <f t="shared" si="85"/>
        <v>0</v>
      </c>
      <c r="K675" s="143"/>
    </row>
    <row r="676" spans="1:11" s="124" customFormat="1" ht="17.25" customHeight="1">
      <c r="A676" s="124" t="str">
        <f t="shared" si="86"/>
        <v/>
      </c>
      <c r="B676" s="138"/>
      <c r="C676" s="139"/>
      <c r="D676" s="138"/>
      <c r="E676" s="140"/>
      <c r="F676" s="140"/>
      <c r="G676" s="141"/>
      <c r="H676" s="142"/>
      <c r="I676" s="142"/>
      <c r="J676" s="143">
        <f t="shared" ref="J676:J678" si="88">IF(B676&lt;&gt;"",J675+H676-I676,0)</f>
        <v>0</v>
      </c>
      <c r="K676" s="143"/>
    </row>
    <row r="677" spans="1:11" s="124" customFormat="1" ht="17.25" customHeight="1">
      <c r="A677" s="124" t="str">
        <f t="shared" si="86"/>
        <v/>
      </c>
      <c r="B677" s="138"/>
      <c r="C677" s="139"/>
      <c r="D677" s="138"/>
      <c r="E677" s="140"/>
      <c r="F677" s="140"/>
      <c r="G677" s="141"/>
      <c r="H677" s="142"/>
      <c r="I677" s="142"/>
      <c r="J677" s="143">
        <f t="shared" si="88"/>
        <v>0</v>
      </c>
      <c r="K677" s="143"/>
    </row>
    <row r="678" spans="1:11" s="124" customFormat="1" ht="17.25" customHeight="1">
      <c r="A678" s="124" t="str">
        <f t="shared" si="86"/>
        <v/>
      </c>
      <c r="B678" s="138"/>
      <c r="C678" s="139"/>
      <c r="D678" s="138"/>
      <c r="E678" s="140"/>
      <c r="F678" s="140"/>
      <c r="G678" s="141"/>
      <c r="H678" s="142"/>
      <c r="I678" s="142"/>
      <c r="J678" s="143">
        <f t="shared" si="88"/>
        <v>0</v>
      </c>
      <c r="K678" s="143"/>
    </row>
    <row r="679" spans="1:11" s="124" customFormat="1" ht="17.25" customHeight="1">
      <c r="A679" s="124" t="str">
        <f t="shared" ref="A679:A681" si="89">IF(B679&lt;&gt;"",MONTH(B679),"")</f>
        <v/>
      </c>
      <c r="B679" s="138"/>
      <c r="C679" s="139"/>
      <c r="D679" s="138"/>
      <c r="E679" s="140"/>
      <c r="F679" s="140"/>
      <c r="G679" s="141"/>
      <c r="H679" s="142"/>
      <c r="I679" s="142"/>
      <c r="J679" s="143">
        <f t="shared" ref="J679:J681" si="90">IF(B679&lt;&gt;"",J678+H679-I679,0)</f>
        <v>0</v>
      </c>
      <c r="K679" s="143"/>
    </row>
    <row r="680" spans="1:11" s="124" customFormat="1" ht="17.25" customHeight="1">
      <c r="A680" s="124" t="str">
        <f t="shared" si="89"/>
        <v/>
      </c>
      <c r="B680" s="138"/>
      <c r="C680" s="139"/>
      <c r="D680" s="138"/>
      <c r="E680" s="140"/>
      <c r="F680" s="140"/>
      <c r="G680" s="141"/>
      <c r="H680" s="142"/>
      <c r="I680" s="142"/>
      <c r="J680" s="143">
        <f t="shared" si="90"/>
        <v>0</v>
      </c>
      <c r="K680" s="143"/>
    </row>
    <row r="681" spans="1:11" s="124" customFormat="1" ht="17.25" customHeight="1">
      <c r="A681" s="124" t="str">
        <f t="shared" si="89"/>
        <v/>
      </c>
      <c r="B681" s="138"/>
      <c r="C681" s="139"/>
      <c r="D681" s="138"/>
      <c r="E681" s="140"/>
      <c r="F681" s="140"/>
      <c r="G681" s="141"/>
      <c r="H681" s="142"/>
      <c r="I681" s="142"/>
      <c r="J681" s="143">
        <f t="shared" si="90"/>
        <v>0</v>
      </c>
      <c r="K681" s="143"/>
    </row>
    <row r="682" spans="1:11" s="124" customFormat="1" ht="17.25" customHeight="1">
      <c r="A682" s="124" t="str">
        <f t="shared" ref="A682:A683" si="91">IF(B682&lt;&gt;"",MONTH(B682),"")</f>
        <v/>
      </c>
      <c r="B682" s="138"/>
      <c r="C682" s="139"/>
      <c r="D682" s="138"/>
      <c r="E682" s="140"/>
      <c r="F682" s="140"/>
      <c r="G682" s="141"/>
      <c r="H682" s="142"/>
      <c r="I682" s="142"/>
      <c r="J682" s="143">
        <f t="shared" ref="J682:J683" si="92">IF(B682&lt;&gt;"",J681+H682-I682,0)</f>
        <v>0</v>
      </c>
      <c r="K682" s="143"/>
    </row>
    <row r="683" spans="1:11" s="124" customFormat="1" ht="17.25" customHeight="1">
      <c r="A683" s="124" t="str">
        <f t="shared" si="91"/>
        <v/>
      </c>
      <c r="B683" s="138"/>
      <c r="C683" s="139"/>
      <c r="D683" s="138"/>
      <c r="E683" s="140"/>
      <c r="F683" s="140"/>
      <c r="G683" s="141"/>
      <c r="H683" s="142"/>
      <c r="I683" s="142"/>
      <c r="J683" s="143">
        <f t="shared" si="92"/>
        <v>0</v>
      </c>
      <c r="K683" s="143"/>
    </row>
    <row r="684" spans="1:11" s="124" customFormat="1" ht="17.25" customHeight="1">
      <c r="A684" s="124" t="str">
        <f t="shared" ref="A684:A689" si="93">IF(B684&lt;&gt;"",MONTH(B684),"")</f>
        <v/>
      </c>
      <c r="B684" s="138"/>
      <c r="C684" s="139"/>
      <c r="D684" s="138"/>
      <c r="E684" s="140"/>
      <c r="F684" s="140"/>
      <c r="G684" s="141"/>
      <c r="H684" s="142"/>
      <c r="I684" s="142"/>
      <c r="J684" s="143">
        <f t="shared" ref="J684:J689" si="94">IF(B684&lt;&gt;"",J683+H684-I684,0)</f>
        <v>0</v>
      </c>
      <c r="K684" s="143"/>
    </row>
    <row r="685" spans="1:11" s="124" customFormat="1" ht="17.25" customHeight="1">
      <c r="A685" s="124" t="str">
        <f t="shared" si="93"/>
        <v/>
      </c>
      <c r="B685" s="138"/>
      <c r="C685" s="139"/>
      <c r="D685" s="138"/>
      <c r="E685" s="140"/>
      <c r="F685" s="140"/>
      <c r="G685" s="141"/>
      <c r="H685" s="142"/>
      <c r="I685" s="142"/>
      <c r="J685" s="143">
        <f t="shared" si="94"/>
        <v>0</v>
      </c>
      <c r="K685" s="143"/>
    </row>
    <row r="686" spans="1:11" s="124" customFormat="1" ht="17.25" customHeight="1">
      <c r="A686" s="124" t="str">
        <f t="shared" si="93"/>
        <v/>
      </c>
      <c r="B686" s="138"/>
      <c r="C686" s="139"/>
      <c r="D686" s="138"/>
      <c r="E686" s="140"/>
      <c r="F686" s="140"/>
      <c r="G686" s="141"/>
      <c r="H686" s="142"/>
      <c r="I686" s="142"/>
      <c r="J686" s="143">
        <f t="shared" si="94"/>
        <v>0</v>
      </c>
      <c r="K686" s="143"/>
    </row>
    <row r="687" spans="1:11" s="124" customFormat="1" ht="17.25" customHeight="1">
      <c r="A687" s="124" t="str">
        <f t="shared" si="93"/>
        <v/>
      </c>
      <c r="B687" s="138"/>
      <c r="C687" s="139"/>
      <c r="D687" s="138"/>
      <c r="E687" s="140"/>
      <c r="F687" s="140"/>
      <c r="G687" s="141"/>
      <c r="H687" s="142"/>
      <c r="I687" s="142"/>
      <c r="J687" s="143">
        <f t="shared" si="94"/>
        <v>0</v>
      </c>
      <c r="K687" s="143"/>
    </row>
    <row r="688" spans="1:11" s="124" customFormat="1" ht="17.25" customHeight="1">
      <c r="A688" s="124" t="str">
        <f t="shared" si="93"/>
        <v/>
      </c>
      <c r="B688" s="138"/>
      <c r="C688" s="139"/>
      <c r="D688" s="138"/>
      <c r="E688" s="140"/>
      <c r="F688" s="140"/>
      <c r="G688" s="141"/>
      <c r="H688" s="142"/>
      <c r="I688" s="142"/>
      <c r="J688" s="143">
        <f t="shared" si="94"/>
        <v>0</v>
      </c>
      <c r="K688" s="143"/>
    </row>
    <row r="689" spans="1:12" s="124" customFormat="1" ht="17.25" customHeight="1">
      <c r="A689" s="124" t="str">
        <f t="shared" si="93"/>
        <v/>
      </c>
      <c r="B689" s="138"/>
      <c r="C689" s="139"/>
      <c r="D689" s="138"/>
      <c r="E689" s="140"/>
      <c r="F689" s="140"/>
      <c r="G689" s="141"/>
      <c r="H689" s="142"/>
      <c r="I689" s="142"/>
      <c r="J689" s="143">
        <f t="shared" si="94"/>
        <v>0</v>
      </c>
      <c r="K689" s="143"/>
    </row>
    <row r="690" spans="1:12" s="110" customFormat="1" ht="17.25" customHeight="1">
      <c r="A690" s="124" t="str">
        <f t="shared" si="24"/>
        <v/>
      </c>
      <c r="B690" s="144"/>
      <c r="C690" s="145"/>
      <c r="D690" s="144"/>
      <c r="E690" s="146"/>
      <c r="F690" s="146"/>
      <c r="G690" s="145"/>
      <c r="H690" s="147"/>
      <c r="I690" s="147"/>
      <c r="J690" s="148"/>
      <c r="K690" s="143"/>
    </row>
    <row r="691" spans="1:12" s="124" customFormat="1" ht="17.25" customHeight="1">
      <c r="A691" s="124" t="str">
        <f t="shared" si="24"/>
        <v/>
      </c>
      <c r="B691" s="149"/>
      <c r="C691" s="150"/>
      <c r="D691" s="149"/>
      <c r="E691" s="134" t="s">
        <v>29</v>
      </c>
      <c r="F691" s="134"/>
      <c r="G691" s="151"/>
      <c r="H691" s="152">
        <f>SUM(H12:H690)</f>
        <v>0</v>
      </c>
      <c r="I691" s="152">
        <f>SUM(I12:I690)</f>
        <v>0</v>
      </c>
      <c r="J691" s="152">
        <f>J11+H691-I691</f>
        <v>12092853</v>
      </c>
      <c r="K691" s="151"/>
    </row>
    <row r="692" spans="1:12" s="124" customFormat="1" ht="17.25" customHeight="1">
      <c r="A692" s="124" t="str">
        <f t="shared" si="24"/>
        <v/>
      </c>
      <c r="B692" s="149"/>
      <c r="C692" s="150"/>
      <c r="D692" s="149"/>
      <c r="E692" s="134" t="s">
        <v>75</v>
      </c>
      <c r="F692" s="134"/>
      <c r="G692" s="151"/>
      <c r="H692" s="134"/>
      <c r="I692" s="134"/>
      <c r="J692" s="152">
        <f>J691</f>
        <v>12092853</v>
      </c>
      <c r="K692" s="151"/>
      <c r="L692" s="136"/>
    </row>
    <row r="693" spans="1:12" s="124" customFormat="1" ht="22.5" customHeight="1">
      <c r="B693" s="366" t="s">
        <v>76</v>
      </c>
      <c r="C693" s="367"/>
      <c r="D693" s="368"/>
      <c r="E693" s="369"/>
      <c r="F693" s="369"/>
      <c r="H693" s="136"/>
      <c r="I693" s="136"/>
    </row>
    <row r="694" spans="1:12" s="124" customFormat="1" ht="12.75">
      <c r="B694" s="370" t="s">
        <v>90</v>
      </c>
      <c r="C694" s="388"/>
      <c r="D694" s="368"/>
      <c r="E694" s="369"/>
      <c r="F694" s="369"/>
    </row>
    <row r="695" spans="1:12" s="124" customFormat="1" ht="12.75">
      <c r="B695" s="371"/>
      <c r="C695" s="387"/>
      <c r="D695" s="372"/>
      <c r="E695" s="369"/>
      <c r="F695" s="369"/>
      <c r="I695" s="406" t="s">
        <v>91</v>
      </c>
      <c r="J695" s="406"/>
      <c r="K695" s="406"/>
    </row>
    <row r="696" spans="1:12" s="124" customFormat="1" ht="17.25" customHeight="1">
      <c r="B696" s="407" t="s">
        <v>33</v>
      </c>
      <c r="C696" s="407"/>
      <c r="D696" s="373"/>
      <c r="E696" s="369"/>
      <c r="F696" s="369"/>
      <c r="G696" s="397" t="s">
        <v>13</v>
      </c>
      <c r="H696" s="374"/>
      <c r="I696" s="387"/>
      <c r="J696" s="375" t="s">
        <v>14</v>
      </c>
      <c r="K696" s="375"/>
      <c r="L696" s="376"/>
    </row>
    <row r="697" spans="1:12" s="124" customFormat="1" ht="12.75">
      <c r="B697" s="408" t="s">
        <v>15</v>
      </c>
      <c r="C697" s="408"/>
      <c r="D697" s="377"/>
      <c r="E697" s="369"/>
      <c r="F697" s="369"/>
      <c r="G697" s="398" t="s">
        <v>15</v>
      </c>
      <c r="H697" s="388"/>
      <c r="I697" s="408" t="s">
        <v>16</v>
      </c>
      <c r="J697" s="408"/>
      <c r="K697" s="408"/>
      <c r="L697" s="369"/>
    </row>
  </sheetData>
  <autoFilter ref="A10:N697"/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5:K695"/>
    <mergeCell ref="B696:C696"/>
    <mergeCell ref="B697:C697"/>
    <mergeCell ref="I697:K697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287"/>
  <sheetViews>
    <sheetView topLeftCell="A8" workbookViewId="0">
      <pane ySplit="4" topLeftCell="A259" activePane="bottomLeft" state="frozen"/>
      <selection activeCell="A8" sqref="A8"/>
      <selection pane="bottomLeft" activeCell="F277" sqref="F277"/>
    </sheetView>
  </sheetViews>
  <sheetFormatPr defaultRowHeight="15.75"/>
  <cols>
    <col min="1" max="1" width="4.140625" style="191" customWidth="1"/>
    <col min="2" max="2" width="10.5703125" style="191" customWidth="1"/>
    <col min="3" max="3" width="6.140625" style="192" customWidth="1"/>
    <col min="4" max="4" width="9.85546875" style="191" customWidth="1"/>
    <col min="5" max="5" width="30.7109375" style="191" customWidth="1"/>
    <col min="6" max="6" width="14.28515625" style="191" customWidth="1"/>
    <col min="7" max="7" width="6.42578125" style="191" customWidth="1"/>
    <col min="8" max="8" width="7.7109375" style="193" customWidth="1"/>
    <col min="9" max="9" width="12.140625" style="194" customWidth="1"/>
    <col min="10" max="10" width="13.28515625" style="194" customWidth="1"/>
    <col min="11" max="11" width="13.5703125" style="194" customWidth="1"/>
    <col min="12" max="12" width="7" style="191" customWidth="1"/>
    <col min="13" max="13" width="11.7109375" style="191" customWidth="1"/>
    <col min="14" max="14" width="12" style="191" bestFit="1" customWidth="1"/>
    <col min="15" max="16384" width="9.140625" style="191"/>
  </cols>
  <sheetData>
    <row r="1" spans="1:14" s="157" customFormat="1" ht="16.5" customHeight="1">
      <c r="B1" s="158" t="s">
        <v>58</v>
      </c>
      <c r="C1" s="117"/>
      <c r="H1" s="159"/>
      <c r="I1" s="160"/>
      <c r="J1" s="422" t="s">
        <v>59</v>
      </c>
      <c r="K1" s="422"/>
      <c r="L1" s="422"/>
      <c r="M1" s="120"/>
      <c r="N1" s="120"/>
    </row>
    <row r="2" spans="1:14" s="157" customFormat="1" ht="16.5" customHeight="1">
      <c r="B2" s="423" t="s">
        <v>60</v>
      </c>
      <c r="C2" s="424"/>
      <c r="D2" s="423"/>
      <c r="E2" s="423"/>
      <c r="F2" s="121"/>
      <c r="H2" s="159"/>
      <c r="I2" s="160"/>
      <c r="J2" s="425" t="s">
        <v>61</v>
      </c>
      <c r="K2" s="425"/>
      <c r="L2" s="425"/>
      <c r="M2" s="118"/>
      <c r="N2" s="118"/>
    </row>
    <row r="3" spans="1:14" s="157" customFormat="1" ht="16.5" customHeight="1">
      <c r="B3" s="423"/>
      <c r="C3" s="424"/>
      <c r="D3" s="423"/>
      <c r="E3" s="423"/>
      <c r="F3" s="121"/>
      <c r="H3" s="159"/>
      <c r="I3" s="160"/>
      <c r="J3" s="425" t="s">
        <v>62</v>
      </c>
      <c r="K3" s="425"/>
      <c r="L3" s="425"/>
    </row>
    <row r="4" spans="1:14" s="157" customFormat="1" ht="19.5" customHeight="1">
      <c r="B4" s="426" t="s">
        <v>63</v>
      </c>
      <c r="C4" s="426"/>
      <c r="D4" s="426"/>
      <c r="E4" s="426"/>
      <c r="F4" s="426"/>
      <c r="G4" s="426"/>
      <c r="H4" s="426"/>
      <c r="I4" s="426"/>
      <c r="J4" s="426"/>
      <c r="K4" s="426"/>
      <c r="L4" s="426"/>
    </row>
    <row r="5" spans="1:14" s="157" customFormat="1" ht="15">
      <c r="B5" s="430" t="s">
        <v>64</v>
      </c>
      <c r="C5" s="430"/>
      <c r="D5" s="430"/>
      <c r="E5" s="430"/>
      <c r="F5" s="430"/>
      <c r="G5" s="430"/>
      <c r="H5" s="430"/>
      <c r="I5" s="430"/>
      <c r="J5" s="430"/>
      <c r="K5" s="430"/>
      <c r="L5" s="430"/>
    </row>
    <row r="6" spans="1:14" s="157" customFormat="1" ht="15">
      <c r="B6" s="430" t="s">
        <v>77</v>
      </c>
      <c r="C6" s="430"/>
      <c r="D6" s="430"/>
      <c r="E6" s="430"/>
      <c r="F6" s="430"/>
      <c r="G6" s="430"/>
      <c r="H6" s="430"/>
      <c r="I6" s="430"/>
      <c r="J6" s="430"/>
      <c r="K6" s="430"/>
      <c r="L6" s="430"/>
    </row>
    <row r="7" spans="1:14" s="157" customFormat="1" ht="4.5" customHeight="1">
      <c r="B7" s="119"/>
      <c r="C7" s="119"/>
      <c r="D7" s="119"/>
      <c r="E7" s="119"/>
      <c r="F7" s="119"/>
      <c r="G7" s="119"/>
      <c r="H7" s="161"/>
      <c r="I7" s="162"/>
      <c r="J7" s="162"/>
      <c r="K7" s="162"/>
      <c r="L7" s="119"/>
    </row>
    <row r="8" spans="1:14" s="165" customFormat="1" ht="20.25" customHeight="1">
      <c r="A8" s="414" t="s">
        <v>54</v>
      </c>
      <c r="B8" s="431" t="s">
        <v>66</v>
      </c>
      <c r="C8" s="433" t="s">
        <v>67</v>
      </c>
      <c r="D8" s="434"/>
      <c r="E8" s="435" t="s">
        <v>3</v>
      </c>
      <c r="F8" s="164"/>
      <c r="G8" s="435" t="s">
        <v>22</v>
      </c>
      <c r="H8" s="439" t="s">
        <v>78</v>
      </c>
      <c r="I8" s="437" t="s">
        <v>41</v>
      </c>
      <c r="J8" s="438"/>
      <c r="K8" s="434"/>
      <c r="L8" s="435" t="s">
        <v>4</v>
      </c>
    </row>
    <row r="9" spans="1:14" s="165" customFormat="1" ht="30.75" customHeight="1">
      <c r="A9" s="415"/>
      <c r="B9" s="432"/>
      <c r="C9" s="163" t="s">
        <v>68</v>
      </c>
      <c r="D9" s="164" t="s">
        <v>69</v>
      </c>
      <c r="E9" s="436"/>
      <c r="F9" s="166"/>
      <c r="G9" s="436"/>
      <c r="H9" s="440"/>
      <c r="I9" s="167" t="s">
        <v>70</v>
      </c>
      <c r="J9" s="167" t="s">
        <v>71</v>
      </c>
      <c r="K9" s="167" t="s">
        <v>72</v>
      </c>
      <c r="L9" s="436"/>
    </row>
    <row r="10" spans="1:14" s="170" customFormat="1" ht="12">
      <c r="A10" s="126"/>
      <c r="B10" s="168" t="s">
        <v>7</v>
      </c>
      <c r="C10" s="168" t="s">
        <v>8</v>
      </c>
      <c r="D10" s="168" t="s">
        <v>9</v>
      </c>
      <c r="E10" s="168" t="s">
        <v>10</v>
      </c>
      <c r="F10" s="168"/>
      <c r="G10" s="168" t="s">
        <v>11</v>
      </c>
      <c r="H10" s="169"/>
      <c r="I10" s="168">
        <v>1</v>
      </c>
      <c r="J10" s="168">
        <v>2</v>
      </c>
      <c r="K10" s="168">
        <v>3</v>
      </c>
      <c r="L10" s="168" t="s">
        <v>27</v>
      </c>
    </row>
    <row r="11" spans="1:14" s="165" customFormat="1" ht="17.2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4"/>
      <c r="J11" s="174"/>
      <c r="K11" s="174">
        <v>1749.9699999988079</v>
      </c>
      <c r="L11" s="171"/>
      <c r="M11" s="175">
        <f>K11+'Q4-USD'!K11</f>
        <v>99590.239999998827</v>
      </c>
    </row>
    <row r="12" spans="1:14" s="124" customFormat="1" ht="17.25" customHeight="1">
      <c r="A12" s="124" t="str">
        <f t="shared" ref="A12:A75" si="0">IF(B12&lt;&gt;"",MONTH(B12),"")</f>
        <v/>
      </c>
      <c r="B12" s="138"/>
      <c r="C12" s="139"/>
      <c r="D12" s="138"/>
      <c r="E12" s="140"/>
      <c r="F12" s="143"/>
      <c r="G12" s="139"/>
      <c r="H12" s="176"/>
      <c r="I12" s="177"/>
      <c r="J12" s="178"/>
      <c r="K12" s="179">
        <f>IF(B12&lt;&gt;"",K11+I12-J12,0)</f>
        <v>0</v>
      </c>
      <c r="L12" s="143"/>
    </row>
    <row r="13" spans="1:14" s="124" customFormat="1" ht="17.25" customHeight="1">
      <c r="A13" s="124" t="str">
        <f t="shared" si="0"/>
        <v/>
      </c>
      <c r="B13" s="138"/>
      <c r="C13" s="139"/>
      <c r="D13" s="138"/>
      <c r="E13" s="140"/>
      <c r="F13" s="143"/>
      <c r="G13" s="139"/>
      <c r="H13" s="176"/>
      <c r="I13" s="177"/>
      <c r="J13" s="178"/>
      <c r="K13" s="179">
        <f t="shared" ref="K13:K76" si="1">IF(B13&lt;&gt;"",K12+I13-J13,0)</f>
        <v>0</v>
      </c>
      <c r="L13" s="143"/>
    </row>
    <row r="14" spans="1:14" s="124" customFormat="1" ht="17.25" customHeight="1">
      <c r="A14" s="124" t="str">
        <f t="shared" si="0"/>
        <v/>
      </c>
      <c r="B14" s="138"/>
      <c r="C14" s="139"/>
      <c r="D14" s="138"/>
      <c r="E14" s="140"/>
      <c r="F14" s="143"/>
      <c r="G14" s="141"/>
      <c r="H14" s="176"/>
      <c r="I14" s="177"/>
      <c r="J14" s="178"/>
      <c r="K14" s="179">
        <f t="shared" si="1"/>
        <v>0</v>
      </c>
      <c r="L14" s="143"/>
    </row>
    <row r="15" spans="1:14" s="124" customFormat="1" ht="17.25" customHeight="1">
      <c r="A15" s="124" t="str">
        <f t="shared" si="0"/>
        <v/>
      </c>
      <c r="B15" s="138"/>
      <c r="C15" s="139"/>
      <c r="D15" s="138"/>
      <c r="E15" s="140"/>
      <c r="F15" s="143"/>
      <c r="G15" s="141"/>
      <c r="H15" s="176"/>
      <c r="I15" s="177"/>
      <c r="J15" s="178"/>
      <c r="K15" s="179">
        <f t="shared" si="1"/>
        <v>0</v>
      </c>
      <c r="L15" s="143"/>
    </row>
    <row r="16" spans="1:14" s="124" customFormat="1" ht="17.25" customHeight="1">
      <c r="A16" s="124" t="str">
        <f t="shared" si="0"/>
        <v/>
      </c>
      <c r="B16" s="138"/>
      <c r="C16" s="139"/>
      <c r="D16" s="138"/>
      <c r="E16" s="140"/>
      <c r="F16" s="143"/>
      <c r="G16" s="141"/>
      <c r="H16" s="176"/>
      <c r="I16" s="177"/>
      <c r="J16" s="178"/>
      <c r="K16" s="179">
        <f t="shared" si="1"/>
        <v>0</v>
      </c>
      <c r="L16" s="143"/>
    </row>
    <row r="17" spans="1:12" s="124" customFormat="1" ht="17.25" customHeight="1">
      <c r="A17" s="124" t="str">
        <f t="shared" si="0"/>
        <v/>
      </c>
      <c r="B17" s="138"/>
      <c r="C17" s="139"/>
      <c r="D17" s="138"/>
      <c r="E17" s="140"/>
      <c r="F17" s="143"/>
      <c r="G17" s="141"/>
      <c r="H17" s="176"/>
      <c r="I17" s="177"/>
      <c r="J17" s="178"/>
      <c r="K17" s="179">
        <f t="shared" si="1"/>
        <v>0</v>
      </c>
      <c r="L17" s="143"/>
    </row>
    <row r="18" spans="1:12" s="124" customFormat="1" ht="17.25" customHeight="1">
      <c r="A18" s="124" t="str">
        <f t="shared" si="0"/>
        <v/>
      </c>
      <c r="B18" s="138"/>
      <c r="C18" s="139"/>
      <c r="D18" s="138"/>
      <c r="E18" s="140"/>
      <c r="F18" s="143"/>
      <c r="G18" s="139"/>
      <c r="H18" s="176"/>
      <c r="I18" s="177"/>
      <c r="J18" s="178"/>
      <c r="K18" s="179">
        <f t="shared" si="1"/>
        <v>0</v>
      </c>
      <c r="L18" s="143"/>
    </row>
    <row r="19" spans="1:12" s="124" customFormat="1" ht="17.25" customHeight="1">
      <c r="A19" s="124" t="str">
        <f t="shared" si="0"/>
        <v/>
      </c>
      <c r="B19" s="138"/>
      <c r="C19" s="139"/>
      <c r="D19" s="138"/>
      <c r="E19" s="140"/>
      <c r="F19" s="143"/>
      <c r="G19" s="141"/>
      <c r="H19" s="176"/>
      <c r="I19" s="177"/>
      <c r="J19" s="178"/>
      <c r="K19" s="179">
        <f t="shared" si="1"/>
        <v>0</v>
      </c>
      <c r="L19" s="143"/>
    </row>
    <row r="20" spans="1:12" s="124" customFormat="1" ht="17.25" customHeight="1">
      <c r="A20" s="124" t="str">
        <f t="shared" si="0"/>
        <v/>
      </c>
      <c r="B20" s="138"/>
      <c r="C20" s="139"/>
      <c r="D20" s="138"/>
      <c r="E20" s="140"/>
      <c r="F20" s="143"/>
      <c r="G20" s="141"/>
      <c r="H20" s="176"/>
      <c r="I20" s="177"/>
      <c r="J20" s="178"/>
      <c r="K20" s="179">
        <f t="shared" si="1"/>
        <v>0</v>
      </c>
      <c r="L20" s="143"/>
    </row>
    <row r="21" spans="1:12" s="124" customFormat="1" ht="17.25" customHeight="1">
      <c r="A21" s="124" t="str">
        <f t="shared" si="0"/>
        <v/>
      </c>
      <c r="B21" s="138"/>
      <c r="C21" s="139"/>
      <c r="D21" s="138"/>
      <c r="E21" s="140"/>
      <c r="F21" s="143"/>
      <c r="G21" s="141"/>
      <c r="H21" s="176"/>
      <c r="I21" s="177"/>
      <c r="J21" s="178"/>
      <c r="K21" s="179">
        <f t="shared" si="1"/>
        <v>0</v>
      </c>
      <c r="L21" s="143"/>
    </row>
    <row r="22" spans="1:12" s="124" customFormat="1" ht="17.25" customHeight="1">
      <c r="A22" s="124" t="str">
        <f t="shared" si="0"/>
        <v/>
      </c>
      <c r="B22" s="138"/>
      <c r="C22" s="139"/>
      <c r="D22" s="138"/>
      <c r="E22" s="140"/>
      <c r="F22" s="143"/>
      <c r="G22" s="141"/>
      <c r="H22" s="176"/>
      <c r="I22" s="177"/>
      <c r="J22" s="178"/>
      <c r="K22" s="179">
        <f t="shared" si="1"/>
        <v>0</v>
      </c>
      <c r="L22" s="143"/>
    </row>
    <row r="23" spans="1:12" s="124" customFormat="1" ht="17.25" customHeight="1">
      <c r="A23" s="124" t="str">
        <f t="shared" si="0"/>
        <v/>
      </c>
      <c r="B23" s="138"/>
      <c r="C23" s="139"/>
      <c r="D23" s="138"/>
      <c r="E23" s="140"/>
      <c r="F23" s="143"/>
      <c r="G23" s="141"/>
      <c r="H23" s="176"/>
      <c r="I23" s="177"/>
      <c r="J23" s="178"/>
      <c r="K23" s="179">
        <f t="shared" si="1"/>
        <v>0</v>
      </c>
      <c r="L23" s="143"/>
    </row>
    <row r="24" spans="1:12" s="124" customFormat="1" ht="17.25" customHeight="1">
      <c r="A24" s="124" t="str">
        <f t="shared" si="0"/>
        <v/>
      </c>
      <c r="B24" s="138"/>
      <c r="C24" s="139"/>
      <c r="D24" s="138"/>
      <c r="E24" s="140"/>
      <c r="F24" s="143"/>
      <c r="G24" s="141"/>
      <c r="H24" s="176"/>
      <c r="I24" s="177"/>
      <c r="J24" s="178"/>
      <c r="K24" s="179">
        <f t="shared" si="1"/>
        <v>0</v>
      </c>
      <c r="L24" s="143"/>
    </row>
    <row r="25" spans="1:12" s="124" customFormat="1" ht="17.25" customHeight="1">
      <c r="A25" s="124" t="str">
        <f t="shared" si="0"/>
        <v/>
      </c>
      <c r="B25" s="138"/>
      <c r="C25" s="139"/>
      <c r="D25" s="138"/>
      <c r="E25" s="140"/>
      <c r="F25" s="143"/>
      <c r="G25" s="139"/>
      <c r="H25" s="176"/>
      <c r="I25" s="177"/>
      <c r="J25" s="178"/>
      <c r="K25" s="179">
        <f t="shared" si="1"/>
        <v>0</v>
      </c>
      <c r="L25" s="143"/>
    </row>
    <row r="26" spans="1:12" s="124" customFormat="1" ht="17.2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7"/>
      <c r="J26" s="178"/>
      <c r="K26" s="179">
        <f t="shared" si="1"/>
        <v>0</v>
      </c>
      <c r="L26" s="143"/>
    </row>
    <row r="27" spans="1:12" s="124" customFormat="1" ht="17.2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7"/>
      <c r="J27" s="177"/>
      <c r="K27" s="179">
        <f t="shared" si="1"/>
        <v>0</v>
      </c>
      <c r="L27" s="143"/>
    </row>
    <row r="28" spans="1:12" s="124" customFormat="1" ht="17.2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7"/>
      <c r="J28" s="178"/>
      <c r="K28" s="179">
        <f t="shared" si="1"/>
        <v>0</v>
      </c>
      <c r="L28" s="143"/>
    </row>
    <row r="29" spans="1:12" s="124" customFormat="1" ht="17.2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7"/>
      <c r="J29" s="178"/>
      <c r="K29" s="179">
        <f t="shared" si="1"/>
        <v>0</v>
      </c>
      <c r="L29" s="143"/>
    </row>
    <row r="30" spans="1:12" s="124" customFormat="1" ht="17.25" customHeight="1">
      <c r="A30" s="124" t="str">
        <f t="shared" si="0"/>
        <v/>
      </c>
      <c r="B30" s="138"/>
      <c r="C30" s="139"/>
      <c r="D30" s="138"/>
      <c r="E30" s="140"/>
      <c r="F30" s="143"/>
      <c r="G30" s="139"/>
      <c r="H30" s="176"/>
      <c r="I30" s="177"/>
      <c r="J30" s="178"/>
      <c r="K30" s="179">
        <f t="shared" si="1"/>
        <v>0</v>
      </c>
      <c r="L30" s="143"/>
    </row>
    <row r="31" spans="1:12" s="124" customFormat="1" ht="17.25" customHeight="1">
      <c r="A31" s="124" t="str">
        <f t="shared" si="0"/>
        <v/>
      </c>
      <c r="B31" s="138"/>
      <c r="C31" s="139"/>
      <c r="D31" s="138"/>
      <c r="E31" s="140"/>
      <c r="F31" s="143"/>
      <c r="G31" s="139"/>
      <c r="H31" s="176"/>
      <c r="I31" s="177"/>
      <c r="J31" s="178"/>
      <c r="K31" s="179">
        <f t="shared" si="1"/>
        <v>0</v>
      </c>
      <c r="L31" s="143"/>
    </row>
    <row r="32" spans="1:12" s="124" customFormat="1" ht="17.25" customHeight="1">
      <c r="A32" s="124" t="str">
        <f t="shared" si="0"/>
        <v/>
      </c>
      <c r="B32" s="138"/>
      <c r="C32" s="139"/>
      <c r="D32" s="138"/>
      <c r="E32" s="140"/>
      <c r="F32" s="143"/>
      <c r="G32" s="139"/>
      <c r="H32" s="176"/>
      <c r="I32" s="177"/>
      <c r="J32" s="178"/>
      <c r="K32" s="179">
        <f t="shared" si="1"/>
        <v>0</v>
      </c>
      <c r="L32" s="143"/>
    </row>
    <row r="33" spans="1:14" s="124" customFormat="1" ht="17.2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7"/>
      <c r="J33" s="178"/>
      <c r="K33" s="179">
        <f t="shared" si="1"/>
        <v>0</v>
      </c>
      <c r="L33" s="143"/>
      <c r="N33" s="137">
        <f>ROUND(M33*H33,0)</f>
        <v>0</v>
      </c>
    </row>
    <row r="34" spans="1:14" s="124" customFormat="1" ht="17.25" customHeight="1">
      <c r="A34" s="124" t="str">
        <f t="shared" si="0"/>
        <v/>
      </c>
      <c r="B34" s="138"/>
      <c r="C34" s="139"/>
      <c r="D34" s="138"/>
      <c r="E34" s="140"/>
      <c r="F34" s="143"/>
      <c r="G34" s="139"/>
      <c r="H34" s="176"/>
      <c r="I34" s="177"/>
      <c r="J34" s="178"/>
      <c r="K34" s="179">
        <f t="shared" si="1"/>
        <v>0</v>
      </c>
      <c r="L34" s="143"/>
    </row>
    <row r="35" spans="1:14" s="124" customFormat="1" ht="17.2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7"/>
      <c r="J35" s="177"/>
      <c r="K35" s="179">
        <f t="shared" si="1"/>
        <v>0</v>
      </c>
      <c r="L35" s="143"/>
    </row>
    <row r="36" spans="1:14" s="124" customFormat="1" ht="17.25" customHeight="1">
      <c r="A36" s="124" t="str">
        <f t="shared" si="0"/>
        <v/>
      </c>
      <c r="B36" s="138"/>
      <c r="C36" s="139"/>
      <c r="D36" s="138"/>
      <c r="E36" s="140"/>
      <c r="F36" s="143"/>
      <c r="G36" s="139"/>
      <c r="H36" s="176"/>
      <c r="I36" s="177"/>
      <c r="J36" s="178"/>
      <c r="K36" s="179">
        <f t="shared" si="1"/>
        <v>0</v>
      </c>
      <c r="L36" s="143"/>
    </row>
    <row r="37" spans="1:14" s="124" customFormat="1" ht="17.2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7"/>
      <c r="J37" s="178"/>
      <c r="K37" s="179">
        <f t="shared" si="1"/>
        <v>0</v>
      </c>
      <c r="L37" s="143"/>
    </row>
    <row r="38" spans="1:14" s="124" customFormat="1" ht="17.25" customHeight="1">
      <c r="A38" s="124" t="str">
        <f t="shared" si="0"/>
        <v/>
      </c>
      <c r="B38" s="138"/>
      <c r="C38" s="139"/>
      <c r="D38" s="138"/>
      <c r="E38" s="140"/>
      <c r="F38" s="143"/>
      <c r="G38" s="139"/>
      <c r="H38" s="176"/>
      <c r="I38" s="177"/>
      <c r="J38" s="178"/>
      <c r="K38" s="179">
        <f t="shared" si="1"/>
        <v>0</v>
      </c>
      <c r="L38" s="143"/>
    </row>
    <row r="39" spans="1:14" s="124" customFormat="1" ht="17.25" customHeight="1">
      <c r="A39" s="124" t="str">
        <f t="shared" si="0"/>
        <v/>
      </c>
      <c r="B39" s="138"/>
      <c r="C39" s="139"/>
      <c r="D39" s="138"/>
      <c r="E39" s="140"/>
      <c r="F39" s="143"/>
      <c r="G39" s="139"/>
      <c r="H39" s="176"/>
      <c r="I39" s="177"/>
      <c r="J39" s="178"/>
      <c r="K39" s="179">
        <f t="shared" si="1"/>
        <v>0</v>
      </c>
      <c r="L39" s="143"/>
    </row>
    <row r="40" spans="1:14" s="124" customFormat="1" ht="17.2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7"/>
      <c r="J40" s="178"/>
      <c r="K40" s="179">
        <f t="shared" si="1"/>
        <v>0</v>
      </c>
      <c r="L40" s="143"/>
    </row>
    <row r="41" spans="1:14" s="124" customFormat="1" ht="17.2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7"/>
      <c r="J41" s="178"/>
      <c r="K41" s="179">
        <f t="shared" si="1"/>
        <v>0</v>
      </c>
      <c r="L41" s="143"/>
    </row>
    <row r="42" spans="1:14" s="124" customFormat="1" ht="17.25" customHeight="1">
      <c r="A42" s="124" t="str">
        <f t="shared" si="0"/>
        <v/>
      </c>
      <c r="B42" s="138"/>
      <c r="C42" s="139"/>
      <c r="D42" s="138"/>
      <c r="E42" s="140"/>
      <c r="F42" s="143"/>
      <c r="G42" s="139"/>
      <c r="H42" s="176"/>
      <c r="I42" s="177"/>
      <c r="J42" s="178"/>
      <c r="K42" s="179">
        <f t="shared" si="1"/>
        <v>0</v>
      </c>
      <c r="L42" s="143"/>
    </row>
    <row r="43" spans="1:14" s="124" customFormat="1" ht="17.25" customHeight="1">
      <c r="A43" s="124" t="str">
        <f t="shared" si="0"/>
        <v/>
      </c>
      <c r="B43" s="138"/>
      <c r="C43" s="139"/>
      <c r="D43" s="138"/>
      <c r="E43" s="140"/>
      <c r="F43" s="143"/>
      <c r="G43" s="139"/>
      <c r="H43" s="176"/>
      <c r="I43" s="177"/>
      <c r="J43" s="178"/>
      <c r="K43" s="179">
        <f t="shared" si="1"/>
        <v>0</v>
      </c>
      <c r="L43" s="143"/>
    </row>
    <row r="44" spans="1:14" s="124" customFormat="1" ht="17.25" customHeight="1">
      <c r="A44" s="124" t="str">
        <f t="shared" si="0"/>
        <v/>
      </c>
      <c r="B44" s="138"/>
      <c r="C44" s="139"/>
      <c r="D44" s="138"/>
      <c r="E44" s="140"/>
      <c r="F44" s="143"/>
      <c r="G44" s="139"/>
      <c r="H44" s="176"/>
      <c r="I44" s="177"/>
      <c r="J44" s="178"/>
      <c r="K44" s="179">
        <f t="shared" si="1"/>
        <v>0</v>
      </c>
      <c r="L44" s="143"/>
    </row>
    <row r="45" spans="1:14" s="124" customFormat="1" ht="17.25" customHeight="1">
      <c r="A45" s="124" t="str">
        <f t="shared" si="0"/>
        <v/>
      </c>
      <c r="B45" s="138"/>
      <c r="C45" s="139"/>
      <c r="D45" s="138"/>
      <c r="E45" s="140"/>
      <c r="F45" s="143"/>
      <c r="G45" s="139"/>
      <c r="H45" s="176"/>
      <c r="I45" s="177"/>
      <c r="J45" s="178"/>
      <c r="K45" s="179">
        <f t="shared" si="1"/>
        <v>0</v>
      </c>
      <c r="L45" s="143"/>
    </row>
    <row r="46" spans="1:14" s="124" customFormat="1" ht="17.25" customHeight="1">
      <c r="A46" s="124" t="str">
        <f t="shared" si="0"/>
        <v/>
      </c>
      <c r="B46" s="138"/>
      <c r="C46" s="139"/>
      <c r="D46" s="138"/>
      <c r="E46" s="140"/>
      <c r="F46" s="143"/>
      <c r="G46" s="139"/>
      <c r="H46" s="176"/>
      <c r="I46" s="177"/>
      <c r="J46" s="178"/>
      <c r="K46" s="179">
        <f t="shared" si="1"/>
        <v>0</v>
      </c>
      <c r="L46" s="143"/>
    </row>
    <row r="47" spans="1:14" s="124" customFormat="1" ht="17.25" customHeight="1">
      <c r="A47" s="124" t="str">
        <f t="shared" si="0"/>
        <v/>
      </c>
      <c r="B47" s="138"/>
      <c r="C47" s="139"/>
      <c r="D47" s="138"/>
      <c r="E47" s="140"/>
      <c r="F47" s="143"/>
      <c r="G47" s="139"/>
      <c r="H47" s="176"/>
      <c r="I47" s="177"/>
      <c r="J47" s="178"/>
      <c r="K47" s="179">
        <f t="shared" si="1"/>
        <v>0</v>
      </c>
      <c r="L47" s="143"/>
    </row>
    <row r="48" spans="1:14" s="124" customFormat="1" ht="17.25" customHeight="1">
      <c r="A48" s="124" t="str">
        <f t="shared" si="0"/>
        <v/>
      </c>
      <c r="B48" s="138"/>
      <c r="C48" s="139"/>
      <c r="D48" s="138"/>
      <c r="E48" s="140"/>
      <c r="F48" s="143"/>
      <c r="G48" s="139"/>
      <c r="H48" s="176"/>
      <c r="I48" s="177"/>
      <c r="J48" s="178"/>
      <c r="K48" s="179">
        <f t="shared" si="1"/>
        <v>0</v>
      </c>
      <c r="L48" s="143"/>
    </row>
    <row r="49" spans="1:13" s="124" customFormat="1" ht="17.25" customHeight="1">
      <c r="A49" s="124" t="str">
        <f t="shared" si="0"/>
        <v/>
      </c>
      <c r="B49" s="138"/>
      <c r="C49" s="139"/>
      <c r="D49" s="138"/>
      <c r="E49" s="140"/>
      <c r="F49" s="143"/>
      <c r="G49" s="139"/>
      <c r="H49" s="176"/>
      <c r="I49" s="177"/>
      <c r="J49" s="178"/>
      <c r="K49" s="179">
        <f t="shared" si="1"/>
        <v>0</v>
      </c>
      <c r="L49" s="143"/>
    </row>
    <row r="50" spans="1:13" s="124" customFormat="1" ht="17.25" customHeight="1">
      <c r="A50" s="124" t="str">
        <f t="shared" si="0"/>
        <v/>
      </c>
      <c r="B50" s="138"/>
      <c r="C50" s="139"/>
      <c r="D50" s="138"/>
      <c r="E50" s="140"/>
      <c r="F50" s="143"/>
      <c r="G50" s="139"/>
      <c r="H50" s="176"/>
      <c r="I50" s="177"/>
      <c r="J50" s="178"/>
      <c r="K50" s="179">
        <f t="shared" si="1"/>
        <v>0</v>
      </c>
      <c r="L50" s="143"/>
    </row>
    <row r="51" spans="1:13" s="124" customFormat="1" ht="17.25" customHeight="1">
      <c r="A51" s="124" t="str">
        <f t="shared" si="0"/>
        <v/>
      </c>
      <c r="B51" s="138"/>
      <c r="C51" s="139"/>
      <c r="D51" s="138"/>
      <c r="E51" s="140"/>
      <c r="F51" s="143"/>
      <c r="G51" s="139"/>
      <c r="H51" s="176"/>
      <c r="I51" s="177"/>
      <c r="J51" s="178"/>
      <c r="K51" s="179">
        <f t="shared" si="1"/>
        <v>0</v>
      </c>
      <c r="L51" s="143"/>
    </row>
    <row r="52" spans="1:13" s="124" customFormat="1" ht="17.25" customHeight="1">
      <c r="A52" s="124" t="str">
        <f t="shared" si="0"/>
        <v/>
      </c>
      <c r="B52" s="138"/>
      <c r="C52" s="139"/>
      <c r="D52" s="138"/>
      <c r="E52" s="140"/>
      <c r="F52" s="143"/>
      <c r="G52" s="139"/>
      <c r="H52" s="176"/>
      <c r="I52" s="177"/>
      <c r="J52" s="178"/>
      <c r="K52" s="179">
        <f t="shared" si="1"/>
        <v>0</v>
      </c>
      <c r="L52" s="143"/>
    </row>
    <row r="53" spans="1:13" s="124" customFormat="1" ht="17.25" customHeight="1">
      <c r="A53" s="124" t="str">
        <f t="shared" si="0"/>
        <v/>
      </c>
      <c r="B53" s="138"/>
      <c r="C53" s="139"/>
      <c r="D53" s="138"/>
      <c r="E53" s="140"/>
      <c r="F53" s="143"/>
      <c r="G53" s="139"/>
      <c r="H53" s="176"/>
      <c r="I53" s="177"/>
      <c r="J53" s="178"/>
      <c r="K53" s="179">
        <f t="shared" si="1"/>
        <v>0</v>
      </c>
      <c r="L53" s="143"/>
    </row>
    <row r="54" spans="1:13" s="124" customFormat="1" ht="17.25" customHeight="1">
      <c r="A54" s="124" t="str">
        <f t="shared" si="0"/>
        <v/>
      </c>
      <c r="B54" s="138"/>
      <c r="C54" s="139"/>
      <c r="D54" s="138"/>
      <c r="E54" s="140"/>
      <c r="F54" s="143"/>
      <c r="G54" s="139"/>
      <c r="H54" s="176"/>
      <c r="I54" s="177"/>
      <c r="J54" s="178"/>
      <c r="K54" s="179">
        <f t="shared" si="1"/>
        <v>0</v>
      </c>
      <c r="L54" s="143"/>
    </row>
    <row r="55" spans="1:13" s="124" customFormat="1" ht="17.25" customHeight="1">
      <c r="A55" s="124" t="str">
        <f t="shared" si="0"/>
        <v/>
      </c>
      <c r="B55" s="138"/>
      <c r="C55" s="139"/>
      <c r="D55" s="138"/>
      <c r="E55" s="140"/>
      <c r="F55" s="143"/>
      <c r="G55" s="139"/>
      <c r="H55" s="176"/>
      <c r="I55" s="177"/>
      <c r="J55" s="178"/>
      <c r="K55" s="179">
        <f t="shared" si="1"/>
        <v>0</v>
      </c>
      <c r="L55" s="143"/>
    </row>
    <row r="56" spans="1:13" s="124" customFormat="1" ht="17.25" customHeight="1">
      <c r="A56" s="124" t="str">
        <f t="shared" si="0"/>
        <v/>
      </c>
      <c r="B56" s="138"/>
      <c r="C56" s="139"/>
      <c r="D56" s="138"/>
      <c r="E56" s="140"/>
      <c r="F56" s="143"/>
      <c r="G56" s="139"/>
      <c r="H56" s="176"/>
      <c r="I56" s="177"/>
      <c r="J56" s="178"/>
      <c r="K56" s="179">
        <f t="shared" si="1"/>
        <v>0</v>
      </c>
      <c r="L56" s="143"/>
    </row>
    <row r="57" spans="1:13" s="124" customFormat="1" ht="17.25" customHeight="1">
      <c r="A57" s="124" t="str">
        <f t="shared" si="0"/>
        <v/>
      </c>
      <c r="B57" s="138"/>
      <c r="C57" s="139"/>
      <c r="D57" s="138"/>
      <c r="E57" s="140"/>
      <c r="F57" s="143"/>
      <c r="G57" s="141"/>
      <c r="H57" s="176"/>
      <c r="I57" s="177"/>
      <c r="J57" s="178"/>
      <c r="K57" s="179">
        <f t="shared" si="1"/>
        <v>0</v>
      </c>
      <c r="L57" s="143"/>
    </row>
    <row r="58" spans="1:13" s="124" customFormat="1" ht="17.25" customHeight="1">
      <c r="A58" s="124" t="str">
        <f t="shared" si="0"/>
        <v/>
      </c>
      <c r="B58" s="138"/>
      <c r="C58" s="139"/>
      <c r="D58" s="138"/>
      <c r="E58" s="140"/>
      <c r="F58" s="143"/>
      <c r="G58" s="139"/>
      <c r="H58" s="176"/>
      <c r="I58" s="177"/>
      <c r="J58" s="178"/>
      <c r="K58" s="179">
        <f t="shared" si="1"/>
        <v>0</v>
      </c>
      <c r="L58" s="143"/>
    </row>
    <row r="59" spans="1:13" s="124" customFormat="1" ht="17.25" customHeight="1">
      <c r="A59" s="124" t="str">
        <f t="shared" si="0"/>
        <v/>
      </c>
      <c r="B59" s="138"/>
      <c r="C59" s="139"/>
      <c r="D59" s="138"/>
      <c r="E59" s="140"/>
      <c r="F59" s="143"/>
      <c r="G59" s="141"/>
      <c r="H59" s="176"/>
      <c r="I59" s="177"/>
      <c r="J59" s="178"/>
      <c r="K59" s="179">
        <f t="shared" si="1"/>
        <v>0</v>
      </c>
      <c r="L59" s="143"/>
    </row>
    <row r="60" spans="1:13" s="124" customFormat="1" ht="17.25" customHeight="1">
      <c r="A60" s="124" t="str">
        <f t="shared" si="0"/>
        <v/>
      </c>
      <c r="B60" s="138"/>
      <c r="C60" s="139"/>
      <c r="D60" s="138"/>
      <c r="E60" s="140"/>
      <c r="F60" s="143"/>
      <c r="G60" s="139"/>
      <c r="H60" s="176"/>
      <c r="I60" s="177"/>
      <c r="J60" s="178"/>
      <c r="K60" s="179">
        <f t="shared" si="1"/>
        <v>0</v>
      </c>
      <c r="L60" s="143"/>
      <c r="M60" s="137"/>
    </row>
    <row r="61" spans="1:13" s="124" customFormat="1" ht="17.25" customHeight="1">
      <c r="A61" s="124" t="str">
        <f t="shared" si="0"/>
        <v/>
      </c>
      <c r="B61" s="138"/>
      <c r="C61" s="139"/>
      <c r="D61" s="138"/>
      <c r="E61" s="140"/>
      <c r="F61" s="143"/>
      <c r="G61" s="141"/>
      <c r="H61" s="176"/>
      <c r="I61" s="177"/>
      <c r="J61" s="178"/>
      <c r="K61" s="179">
        <f t="shared" si="1"/>
        <v>0</v>
      </c>
      <c r="L61" s="143"/>
    </row>
    <row r="62" spans="1:13" s="124" customFormat="1" ht="17.25" customHeight="1">
      <c r="A62" s="124" t="str">
        <f t="shared" si="0"/>
        <v/>
      </c>
      <c r="B62" s="138"/>
      <c r="C62" s="139"/>
      <c r="D62" s="138"/>
      <c r="E62" s="140"/>
      <c r="F62" s="143"/>
      <c r="G62" s="141"/>
      <c r="H62" s="176"/>
      <c r="I62" s="177"/>
      <c r="J62" s="178"/>
      <c r="K62" s="179">
        <f t="shared" si="1"/>
        <v>0</v>
      </c>
      <c r="L62" s="143"/>
    </row>
    <row r="63" spans="1:13" s="124" customFormat="1" ht="17.25" customHeight="1">
      <c r="A63" s="124" t="str">
        <f t="shared" si="0"/>
        <v/>
      </c>
      <c r="B63" s="138"/>
      <c r="C63" s="139"/>
      <c r="D63" s="138"/>
      <c r="E63" s="140"/>
      <c r="F63" s="143"/>
      <c r="G63" s="141"/>
      <c r="H63" s="176"/>
      <c r="I63" s="177"/>
      <c r="J63" s="178"/>
      <c r="K63" s="179">
        <f t="shared" si="1"/>
        <v>0</v>
      </c>
      <c r="L63" s="143"/>
    </row>
    <row r="64" spans="1:13" s="124" customFormat="1" ht="17.25" customHeight="1">
      <c r="A64" s="124" t="str">
        <f t="shared" si="0"/>
        <v/>
      </c>
      <c r="B64" s="138"/>
      <c r="C64" s="139"/>
      <c r="D64" s="138"/>
      <c r="E64" s="140"/>
      <c r="F64" s="143"/>
      <c r="G64" s="141"/>
      <c r="H64" s="176"/>
      <c r="I64" s="177"/>
      <c r="J64" s="178"/>
      <c r="K64" s="179">
        <f t="shared" si="1"/>
        <v>0</v>
      </c>
      <c r="L64" s="143"/>
    </row>
    <row r="65" spans="1:12" s="124" customFormat="1" ht="17.25" customHeight="1">
      <c r="A65" s="124" t="str">
        <f t="shared" si="0"/>
        <v/>
      </c>
      <c r="B65" s="138"/>
      <c r="C65" s="139"/>
      <c r="D65" s="138"/>
      <c r="E65" s="140"/>
      <c r="F65" s="143"/>
      <c r="G65" s="141"/>
      <c r="H65" s="176"/>
      <c r="I65" s="177"/>
      <c r="J65" s="178"/>
      <c r="K65" s="179">
        <f t="shared" si="1"/>
        <v>0</v>
      </c>
      <c r="L65" s="143"/>
    </row>
    <row r="66" spans="1:12" s="124" customFormat="1" ht="18" customHeight="1">
      <c r="A66" s="124" t="str">
        <f t="shared" si="0"/>
        <v/>
      </c>
      <c r="B66" s="138"/>
      <c r="C66" s="139"/>
      <c r="D66" s="138"/>
      <c r="E66" s="140"/>
      <c r="F66" s="143"/>
      <c r="G66" s="141"/>
      <c r="H66" s="176"/>
      <c r="I66" s="177"/>
      <c r="J66" s="178"/>
      <c r="K66" s="179">
        <f t="shared" si="1"/>
        <v>0</v>
      </c>
      <c r="L66" s="143"/>
    </row>
    <row r="67" spans="1:12" s="124" customFormat="1" ht="18" customHeight="1">
      <c r="A67" s="124" t="str">
        <f t="shared" si="0"/>
        <v/>
      </c>
      <c r="B67" s="138"/>
      <c r="C67" s="139"/>
      <c r="D67" s="138"/>
      <c r="E67" s="140"/>
      <c r="F67" s="143"/>
      <c r="G67" s="141"/>
      <c r="H67" s="176"/>
      <c r="I67" s="177"/>
      <c r="J67" s="178"/>
      <c r="K67" s="179">
        <f t="shared" si="1"/>
        <v>0</v>
      </c>
      <c r="L67" s="143"/>
    </row>
    <row r="68" spans="1:12" s="124" customFormat="1" ht="18" customHeight="1">
      <c r="A68" s="124" t="str">
        <f t="shared" si="0"/>
        <v/>
      </c>
      <c r="B68" s="138"/>
      <c r="C68" s="139"/>
      <c r="D68" s="138"/>
      <c r="E68" s="140"/>
      <c r="F68" s="143"/>
      <c r="G68" s="141"/>
      <c r="H68" s="176"/>
      <c r="I68" s="177"/>
      <c r="J68" s="178"/>
      <c r="K68" s="179">
        <f t="shared" si="1"/>
        <v>0</v>
      </c>
      <c r="L68" s="143"/>
    </row>
    <row r="69" spans="1:12" s="124" customFormat="1" ht="18" customHeight="1">
      <c r="A69" s="124" t="str">
        <f t="shared" si="0"/>
        <v/>
      </c>
      <c r="B69" s="138"/>
      <c r="C69" s="139"/>
      <c r="D69" s="138"/>
      <c r="E69" s="140"/>
      <c r="F69" s="143"/>
      <c r="G69" s="141"/>
      <c r="H69" s="176"/>
      <c r="I69" s="177"/>
      <c r="J69" s="178"/>
      <c r="K69" s="179">
        <f t="shared" si="1"/>
        <v>0</v>
      </c>
      <c r="L69" s="143"/>
    </row>
    <row r="70" spans="1:12" s="124" customFormat="1" ht="18" customHeight="1">
      <c r="A70" s="124" t="str">
        <f t="shared" si="0"/>
        <v/>
      </c>
      <c r="B70" s="138"/>
      <c r="C70" s="139"/>
      <c r="D70" s="138"/>
      <c r="E70" s="140"/>
      <c r="F70" s="143"/>
      <c r="G70" s="141"/>
      <c r="H70" s="176"/>
      <c r="I70" s="177"/>
      <c r="J70" s="178"/>
      <c r="K70" s="179">
        <f t="shared" si="1"/>
        <v>0</v>
      </c>
      <c r="L70" s="143"/>
    </row>
    <row r="71" spans="1:12" s="124" customFormat="1" ht="18" customHeight="1">
      <c r="A71" s="124" t="str">
        <f t="shared" si="0"/>
        <v/>
      </c>
      <c r="B71" s="138"/>
      <c r="C71" s="139"/>
      <c r="D71" s="138"/>
      <c r="E71" s="140"/>
      <c r="F71" s="143"/>
      <c r="G71" s="141"/>
      <c r="H71" s="176"/>
      <c r="I71" s="177"/>
      <c r="J71" s="178"/>
      <c r="K71" s="179">
        <f t="shared" si="1"/>
        <v>0</v>
      </c>
      <c r="L71" s="143"/>
    </row>
    <row r="72" spans="1:12" s="124" customFormat="1" ht="18" customHeight="1">
      <c r="A72" s="124" t="str">
        <f t="shared" si="0"/>
        <v/>
      </c>
      <c r="B72" s="138"/>
      <c r="C72" s="139"/>
      <c r="D72" s="138"/>
      <c r="E72" s="140"/>
      <c r="F72" s="143"/>
      <c r="G72" s="141"/>
      <c r="H72" s="176"/>
      <c r="I72" s="177"/>
      <c r="J72" s="178"/>
      <c r="K72" s="179">
        <f t="shared" si="1"/>
        <v>0</v>
      </c>
      <c r="L72" s="143"/>
    </row>
    <row r="73" spans="1:12" s="124" customFormat="1" ht="18" customHeight="1">
      <c r="A73" s="124" t="str">
        <f t="shared" si="0"/>
        <v/>
      </c>
      <c r="B73" s="138"/>
      <c r="C73" s="139"/>
      <c r="D73" s="138"/>
      <c r="E73" s="140"/>
      <c r="F73" s="143"/>
      <c r="G73" s="141"/>
      <c r="H73" s="176"/>
      <c r="I73" s="177"/>
      <c r="J73" s="178"/>
      <c r="K73" s="179">
        <f t="shared" si="1"/>
        <v>0</v>
      </c>
      <c r="L73" s="143"/>
    </row>
    <row r="74" spans="1:12" s="124" customFormat="1" ht="18" customHeight="1">
      <c r="A74" s="124" t="str">
        <f t="shared" si="0"/>
        <v/>
      </c>
      <c r="B74" s="138"/>
      <c r="C74" s="139"/>
      <c r="D74" s="138"/>
      <c r="E74" s="140"/>
      <c r="F74" s="143"/>
      <c r="G74" s="141"/>
      <c r="H74" s="176"/>
      <c r="I74" s="177"/>
      <c r="J74" s="178"/>
      <c r="K74" s="179">
        <f t="shared" si="1"/>
        <v>0</v>
      </c>
      <c r="L74" s="143"/>
    </row>
    <row r="75" spans="1:12" s="124" customFormat="1" ht="18" customHeight="1">
      <c r="A75" s="124" t="str">
        <f t="shared" si="0"/>
        <v/>
      </c>
      <c r="B75" s="138"/>
      <c r="C75" s="139"/>
      <c r="D75" s="138"/>
      <c r="E75" s="140"/>
      <c r="F75" s="143"/>
      <c r="G75" s="141"/>
      <c r="H75" s="176"/>
      <c r="I75" s="177"/>
      <c r="J75" s="178"/>
      <c r="K75" s="179">
        <f t="shared" si="1"/>
        <v>0</v>
      </c>
      <c r="L75" s="143"/>
    </row>
    <row r="76" spans="1:12" s="124" customFormat="1" ht="18" customHeight="1">
      <c r="A76" s="124" t="str">
        <f t="shared" ref="A76:A139" si="2">IF(B76&lt;&gt;"",MONTH(B76),"")</f>
        <v/>
      </c>
      <c r="B76" s="138"/>
      <c r="C76" s="139"/>
      <c r="D76" s="138"/>
      <c r="E76" s="140"/>
      <c r="F76" s="143"/>
      <c r="G76" s="141"/>
      <c r="H76" s="176"/>
      <c r="I76" s="177"/>
      <c r="J76" s="178"/>
      <c r="K76" s="179">
        <f t="shared" si="1"/>
        <v>0</v>
      </c>
      <c r="L76" s="143"/>
    </row>
    <row r="77" spans="1:12" s="124" customFormat="1" ht="17.25" customHeight="1">
      <c r="A77" s="124" t="str">
        <f t="shared" si="2"/>
        <v/>
      </c>
      <c r="B77" s="138"/>
      <c r="C77" s="139"/>
      <c r="D77" s="138"/>
      <c r="E77" s="140"/>
      <c r="F77" s="143"/>
      <c r="G77" s="141"/>
      <c r="H77" s="176"/>
      <c r="I77" s="177"/>
      <c r="J77" s="178"/>
      <c r="K77" s="179">
        <f t="shared" ref="K77:K140" si="3">IF(B77&lt;&gt;"",K76+I77-J77,0)</f>
        <v>0</v>
      </c>
      <c r="L77" s="143"/>
    </row>
    <row r="78" spans="1:12" s="124" customFormat="1" ht="17.25" customHeight="1">
      <c r="A78" s="124" t="str">
        <f t="shared" si="2"/>
        <v/>
      </c>
      <c r="B78" s="138"/>
      <c r="C78" s="139"/>
      <c r="D78" s="138"/>
      <c r="E78" s="140"/>
      <c r="F78" s="143"/>
      <c r="G78" s="141"/>
      <c r="H78" s="176"/>
      <c r="I78" s="177"/>
      <c r="J78" s="178"/>
      <c r="K78" s="179">
        <f t="shared" si="3"/>
        <v>0</v>
      </c>
      <c r="L78" s="143"/>
    </row>
    <row r="79" spans="1:12" s="124" customFormat="1" ht="17.25" customHeight="1">
      <c r="A79" s="124" t="str">
        <f t="shared" si="2"/>
        <v/>
      </c>
      <c r="B79" s="138"/>
      <c r="C79" s="139"/>
      <c r="D79" s="138"/>
      <c r="E79" s="140"/>
      <c r="F79" s="143"/>
      <c r="G79" s="141"/>
      <c r="H79" s="176"/>
      <c r="I79" s="177"/>
      <c r="J79" s="178"/>
      <c r="K79" s="179">
        <f t="shared" si="3"/>
        <v>0</v>
      </c>
      <c r="L79" s="143"/>
    </row>
    <row r="80" spans="1:12" s="124" customFormat="1" ht="17.25" customHeight="1">
      <c r="A80" s="124" t="str">
        <f t="shared" si="2"/>
        <v/>
      </c>
      <c r="B80" s="138"/>
      <c r="C80" s="139"/>
      <c r="D80" s="138"/>
      <c r="E80" s="140"/>
      <c r="F80" s="143"/>
      <c r="G80" s="141"/>
      <c r="H80" s="176"/>
      <c r="I80" s="177"/>
      <c r="J80" s="178"/>
      <c r="K80" s="179">
        <f t="shared" si="3"/>
        <v>0</v>
      </c>
      <c r="L80" s="143"/>
    </row>
    <row r="81" spans="1:12" s="124" customFormat="1" ht="17.25" customHeight="1">
      <c r="A81" s="124" t="str">
        <f t="shared" si="2"/>
        <v/>
      </c>
      <c r="B81" s="138"/>
      <c r="C81" s="139"/>
      <c r="D81" s="138"/>
      <c r="E81" s="140"/>
      <c r="F81" s="143"/>
      <c r="G81" s="141"/>
      <c r="H81" s="176"/>
      <c r="I81" s="177"/>
      <c r="J81" s="178"/>
      <c r="K81" s="179">
        <f t="shared" si="3"/>
        <v>0</v>
      </c>
      <c r="L81" s="143"/>
    </row>
    <row r="82" spans="1:12" s="124" customFormat="1" ht="17.25" customHeight="1">
      <c r="A82" s="124" t="str">
        <f t="shared" si="2"/>
        <v/>
      </c>
      <c r="B82" s="138"/>
      <c r="C82" s="139"/>
      <c r="D82" s="138"/>
      <c r="E82" s="140"/>
      <c r="F82" s="143"/>
      <c r="G82" s="141"/>
      <c r="H82" s="176"/>
      <c r="I82" s="177"/>
      <c r="J82" s="178"/>
      <c r="K82" s="179">
        <f t="shared" si="3"/>
        <v>0</v>
      </c>
      <c r="L82" s="143"/>
    </row>
    <row r="83" spans="1:12" s="124" customFormat="1" ht="17.25" customHeight="1">
      <c r="A83" s="124" t="str">
        <f t="shared" si="2"/>
        <v/>
      </c>
      <c r="B83" s="138"/>
      <c r="C83" s="139"/>
      <c r="D83" s="138"/>
      <c r="E83" s="140"/>
      <c r="F83" s="143"/>
      <c r="G83" s="141"/>
      <c r="H83" s="176"/>
      <c r="I83" s="177"/>
      <c r="J83" s="178"/>
      <c r="K83" s="179">
        <f t="shared" si="3"/>
        <v>0</v>
      </c>
      <c r="L83" s="143"/>
    </row>
    <row r="84" spans="1:12" s="310" customFormat="1" ht="17.25" customHeight="1">
      <c r="A84" s="124" t="str">
        <f t="shared" si="2"/>
        <v/>
      </c>
      <c r="B84" s="311"/>
      <c r="C84" s="312"/>
      <c r="D84" s="311"/>
      <c r="E84" s="313"/>
      <c r="F84" s="314"/>
      <c r="G84" s="315"/>
      <c r="H84" s="316"/>
      <c r="I84" s="317"/>
      <c r="J84" s="318"/>
      <c r="K84" s="179">
        <f t="shared" si="3"/>
        <v>0</v>
      </c>
      <c r="L84" s="314"/>
    </row>
    <row r="85" spans="1:12" s="124" customFormat="1" ht="17.25" customHeight="1">
      <c r="A85" s="124" t="str">
        <f t="shared" si="2"/>
        <v/>
      </c>
      <c r="B85" s="138"/>
      <c r="C85" s="139"/>
      <c r="D85" s="138"/>
      <c r="E85" s="140"/>
      <c r="F85" s="143"/>
      <c r="G85" s="141"/>
      <c r="H85" s="176"/>
      <c r="I85" s="177"/>
      <c r="J85" s="178"/>
      <c r="K85" s="179">
        <f t="shared" si="3"/>
        <v>0</v>
      </c>
      <c r="L85" s="143"/>
    </row>
    <row r="86" spans="1:12" s="124" customFormat="1" ht="17.25" customHeight="1">
      <c r="A86" s="124" t="str">
        <f t="shared" si="2"/>
        <v/>
      </c>
      <c r="B86" s="138"/>
      <c r="C86" s="139"/>
      <c r="D86" s="138"/>
      <c r="E86" s="140"/>
      <c r="F86" s="143"/>
      <c r="G86" s="141"/>
      <c r="H86" s="176"/>
      <c r="I86" s="177"/>
      <c r="J86" s="178"/>
      <c r="K86" s="179">
        <f t="shared" si="3"/>
        <v>0</v>
      </c>
      <c r="L86" s="143"/>
    </row>
    <row r="87" spans="1:12" s="124" customFormat="1" ht="17.25" customHeight="1">
      <c r="A87" s="124" t="str">
        <f t="shared" si="2"/>
        <v/>
      </c>
      <c r="B87" s="138"/>
      <c r="C87" s="139"/>
      <c r="D87" s="138"/>
      <c r="E87" s="140"/>
      <c r="F87" s="143"/>
      <c r="G87" s="141"/>
      <c r="H87" s="176"/>
      <c r="I87" s="177"/>
      <c r="J87" s="178"/>
      <c r="K87" s="179">
        <f t="shared" si="3"/>
        <v>0</v>
      </c>
      <c r="L87" s="143"/>
    </row>
    <row r="88" spans="1:12" s="124" customFormat="1" ht="17.25" customHeight="1">
      <c r="A88" s="124" t="str">
        <f t="shared" si="2"/>
        <v/>
      </c>
      <c r="B88" s="138"/>
      <c r="C88" s="139"/>
      <c r="D88" s="138"/>
      <c r="E88" s="140"/>
      <c r="F88" s="143"/>
      <c r="G88" s="141"/>
      <c r="H88" s="176"/>
      <c r="I88" s="177"/>
      <c r="J88" s="178"/>
      <c r="K88" s="179">
        <f t="shared" si="3"/>
        <v>0</v>
      </c>
      <c r="L88" s="143"/>
    </row>
    <row r="89" spans="1:12" s="124" customFormat="1" ht="17.25" customHeight="1">
      <c r="A89" s="124" t="str">
        <f t="shared" si="2"/>
        <v/>
      </c>
      <c r="B89" s="138"/>
      <c r="C89" s="139"/>
      <c r="D89" s="138"/>
      <c r="E89" s="140"/>
      <c r="F89" s="143"/>
      <c r="G89" s="141"/>
      <c r="H89" s="176"/>
      <c r="I89" s="177"/>
      <c r="J89" s="178"/>
      <c r="K89" s="179">
        <f t="shared" si="3"/>
        <v>0</v>
      </c>
      <c r="L89" s="143"/>
    </row>
    <row r="90" spans="1:12" s="124" customFormat="1" ht="17.25" customHeight="1">
      <c r="A90" s="124" t="str">
        <f t="shared" si="2"/>
        <v/>
      </c>
      <c r="B90" s="138"/>
      <c r="C90" s="139"/>
      <c r="D90" s="138"/>
      <c r="E90" s="140"/>
      <c r="F90" s="143"/>
      <c r="G90" s="141"/>
      <c r="H90" s="176"/>
      <c r="I90" s="177"/>
      <c r="J90" s="178"/>
      <c r="K90" s="179">
        <f t="shared" si="3"/>
        <v>0</v>
      </c>
      <c r="L90" s="143"/>
    </row>
    <row r="91" spans="1:12" s="124" customFormat="1" ht="17.25" customHeight="1">
      <c r="A91" s="124" t="str">
        <f t="shared" si="2"/>
        <v/>
      </c>
      <c r="B91" s="138"/>
      <c r="C91" s="139"/>
      <c r="D91" s="138"/>
      <c r="E91" s="140"/>
      <c r="F91" s="143"/>
      <c r="G91" s="141"/>
      <c r="H91" s="176"/>
      <c r="I91" s="177"/>
      <c r="J91" s="178"/>
      <c r="K91" s="179">
        <f t="shared" si="3"/>
        <v>0</v>
      </c>
      <c r="L91" s="143"/>
    </row>
    <row r="92" spans="1:12" s="124" customFormat="1" ht="17.25" customHeight="1">
      <c r="A92" s="124" t="str">
        <f t="shared" si="2"/>
        <v/>
      </c>
      <c r="B92" s="138"/>
      <c r="C92" s="139"/>
      <c r="D92" s="138"/>
      <c r="E92" s="140"/>
      <c r="F92" s="143"/>
      <c r="G92" s="141"/>
      <c r="H92" s="176"/>
      <c r="I92" s="177"/>
      <c r="J92" s="178"/>
      <c r="K92" s="179">
        <f t="shared" si="3"/>
        <v>0</v>
      </c>
      <c r="L92" s="143"/>
    </row>
    <row r="93" spans="1:12" s="124" customFormat="1" ht="17.25" customHeight="1">
      <c r="A93" s="124" t="str">
        <f t="shared" si="2"/>
        <v/>
      </c>
      <c r="B93" s="138"/>
      <c r="C93" s="139"/>
      <c r="D93" s="138"/>
      <c r="E93" s="140"/>
      <c r="F93" s="143"/>
      <c r="G93" s="141"/>
      <c r="H93" s="176"/>
      <c r="I93" s="177"/>
      <c r="J93" s="178"/>
      <c r="K93" s="179">
        <f t="shared" si="3"/>
        <v>0</v>
      </c>
      <c r="L93" s="143"/>
    </row>
    <row r="94" spans="1:12" s="124" customFormat="1" ht="17.25" customHeight="1">
      <c r="A94" s="124" t="str">
        <f t="shared" si="2"/>
        <v/>
      </c>
      <c r="B94" s="138"/>
      <c r="C94" s="139"/>
      <c r="D94" s="138"/>
      <c r="E94" s="140"/>
      <c r="F94" s="143"/>
      <c r="G94" s="141"/>
      <c r="H94" s="176"/>
      <c r="I94" s="177"/>
      <c r="J94" s="178"/>
      <c r="K94" s="179">
        <f t="shared" si="3"/>
        <v>0</v>
      </c>
      <c r="L94" s="143"/>
    </row>
    <row r="95" spans="1:12" s="124" customFormat="1" ht="17.25" customHeight="1">
      <c r="A95" s="124" t="str">
        <f t="shared" si="2"/>
        <v/>
      </c>
      <c r="B95" s="138"/>
      <c r="C95" s="139"/>
      <c r="D95" s="138"/>
      <c r="E95" s="140"/>
      <c r="F95" s="143"/>
      <c r="G95" s="141"/>
      <c r="H95" s="176"/>
      <c r="I95" s="177"/>
      <c r="J95" s="178"/>
      <c r="K95" s="179">
        <f t="shared" si="3"/>
        <v>0</v>
      </c>
      <c r="L95" s="143"/>
    </row>
    <row r="96" spans="1:12" s="124" customFormat="1" ht="17.25" customHeight="1">
      <c r="A96" s="124" t="str">
        <f t="shared" si="2"/>
        <v/>
      </c>
      <c r="B96" s="138"/>
      <c r="C96" s="139"/>
      <c r="D96" s="138"/>
      <c r="E96" s="140"/>
      <c r="F96" s="143"/>
      <c r="G96" s="141"/>
      <c r="H96" s="176"/>
      <c r="I96" s="177"/>
      <c r="J96" s="178"/>
      <c r="K96" s="179">
        <f t="shared" si="3"/>
        <v>0</v>
      </c>
      <c r="L96" s="143"/>
    </row>
    <row r="97" spans="1:13" s="124" customFormat="1" ht="17.25" customHeight="1">
      <c r="A97" s="124" t="str">
        <f t="shared" si="2"/>
        <v/>
      </c>
      <c r="B97" s="138"/>
      <c r="C97" s="139"/>
      <c r="D97" s="138"/>
      <c r="E97" s="140"/>
      <c r="F97" s="143"/>
      <c r="G97" s="141"/>
      <c r="H97" s="176"/>
      <c r="I97" s="177"/>
      <c r="J97" s="178"/>
      <c r="K97" s="179">
        <f t="shared" si="3"/>
        <v>0</v>
      </c>
      <c r="L97" s="143"/>
    </row>
    <row r="98" spans="1:13" s="124" customFormat="1" ht="17.25" customHeight="1">
      <c r="A98" s="124" t="str">
        <f t="shared" si="2"/>
        <v/>
      </c>
      <c r="B98" s="138"/>
      <c r="C98" s="139"/>
      <c r="D98" s="138"/>
      <c r="E98" s="140"/>
      <c r="F98" s="143"/>
      <c r="G98" s="141"/>
      <c r="H98" s="176"/>
      <c r="I98" s="177"/>
      <c r="J98" s="178"/>
      <c r="K98" s="179">
        <f t="shared" si="3"/>
        <v>0</v>
      </c>
      <c r="L98" s="143"/>
    </row>
    <row r="99" spans="1:13" s="124" customFormat="1" ht="17.25" customHeight="1">
      <c r="A99" s="124" t="str">
        <f t="shared" si="2"/>
        <v/>
      </c>
      <c r="B99" s="138"/>
      <c r="C99" s="139"/>
      <c r="D99" s="138"/>
      <c r="E99" s="140"/>
      <c r="F99" s="143"/>
      <c r="G99" s="141"/>
      <c r="H99" s="176"/>
      <c r="I99" s="177"/>
      <c r="J99" s="178"/>
      <c r="K99" s="179">
        <f t="shared" si="3"/>
        <v>0</v>
      </c>
      <c r="L99" s="143"/>
    </row>
    <row r="100" spans="1:13" s="124" customFormat="1" ht="17.25" customHeight="1">
      <c r="A100" s="124" t="str">
        <f t="shared" si="2"/>
        <v/>
      </c>
      <c r="B100" s="138"/>
      <c r="C100" s="139"/>
      <c r="D100" s="138"/>
      <c r="E100" s="140"/>
      <c r="F100" s="143"/>
      <c r="G100" s="141"/>
      <c r="H100" s="176"/>
      <c r="I100" s="177"/>
      <c r="J100" s="178"/>
      <c r="K100" s="179">
        <f t="shared" si="3"/>
        <v>0</v>
      </c>
      <c r="L100" s="143"/>
    </row>
    <row r="101" spans="1:13" s="124" customFormat="1" ht="17.25" customHeight="1">
      <c r="A101" s="124" t="str">
        <f t="shared" si="2"/>
        <v/>
      </c>
      <c r="B101" s="138"/>
      <c r="C101" s="139"/>
      <c r="D101" s="138"/>
      <c r="E101" s="140"/>
      <c r="F101" s="143"/>
      <c r="G101" s="141"/>
      <c r="H101" s="176"/>
      <c r="I101" s="177"/>
      <c r="J101" s="178"/>
      <c r="K101" s="179">
        <f t="shared" si="3"/>
        <v>0</v>
      </c>
      <c r="L101" s="143"/>
    </row>
    <row r="102" spans="1:13" s="124" customFormat="1" ht="17.25" customHeight="1">
      <c r="A102" s="124" t="str">
        <f t="shared" si="2"/>
        <v/>
      </c>
      <c r="B102" s="138"/>
      <c r="C102" s="139"/>
      <c r="D102" s="138"/>
      <c r="E102" s="140"/>
      <c r="F102" s="143"/>
      <c r="G102" s="141"/>
      <c r="H102" s="176"/>
      <c r="I102" s="177"/>
      <c r="J102" s="178"/>
      <c r="K102" s="179">
        <f t="shared" si="3"/>
        <v>0</v>
      </c>
      <c r="L102" s="143"/>
    </row>
    <row r="103" spans="1:13" s="124" customFormat="1" ht="17.25" customHeight="1">
      <c r="A103" s="124" t="str">
        <f t="shared" si="2"/>
        <v/>
      </c>
      <c r="B103" s="138"/>
      <c r="C103" s="139"/>
      <c r="D103" s="138"/>
      <c r="E103" s="140"/>
      <c r="F103" s="143"/>
      <c r="G103" s="141"/>
      <c r="H103" s="176"/>
      <c r="I103" s="177"/>
      <c r="J103" s="178"/>
      <c r="K103" s="179">
        <f t="shared" si="3"/>
        <v>0</v>
      </c>
      <c r="L103" s="143"/>
    </row>
    <row r="104" spans="1:13" s="124" customFormat="1" ht="17.25" customHeight="1">
      <c r="A104" s="124" t="str">
        <f t="shared" si="2"/>
        <v/>
      </c>
      <c r="B104" s="138"/>
      <c r="C104" s="139"/>
      <c r="D104" s="138"/>
      <c r="E104" s="140"/>
      <c r="F104" s="143"/>
      <c r="G104" s="141"/>
      <c r="H104" s="176"/>
      <c r="I104" s="177"/>
      <c r="J104" s="178"/>
      <c r="K104" s="179">
        <f t="shared" si="3"/>
        <v>0</v>
      </c>
      <c r="L104" s="143"/>
    </row>
    <row r="105" spans="1:13" s="124" customFormat="1" ht="17.25" customHeight="1">
      <c r="A105" s="124" t="str">
        <f t="shared" si="2"/>
        <v/>
      </c>
      <c r="B105" s="138"/>
      <c r="C105" s="139"/>
      <c r="D105" s="138"/>
      <c r="E105" s="140"/>
      <c r="F105" s="143"/>
      <c r="G105" s="141"/>
      <c r="H105" s="176"/>
      <c r="I105" s="177"/>
      <c r="J105" s="178"/>
      <c r="K105" s="179">
        <f t="shared" si="3"/>
        <v>0</v>
      </c>
      <c r="L105" s="143"/>
    </row>
    <row r="106" spans="1:13" s="124" customFormat="1" ht="17.25" customHeight="1">
      <c r="A106" s="124" t="str">
        <f t="shared" si="2"/>
        <v/>
      </c>
      <c r="B106" s="138"/>
      <c r="C106" s="139"/>
      <c r="D106" s="138"/>
      <c r="E106" s="140"/>
      <c r="F106" s="143"/>
      <c r="G106" s="141"/>
      <c r="H106" s="176"/>
      <c r="I106" s="177"/>
      <c r="J106" s="178"/>
      <c r="K106" s="179">
        <f t="shared" si="3"/>
        <v>0</v>
      </c>
      <c r="L106" s="143"/>
    </row>
    <row r="107" spans="1:13" s="124" customFormat="1" ht="17.25" customHeight="1">
      <c r="A107" s="124" t="str">
        <f t="shared" si="2"/>
        <v/>
      </c>
      <c r="B107" s="138"/>
      <c r="C107" s="139"/>
      <c r="D107" s="138"/>
      <c r="E107" s="140"/>
      <c r="F107" s="143"/>
      <c r="G107" s="141"/>
      <c r="H107" s="176"/>
      <c r="I107" s="177"/>
      <c r="J107" s="178"/>
      <c r="K107" s="179">
        <f t="shared" si="3"/>
        <v>0</v>
      </c>
      <c r="L107" s="143"/>
    </row>
    <row r="108" spans="1:13" s="124" customFormat="1" ht="17.25" customHeight="1">
      <c r="A108" s="124" t="str">
        <f t="shared" si="2"/>
        <v/>
      </c>
      <c r="B108" s="138"/>
      <c r="C108" s="139"/>
      <c r="D108" s="138"/>
      <c r="E108" s="140"/>
      <c r="F108" s="143"/>
      <c r="G108" s="141"/>
      <c r="H108" s="176"/>
      <c r="I108" s="177"/>
      <c r="J108" s="178"/>
      <c r="K108" s="179">
        <f t="shared" si="3"/>
        <v>0</v>
      </c>
      <c r="L108" s="143"/>
    </row>
    <row r="109" spans="1:13" s="124" customFormat="1" ht="17.25" customHeight="1">
      <c r="A109" s="124" t="str">
        <f t="shared" si="2"/>
        <v/>
      </c>
      <c r="B109" s="138"/>
      <c r="C109" s="139"/>
      <c r="D109" s="138"/>
      <c r="E109" s="140"/>
      <c r="F109" s="143"/>
      <c r="G109" s="141"/>
      <c r="H109" s="176"/>
      <c r="I109" s="177"/>
      <c r="J109" s="178"/>
      <c r="K109" s="179">
        <f t="shared" si="3"/>
        <v>0</v>
      </c>
      <c r="L109" s="143"/>
    </row>
    <row r="110" spans="1:13" s="124" customFormat="1" ht="17.25" customHeight="1">
      <c r="A110" s="124" t="str">
        <f t="shared" si="2"/>
        <v/>
      </c>
      <c r="B110" s="138"/>
      <c r="C110" s="139"/>
      <c r="D110" s="138"/>
      <c r="E110" s="140"/>
      <c r="F110" s="143"/>
      <c r="G110" s="141"/>
      <c r="H110" s="176"/>
      <c r="I110" s="177"/>
      <c r="J110" s="178"/>
      <c r="K110" s="179">
        <f t="shared" si="3"/>
        <v>0</v>
      </c>
      <c r="L110" s="143"/>
      <c r="M110" s="226">
        <f>K110+'Q4-USD'!K33</f>
        <v>0</v>
      </c>
    </row>
    <row r="111" spans="1:13" s="124" customFormat="1" ht="17.25" customHeight="1">
      <c r="A111" s="124" t="str">
        <f t="shared" si="2"/>
        <v/>
      </c>
      <c r="B111" s="138"/>
      <c r="C111" s="139"/>
      <c r="D111" s="138"/>
      <c r="E111" s="140"/>
      <c r="F111" s="143"/>
      <c r="G111" s="141"/>
      <c r="H111" s="176"/>
      <c r="I111" s="177"/>
      <c r="J111" s="178"/>
      <c r="K111" s="179">
        <f t="shared" si="3"/>
        <v>0</v>
      </c>
      <c r="L111" s="143"/>
    </row>
    <row r="112" spans="1:13" s="124" customFormat="1" ht="17.25" customHeight="1">
      <c r="A112" s="124" t="str">
        <f t="shared" si="2"/>
        <v/>
      </c>
      <c r="B112" s="138"/>
      <c r="C112" s="139"/>
      <c r="D112" s="138"/>
      <c r="E112" s="140"/>
      <c r="F112" s="143"/>
      <c r="G112" s="141"/>
      <c r="H112" s="176"/>
      <c r="I112" s="177"/>
      <c r="J112" s="178"/>
      <c r="K112" s="179">
        <f t="shared" si="3"/>
        <v>0</v>
      </c>
      <c r="L112" s="143"/>
    </row>
    <row r="113" spans="1:12" s="124" customFormat="1" ht="17.25" customHeight="1">
      <c r="A113" s="124" t="str">
        <f t="shared" si="2"/>
        <v/>
      </c>
      <c r="B113" s="138"/>
      <c r="C113" s="139"/>
      <c r="D113" s="138"/>
      <c r="E113" s="140"/>
      <c r="F113" s="143"/>
      <c r="G113" s="141"/>
      <c r="H113" s="176"/>
      <c r="I113" s="177"/>
      <c r="J113" s="178"/>
      <c r="K113" s="179">
        <f t="shared" si="3"/>
        <v>0</v>
      </c>
      <c r="L113" s="143"/>
    </row>
    <row r="114" spans="1:12" s="124" customFormat="1" ht="17.25" customHeight="1">
      <c r="A114" s="124" t="str">
        <f t="shared" si="2"/>
        <v/>
      </c>
      <c r="B114" s="138"/>
      <c r="C114" s="139"/>
      <c r="D114" s="138"/>
      <c r="E114" s="140"/>
      <c r="F114" s="143"/>
      <c r="G114" s="141"/>
      <c r="H114" s="176"/>
      <c r="I114" s="177"/>
      <c r="J114" s="178"/>
      <c r="K114" s="179">
        <f t="shared" si="3"/>
        <v>0</v>
      </c>
      <c r="L114" s="143"/>
    </row>
    <row r="115" spans="1:12" s="124" customFormat="1" ht="17.25" customHeight="1">
      <c r="A115" s="124" t="str">
        <f t="shared" si="2"/>
        <v/>
      </c>
      <c r="B115" s="138"/>
      <c r="C115" s="139"/>
      <c r="D115" s="138"/>
      <c r="E115" s="309"/>
      <c r="F115" s="143"/>
      <c r="G115" s="141"/>
      <c r="H115" s="176"/>
      <c r="I115" s="177"/>
      <c r="J115" s="178"/>
      <c r="K115" s="179">
        <f t="shared" si="3"/>
        <v>0</v>
      </c>
      <c r="L115" s="143"/>
    </row>
    <row r="116" spans="1:12" s="124" customFormat="1" ht="17.25" customHeight="1">
      <c r="A116" s="124" t="str">
        <f t="shared" si="2"/>
        <v/>
      </c>
      <c r="B116" s="138"/>
      <c r="C116" s="139"/>
      <c r="D116" s="138"/>
      <c r="E116" s="140"/>
      <c r="F116" s="143"/>
      <c r="G116" s="141"/>
      <c r="H116" s="176"/>
      <c r="I116" s="177"/>
      <c r="J116" s="178"/>
      <c r="K116" s="179">
        <f t="shared" si="3"/>
        <v>0</v>
      </c>
      <c r="L116" s="143"/>
    </row>
    <row r="117" spans="1:12" s="124" customFormat="1" ht="17.25" customHeight="1">
      <c r="A117" s="124" t="str">
        <f t="shared" si="2"/>
        <v/>
      </c>
      <c r="B117" s="138"/>
      <c r="C117" s="139"/>
      <c r="D117" s="138"/>
      <c r="E117" s="140"/>
      <c r="F117" s="143"/>
      <c r="G117" s="141"/>
      <c r="H117" s="176"/>
      <c r="I117" s="177"/>
      <c r="J117" s="178"/>
      <c r="K117" s="179">
        <f t="shared" si="3"/>
        <v>0</v>
      </c>
      <c r="L117" s="143"/>
    </row>
    <row r="118" spans="1:12" s="124" customFormat="1" ht="17.25" customHeight="1">
      <c r="A118" s="124" t="str">
        <f t="shared" si="2"/>
        <v/>
      </c>
      <c r="B118" s="138"/>
      <c r="C118" s="139"/>
      <c r="D118" s="138"/>
      <c r="E118" s="140"/>
      <c r="F118" s="143"/>
      <c r="G118" s="141"/>
      <c r="H118" s="176"/>
      <c r="I118" s="177"/>
      <c r="J118" s="178"/>
      <c r="K118" s="179">
        <f t="shared" si="3"/>
        <v>0</v>
      </c>
      <c r="L118" s="143"/>
    </row>
    <row r="119" spans="1:12" s="124" customFormat="1" ht="17.25" customHeight="1">
      <c r="A119" s="124" t="str">
        <f t="shared" si="2"/>
        <v/>
      </c>
      <c r="B119" s="138"/>
      <c r="C119" s="139"/>
      <c r="D119" s="138"/>
      <c r="E119" s="140"/>
      <c r="F119" s="143"/>
      <c r="G119" s="141"/>
      <c r="H119" s="176"/>
      <c r="I119" s="177"/>
      <c r="J119" s="178"/>
      <c r="K119" s="179">
        <f t="shared" si="3"/>
        <v>0</v>
      </c>
      <c r="L119" s="143"/>
    </row>
    <row r="120" spans="1:12" s="124" customFormat="1" ht="17.25" customHeight="1">
      <c r="A120" s="124" t="str">
        <f t="shared" si="2"/>
        <v/>
      </c>
      <c r="B120" s="138"/>
      <c r="C120" s="139"/>
      <c r="D120" s="138"/>
      <c r="E120" s="140"/>
      <c r="F120" s="143"/>
      <c r="G120" s="141"/>
      <c r="H120" s="176"/>
      <c r="I120" s="177"/>
      <c r="J120" s="178"/>
      <c r="K120" s="179">
        <f t="shared" si="3"/>
        <v>0</v>
      </c>
      <c r="L120" s="143"/>
    </row>
    <row r="121" spans="1:12" s="124" customFormat="1" ht="17.25" customHeight="1">
      <c r="A121" s="124" t="str">
        <f t="shared" si="2"/>
        <v/>
      </c>
      <c r="B121" s="138"/>
      <c r="C121" s="139"/>
      <c r="D121" s="138"/>
      <c r="E121" s="140"/>
      <c r="F121" s="143"/>
      <c r="G121" s="141"/>
      <c r="H121" s="176"/>
      <c r="I121" s="177"/>
      <c r="J121" s="178"/>
      <c r="K121" s="179">
        <f t="shared" si="3"/>
        <v>0</v>
      </c>
      <c r="L121" s="143"/>
    </row>
    <row r="122" spans="1:12" s="124" customFormat="1" ht="17.25" customHeight="1">
      <c r="A122" s="124" t="str">
        <f t="shared" si="2"/>
        <v/>
      </c>
      <c r="B122" s="138"/>
      <c r="C122" s="139"/>
      <c r="D122" s="138"/>
      <c r="E122" s="140"/>
      <c r="F122" s="143"/>
      <c r="G122" s="141"/>
      <c r="H122" s="176"/>
      <c r="I122" s="177"/>
      <c r="J122" s="178"/>
      <c r="K122" s="179">
        <f t="shared" si="3"/>
        <v>0</v>
      </c>
      <c r="L122" s="143"/>
    </row>
    <row r="123" spans="1:12" s="124" customFormat="1" ht="17.25" customHeight="1">
      <c r="A123" s="124" t="str">
        <f t="shared" si="2"/>
        <v/>
      </c>
      <c r="B123" s="138"/>
      <c r="C123" s="139"/>
      <c r="D123" s="138"/>
      <c r="E123" s="140"/>
      <c r="F123" s="143"/>
      <c r="G123" s="141"/>
      <c r="H123" s="176"/>
      <c r="I123" s="177"/>
      <c r="J123" s="178"/>
      <c r="K123" s="179">
        <f t="shared" si="3"/>
        <v>0</v>
      </c>
      <c r="L123" s="143"/>
    </row>
    <row r="124" spans="1:12" s="124" customFormat="1" ht="17.25" customHeight="1">
      <c r="A124" s="124" t="str">
        <f t="shared" si="2"/>
        <v/>
      </c>
      <c r="B124" s="138"/>
      <c r="C124" s="139"/>
      <c r="D124" s="138"/>
      <c r="E124" s="140"/>
      <c r="F124" s="143"/>
      <c r="G124" s="141"/>
      <c r="H124" s="176"/>
      <c r="I124" s="177"/>
      <c r="J124" s="178"/>
      <c r="K124" s="179">
        <f t="shared" si="3"/>
        <v>0</v>
      </c>
      <c r="L124" s="143"/>
    </row>
    <row r="125" spans="1:12" s="124" customFormat="1" ht="17.25" customHeight="1">
      <c r="A125" s="124" t="str">
        <f t="shared" si="2"/>
        <v/>
      </c>
      <c r="B125" s="138"/>
      <c r="C125" s="139"/>
      <c r="D125" s="138"/>
      <c r="E125" s="140"/>
      <c r="F125" s="143"/>
      <c r="G125" s="141"/>
      <c r="H125" s="176"/>
      <c r="I125" s="177"/>
      <c r="J125" s="178"/>
      <c r="K125" s="179">
        <f t="shared" si="3"/>
        <v>0</v>
      </c>
      <c r="L125" s="143"/>
    </row>
    <row r="126" spans="1:12" s="124" customFormat="1" ht="17.25" customHeight="1">
      <c r="A126" s="124" t="str">
        <f t="shared" si="2"/>
        <v/>
      </c>
      <c r="B126" s="138"/>
      <c r="C126" s="139"/>
      <c r="D126" s="138"/>
      <c r="E126" s="140"/>
      <c r="F126" s="143"/>
      <c r="G126" s="141"/>
      <c r="H126" s="176"/>
      <c r="I126" s="177"/>
      <c r="J126" s="178"/>
      <c r="K126" s="179">
        <f t="shared" si="3"/>
        <v>0</v>
      </c>
      <c r="L126" s="143"/>
    </row>
    <row r="127" spans="1:12" s="124" customFormat="1" ht="17.25" customHeight="1">
      <c r="A127" s="124" t="str">
        <f t="shared" si="2"/>
        <v/>
      </c>
      <c r="B127" s="138"/>
      <c r="C127" s="139"/>
      <c r="D127" s="138"/>
      <c r="E127" s="140"/>
      <c r="F127" s="143"/>
      <c r="G127" s="141"/>
      <c r="H127" s="176"/>
      <c r="I127" s="177"/>
      <c r="J127" s="178"/>
      <c r="K127" s="179">
        <f t="shared" si="3"/>
        <v>0</v>
      </c>
      <c r="L127" s="143"/>
    </row>
    <row r="128" spans="1:12" s="124" customFormat="1" ht="17.25" customHeight="1">
      <c r="A128" s="124" t="str">
        <f t="shared" si="2"/>
        <v/>
      </c>
      <c r="B128" s="138"/>
      <c r="C128" s="139"/>
      <c r="D128" s="138"/>
      <c r="E128" s="140"/>
      <c r="F128" s="143"/>
      <c r="G128" s="141"/>
      <c r="H128" s="176"/>
      <c r="I128" s="177"/>
      <c r="J128" s="178"/>
      <c r="K128" s="179">
        <f t="shared" si="3"/>
        <v>0</v>
      </c>
      <c r="L128" s="143"/>
    </row>
    <row r="129" spans="1:12" s="124" customFormat="1" ht="17.25" customHeight="1">
      <c r="A129" s="124" t="str">
        <f t="shared" si="2"/>
        <v/>
      </c>
      <c r="B129" s="138"/>
      <c r="C129" s="139"/>
      <c r="D129" s="138"/>
      <c r="E129" s="140"/>
      <c r="F129" s="143"/>
      <c r="G129" s="141"/>
      <c r="H129" s="176"/>
      <c r="I129" s="177"/>
      <c r="J129" s="178"/>
      <c r="K129" s="179">
        <f t="shared" si="3"/>
        <v>0</v>
      </c>
      <c r="L129" s="143"/>
    </row>
    <row r="130" spans="1:12" s="124" customFormat="1" ht="17.25" customHeight="1">
      <c r="A130" s="124" t="str">
        <f t="shared" si="2"/>
        <v/>
      </c>
      <c r="B130" s="138"/>
      <c r="C130" s="139"/>
      <c r="D130" s="138"/>
      <c r="E130" s="140"/>
      <c r="F130" s="143"/>
      <c r="G130" s="141"/>
      <c r="H130" s="176"/>
      <c r="I130" s="177"/>
      <c r="J130" s="178"/>
      <c r="K130" s="179">
        <f t="shared" si="3"/>
        <v>0</v>
      </c>
      <c r="L130" s="143"/>
    </row>
    <row r="131" spans="1:12" s="124" customFormat="1" ht="17.25" customHeight="1">
      <c r="A131" s="124" t="str">
        <f t="shared" si="2"/>
        <v/>
      </c>
      <c r="B131" s="138"/>
      <c r="C131" s="139"/>
      <c r="D131" s="138"/>
      <c r="E131" s="140"/>
      <c r="F131" s="143"/>
      <c r="G131" s="141"/>
      <c r="H131" s="176"/>
      <c r="I131" s="177"/>
      <c r="J131" s="178"/>
      <c r="K131" s="179">
        <f t="shared" si="3"/>
        <v>0</v>
      </c>
      <c r="L131" s="143"/>
    </row>
    <row r="132" spans="1:12" s="124" customFormat="1" ht="17.25" customHeight="1">
      <c r="A132" s="124" t="str">
        <f t="shared" si="2"/>
        <v/>
      </c>
      <c r="B132" s="138"/>
      <c r="C132" s="139"/>
      <c r="D132" s="138"/>
      <c r="E132" s="140"/>
      <c r="F132" s="143"/>
      <c r="G132" s="141"/>
      <c r="H132" s="176"/>
      <c r="I132" s="177"/>
      <c r="J132" s="178"/>
      <c r="K132" s="179">
        <f t="shared" si="3"/>
        <v>0</v>
      </c>
      <c r="L132" s="143"/>
    </row>
    <row r="133" spans="1:12" s="124" customFormat="1" ht="17.25" customHeight="1">
      <c r="A133" s="124" t="str">
        <f t="shared" si="2"/>
        <v/>
      </c>
      <c r="B133" s="138"/>
      <c r="C133" s="139"/>
      <c r="D133" s="138"/>
      <c r="E133" s="140"/>
      <c r="F133" s="143"/>
      <c r="G133" s="141"/>
      <c r="H133" s="176"/>
      <c r="I133" s="177"/>
      <c r="J133" s="178"/>
      <c r="K133" s="179">
        <f t="shared" si="3"/>
        <v>0</v>
      </c>
      <c r="L133" s="143"/>
    </row>
    <row r="134" spans="1:12" s="124" customFormat="1" ht="17.25" customHeight="1">
      <c r="A134" s="124" t="str">
        <f t="shared" si="2"/>
        <v/>
      </c>
      <c r="B134" s="138"/>
      <c r="C134" s="139"/>
      <c r="D134" s="138"/>
      <c r="E134" s="140"/>
      <c r="F134" s="143"/>
      <c r="G134" s="141"/>
      <c r="H134" s="176"/>
      <c r="I134" s="177"/>
      <c r="J134" s="178"/>
      <c r="K134" s="179">
        <f t="shared" si="3"/>
        <v>0</v>
      </c>
      <c r="L134" s="143"/>
    </row>
    <row r="135" spans="1:12" s="124" customFormat="1" ht="17.25" customHeight="1">
      <c r="A135" s="124" t="str">
        <f t="shared" si="2"/>
        <v/>
      </c>
      <c r="B135" s="138"/>
      <c r="C135" s="139"/>
      <c r="D135" s="138"/>
      <c r="E135" s="140"/>
      <c r="F135" s="143"/>
      <c r="G135" s="141"/>
      <c r="H135" s="176"/>
      <c r="I135" s="177"/>
      <c r="J135" s="178"/>
      <c r="K135" s="179">
        <f t="shared" si="3"/>
        <v>0</v>
      </c>
      <c r="L135" s="143"/>
    </row>
    <row r="136" spans="1:12" s="124" customFormat="1" ht="17.25" customHeight="1">
      <c r="A136" s="124" t="str">
        <f t="shared" si="2"/>
        <v/>
      </c>
      <c r="B136" s="138"/>
      <c r="C136" s="139"/>
      <c r="D136" s="138"/>
      <c r="E136" s="140"/>
      <c r="F136" s="143"/>
      <c r="G136" s="141"/>
      <c r="H136" s="176"/>
      <c r="I136" s="177"/>
      <c r="J136" s="178"/>
      <c r="K136" s="179">
        <f t="shared" si="3"/>
        <v>0</v>
      </c>
      <c r="L136" s="143"/>
    </row>
    <row r="137" spans="1:12" s="124" customFormat="1" ht="17.25" customHeight="1">
      <c r="A137" s="124" t="str">
        <f t="shared" si="2"/>
        <v/>
      </c>
      <c r="B137" s="138"/>
      <c r="C137" s="139"/>
      <c r="D137" s="138"/>
      <c r="E137" s="309"/>
      <c r="F137" s="143"/>
      <c r="G137" s="141"/>
      <c r="H137" s="176"/>
      <c r="I137" s="177"/>
      <c r="J137" s="178"/>
      <c r="K137" s="179">
        <f t="shared" si="3"/>
        <v>0</v>
      </c>
      <c r="L137" s="143"/>
    </row>
    <row r="138" spans="1:12" s="124" customFormat="1" ht="17.25" customHeight="1">
      <c r="A138" s="124" t="str">
        <f t="shared" si="2"/>
        <v/>
      </c>
      <c r="B138" s="138"/>
      <c r="C138" s="139"/>
      <c r="D138" s="138"/>
      <c r="E138" s="140"/>
      <c r="F138" s="143"/>
      <c r="G138" s="141"/>
      <c r="H138" s="176"/>
      <c r="I138" s="177"/>
      <c r="J138" s="178"/>
      <c r="K138" s="179">
        <f t="shared" si="3"/>
        <v>0</v>
      </c>
      <c r="L138" s="143"/>
    </row>
    <row r="139" spans="1:12" s="124" customFormat="1" ht="17.25" customHeight="1">
      <c r="A139" s="124" t="str">
        <f t="shared" si="2"/>
        <v/>
      </c>
      <c r="B139" s="138"/>
      <c r="C139" s="139"/>
      <c r="D139" s="138"/>
      <c r="E139" s="140"/>
      <c r="F139" s="143"/>
      <c r="G139" s="141"/>
      <c r="H139" s="176"/>
      <c r="I139" s="177"/>
      <c r="J139" s="178"/>
      <c r="K139" s="179">
        <f t="shared" si="3"/>
        <v>0</v>
      </c>
      <c r="L139" s="143"/>
    </row>
    <row r="140" spans="1:12" s="124" customFormat="1" ht="17.25" customHeight="1">
      <c r="A140" s="124" t="str">
        <f t="shared" ref="A140:A202" si="4">IF(B140&lt;&gt;"",MONTH(B140),"")</f>
        <v/>
      </c>
      <c r="B140" s="138"/>
      <c r="C140" s="139"/>
      <c r="D140" s="138"/>
      <c r="E140" s="140"/>
      <c r="F140" s="143"/>
      <c r="G140" s="141"/>
      <c r="H140" s="176"/>
      <c r="I140" s="177"/>
      <c r="J140" s="178"/>
      <c r="K140" s="179">
        <f t="shared" si="3"/>
        <v>0</v>
      </c>
      <c r="L140" s="143"/>
    </row>
    <row r="141" spans="1:12" s="124" customFormat="1" ht="17.25" customHeight="1">
      <c r="A141" s="124" t="str">
        <f t="shared" si="4"/>
        <v/>
      </c>
      <c r="B141" s="138"/>
      <c r="C141" s="139"/>
      <c r="D141" s="138"/>
      <c r="E141" s="140"/>
      <c r="F141" s="143"/>
      <c r="G141" s="141"/>
      <c r="H141" s="176"/>
      <c r="I141" s="177"/>
      <c r="J141" s="178"/>
      <c r="K141" s="179">
        <f t="shared" ref="K141:K255" si="5">IF(B141&lt;&gt;"",K140+I141-J141,0)</f>
        <v>0</v>
      </c>
      <c r="L141" s="143"/>
    </row>
    <row r="142" spans="1:12" s="124" customFormat="1" ht="17.25" customHeight="1">
      <c r="A142" s="124" t="str">
        <f t="shared" si="4"/>
        <v/>
      </c>
      <c r="B142" s="138"/>
      <c r="C142" s="139"/>
      <c r="D142" s="138"/>
      <c r="E142" s="140"/>
      <c r="F142" s="143"/>
      <c r="G142" s="141"/>
      <c r="H142" s="176"/>
      <c r="I142" s="177"/>
      <c r="J142" s="178"/>
      <c r="K142" s="179">
        <f t="shared" si="5"/>
        <v>0</v>
      </c>
      <c r="L142" s="143"/>
    </row>
    <row r="143" spans="1:12" s="124" customFormat="1" ht="17.25" customHeight="1">
      <c r="A143" s="124" t="str">
        <f t="shared" si="4"/>
        <v/>
      </c>
      <c r="B143" s="138"/>
      <c r="C143" s="139"/>
      <c r="D143" s="138"/>
      <c r="E143" s="140"/>
      <c r="F143" s="143"/>
      <c r="G143" s="141"/>
      <c r="H143" s="176"/>
      <c r="I143" s="177"/>
      <c r="J143" s="178"/>
      <c r="K143" s="179">
        <f t="shared" si="5"/>
        <v>0</v>
      </c>
      <c r="L143" s="143"/>
    </row>
    <row r="144" spans="1:12" s="124" customFormat="1" ht="17.25" customHeight="1">
      <c r="A144" s="124" t="str">
        <f t="shared" si="4"/>
        <v/>
      </c>
      <c r="B144" s="138"/>
      <c r="C144" s="139"/>
      <c r="D144" s="138"/>
      <c r="E144" s="140"/>
      <c r="F144" s="143"/>
      <c r="G144" s="141"/>
      <c r="H144" s="176"/>
      <c r="I144" s="177"/>
      <c r="J144" s="178"/>
      <c r="K144" s="179">
        <f t="shared" si="5"/>
        <v>0</v>
      </c>
      <c r="L144" s="143"/>
    </row>
    <row r="145" spans="1:12" s="124" customFormat="1" ht="17.25" customHeight="1">
      <c r="A145" s="124" t="str">
        <f t="shared" si="4"/>
        <v/>
      </c>
      <c r="B145" s="138"/>
      <c r="C145" s="139"/>
      <c r="D145" s="138"/>
      <c r="E145" s="140"/>
      <c r="F145" s="143"/>
      <c r="G145" s="141"/>
      <c r="H145" s="176"/>
      <c r="I145" s="177"/>
      <c r="J145" s="178"/>
      <c r="K145" s="179">
        <f t="shared" si="5"/>
        <v>0</v>
      </c>
      <c r="L145" s="143"/>
    </row>
    <row r="146" spans="1:12" s="124" customFormat="1" ht="17.25" customHeight="1">
      <c r="A146" s="124" t="str">
        <f t="shared" si="4"/>
        <v/>
      </c>
      <c r="B146" s="138"/>
      <c r="C146" s="139"/>
      <c r="D146" s="138"/>
      <c r="E146" s="140"/>
      <c r="F146" s="143"/>
      <c r="G146" s="141"/>
      <c r="H146" s="176"/>
      <c r="I146" s="177"/>
      <c r="J146" s="178"/>
      <c r="K146" s="179">
        <f t="shared" ref="K146:K147" si="6">IF(B146&lt;&gt;"",K145+I146-J146,0)</f>
        <v>0</v>
      </c>
      <c r="L146" s="143"/>
    </row>
    <row r="147" spans="1:12" s="124" customFormat="1" ht="17.25" customHeight="1">
      <c r="A147" s="124" t="str">
        <f t="shared" si="4"/>
        <v/>
      </c>
      <c r="B147" s="138"/>
      <c r="C147" s="139"/>
      <c r="D147" s="138"/>
      <c r="E147" s="140"/>
      <c r="F147" s="143"/>
      <c r="G147" s="141"/>
      <c r="H147" s="176"/>
      <c r="I147" s="177"/>
      <c r="J147" s="178"/>
      <c r="K147" s="179">
        <f t="shared" si="6"/>
        <v>0</v>
      </c>
      <c r="L147" s="143"/>
    </row>
    <row r="148" spans="1:12" s="124" customFormat="1" ht="17.25" customHeight="1">
      <c r="A148" s="124" t="str">
        <f t="shared" si="4"/>
        <v/>
      </c>
      <c r="B148" s="138"/>
      <c r="C148" s="139"/>
      <c r="D148" s="138"/>
      <c r="E148" s="140"/>
      <c r="F148" s="143"/>
      <c r="G148" s="141"/>
      <c r="H148" s="176"/>
      <c r="I148" s="177"/>
      <c r="J148" s="178"/>
      <c r="K148" s="179">
        <f t="shared" si="5"/>
        <v>0</v>
      </c>
      <c r="L148" s="143"/>
    </row>
    <row r="149" spans="1:12" s="124" customFormat="1" ht="17.25" customHeight="1">
      <c r="A149" s="124" t="str">
        <f t="shared" si="4"/>
        <v/>
      </c>
      <c r="B149" s="138"/>
      <c r="C149" s="139"/>
      <c r="D149" s="138"/>
      <c r="E149" s="140"/>
      <c r="F149" s="143"/>
      <c r="G149" s="141"/>
      <c r="H149" s="176"/>
      <c r="I149" s="177"/>
      <c r="J149" s="178"/>
      <c r="K149" s="179">
        <f t="shared" si="5"/>
        <v>0</v>
      </c>
      <c r="L149" s="143"/>
    </row>
    <row r="150" spans="1:12" s="124" customFormat="1" ht="17.25" customHeight="1">
      <c r="A150" s="124" t="str">
        <f t="shared" si="4"/>
        <v/>
      </c>
      <c r="B150" s="138"/>
      <c r="C150" s="139"/>
      <c r="D150" s="138"/>
      <c r="E150" s="140"/>
      <c r="F150" s="143"/>
      <c r="G150" s="141"/>
      <c r="H150" s="176"/>
      <c r="I150" s="177"/>
      <c r="J150" s="178"/>
      <c r="K150" s="179">
        <f t="shared" si="5"/>
        <v>0</v>
      </c>
      <c r="L150" s="143"/>
    </row>
    <row r="151" spans="1:12" s="124" customFormat="1" ht="17.25" customHeight="1">
      <c r="A151" s="124" t="str">
        <f t="shared" si="4"/>
        <v/>
      </c>
      <c r="B151" s="138"/>
      <c r="C151" s="139"/>
      <c r="D151" s="138"/>
      <c r="E151" s="140"/>
      <c r="F151" s="143"/>
      <c r="G151" s="141"/>
      <c r="H151" s="176"/>
      <c r="I151" s="177"/>
      <c r="J151" s="178"/>
      <c r="K151" s="179">
        <f t="shared" si="5"/>
        <v>0</v>
      </c>
      <c r="L151" s="143"/>
    </row>
    <row r="152" spans="1:12" s="124" customFormat="1" ht="17.25" customHeight="1">
      <c r="A152" s="124" t="str">
        <f t="shared" si="4"/>
        <v/>
      </c>
      <c r="B152" s="138"/>
      <c r="C152" s="139"/>
      <c r="D152" s="138"/>
      <c r="E152" s="140"/>
      <c r="F152" s="143"/>
      <c r="G152" s="141"/>
      <c r="H152" s="176"/>
      <c r="I152" s="177"/>
      <c r="J152" s="178"/>
      <c r="K152" s="179">
        <f t="shared" si="5"/>
        <v>0</v>
      </c>
      <c r="L152" s="143"/>
    </row>
    <row r="153" spans="1:12" s="124" customFormat="1" ht="17.25" customHeight="1">
      <c r="A153" s="124" t="str">
        <f t="shared" si="4"/>
        <v/>
      </c>
      <c r="B153" s="138"/>
      <c r="C153" s="139"/>
      <c r="D153" s="138"/>
      <c r="E153" s="140"/>
      <c r="F153" s="143"/>
      <c r="G153" s="141"/>
      <c r="H153" s="176"/>
      <c r="I153" s="177"/>
      <c r="J153" s="178"/>
      <c r="K153" s="179">
        <f t="shared" si="5"/>
        <v>0</v>
      </c>
      <c r="L153" s="143"/>
    </row>
    <row r="154" spans="1:12" s="124" customFormat="1" ht="17.25" customHeight="1">
      <c r="A154" s="124" t="str">
        <f t="shared" si="4"/>
        <v/>
      </c>
      <c r="B154" s="138"/>
      <c r="C154" s="139"/>
      <c r="D154" s="138"/>
      <c r="E154" s="140"/>
      <c r="F154" s="143"/>
      <c r="G154" s="141"/>
      <c r="H154" s="176"/>
      <c r="I154" s="177"/>
      <c r="J154" s="178"/>
      <c r="K154" s="179">
        <f t="shared" si="5"/>
        <v>0</v>
      </c>
      <c r="L154" s="143"/>
    </row>
    <row r="155" spans="1:12" s="124" customFormat="1" ht="17.25" customHeight="1">
      <c r="A155" s="124" t="str">
        <f t="shared" si="4"/>
        <v/>
      </c>
      <c r="B155" s="138"/>
      <c r="C155" s="139"/>
      <c r="D155" s="138"/>
      <c r="E155" s="140"/>
      <c r="F155" s="143"/>
      <c r="G155" s="141"/>
      <c r="H155" s="176"/>
      <c r="I155" s="177"/>
      <c r="J155" s="178"/>
      <c r="K155" s="179">
        <f t="shared" si="5"/>
        <v>0</v>
      </c>
      <c r="L155" s="143"/>
    </row>
    <row r="156" spans="1:12" s="124" customFormat="1" ht="17.25" customHeight="1">
      <c r="A156" s="124" t="str">
        <f t="shared" si="4"/>
        <v/>
      </c>
      <c r="B156" s="138"/>
      <c r="C156" s="139"/>
      <c r="D156" s="138"/>
      <c r="E156" s="140"/>
      <c r="F156" s="143"/>
      <c r="G156" s="141"/>
      <c r="H156" s="176"/>
      <c r="I156" s="177"/>
      <c r="J156" s="178"/>
      <c r="K156" s="179">
        <f t="shared" si="5"/>
        <v>0</v>
      </c>
      <c r="L156" s="143"/>
    </row>
    <row r="157" spans="1:12" s="124" customFormat="1" ht="17.25" customHeight="1">
      <c r="A157" s="124" t="str">
        <f t="shared" si="4"/>
        <v/>
      </c>
      <c r="B157" s="138"/>
      <c r="C157" s="139"/>
      <c r="D157" s="138"/>
      <c r="E157" s="140"/>
      <c r="F157" s="143"/>
      <c r="G157" s="141"/>
      <c r="H157" s="176"/>
      <c r="I157" s="177"/>
      <c r="J157" s="178"/>
      <c r="K157" s="179">
        <f t="shared" si="5"/>
        <v>0</v>
      </c>
      <c r="L157" s="143"/>
    </row>
    <row r="158" spans="1:12" s="124" customFormat="1" ht="17.25" customHeight="1">
      <c r="A158" s="124" t="str">
        <f t="shared" si="4"/>
        <v/>
      </c>
      <c r="B158" s="138"/>
      <c r="C158" s="139"/>
      <c r="D158" s="138"/>
      <c r="E158" s="140"/>
      <c r="F158" s="143"/>
      <c r="G158" s="141"/>
      <c r="H158" s="176"/>
      <c r="I158" s="177"/>
      <c r="J158" s="178"/>
      <c r="K158" s="179">
        <f t="shared" si="5"/>
        <v>0</v>
      </c>
      <c r="L158" s="143"/>
    </row>
    <row r="159" spans="1:12" s="124" customFormat="1" ht="17.25" customHeight="1">
      <c r="A159" s="124" t="str">
        <f t="shared" si="4"/>
        <v/>
      </c>
      <c r="B159" s="138"/>
      <c r="C159" s="139"/>
      <c r="D159" s="138"/>
      <c r="E159" s="140"/>
      <c r="F159" s="143"/>
      <c r="G159" s="141"/>
      <c r="H159" s="176"/>
      <c r="I159" s="177"/>
      <c r="J159" s="178"/>
      <c r="K159" s="179">
        <f t="shared" si="5"/>
        <v>0</v>
      </c>
      <c r="L159" s="143"/>
    </row>
    <row r="160" spans="1:12" s="124" customFormat="1" ht="17.25" customHeight="1">
      <c r="A160" s="124" t="str">
        <f t="shared" si="4"/>
        <v/>
      </c>
      <c r="B160" s="138"/>
      <c r="C160" s="139"/>
      <c r="D160" s="138"/>
      <c r="E160" s="140"/>
      <c r="F160" s="143"/>
      <c r="G160" s="141"/>
      <c r="H160" s="176"/>
      <c r="I160" s="177"/>
      <c r="J160" s="178"/>
      <c r="K160" s="179">
        <f t="shared" ref="K160:K162" si="7">IF(B160&lt;&gt;"",K159+I160-J160,0)</f>
        <v>0</v>
      </c>
      <c r="L160" s="143"/>
    </row>
    <row r="161" spans="1:12" s="124" customFormat="1" ht="17.25" customHeight="1">
      <c r="A161" s="124" t="str">
        <f t="shared" si="4"/>
        <v/>
      </c>
      <c r="B161" s="138"/>
      <c r="C161" s="139"/>
      <c r="D161" s="138"/>
      <c r="E161" s="140"/>
      <c r="F161" s="143"/>
      <c r="G161" s="141"/>
      <c r="H161" s="176"/>
      <c r="I161" s="177"/>
      <c r="J161" s="178"/>
      <c r="K161" s="179">
        <f t="shared" si="7"/>
        <v>0</v>
      </c>
      <c r="L161" s="143"/>
    </row>
    <row r="162" spans="1:12" s="124" customFormat="1" ht="17.25" customHeight="1">
      <c r="A162" s="124" t="str">
        <f t="shared" si="4"/>
        <v/>
      </c>
      <c r="B162" s="138"/>
      <c r="C162" s="139"/>
      <c r="D162" s="138"/>
      <c r="E162" s="140"/>
      <c r="F162" s="143"/>
      <c r="G162" s="141"/>
      <c r="H162" s="176"/>
      <c r="I162" s="177"/>
      <c r="J162" s="178"/>
      <c r="K162" s="179">
        <f t="shared" si="7"/>
        <v>0</v>
      </c>
      <c r="L162" s="143"/>
    </row>
    <row r="163" spans="1:12" s="310" customFormat="1" ht="17.25" customHeight="1">
      <c r="A163" s="310" t="str">
        <f t="shared" si="4"/>
        <v/>
      </c>
      <c r="B163" s="311"/>
      <c r="C163" s="312"/>
      <c r="D163" s="311"/>
      <c r="E163" s="313"/>
      <c r="F163" s="314"/>
      <c r="G163" s="315"/>
      <c r="H163" s="316"/>
      <c r="I163" s="317"/>
      <c r="J163" s="318"/>
      <c r="K163" s="350">
        <f t="shared" si="5"/>
        <v>0</v>
      </c>
      <c r="L163" s="314"/>
    </row>
    <row r="164" spans="1:12" s="124" customFormat="1" ht="17.25" customHeight="1">
      <c r="A164" s="124" t="str">
        <f t="shared" si="4"/>
        <v/>
      </c>
      <c r="B164" s="138"/>
      <c r="C164" s="139"/>
      <c r="D164" s="138"/>
      <c r="E164" s="140"/>
      <c r="F164" s="143"/>
      <c r="G164" s="141"/>
      <c r="H164" s="176"/>
      <c r="I164" s="177"/>
      <c r="J164" s="178"/>
      <c r="K164" s="179">
        <f t="shared" si="5"/>
        <v>0</v>
      </c>
      <c r="L164" s="143"/>
    </row>
    <row r="165" spans="1:12" s="124" customFormat="1" ht="17.25" customHeight="1">
      <c r="A165" s="124" t="str">
        <f t="shared" si="4"/>
        <v/>
      </c>
      <c r="B165" s="138"/>
      <c r="C165" s="139"/>
      <c r="D165" s="138"/>
      <c r="E165" s="140"/>
      <c r="F165" s="143"/>
      <c r="G165" s="141"/>
      <c r="H165" s="176"/>
      <c r="I165" s="177"/>
      <c r="J165" s="178"/>
      <c r="K165" s="179">
        <f t="shared" si="5"/>
        <v>0</v>
      </c>
      <c r="L165" s="143"/>
    </row>
    <row r="166" spans="1:12" s="124" customFormat="1" ht="17.25" customHeight="1">
      <c r="A166" s="124" t="str">
        <f t="shared" si="4"/>
        <v/>
      </c>
      <c r="B166" s="138"/>
      <c r="C166" s="139"/>
      <c r="D166" s="138"/>
      <c r="E166" s="140"/>
      <c r="F166" s="143"/>
      <c r="G166" s="141"/>
      <c r="H166" s="176"/>
      <c r="I166" s="177"/>
      <c r="J166" s="178"/>
      <c r="K166" s="179">
        <f t="shared" si="5"/>
        <v>0</v>
      </c>
      <c r="L166" s="143"/>
    </row>
    <row r="167" spans="1:12" s="124" customFormat="1" ht="17.25" customHeight="1">
      <c r="A167" s="124" t="str">
        <f t="shared" si="4"/>
        <v/>
      </c>
      <c r="B167" s="138"/>
      <c r="C167" s="139"/>
      <c r="D167" s="138"/>
      <c r="E167" s="140"/>
      <c r="F167" s="143"/>
      <c r="G167" s="141"/>
      <c r="H167" s="176"/>
      <c r="I167" s="177"/>
      <c r="J167" s="178"/>
      <c r="K167" s="179">
        <f t="shared" si="5"/>
        <v>0</v>
      </c>
      <c r="L167" s="143"/>
    </row>
    <row r="168" spans="1:12" s="124" customFormat="1" ht="17.25" customHeight="1">
      <c r="A168" s="124" t="str">
        <f t="shared" si="4"/>
        <v/>
      </c>
      <c r="B168" s="138"/>
      <c r="C168" s="139"/>
      <c r="D168" s="138"/>
      <c r="E168" s="140"/>
      <c r="F168" s="143"/>
      <c r="G168" s="141"/>
      <c r="H168" s="176"/>
      <c r="I168" s="177"/>
      <c r="J168" s="178"/>
      <c r="K168" s="179">
        <f t="shared" si="5"/>
        <v>0</v>
      </c>
      <c r="L168" s="143"/>
    </row>
    <row r="169" spans="1:12" s="124" customFormat="1" ht="17.25" customHeight="1">
      <c r="A169" s="124" t="str">
        <f t="shared" si="4"/>
        <v/>
      </c>
      <c r="B169" s="138"/>
      <c r="C169" s="139"/>
      <c r="D169" s="138"/>
      <c r="E169" s="140"/>
      <c r="F169" s="143"/>
      <c r="G169" s="141"/>
      <c r="H169" s="176"/>
      <c r="I169" s="177"/>
      <c r="J169" s="178"/>
      <c r="K169" s="179">
        <f t="shared" si="5"/>
        <v>0</v>
      </c>
      <c r="L169" s="143"/>
    </row>
    <row r="170" spans="1:12" s="124" customFormat="1" ht="17.25" customHeight="1">
      <c r="A170" s="124" t="str">
        <f t="shared" si="4"/>
        <v/>
      </c>
      <c r="B170" s="138"/>
      <c r="C170" s="139"/>
      <c r="D170" s="138"/>
      <c r="E170" s="140"/>
      <c r="F170" s="143"/>
      <c r="G170" s="141"/>
      <c r="H170" s="176"/>
      <c r="I170" s="177"/>
      <c r="J170" s="178"/>
      <c r="K170" s="179">
        <f t="shared" si="5"/>
        <v>0</v>
      </c>
      <c r="L170" s="143"/>
    </row>
    <row r="171" spans="1:12" s="124" customFormat="1" ht="17.25" customHeight="1">
      <c r="A171" s="124" t="str">
        <f t="shared" si="4"/>
        <v/>
      </c>
      <c r="B171" s="138"/>
      <c r="C171" s="139"/>
      <c r="D171" s="138"/>
      <c r="E171" s="140"/>
      <c r="F171" s="143"/>
      <c r="G171" s="141"/>
      <c r="H171" s="176"/>
      <c r="I171" s="177"/>
      <c r="J171" s="178"/>
      <c r="K171" s="179">
        <f t="shared" ref="K171" si="8">IF(B171&lt;&gt;"",K170+I171-J171,0)</f>
        <v>0</v>
      </c>
      <c r="L171" s="143"/>
    </row>
    <row r="172" spans="1:12" s="124" customFormat="1" ht="17.25" customHeight="1">
      <c r="A172" s="124" t="str">
        <f t="shared" si="4"/>
        <v/>
      </c>
      <c r="B172" s="138"/>
      <c r="C172" s="139"/>
      <c r="D172" s="138"/>
      <c r="E172" s="140"/>
      <c r="F172" s="143"/>
      <c r="G172" s="141"/>
      <c r="H172" s="176"/>
      <c r="I172" s="177"/>
      <c r="J172" s="178"/>
      <c r="K172" s="179">
        <f t="shared" si="5"/>
        <v>0</v>
      </c>
      <c r="L172" s="143"/>
    </row>
    <row r="173" spans="1:12" s="124" customFormat="1" ht="17.25" customHeight="1">
      <c r="A173" s="124" t="str">
        <f t="shared" si="4"/>
        <v/>
      </c>
      <c r="B173" s="138"/>
      <c r="C173" s="139"/>
      <c r="D173" s="138"/>
      <c r="E173" s="140"/>
      <c r="F173" s="143"/>
      <c r="G173" s="141"/>
      <c r="H173" s="176"/>
      <c r="I173" s="177"/>
      <c r="J173" s="178"/>
      <c r="K173" s="179">
        <f t="shared" si="5"/>
        <v>0</v>
      </c>
      <c r="L173" s="143"/>
    </row>
    <row r="174" spans="1:12" s="124" customFormat="1" ht="17.25" customHeight="1">
      <c r="A174" s="124" t="str">
        <f t="shared" si="4"/>
        <v/>
      </c>
      <c r="B174" s="138"/>
      <c r="C174" s="139"/>
      <c r="D174" s="138"/>
      <c r="E174" s="140"/>
      <c r="F174" s="143"/>
      <c r="G174" s="141"/>
      <c r="H174" s="176"/>
      <c r="I174" s="177"/>
      <c r="J174" s="178"/>
      <c r="K174" s="179">
        <f t="shared" ref="K174" si="9">IF(B174&lt;&gt;"",K173+I174-J174,0)</f>
        <v>0</v>
      </c>
      <c r="L174" s="143"/>
    </row>
    <row r="175" spans="1:12" s="124" customFormat="1" ht="17.25" customHeight="1">
      <c r="A175" s="124" t="str">
        <f t="shared" si="4"/>
        <v/>
      </c>
      <c r="B175" s="138"/>
      <c r="C175" s="139"/>
      <c r="D175" s="138"/>
      <c r="E175" s="140"/>
      <c r="F175" s="143"/>
      <c r="G175" s="141"/>
      <c r="H175" s="176"/>
      <c r="I175" s="177"/>
      <c r="J175" s="178"/>
      <c r="K175" s="179">
        <f t="shared" si="5"/>
        <v>0</v>
      </c>
      <c r="L175" s="143"/>
    </row>
    <row r="176" spans="1:12" s="124" customFormat="1" ht="17.25" customHeight="1">
      <c r="A176" s="124" t="str">
        <f t="shared" si="4"/>
        <v/>
      </c>
      <c r="B176" s="138"/>
      <c r="C176" s="139"/>
      <c r="D176" s="138"/>
      <c r="E176" s="140"/>
      <c r="F176" s="143"/>
      <c r="G176" s="141"/>
      <c r="H176" s="176"/>
      <c r="I176" s="177"/>
      <c r="J176" s="178"/>
      <c r="K176" s="179">
        <f t="shared" si="5"/>
        <v>0</v>
      </c>
      <c r="L176" s="143"/>
    </row>
    <row r="177" spans="1:12" s="124" customFormat="1" ht="17.25" customHeight="1">
      <c r="A177" s="124" t="str">
        <f t="shared" si="4"/>
        <v/>
      </c>
      <c r="B177" s="138"/>
      <c r="C177" s="139"/>
      <c r="D177" s="138"/>
      <c r="E177" s="140"/>
      <c r="F177" s="143"/>
      <c r="G177" s="141"/>
      <c r="H177" s="176"/>
      <c r="I177" s="177"/>
      <c r="J177" s="178"/>
      <c r="K177" s="179">
        <f t="shared" si="5"/>
        <v>0</v>
      </c>
      <c r="L177" s="143"/>
    </row>
    <row r="178" spans="1:12" s="124" customFormat="1" ht="17.25" customHeight="1">
      <c r="A178" s="124" t="str">
        <f t="shared" si="4"/>
        <v/>
      </c>
      <c r="B178" s="138"/>
      <c r="C178" s="139"/>
      <c r="D178" s="138"/>
      <c r="E178" s="140"/>
      <c r="F178" s="143"/>
      <c r="G178" s="141"/>
      <c r="H178" s="176"/>
      <c r="I178" s="177"/>
      <c r="J178" s="178"/>
      <c r="K178" s="179">
        <f t="shared" si="5"/>
        <v>0</v>
      </c>
      <c r="L178" s="143"/>
    </row>
    <row r="179" spans="1:12" s="124" customFormat="1" ht="17.25" customHeight="1">
      <c r="A179" s="124" t="str">
        <f t="shared" si="4"/>
        <v/>
      </c>
      <c r="B179" s="138"/>
      <c r="C179" s="139"/>
      <c r="D179" s="138"/>
      <c r="E179" s="140"/>
      <c r="F179" s="143"/>
      <c r="G179" s="141"/>
      <c r="H179" s="176"/>
      <c r="I179" s="177"/>
      <c r="J179" s="178"/>
      <c r="K179" s="179">
        <f t="shared" si="5"/>
        <v>0</v>
      </c>
      <c r="L179" s="143"/>
    </row>
    <row r="180" spans="1:12" s="124" customFormat="1" ht="17.25" customHeight="1">
      <c r="A180" s="124" t="str">
        <f t="shared" si="4"/>
        <v/>
      </c>
      <c r="B180" s="138"/>
      <c r="C180" s="139"/>
      <c r="D180" s="138"/>
      <c r="E180" s="140"/>
      <c r="F180" s="143"/>
      <c r="G180" s="141"/>
      <c r="H180" s="176"/>
      <c r="I180" s="177"/>
      <c r="J180" s="178"/>
      <c r="K180" s="179">
        <f t="shared" si="5"/>
        <v>0</v>
      </c>
      <c r="L180" s="143"/>
    </row>
    <row r="181" spans="1:12" s="124" customFormat="1" ht="17.25" customHeight="1">
      <c r="A181" s="124" t="str">
        <f t="shared" si="4"/>
        <v/>
      </c>
      <c r="B181" s="138"/>
      <c r="C181" s="139"/>
      <c r="D181" s="138"/>
      <c r="E181" s="140"/>
      <c r="F181" s="143"/>
      <c r="G181" s="141"/>
      <c r="H181" s="176"/>
      <c r="I181" s="177"/>
      <c r="J181" s="178"/>
      <c r="K181" s="179">
        <f t="shared" si="5"/>
        <v>0</v>
      </c>
      <c r="L181" s="143"/>
    </row>
    <row r="182" spans="1:12" s="124" customFormat="1" ht="17.25" customHeight="1">
      <c r="A182" s="124" t="str">
        <f t="shared" si="4"/>
        <v/>
      </c>
      <c r="B182" s="138"/>
      <c r="C182" s="139"/>
      <c r="D182" s="138"/>
      <c r="E182" s="140"/>
      <c r="F182" s="143"/>
      <c r="G182" s="141"/>
      <c r="H182" s="176"/>
      <c r="I182" s="177"/>
      <c r="J182" s="178"/>
      <c r="K182" s="179">
        <f t="shared" si="5"/>
        <v>0</v>
      </c>
      <c r="L182" s="143"/>
    </row>
    <row r="183" spans="1:12" s="124" customFormat="1" ht="17.25" customHeight="1">
      <c r="A183" s="124" t="str">
        <f t="shared" si="4"/>
        <v/>
      </c>
      <c r="B183" s="138"/>
      <c r="C183" s="139"/>
      <c r="D183" s="138"/>
      <c r="E183" s="140"/>
      <c r="F183" s="143"/>
      <c r="G183" s="141"/>
      <c r="H183" s="176"/>
      <c r="I183" s="177"/>
      <c r="J183" s="178"/>
      <c r="K183" s="179">
        <f t="shared" si="5"/>
        <v>0</v>
      </c>
      <c r="L183" s="143"/>
    </row>
    <row r="184" spans="1:12" s="124" customFormat="1" ht="17.25" customHeight="1">
      <c r="A184" s="124" t="str">
        <f t="shared" si="4"/>
        <v/>
      </c>
      <c r="B184" s="138"/>
      <c r="C184" s="139"/>
      <c r="D184" s="138"/>
      <c r="E184" s="140"/>
      <c r="F184" s="143"/>
      <c r="G184" s="141"/>
      <c r="H184" s="176"/>
      <c r="I184" s="177"/>
      <c r="J184" s="178"/>
      <c r="K184" s="179">
        <f t="shared" si="5"/>
        <v>0</v>
      </c>
      <c r="L184" s="143"/>
    </row>
    <row r="185" spans="1:12" s="124" customFormat="1" ht="17.25" customHeight="1">
      <c r="A185" s="124" t="str">
        <f t="shared" si="4"/>
        <v/>
      </c>
      <c r="B185" s="138"/>
      <c r="C185" s="139"/>
      <c r="D185" s="138"/>
      <c r="E185" s="140"/>
      <c r="F185" s="143"/>
      <c r="G185" s="141"/>
      <c r="H185" s="176"/>
      <c r="I185" s="177"/>
      <c r="J185" s="178"/>
      <c r="K185" s="179">
        <f t="shared" si="5"/>
        <v>0</v>
      </c>
      <c r="L185" s="143"/>
    </row>
    <row r="186" spans="1:12" s="124" customFormat="1" ht="17.25" customHeight="1">
      <c r="A186" s="124" t="str">
        <f t="shared" si="4"/>
        <v/>
      </c>
      <c r="B186" s="138"/>
      <c r="C186" s="139"/>
      <c r="D186" s="138"/>
      <c r="E186" s="140"/>
      <c r="F186" s="143"/>
      <c r="G186" s="141"/>
      <c r="H186" s="176"/>
      <c r="I186" s="177"/>
      <c r="J186" s="178"/>
      <c r="K186" s="179">
        <f t="shared" si="5"/>
        <v>0</v>
      </c>
      <c r="L186" s="143"/>
    </row>
    <row r="187" spans="1:12" s="124" customFormat="1" ht="17.25" customHeight="1">
      <c r="A187" s="124" t="str">
        <f t="shared" si="4"/>
        <v/>
      </c>
      <c r="B187" s="138"/>
      <c r="C187" s="139"/>
      <c r="D187" s="138"/>
      <c r="E187" s="140"/>
      <c r="F187" s="143"/>
      <c r="G187" s="141"/>
      <c r="H187" s="176"/>
      <c r="I187" s="177"/>
      <c r="J187" s="178"/>
      <c r="K187" s="179">
        <f t="shared" si="5"/>
        <v>0</v>
      </c>
      <c r="L187" s="143"/>
    </row>
    <row r="188" spans="1:12" s="124" customFormat="1" ht="17.25" customHeight="1">
      <c r="A188" s="124" t="str">
        <f t="shared" si="4"/>
        <v/>
      </c>
      <c r="B188" s="138"/>
      <c r="C188" s="139"/>
      <c r="D188" s="138"/>
      <c r="E188" s="140"/>
      <c r="F188" s="143"/>
      <c r="G188" s="141"/>
      <c r="H188" s="176"/>
      <c r="I188" s="177"/>
      <c r="J188" s="178"/>
      <c r="K188" s="179">
        <f t="shared" si="5"/>
        <v>0</v>
      </c>
      <c r="L188" s="143"/>
    </row>
    <row r="189" spans="1:12" s="124" customFormat="1" ht="17.25" customHeight="1">
      <c r="A189" s="124" t="str">
        <f t="shared" si="4"/>
        <v/>
      </c>
      <c r="B189" s="138"/>
      <c r="C189" s="139"/>
      <c r="D189" s="138"/>
      <c r="E189" s="140"/>
      <c r="F189" s="143"/>
      <c r="G189" s="141"/>
      <c r="H189" s="176"/>
      <c r="I189" s="177"/>
      <c r="J189" s="178"/>
      <c r="K189" s="179">
        <f t="shared" si="5"/>
        <v>0</v>
      </c>
      <c r="L189" s="143"/>
    </row>
    <row r="190" spans="1:12" s="124" customFormat="1" ht="17.25" customHeight="1">
      <c r="A190" s="124" t="str">
        <f t="shared" si="4"/>
        <v/>
      </c>
      <c r="B190" s="138"/>
      <c r="C190" s="139"/>
      <c r="D190" s="138"/>
      <c r="E190" s="140"/>
      <c r="F190" s="143"/>
      <c r="G190" s="141"/>
      <c r="H190" s="176"/>
      <c r="I190" s="177"/>
      <c r="J190" s="178"/>
      <c r="K190" s="179">
        <f t="shared" si="5"/>
        <v>0</v>
      </c>
      <c r="L190" s="143"/>
    </row>
    <row r="191" spans="1:12" s="124" customFormat="1" ht="17.25" customHeight="1">
      <c r="A191" s="124" t="str">
        <f t="shared" si="4"/>
        <v/>
      </c>
      <c r="B191" s="138"/>
      <c r="C191" s="139"/>
      <c r="D191" s="138"/>
      <c r="E191" s="140"/>
      <c r="F191" s="143"/>
      <c r="G191" s="141"/>
      <c r="H191" s="176"/>
      <c r="I191" s="177"/>
      <c r="J191" s="178"/>
      <c r="K191" s="179">
        <f t="shared" si="5"/>
        <v>0</v>
      </c>
      <c r="L191" s="143"/>
    </row>
    <row r="192" spans="1:12" s="124" customFormat="1" ht="17.25" customHeight="1">
      <c r="A192" s="124" t="str">
        <f t="shared" si="4"/>
        <v/>
      </c>
      <c r="B192" s="138"/>
      <c r="C192" s="139"/>
      <c r="D192" s="138"/>
      <c r="E192" s="140"/>
      <c r="F192" s="143"/>
      <c r="G192" s="141"/>
      <c r="H192" s="176"/>
      <c r="I192" s="177"/>
      <c r="J192" s="178"/>
      <c r="K192" s="179">
        <f t="shared" si="5"/>
        <v>0</v>
      </c>
      <c r="L192" s="143"/>
    </row>
    <row r="193" spans="1:12" s="124" customFormat="1" ht="17.25" customHeight="1">
      <c r="A193" s="124" t="str">
        <f t="shared" si="4"/>
        <v/>
      </c>
      <c r="B193" s="138"/>
      <c r="C193" s="139"/>
      <c r="D193" s="138"/>
      <c r="E193" s="140"/>
      <c r="F193" s="143"/>
      <c r="G193" s="141"/>
      <c r="H193" s="176"/>
      <c r="I193" s="177"/>
      <c r="J193" s="178"/>
      <c r="K193" s="179">
        <f t="shared" si="5"/>
        <v>0</v>
      </c>
      <c r="L193" s="143"/>
    </row>
    <row r="194" spans="1:12" s="124" customFormat="1" ht="17.25" customHeight="1">
      <c r="A194" s="124" t="str">
        <f t="shared" si="4"/>
        <v/>
      </c>
      <c r="B194" s="138"/>
      <c r="C194" s="139"/>
      <c r="D194" s="138"/>
      <c r="E194" s="140"/>
      <c r="F194" s="143"/>
      <c r="G194" s="141"/>
      <c r="H194" s="176"/>
      <c r="I194" s="177"/>
      <c r="J194" s="178"/>
      <c r="K194" s="179">
        <f t="shared" si="5"/>
        <v>0</v>
      </c>
      <c r="L194" s="143"/>
    </row>
    <row r="195" spans="1:12" s="124" customFormat="1" ht="17.25" customHeight="1">
      <c r="A195" s="124" t="str">
        <f t="shared" si="4"/>
        <v/>
      </c>
      <c r="B195" s="138"/>
      <c r="C195" s="139"/>
      <c r="D195" s="138"/>
      <c r="E195" s="140"/>
      <c r="F195" s="143"/>
      <c r="G195" s="141"/>
      <c r="H195" s="176"/>
      <c r="I195" s="177"/>
      <c r="J195" s="178"/>
      <c r="K195" s="179">
        <f t="shared" si="5"/>
        <v>0</v>
      </c>
      <c r="L195" s="143"/>
    </row>
    <row r="196" spans="1:12" s="124" customFormat="1" ht="17.25" customHeight="1">
      <c r="A196" s="124" t="str">
        <f t="shared" si="4"/>
        <v/>
      </c>
      <c r="B196" s="138"/>
      <c r="C196" s="139"/>
      <c r="D196" s="138"/>
      <c r="E196" s="140"/>
      <c r="F196" s="143"/>
      <c r="G196" s="141"/>
      <c r="H196" s="176"/>
      <c r="I196" s="177"/>
      <c r="J196" s="178"/>
      <c r="K196" s="179">
        <f t="shared" si="5"/>
        <v>0</v>
      </c>
      <c r="L196" s="143"/>
    </row>
    <row r="197" spans="1:12" s="124" customFormat="1" ht="17.25" customHeight="1">
      <c r="A197" s="124" t="str">
        <f t="shared" si="4"/>
        <v/>
      </c>
      <c r="B197" s="138"/>
      <c r="C197" s="139"/>
      <c r="D197" s="138"/>
      <c r="E197" s="140"/>
      <c r="F197" s="143"/>
      <c r="G197" s="141"/>
      <c r="H197" s="176"/>
      <c r="I197" s="177"/>
      <c r="J197" s="178"/>
      <c r="K197" s="179">
        <f t="shared" ref="K197" si="10">IF(B197&lt;&gt;"",K196+I197-J197,0)</f>
        <v>0</v>
      </c>
      <c r="L197" s="143"/>
    </row>
    <row r="198" spans="1:12" s="124" customFormat="1" ht="17.25" customHeight="1">
      <c r="A198" s="124" t="str">
        <f t="shared" si="4"/>
        <v/>
      </c>
      <c r="B198" s="138"/>
      <c r="C198" s="139"/>
      <c r="D198" s="138"/>
      <c r="E198" s="140"/>
      <c r="F198" s="143"/>
      <c r="G198" s="141"/>
      <c r="H198" s="176"/>
      <c r="I198" s="177"/>
      <c r="J198" s="178"/>
      <c r="K198" s="179">
        <f t="shared" si="5"/>
        <v>0</v>
      </c>
      <c r="L198" s="143"/>
    </row>
    <row r="199" spans="1:12" s="124" customFormat="1" ht="17.25" customHeight="1">
      <c r="A199" s="124" t="str">
        <f t="shared" si="4"/>
        <v/>
      </c>
      <c r="B199" s="138"/>
      <c r="C199" s="139"/>
      <c r="D199" s="138"/>
      <c r="E199" s="140"/>
      <c r="F199" s="143"/>
      <c r="G199" s="141"/>
      <c r="H199" s="176"/>
      <c r="I199" s="177"/>
      <c r="J199" s="178"/>
      <c r="K199" s="179">
        <f t="shared" si="5"/>
        <v>0</v>
      </c>
      <c r="L199" s="143"/>
    </row>
    <row r="200" spans="1:12" s="124" customFormat="1" ht="17.25" customHeight="1">
      <c r="A200" s="124" t="str">
        <f t="shared" si="4"/>
        <v/>
      </c>
      <c r="B200" s="138"/>
      <c r="C200" s="139"/>
      <c r="D200" s="138"/>
      <c r="E200" s="140"/>
      <c r="F200" s="143"/>
      <c r="G200" s="141"/>
      <c r="H200" s="176"/>
      <c r="I200" s="177"/>
      <c r="J200" s="178"/>
      <c r="K200" s="179">
        <f t="shared" si="5"/>
        <v>0</v>
      </c>
      <c r="L200" s="143"/>
    </row>
    <row r="201" spans="1:12" s="124" customFormat="1" ht="17.25" customHeight="1">
      <c r="A201" s="124" t="str">
        <f t="shared" si="4"/>
        <v/>
      </c>
      <c r="B201" s="138"/>
      <c r="C201" s="139"/>
      <c r="D201" s="138"/>
      <c r="E201" s="140"/>
      <c r="F201" s="143"/>
      <c r="G201" s="141"/>
      <c r="H201" s="176"/>
      <c r="I201" s="177"/>
      <c r="J201" s="178"/>
      <c r="K201" s="179">
        <f t="shared" si="5"/>
        <v>0</v>
      </c>
      <c r="L201" s="143"/>
    </row>
    <row r="202" spans="1:12" s="124" customFormat="1" ht="17.25" customHeight="1">
      <c r="A202" s="124" t="str">
        <f t="shared" si="4"/>
        <v/>
      </c>
      <c r="B202" s="138"/>
      <c r="C202" s="139"/>
      <c r="D202" s="138"/>
      <c r="E202" s="140"/>
      <c r="F202" s="143"/>
      <c r="G202" s="141"/>
      <c r="H202" s="176"/>
      <c r="I202" s="177"/>
      <c r="J202" s="178"/>
      <c r="K202" s="179">
        <f t="shared" si="5"/>
        <v>0</v>
      </c>
      <c r="L202" s="143"/>
    </row>
    <row r="203" spans="1:12" s="124" customFormat="1" ht="17.25" customHeight="1">
      <c r="A203" s="124" t="str">
        <f t="shared" ref="A203:A204" si="11">IF(B203&lt;&gt;"",MONTH(B203),"")</f>
        <v/>
      </c>
      <c r="B203" s="138"/>
      <c r="C203" s="139"/>
      <c r="D203" s="138"/>
      <c r="E203" s="140"/>
      <c r="F203" s="143"/>
      <c r="G203" s="141"/>
      <c r="H203" s="176"/>
      <c r="I203" s="177"/>
      <c r="J203" s="178"/>
      <c r="K203" s="179">
        <f t="shared" ref="K203:K204" si="12">IF(B203&lt;&gt;"",K202+I203-J203,0)</f>
        <v>0</v>
      </c>
      <c r="L203" s="143"/>
    </row>
    <row r="204" spans="1:12" s="124" customFormat="1" ht="17.25" customHeight="1">
      <c r="A204" s="124" t="str">
        <f t="shared" si="11"/>
        <v/>
      </c>
      <c r="B204" s="138"/>
      <c r="C204" s="139"/>
      <c r="D204" s="138"/>
      <c r="E204" s="140"/>
      <c r="F204" s="143"/>
      <c r="G204" s="141"/>
      <c r="H204" s="176"/>
      <c r="I204" s="177"/>
      <c r="J204" s="178"/>
      <c r="K204" s="179">
        <f t="shared" si="12"/>
        <v>0</v>
      </c>
      <c r="L204" s="143"/>
    </row>
    <row r="205" spans="1:12" s="124" customFormat="1" ht="17.25" customHeight="1">
      <c r="A205" s="124" t="str">
        <f t="shared" ref="A205:A261" si="13">IF(B205&lt;&gt;"",MONTH(B205),"")</f>
        <v/>
      </c>
      <c r="B205" s="138"/>
      <c r="C205" s="139"/>
      <c r="D205" s="138"/>
      <c r="E205" s="140"/>
      <c r="F205" s="143"/>
      <c r="G205" s="141"/>
      <c r="H205" s="176"/>
      <c r="I205" s="177"/>
      <c r="J205" s="178"/>
      <c r="K205" s="179">
        <f t="shared" si="5"/>
        <v>0</v>
      </c>
      <c r="L205" s="143"/>
    </row>
    <row r="206" spans="1:12" s="124" customFormat="1" ht="17.25" customHeight="1">
      <c r="A206" s="124" t="str">
        <f t="shared" si="13"/>
        <v/>
      </c>
      <c r="B206" s="138"/>
      <c r="C206" s="139"/>
      <c r="D206" s="138"/>
      <c r="E206" s="140"/>
      <c r="F206" s="143"/>
      <c r="G206" s="141"/>
      <c r="H206" s="176"/>
      <c r="I206" s="177"/>
      <c r="J206" s="178"/>
      <c r="K206" s="179">
        <f t="shared" si="5"/>
        <v>0</v>
      </c>
      <c r="L206" s="143"/>
    </row>
    <row r="207" spans="1:12" s="124" customFormat="1" ht="17.25" customHeight="1">
      <c r="A207" s="124" t="str">
        <f t="shared" si="13"/>
        <v/>
      </c>
      <c r="B207" s="138"/>
      <c r="C207" s="139"/>
      <c r="D207" s="138"/>
      <c r="E207" s="140"/>
      <c r="F207" s="143"/>
      <c r="G207" s="141"/>
      <c r="H207" s="176"/>
      <c r="I207" s="177"/>
      <c r="J207" s="177"/>
      <c r="K207" s="179">
        <f>IF(B207&lt;&gt;"",K206+I207-J207,0)</f>
        <v>0</v>
      </c>
      <c r="L207" s="143"/>
    </row>
    <row r="208" spans="1:12" s="124" customFormat="1" ht="17.25" customHeight="1">
      <c r="A208" s="124" t="str">
        <f t="shared" si="13"/>
        <v/>
      </c>
      <c r="B208" s="138"/>
      <c r="C208" s="139"/>
      <c r="D208" s="138"/>
      <c r="E208" s="140"/>
      <c r="F208" s="143"/>
      <c r="G208" s="141"/>
      <c r="H208" s="176"/>
      <c r="I208" s="177"/>
      <c r="J208" s="178"/>
      <c r="K208" s="179">
        <f t="shared" si="5"/>
        <v>0</v>
      </c>
      <c r="L208" s="143"/>
    </row>
    <row r="209" spans="1:12" s="124" customFormat="1" ht="17.25" customHeight="1">
      <c r="A209" s="124" t="str">
        <f t="shared" si="13"/>
        <v/>
      </c>
      <c r="B209" s="138"/>
      <c r="C209" s="139"/>
      <c r="D209" s="138"/>
      <c r="E209" s="140"/>
      <c r="F209" s="143"/>
      <c r="G209" s="141"/>
      <c r="H209" s="176"/>
      <c r="I209" s="177"/>
      <c r="J209" s="178"/>
      <c r="K209" s="179">
        <f t="shared" si="5"/>
        <v>0</v>
      </c>
      <c r="L209" s="143"/>
    </row>
    <row r="210" spans="1:12" s="124" customFormat="1" ht="17.25" customHeight="1">
      <c r="A210" s="124" t="str">
        <f t="shared" si="13"/>
        <v/>
      </c>
      <c r="B210" s="138"/>
      <c r="C210" s="139"/>
      <c r="D210" s="138"/>
      <c r="E210" s="140"/>
      <c r="F210" s="143"/>
      <c r="G210" s="141"/>
      <c r="H210" s="176"/>
      <c r="I210" s="177"/>
      <c r="J210" s="178"/>
      <c r="K210" s="179">
        <f t="shared" si="5"/>
        <v>0</v>
      </c>
      <c r="L210" s="143"/>
    </row>
    <row r="211" spans="1:12" s="124" customFormat="1" ht="17.25" customHeight="1">
      <c r="A211" s="124" t="str">
        <f t="shared" si="13"/>
        <v/>
      </c>
      <c r="B211" s="138"/>
      <c r="C211" s="139"/>
      <c r="D211" s="138"/>
      <c r="E211" s="140"/>
      <c r="F211" s="143"/>
      <c r="G211" s="141"/>
      <c r="H211" s="176"/>
      <c r="I211" s="177"/>
      <c r="J211" s="178"/>
      <c r="K211" s="179">
        <f t="shared" si="5"/>
        <v>0</v>
      </c>
      <c r="L211" s="143"/>
    </row>
    <row r="212" spans="1:12" s="124" customFormat="1" ht="17.25" customHeight="1">
      <c r="A212" s="124" t="str">
        <f t="shared" si="13"/>
        <v/>
      </c>
      <c r="B212" s="138"/>
      <c r="C212" s="139"/>
      <c r="D212" s="138"/>
      <c r="E212" s="140"/>
      <c r="F212" s="143"/>
      <c r="G212" s="141"/>
      <c r="H212" s="176"/>
      <c r="I212" s="177"/>
      <c r="J212" s="178"/>
      <c r="K212" s="179">
        <f t="shared" si="5"/>
        <v>0</v>
      </c>
      <c r="L212" s="143"/>
    </row>
    <row r="213" spans="1:12" s="124" customFormat="1" ht="17.25" customHeight="1">
      <c r="A213" s="124" t="str">
        <f t="shared" si="13"/>
        <v/>
      </c>
      <c r="B213" s="138"/>
      <c r="C213" s="139"/>
      <c r="D213" s="138"/>
      <c r="E213" s="140"/>
      <c r="F213" s="143"/>
      <c r="G213" s="141"/>
      <c r="H213" s="176"/>
      <c r="I213" s="177"/>
      <c r="J213" s="178"/>
      <c r="K213" s="179">
        <f t="shared" si="5"/>
        <v>0</v>
      </c>
      <c r="L213" s="143"/>
    </row>
    <row r="214" spans="1:12" s="124" customFormat="1" ht="17.25" customHeight="1">
      <c r="A214" s="124" t="str">
        <f t="shared" si="13"/>
        <v/>
      </c>
      <c r="B214" s="138"/>
      <c r="C214" s="139"/>
      <c r="D214" s="138"/>
      <c r="E214" s="140"/>
      <c r="F214" s="143"/>
      <c r="G214" s="141"/>
      <c r="H214" s="176"/>
      <c r="I214" s="177"/>
      <c r="J214" s="178"/>
      <c r="K214" s="179">
        <f t="shared" si="5"/>
        <v>0</v>
      </c>
      <c r="L214" s="143"/>
    </row>
    <row r="215" spans="1:12" s="124" customFormat="1" ht="17.25" customHeight="1">
      <c r="A215" s="124" t="str">
        <f t="shared" si="13"/>
        <v/>
      </c>
      <c r="B215" s="138"/>
      <c r="C215" s="139"/>
      <c r="D215" s="138"/>
      <c r="E215" s="140"/>
      <c r="F215" s="143"/>
      <c r="G215" s="141"/>
      <c r="H215" s="176"/>
      <c r="I215" s="177"/>
      <c r="J215" s="178"/>
      <c r="K215" s="179">
        <f t="shared" si="5"/>
        <v>0</v>
      </c>
      <c r="L215" s="143"/>
    </row>
    <row r="216" spans="1:12" s="124" customFormat="1" ht="17.25" customHeight="1">
      <c r="A216" s="124" t="str">
        <f t="shared" si="13"/>
        <v/>
      </c>
      <c r="B216" s="138"/>
      <c r="C216" s="139"/>
      <c r="D216" s="138"/>
      <c r="E216" s="140"/>
      <c r="F216" s="143"/>
      <c r="G216" s="141"/>
      <c r="H216" s="176"/>
      <c r="I216" s="177"/>
      <c r="J216" s="178"/>
      <c r="K216" s="179">
        <f t="shared" si="5"/>
        <v>0</v>
      </c>
      <c r="L216" s="143"/>
    </row>
    <row r="217" spans="1:12" s="124" customFormat="1" ht="17.25" customHeight="1">
      <c r="A217" s="124" t="str">
        <f t="shared" ref="A217" si="14">IF(B217&lt;&gt;"",MONTH(B217),"")</f>
        <v/>
      </c>
      <c r="B217" s="138"/>
      <c r="C217" s="139"/>
      <c r="D217" s="138"/>
      <c r="E217" s="140"/>
      <c r="F217" s="143"/>
      <c r="G217" s="141"/>
      <c r="H217" s="176"/>
      <c r="I217" s="177"/>
      <c r="J217" s="178"/>
      <c r="K217" s="179">
        <f t="shared" ref="K217" si="15">IF(B217&lt;&gt;"",K216+I217-J217,0)</f>
        <v>0</v>
      </c>
      <c r="L217" s="143"/>
    </row>
    <row r="218" spans="1:12" s="124" customFormat="1" ht="17.25" customHeight="1">
      <c r="A218" s="124" t="str">
        <f t="shared" si="13"/>
        <v/>
      </c>
      <c r="B218" s="138"/>
      <c r="C218" s="139"/>
      <c r="D218" s="138"/>
      <c r="E218" s="140"/>
      <c r="F218" s="143"/>
      <c r="G218" s="141"/>
      <c r="H218" s="176"/>
      <c r="I218" s="177"/>
      <c r="J218" s="178"/>
      <c r="K218" s="179">
        <f t="shared" si="5"/>
        <v>0</v>
      </c>
      <c r="L218" s="143"/>
    </row>
    <row r="219" spans="1:12" s="124" customFormat="1" ht="17.25" customHeight="1">
      <c r="A219" s="124" t="str">
        <f t="shared" ref="A219" si="16">IF(B219&lt;&gt;"",MONTH(B219),"")</f>
        <v/>
      </c>
      <c r="B219" s="138"/>
      <c r="C219" s="139"/>
      <c r="D219" s="138"/>
      <c r="E219" s="140"/>
      <c r="F219" s="143"/>
      <c r="G219" s="141"/>
      <c r="H219" s="176"/>
      <c r="I219" s="177"/>
      <c r="J219" s="178"/>
      <c r="K219" s="179">
        <f t="shared" ref="K219" si="17">IF(B219&lt;&gt;"",K218+I219-J219,0)</f>
        <v>0</v>
      </c>
      <c r="L219" s="143"/>
    </row>
    <row r="220" spans="1:12" s="124" customFormat="1" ht="17.25" customHeight="1">
      <c r="A220" s="124" t="str">
        <f t="shared" ref="A220" si="18">IF(B220&lt;&gt;"",MONTH(B220),"")</f>
        <v/>
      </c>
      <c r="B220" s="138"/>
      <c r="C220" s="139"/>
      <c r="D220" s="138"/>
      <c r="E220" s="140"/>
      <c r="F220" s="143"/>
      <c r="G220" s="141"/>
      <c r="H220" s="176"/>
      <c r="I220" s="177"/>
      <c r="J220" s="178"/>
      <c r="K220" s="179">
        <f t="shared" ref="K220" si="19">IF(B220&lt;&gt;"",K219+I220-J220,0)</f>
        <v>0</v>
      </c>
      <c r="L220" s="143"/>
    </row>
    <row r="221" spans="1:12" s="124" customFormat="1" ht="17.25" customHeight="1">
      <c r="A221" s="124" t="str">
        <f t="shared" ref="A221" si="20">IF(B221&lt;&gt;"",MONTH(B221),"")</f>
        <v/>
      </c>
      <c r="B221" s="138"/>
      <c r="C221" s="139"/>
      <c r="D221" s="138"/>
      <c r="E221" s="140"/>
      <c r="F221" s="143"/>
      <c r="G221" s="141"/>
      <c r="H221" s="176"/>
      <c r="I221" s="177"/>
      <c r="J221" s="178"/>
      <c r="K221" s="179">
        <f t="shared" ref="K221" si="21">IF(B221&lt;&gt;"",K220+I221-J221,0)</f>
        <v>0</v>
      </c>
      <c r="L221" s="143"/>
    </row>
    <row r="222" spans="1:12" s="124" customFormat="1" ht="17.25" customHeight="1">
      <c r="A222" s="124" t="str">
        <f t="shared" ref="A222" si="22">IF(B222&lt;&gt;"",MONTH(B222),"")</f>
        <v/>
      </c>
      <c r="B222" s="138"/>
      <c r="C222" s="139"/>
      <c r="D222" s="138"/>
      <c r="E222" s="140"/>
      <c r="F222" s="143"/>
      <c r="G222" s="141"/>
      <c r="H222" s="176"/>
      <c r="I222" s="177"/>
      <c r="J222" s="178"/>
      <c r="K222" s="179">
        <f t="shared" ref="K222" si="23">IF(B222&lt;&gt;"",K221+I222-J222,0)</f>
        <v>0</v>
      </c>
      <c r="L222" s="143"/>
    </row>
    <row r="223" spans="1:12" s="320" customFormat="1" ht="17.25" customHeight="1">
      <c r="A223" s="320" t="str">
        <f t="shared" si="13"/>
        <v/>
      </c>
      <c r="B223" s="321"/>
      <c r="C223" s="319"/>
      <c r="D223" s="321"/>
      <c r="E223" s="309"/>
      <c r="F223" s="324"/>
      <c r="G223" s="322"/>
      <c r="H223" s="351"/>
      <c r="I223" s="352"/>
      <c r="J223" s="353"/>
      <c r="K223" s="354">
        <f t="shared" si="5"/>
        <v>0</v>
      </c>
      <c r="L223" s="324"/>
    </row>
    <row r="224" spans="1:12" s="124" customFormat="1" ht="17.25" customHeight="1">
      <c r="A224" s="124" t="str">
        <f t="shared" si="13"/>
        <v/>
      </c>
      <c r="B224" s="138"/>
      <c r="C224" s="139"/>
      <c r="D224" s="138"/>
      <c r="E224" s="140"/>
      <c r="F224" s="143"/>
      <c r="G224" s="141"/>
      <c r="H224" s="176"/>
      <c r="I224" s="177"/>
      <c r="J224" s="178"/>
      <c r="K224" s="179">
        <f t="shared" si="5"/>
        <v>0</v>
      </c>
      <c r="L224" s="143"/>
    </row>
    <row r="225" spans="1:12" s="124" customFormat="1" ht="17.25" customHeight="1">
      <c r="A225" s="124" t="str">
        <f t="shared" ref="A225" si="24">IF(B225&lt;&gt;"",MONTH(B225),"")</f>
        <v/>
      </c>
      <c r="B225" s="138"/>
      <c r="C225" s="139"/>
      <c r="D225" s="138"/>
      <c r="E225" s="140"/>
      <c r="F225" s="143"/>
      <c r="G225" s="141"/>
      <c r="H225" s="176"/>
      <c r="I225" s="177"/>
      <c r="J225" s="178"/>
      <c r="K225" s="179">
        <f t="shared" ref="K225" si="25">IF(B225&lt;&gt;"",K224+I225-J225,0)</f>
        <v>0</v>
      </c>
      <c r="L225" s="143"/>
    </row>
    <row r="226" spans="1:12" s="124" customFormat="1" ht="17.25" customHeight="1">
      <c r="A226" s="124" t="str">
        <f t="shared" ref="A226" si="26">IF(B226&lt;&gt;"",MONTH(B226),"")</f>
        <v/>
      </c>
      <c r="B226" s="138"/>
      <c r="C226" s="139"/>
      <c r="D226" s="138"/>
      <c r="E226" s="140"/>
      <c r="F226" s="143"/>
      <c r="G226" s="141"/>
      <c r="H226" s="176"/>
      <c r="I226" s="177"/>
      <c r="J226" s="178"/>
      <c r="K226" s="179">
        <f t="shared" ref="K226" si="27">IF(B226&lt;&gt;"",K225+I226-J226,0)</f>
        <v>0</v>
      </c>
      <c r="L226" s="143"/>
    </row>
    <row r="227" spans="1:12" s="124" customFormat="1" ht="17.25" customHeight="1">
      <c r="A227" s="124" t="str">
        <f t="shared" ref="A227" si="28">IF(B227&lt;&gt;"",MONTH(B227),"")</f>
        <v/>
      </c>
      <c r="B227" s="138"/>
      <c r="C227" s="139"/>
      <c r="D227" s="138"/>
      <c r="E227" s="140"/>
      <c r="F227" s="143"/>
      <c r="G227" s="141"/>
      <c r="H227" s="176"/>
      <c r="I227" s="177"/>
      <c r="J227" s="178"/>
      <c r="K227" s="179">
        <f t="shared" ref="K227" si="29">IF(B227&lt;&gt;"",K226+I227-J227,0)</f>
        <v>0</v>
      </c>
      <c r="L227" s="143"/>
    </row>
    <row r="228" spans="1:12" s="124" customFormat="1" ht="17.25" customHeight="1">
      <c r="A228" s="124" t="str">
        <f t="shared" ref="A228" si="30">IF(B228&lt;&gt;"",MONTH(B228),"")</f>
        <v/>
      </c>
      <c r="B228" s="138"/>
      <c r="C228" s="139"/>
      <c r="D228" s="138"/>
      <c r="E228" s="140"/>
      <c r="F228" s="143"/>
      <c r="G228" s="141"/>
      <c r="H228" s="176"/>
      <c r="I228" s="177"/>
      <c r="J228" s="178"/>
      <c r="K228" s="179">
        <f t="shared" ref="K228" si="31">IF(B228&lt;&gt;"",K227+I228-J228,0)</f>
        <v>0</v>
      </c>
      <c r="L228" s="143"/>
    </row>
    <row r="229" spans="1:12" s="124" customFormat="1" ht="17.25" customHeight="1">
      <c r="A229" s="124" t="str">
        <f t="shared" ref="A229" si="32">IF(B229&lt;&gt;"",MONTH(B229),"")</f>
        <v/>
      </c>
      <c r="B229" s="138"/>
      <c r="C229" s="139"/>
      <c r="D229" s="138"/>
      <c r="E229" s="140"/>
      <c r="F229" s="143"/>
      <c r="G229" s="141"/>
      <c r="H229" s="176"/>
      <c r="I229" s="177"/>
      <c r="J229" s="178"/>
      <c r="K229" s="179">
        <f t="shared" ref="K229" si="33">IF(B229&lt;&gt;"",K228+I229-J229,0)</f>
        <v>0</v>
      </c>
      <c r="L229" s="143"/>
    </row>
    <row r="230" spans="1:12" s="124" customFormat="1" ht="17.25" customHeight="1">
      <c r="A230" s="124" t="str">
        <f t="shared" ref="A230" si="34">IF(B230&lt;&gt;"",MONTH(B230),"")</f>
        <v/>
      </c>
      <c r="B230" s="138"/>
      <c r="C230" s="139"/>
      <c r="D230" s="138"/>
      <c r="E230" s="140"/>
      <c r="F230" s="143"/>
      <c r="G230" s="141"/>
      <c r="H230" s="176"/>
      <c r="I230" s="177"/>
      <c r="J230" s="178"/>
      <c r="K230" s="179">
        <f t="shared" ref="K230" si="35">IF(B230&lt;&gt;"",K229+I230-J230,0)</f>
        <v>0</v>
      </c>
      <c r="L230" s="143"/>
    </row>
    <row r="231" spans="1:12" s="124" customFormat="1" ht="17.25" customHeight="1">
      <c r="A231" s="124" t="str">
        <f t="shared" ref="A231:A233" si="36">IF(B231&lt;&gt;"",MONTH(B231),"")</f>
        <v/>
      </c>
      <c r="B231" s="138"/>
      <c r="C231" s="139"/>
      <c r="D231" s="138"/>
      <c r="E231" s="140"/>
      <c r="F231" s="143"/>
      <c r="G231" s="141"/>
      <c r="H231" s="176"/>
      <c r="I231" s="177"/>
      <c r="J231" s="178"/>
      <c r="K231" s="179">
        <f t="shared" ref="K231:K233" si="37">IF(B231&lt;&gt;"",K230+I231-J231,0)</f>
        <v>0</v>
      </c>
      <c r="L231" s="143"/>
    </row>
    <row r="232" spans="1:12" s="124" customFormat="1" ht="17.25" customHeight="1">
      <c r="A232" s="124" t="str">
        <f t="shared" si="36"/>
        <v/>
      </c>
      <c r="B232" s="138"/>
      <c r="C232" s="139"/>
      <c r="D232" s="138"/>
      <c r="E232" s="140"/>
      <c r="F232" s="143"/>
      <c r="G232" s="141"/>
      <c r="H232" s="176"/>
      <c r="I232" s="177"/>
      <c r="J232" s="178"/>
      <c r="K232" s="179">
        <f t="shared" si="37"/>
        <v>0</v>
      </c>
      <c r="L232" s="143"/>
    </row>
    <row r="233" spans="1:12" s="124" customFormat="1" ht="17.25" customHeight="1">
      <c r="A233" s="124" t="str">
        <f t="shared" si="36"/>
        <v/>
      </c>
      <c r="B233" s="138"/>
      <c r="C233" s="139"/>
      <c r="D233" s="138"/>
      <c r="E233" s="140"/>
      <c r="F233" s="143"/>
      <c r="G233" s="141"/>
      <c r="H233" s="176"/>
      <c r="I233" s="177"/>
      <c r="J233" s="178"/>
      <c r="K233" s="179">
        <f t="shared" si="37"/>
        <v>0</v>
      </c>
      <c r="L233" s="143"/>
    </row>
    <row r="234" spans="1:12" s="320" customFormat="1" ht="17.25" customHeight="1">
      <c r="A234" s="320" t="str">
        <f t="shared" si="13"/>
        <v/>
      </c>
      <c r="B234" s="321"/>
      <c r="C234" s="319"/>
      <c r="D234" s="321"/>
      <c r="E234" s="309"/>
      <c r="F234" s="324"/>
      <c r="G234" s="322"/>
      <c r="H234" s="351"/>
      <c r="I234" s="352"/>
      <c r="J234" s="353"/>
      <c r="K234" s="354">
        <f t="shared" si="5"/>
        <v>0</v>
      </c>
      <c r="L234" s="324"/>
    </row>
    <row r="235" spans="1:12" s="310" customFormat="1" ht="17.25" customHeight="1">
      <c r="A235" s="310" t="str">
        <f t="shared" ref="A235" si="38">IF(B235&lt;&gt;"",MONTH(B235),"")</f>
        <v/>
      </c>
      <c r="B235" s="311"/>
      <c r="C235" s="312"/>
      <c r="D235" s="311"/>
      <c r="E235" s="313"/>
      <c r="F235" s="314"/>
      <c r="G235" s="315"/>
      <c r="H235" s="316"/>
      <c r="I235" s="317"/>
      <c r="J235" s="317"/>
      <c r="K235" s="350">
        <f t="shared" ref="K235" si="39">IF(B235&lt;&gt;"",K234+I235-J235,0)</f>
        <v>0</v>
      </c>
      <c r="L235" s="314"/>
    </row>
    <row r="236" spans="1:12" s="310" customFormat="1" ht="17.25" customHeight="1">
      <c r="A236" s="310" t="str">
        <f t="shared" ref="A236" si="40">IF(B236&lt;&gt;"",MONTH(B236),"")</f>
        <v/>
      </c>
      <c r="B236" s="311"/>
      <c r="C236" s="312"/>
      <c r="D236" s="311"/>
      <c r="E236" s="313"/>
      <c r="F236" s="314"/>
      <c r="G236" s="315"/>
      <c r="H236" s="316"/>
      <c r="I236" s="317"/>
      <c r="J236" s="317"/>
      <c r="K236" s="350">
        <f t="shared" ref="K236" si="41">IF(B236&lt;&gt;"",K235+I236-J236,0)</f>
        <v>0</v>
      </c>
      <c r="L236" s="314"/>
    </row>
    <row r="237" spans="1:12" s="310" customFormat="1" ht="17.25" customHeight="1">
      <c r="A237" s="310" t="str">
        <f t="shared" ref="A237" si="42">IF(B237&lt;&gt;"",MONTH(B237),"")</f>
        <v/>
      </c>
      <c r="B237" s="311"/>
      <c r="C237" s="312"/>
      <c r="D237" s="311"/>
      <c r="E237" s="313"/>
      <c r="F237" s="314"/>
      <c r="G237" s="315"/>
      <c r="H237" s="316"/>
      <c r="I237" s="317"/>
      <c r="J237" s="317"/>
      <c r="K237" s="350">
        <f t="shared" ref="K237" si="43">IF(B237&lt;&gt;"",K236+I237-J237,0)</f>
        <v>0</v>
      </c>
      <c r="L237" s="314"/>
    </row>
    <row r="238" spans="1:12" s="124" customFormat="1" ht="17.25" customHeight="1">
      <c r="A238" s="124" t="str">
        <f t="shared" si="13"/>
        <v/>
      </c>
      <c r="B238" s="138"/>
      <c r="C238" s="139"/>
      <c r="D238" s="138"/>
      <c r="E238" s="140"/>
      <c r="F238" s="143"/>
      <c r="G238" s="141"/>
      <c r="H238" s="176"/>
      <c r="I238" s="177"/>
      <c r="J238" s="178"/>
      <c r="K238" s="179">
        <f t="shared" si="5"/>
        <v>0</v>
      </c>
      <c r="L238" s="143"/>
    </row>
    <row r="239" spans="1:12" s="124" customFormat="1" ht="17.25" customHeight="1">
      <c r="A239" s="124" t="str">
        <f t="shared" si="13"/>
        <v/>
      </c>
      <c r="B239" s="138"/>
      <c r="C239" s="139"/>
      <c r="D239" s="138"/>
      <c r="E239" s="140"/>
      <c r="F239" s="143"/>
      <c r="G239" s="141"/>
      <c r="H239" s="176"/>
      <c r="I239" s="177"/>
      <c r="J239" s="178"/>
      <c r="K239" s="179">
        <f t="shared" si="5"/>
        <v>0</v>
      </c>
      <c r="L239" s="143"/>
    </row>
    <row r="240" spans="1:12" s="124" customFormat="1" ht="17.25" customHeight="1">
      <c r="A240" s="124" t="str">
        <f t="shared" si="13"/>
        <v/>
      </c>
      <c r="B240" s="138"/>
      <c r="C240" s="139"/>
      <c r="D240" s="138"/>
      <c r="E240" s="140"/>
      <c r="F240" s="143"/>
      <c r="G240" s="141"/>
      <c r="H240" s="176"/>
      <c r="I240" s="177"/>
      <c r="J240" s="178"/>
      <c r="K240" s="179">
        <f t="shared" si="5"/>
        <v>0</v>
      </c>
      <c r="L240" s="143"/>
    </row>
    <row r="241" spans="1:12" s="124" customFormat="1" ht="17.25" customHeight="1">
      <c r="A241" s="124" t="str">
        <f t="shared" si="13"/>
        <v/>
      </c>
      <c r="B241" s="138"/>
      <c r="C241" s="139"/>
      <c r="D241" s="138"/>
      <c r="E241" s="140"/>
      <c r="F241" s="143"/>
      <c r="G241" s="141"/>
      <c r="H241" s="176"/>
      <c r="I241" s="177"/>
      <c r="J241" s="178"/>
      <c r="K241" s="179">
        <f t="shared" si="5"/>
        <v>0</v>
      </c>
      <c r="L241" s="143"/>
    </row>
    <row r="242" spans="1:12" s="124" customFormat="1" ht="17.25" customHeight="1">
      <c r="A242" s="124" t="str">
        <f t="shared" si="13"/>
        <v/>
      </c>
      <c r="B242" s="138"/>
      <c r="C242" s="139"/>
      <c r="D242" s="138"/>
      <c r="E242" s="140"/>
      <c r="F242" s="143"/>
      <c r="G242" s="141"/>
      <c r="H242" s="176"/>
      <c r="I242" s="177"/>
      <c r="J242" s="178"/>
      <c r="K242" s="179">
        <f t="shared" si="5"/>
        <v>0</v>
      </c>
      <c r="L242" s="143"/>
    </row>
    <row r="243" spans="1:12" s="124" customFormat="1" ht="17.25" customHeight="1">
      <c r="A243" s="124" t="str">
        <f t="shared" si="13"/>
        <v/>
      </c>
      <c r="B243" s="138"/>
      <c r="C243" s="139"/>
      <c r="D243" s="138"/>
      <c r="E243" s="140"/>
      <c r="F243" s="143"/>
      <c r="G243" s="141"/>
      <c r="H243" s="176"/>
      <c r="I243" s="177"/>
      <c r="J243" s="178"/>
      <c r="K243" s="179">
        <f t="shared" si="5"/>
        <v>0</v>
      </c>
      <c r="L243" s="143"/>
    </row>
    <row r="244" spans="1:12" s="124" customFormat="1" ht="17.25" customHeight="1">
      <c r="A244" s="124" t="str">
        <f t="shared" si="13"/>
        <v/>
      </c>
      <c r="B244" s="138"/>
      <c r="C244" s="139"/>
      <c r="D244" s="138"/>
      <c r="E244" s="140"/>
      <c r="F244" s="143"/>
      <c r="G244" s="141"/>
      <c r="H244" s="176"/>
      <c r="I244" s="177"/>
      <c r="J244" s="178"/>
      <c r="K244" s="179">
        <f t="shared" si="5"/>
        <v>0</v>
      </c>
      <c r="L244" s="143"/>
    </row>
    <row r="245" spans="1:12" s="124" customFormat="1" ht="17.25" customHeight="1">
      <c r="A245" s="124" t="str">
        <f t="shared" si="13"/>
        <v/>
      </c>
      <c r="B245" s="138"/>
      <c r="C245" s="139"/>
      <c r="D245" s="138"/>
      <c r="E245" s="140"/>
      <c r="F245" s="143"/>
      <c r="G245" s="141"/>
      <c r="H245" s="176"/>
      <c r="I245" s="177"/>
      <c r="J245" s="178"/>
      <c r="K245" s="179">
        <f t="shared" si="5"/>
        <v>0</v>
      </c>
      <c r="L245" s="143"/>
    </row>
    <row r="246" spans="1:12" s="124" customFormat="1" ht="17.25" customHeight="1">
      <c r="A246" s="124" t="str">
        <f t="shared" si="13"/>
        <v/>
      </c>
      <c r="B246" s="138"/>
      <c r="C246" s="139"/>
      <c r="D246" s="138"/>
      <c r="E246" s="140"/>
      <c r="F246" s="143"/>
      <c r="G246" s="141"/>
      <c r="H246" s="176"/>
      <c r="I246" s="177"/>
      <c r="J246" s="178"/>
      <c r="K246" s="179">
        <f t="shared" si="5"/>
        <v>0</v>
      </c>
      <c r="L246" s="143"/>
    </row>
    <row r="247" spans="1:12" s="124" customFormat="1" ht="17.25" customHeight="1">
      <c r="A247" s="124" t="str">
        <f t="shared" si="13"/>
        <v/>
      </c>
      <c r="B247" s="138"/>
      <c r="C247" s="139"/>
      <c r="D247" s="138"/>
      <c r="E247" s="140"/>
      <c r="F247" s="143"/>
      <c r="G247" s="141"/>
      <c r="H247" s="176"/>
      <c r="I247" s="177"/>
      <c r="J247" s="178"/>
      <c r="K247" s="179">
        <f t="shared" si="5"/>
        <v>0</v>
      </c>
      <c r="L247" s="143"/>
    </row>
    <row r="248" spans="1:12" s="124" customFormat="1" ht="17.25" customHeight="1">
      <c r="A248" s="124" t="str">
        <f t="shared" si="13"/>
        <v/>
      </c>
      <c r="B248" s="138"/>
      <c r="C248" s="139"/>
      <c r="D248" s="138"/>
      <c r="E248" s="140"/>
      <c r="F248" s="143"/>
      <c r="G248" s="141"/>
      <c r="H248" s="176"/>
      <c r="I248" s="177"/>
      <c r="J248" s="178"/>
      <c r="K248" s="179">
        <f t="shared" si="5"/>
        <v>0</v>
      </c>
      <c r="L248" s="143"/>
    </row>
    <row r="249" spans="1:12" s="124" customFormat="1" ht="17.25" customHeight="1">
      <c r="A249" s="124" t="str">
        <f t="shared" si="13"/>
        <v/>
      </c>
      <c r="B249" s="138"/>
      <c r="C249" s="139"/>
      <c r="D249" s="138"/>
      <c r="E249" s="140"/>
      <c r="F249" s="143"/>
      <c r="G249" s="141"/>
      <c r="H249" s="176"/>
      <c r="I249" s="177"/>
      <c r="J249" s="178"/>
      <c r="K249" s="179">
        <f t="shared" si="5"/>
        <v>0</v>
      </c>
      <c r="L249" s="143"/>
    </row>
    <row r="250" spans="1:12" s="124" customFormat="1" ht="17.25" customHeight="1">
      <c r="A250" s="124" t="str">
        <f t="shared" si="13"/>
        <v/>
      </c>
      <c r="B250" s="138"/>
      <c r="C250" s="139"/>
      <c r="D250" s="138"/>
      <c r="E250" s="140"/>
      <c r="F250" s="143"/>
      <c r="G250" s="141"/>
      <c r="H250" s="176"/>
      <c r="I250" s="177"/>
      <c r="J250" s="178"/>
      <c r="K250" s="179">
        <f t="shared" si="5"/>
        <v>0</v>
      </c>
      <c r="L250" s="143"/>
    </row>
    <row r="251" spans="1:12" s="124" customFormat="1" ht="17.25" customHeight="1">
      <c r="A251" s="124" t="str">
        <f t="shared" si="13"/>
        <v/>
      </c>
      <c r="B251" s="138"/>
      <c r="C251" s="139"/>
      <c r="D251" s="138"/>
      <c r="E251" s="140"/>
      <c r="F251" s="143"/>
      <c r="G251" s="141"/>
      <c r="H251" s="176"/>
      <c r="I251" s="177"/>
      <c r="J251" s="178"/>
      <c r="K251" s="179">
        <f t="shared" si="5"/>
        <v>0</v>
      </c>
      <c r="L251" s="143"/>
    </row>
    <row r="252" spans="1:12" s="124" customFormat="1" ht="17.25" customHeight="1">
      <c r="A252" s="124" t="str">
        <f t="shared" si="13"/>
        <v/>
      </c>
      <c r="B252" s="138"/>
      <c r="C252" s="139"/>
      <c r="D252" s="138"/>
      <c r="E252" s="140"/>
      <c r="F252" s="143"/>
      <c r="G252" s="141"/>
      <c r="H252" s="176"/>
      <c r="I252" s="177"/>
      <c r="J252" s="178"/>
      <c r="K252" s="179">
        <f t="shared" si="5"/>
        <v>0</v>
      </c>
      <c r="L252" s="143"/>
    </row>
    <row r="253" spans="1:12" s="124" customFormat="1" ht="17.25" customHeight="1">
      <c r="A253" s="124" t="str">
        <f t="shared" si="13"/>
        <v/>
      </c>
      <c r="B253" s="138"/>
      <c r="C253" s="139"/>
      <c r="D253" s="138"/>
      <c r="E253" s="140"/>
      <c r="F253" s="143"/>
      <c r="G253" s="141"/>
      <c r="H253" s="176"/>
      <c r="I253" s="177"/>
      <c r="J253" s="178"/>
      <c r="K253" s="179">
        <f t="shared" si="5"/>
        <v>0</v>
      </c>
      <c r="L253" s="143"/>
    </row>
    <row r="254" spans="1:12" s="124" customFormat="1" ht="17.25" customHeight="1">
      <c r="A254" s="124" t="str">
        <f t="shared" si="13"/>
        <v/>
      </c>
      <c r="B254" s="138"/>
      <c r="C254" s="139"/>
      <c r="D254" s="138"/>
      <c r="E254" s="140"/>
      <c r="F254" s="143"/>
      <c r="G254" s="141"/>
      <c r="H254" s="176"/>
      <c r="I254" s="177"/>
      <c r="J254" s="178"/>
      <c r="K254" s="179">
        <f t="shared" si="5"/>
        <v>0</v>
      </c>
      <c r="L254" s="143"/>
    </row>
    <row r="255" spans="1:12" s="124" customFormat="1" ht="17.25" customHeight="1">
      <c r="A255" s="124" t="str">
        <f t="shared" si="13"/>
        <v/>
      </c>
      <c r="B255" s="138"/>
      <c r="C255" s="139"/>
      <c r="D255" s="138"/>
      <c r="E255" s="140"/>
      <c r="F255" s="143"/>
      <c r="G255" s="141"/>
      <c r="H255" s="176"/>
      <c r="I255" s="178"/>
      <c r="J255" s="178"/>
      <c r="K255" s="179">
        <f t="shared" si="5"/>
        <v>0</v>
      </c>
      <c r="L255" s="143"/>
    </row>
    <row r="256" spans="1:12" s="124" customFormat="1" ht="17.25" customHeight="1">
      <c r="A256" s="124" t="str">
        <f t="shared" ref="A256" si="44">IF(B256&lt;&gt;"",MONTH(B256),"")</f>
        <v/>
      </c>
      <c r="B256" s="138"/>
      <c r="C256" s="139"/>
      <c r="D256" s="138"/>
      <c r="E256" s="140"/>
      <c r="F256" s="143"/>
      <c r="G256" s="141"/>
      <c r="H256" s="176"/>
      <c r="I256" s="178"/>
      <c r="J256" s="178"/>
      <c r="K256" s="179">
        <f t="shared" ref="K256:K273" si="45">IF(B256&lt;&gt;"",K255+I256-J256,0)</f>
        <v>0</v>
      </c>
      <c r="L256" s="143"/>
    </row>
    <row r="257" spans="1:12" s="124" customFormat="1" ht="17.25" customHeight="1">
      <c r="A257" s="124" t="str">
        <f t="shared" si="13"/>
        <v/>
      </c>
      <c r="B257" s="138"/>
      <c r="C257" s="139"/>
      <c r="D257" s="138"/>
      <c r="E257" s="140"/>
      <c r="F257" s="143"/>
      <c r="G257" s="141"/>
      <c r="H257" s="176"/>
      <c r="I257" s="177"/>
      <c r="J257" s="178"/>
      <c r="K257" s="179">
        <f t="shared" si="45"/>
        <v>0</v>
      </c>
      <c r="L257" s="143"/>
    </row>
    <row r="258" spans="1:12" s="124" customFormat="1" ht="17.25" customHeight="1">
      <c r="A258" s="124" t="str">
        <f t="shared" si="13"/>
        <v/>
      </c>
      <c r="B258" s="138"/>
      <c r="C258" s="139"/>
      <c r="D258" s="138"/>
      <c r="E258" s="140"/>
      <c r="F258" s="143"/>
      <c r="G258" s="141"/>
      <c r="H258" s="176"/>
      <c r="I258" s="177"/>
      <c r="J258" s="178"/>
      <c r="K258" s="179">
        <f t="shared" si="45"/>
        <v>0</v>
      </c>
      <c r="L258" s="143"/>
    </row>
    <row r="259" spans="1:12" s="124" customFormat="1" ht="17.25" customHeight="1">
      <c r="A259" s="124" t="str">
        <f t="shared" si="13"/>
        <v/>
      </c>
      <c r="B259" s="138"/>
      <c r="C259" s="139"/>
      <c r="D259" s="138"/>
      <c r="E259" s="140"/>
      <c r="F259" s="143"/>
      <c r="G259" s="141"/>
      <c r="H259" s="176"/>
      <c r="I259" s="177"/>
      <c r="J259" s="178"/>
      <c r="K259" s="179">
        <f t="shared" si="45"/>
        <v>0</v>
      </c>
      <c r="L259" s="143"/>
    </row>
    <row r="260" spans="1:12" s="124" customFormat="1" ht="17.25" customHeight="1">
      <c r="A260" s="124" t="str">
        <f t="shared" si="13"/>
        <v/>
      </c>
      <c r="B260" s="138"/>
      <c r="C260" s="139"/>
      <c r="D260" s="138"/>
      <c r="E260" s="140"/>
      <c r="F260" s="143"/>
      <c r="G260" s="141"/>
      <c r="H260" s="176"/>
      <c r="I260" s="177"/>
      <c r="J260" s="178"/>
      <c r="K260" s="179">
        <f t="shared" si="45"/>
        <v>0</v>
      </c>
      <c r="L260" s="143"/>
    </row>
    <row r="261" spans="1:12" s="124" customFormat="1" ht="17.25" customHeight="1">
      <c r="A261" s="124" t="str">
        <f t="shared" si="13"/>
        <v/>
      </c>
      <c r="B261" s="138"/>
      <c r="C261" s="139"/>
      <c r="D261" s="138"/>
      <c r="E261" s="140"/>
      <c r="F261" s="143"/>
      <c r="G261" s="141"/>
      <c r="H261" s="176"/>
      <c r="I261" s="177"/>
      <c r="J261" s="178"/>
      <c r="K261" s="179">
        <f t="shared" si="45"/>
        <v>0</v>
      </c>
      <c r="L261" s="143"/>
    </row>
    <row r="262" spans="1:12" s="124" customFormat="1" ht="17.25" customHeight="1">
      <c r="A262" s="124" t="str">
        <f t="shared" ref="A262:A273" si="46">IF(B262&lt;&gt;"",MONTH(B262),"")</f>
        <v/>
      </c>
      <c r="B262" s="138"/>
      <c r="C262" s="139"/>
      <c r="D262" s="138"/>
      <c r="E262" s="140"/>
      <c r="F262" s="143"/>
      <c r="G262" s="141"/>
      <c r="H262" s="176"/>
      <c r="I262" s="177"/>
      <c r="J262" s="178"/>
      <c r="K262" s="179">
        <f t="shared" si="45"/>
        <v>0</v>
      </c>
      <c r="L262" s="143"/>
    </row>
    <row r="263" spans="1:12" s="124" customFormat="1" ht="17.25" customHeight="1">
      <c r="A263" s="124" t="str">
        <f t="shared" si="46"/>
        <v/>
      </c>
      <c r="B263" s="138"/>
      <c r="C263" s="139"/>
      <c r="D263" s="138"/>
      <c r="E263" s="140"/>
      <c r="F263" s="143"/>
      <c r="G263" s="141"/>
      <c r="H263" s="176"/>
      <c r="I263" s="177"/>
      <c r="J263" s="178"/>
      <c r="K263" s="179">
        <f t="shared" si="45"/>
        <v>0</v>
      </c>
      <c r="L263" s="143"/>
    </row>
    <row r="264" spans="1:12" s="124" customFormat="1" ht="17.25" customHeight="1">
      <c r="A264" s="124" t="str">
        <f t="shared" si="46"/>
        <v/>
      </c>
      <c r="B264" s="138"/>
      <c r="C264" s="139"/>
      <c r="D264" s="138"/>
      <c r="E264" s="140"/>
      <c r="F264" s="143"/>
      <c r="G264" s="141"/>
      <c r="H264" s="176"/>
      <c r="I264" s="177"/>
      <c r="J264" s="178"/>
      <c r="K264" s="179">
        <f t="shared" si="45"/>
        <v>0</v>
      </c>
      <c r="L264" s="143"/>
    </row>
    <row r="265" spans="1:12" s="124" customFormat="1" ht="17.25" customHeight="1">
      <c r="A265" s="124" t="str">
        <f t="shared" si="46"/>
        <v/>
      </c>
      <c r="B265" s="138"/>
      <c r="C265" s="139"/>
      <c r="D265" s="138"/>
      <c r="E265" s="140"/>
      <c r="F265" s="143"/>
      <c r="G265" s="141"/>
      <c r="H265" s="176"/>
      <c r="I265" s="177"/>
      <c r="J265" s="178"/>
      <c r="K265" s="179">
        <f t="shared" si="45"/>
        <v>0</v>
      </c>
      <c r="L265" s="143"/>
    </row>
    <row r="266" spans="1:12" s="124" customFormat="1" ht="17.25" customHeight="1">
      <c r="A266" s="124" t="str">
        <f t="shared" si="46"/>
        <v/>
      </c>
      <c r="B266" s="138"/>
      <c r="C266" s="139"/>
      <c r="D266" s="138"/>
      <c r="E266" s="140"/>
      <c r="F266" s="143"/>
      <c r="G266" s="141"/>
      <c r="H266" s="176"/>
      <c r="I266" s="177"/>
      <c r="J266" s="178"/>
      <c r="K266" s="179">
        <f t="shared" si="45"/>
        <v>0</v>
      </c>
      <c r="L266" s="143"/>
    </row>
    <row r="267" spans="1:12" s="124" customFormat="1" ht="17.25" customHeight="1">
      <c r="A267" s="124" t="str">
        <f t="shared" si="46"/>
        <v/>
      </c>
      <c r="B267" s="138"/>
      <c r="C267" s="139"/>
      <c r="D267" s="138"/>
      <c r="E267" s="140"/>
      <c r="F267" s="143"/>
      <c r="G267" s="141"/>
      <c r="H267" s="176"/>
      <c r="I267" s="177"/>
      <c r="J267" s="178"/>
      <c r="K267" s="179">
        <f t="shared" si="45"/>
        <v>0</v>
      </c>
      <c r="L267" s="143"/>
    </row>
    <row r="268" spans="1:12" s="124" customFormat="1" ht="17.25" customHeight="1">
      <c r="A268" s="124" t="str">
        <f t="shared" si="46"/>
        <v/>
      </c>
      <c r="B268" s="138"/>
      <c r="C268" s="139"/>
      <c r="D268" s="138"/>
      <c r="E268" s="140"/>
      <c r="F268" s="143"/>
      <c r="G268" s="141"/>
      <c r="H268" s="176"/>
      <c r="I268" s="177"/>
      <c r="J268" s="178"/>
      <c r="K268" s="179">
        <f t="shared" si="45"/>
        <v>0</v>
      </c>
      <c r="L268" s="143"/>
    </row>
    <row r="269" spans="1:12" s="124" customFormat="1" ht="17.25" customHeight="1">
      <c r="A269" s="124" t="str">
        <f t="shared" si="46"/>
        <v/>
      </c>
      <c r="B269" s="138"/>
      <c r="C269" s="139"/>
      <c r="D269" s="138"/>
      <c r="E269" s="140"/>
      <c r="F269" s="143"/>
      <c r="G269" s="141"/>
      <c r="H269" s="176"/>
      <c r="I269" s="177"/>
      <c r="J269" s="178"/>
      <c r="K269" s="179">
        <f t="shared" si="45"/>
        <v>0</v>
      </c>
      <c r="L269" s="143"/>
    </row>
    <row r="270" spans="1:12" s="124" customFormat="1" ht="17.25" customHeight="1">
      <c r="A270" s="124" t="str">
        <f t="shared" si="46"/>
        <v/>
      </c>
      <c r="B270" s="138"/>
      <c r="C270" s="139"/>
      <c r="D270" s="138"/>
      <c r="E270" s="140"/>
      <c r="F270" s="143"/>
      <c r="G270" s="141"/>
      <c r="H270" s="176"/>
      <c r="I270" s="177"/>
      <c r="J270" s="178"/>
      <c r="K270" s="179">
        <f t="shared" si="45"/>
        <v>0</v>
      </c>
      <c r="L270" s="143"/>
    </row>
    <row r="271" spans="1:12" s="124" customFormat="1" ht="17.25" customHeight="1">
      <c r="A271" s="124" t="str">
        <f t="shared" si="46"/>
        <v/>
      </c>
      <c r="B271" s="138"/>
      <c r="C271" s="139"/>
      <c r="D271" s="138"/>
      <c r="E271" s="140"/>
      <c r="F271" s="143"/>
      <c r="G271" s="141"/>
      <c r="H271" s="176"/>
      <c r="I271" s="177"/>
      <c r="J271" s="178"/>
      <c r="K271" s="179">
        <f t="shared" si="45"/>
        <v>0</v>
      </c>
      <c r="L271" s="143"/>
    </row>
    <row r="272" spans="1:12" s="124" customFormat="1" ht="17.25" customHeight="1">
      <c r="A272" s="124" t="str">
        <f t="shared" si="46"/>
        <v/>
      </c>
      <c r="B272" s="138"/>
      <c r="C272" s="139"/>
      <c r="D272" s="138"/>
      <c r="E272" s="140"/>
      <c r="F272" s="143"/>
      <c r="G272" s="141"/>
      <c r="H272" s="176"/>
      <c r="I272" s="177"/>
      <c r="J272" s="178"/>
      <c r="K272" s="179">
        <f t="shared" si="45"/>
        <v>0</v>
      </c>
      <c r="L272" s="143"/>
    </row>
    <row r="273" spans="1:13" s="124" customFormat="1" ht="17.25" customHeight="1">
      <c r="A273" s="124" t="str">
        <f t="shared" si="46"/>
        <v/>
      </c>
      <c r="B273" s="138"/>
      <c r="C273" s="139"/>
      <c r="D273" s="138"/>
      <c r="E273" s="140"/>
      <c r="F273" s="143"/>
      <c r="G273" s="141"/>
      <c r="H273" s="176"/>
      <c r="I273" s="177"/>
      <c r="J273" s="178"/>
      <c r="K273" s="179">
        <f t="shared" si="45"/>
        <v>0</v>
      </c>
      <c r="L273" s="143"/>
    </row>
    <row r="274" spans="1:13" s="124" customFormat="1" ht="17.25" customHeight="1">
      <c r="A274" s="124" t="str">
        <f t="shared" ref="A274:A277" si="47">IF(B274&lt;&gt;"",MONTH(B274),"")</f>
        <v/>
      </c>
      <c r="B274" s="138"/>
      <c r="C274" s="139"/>
      <c r="D274" s="138" t="str">
        <f t="shared" ref="D274" si="48">IF(B274="","",B274)</f>
        <v/>
      </c>
      <c r="E274" s="140"/>
      <c r="F274" s="143">
        <f t="shared" ref="F274" si="49">(I274+J274)*H274</f>
        <v>0</v>
      </c>
      <c r="G274" s="139"/>
      <c r="H274" s="176"/>
      <c r="I274" s="177"/>
      <c r="J274" s="178"/>
      <c r="K274" s="179">
        <f>IF(B274&lt;&gt;"",#REF!+I274-J274,0)</f>
        <v>0</v>
      </c>
      <c r="L274" s="143"/>
    </row>
    <row r="275" spans="1:13" s="157" customFormat="1" ht="17.25" customHeight="1">
      <c r="A275" s="124" t="str">
        <f t="shared" si="47"/>
        <v/>
      </c>
      <c r="B275" s="138"/>
      <c r="C275" s="180"/>
      <c r="D275" s="181"/>
      <c r="E275" s="182"/>
      <c r="F275" s="182"/>
      <c r="G275" s="180"/>
      <c r="H275" s="183"/>
      <c r="I275" s="184"/>
      <c r="J275" s="184"/>
      <c r="K275" s="185"/>
      <c r="L275" s="182"/>
    </row>
    <row r="276" spans="1:13" s="165" customFormat="1" ht="17.25" customHeight="1">
      <c r="A276" s="124" t="str">
        <f t="shared" si="47"/>
        <v/>
      </c>
      <c r="B276" s="186"/>
      <c r="C276" s="187"/>
      <c r="D276" s="188"/>
      <c r="E276" s="171" t="s">
        <v>29</v>
      </c>
      <c r="F276" s="171"/>
      <c r="G276" s="188"/>
      <c r="H276" s="189"/>
      <c r="I276" s="174">
        <f>SUM(I12:I275)</f>
        <v>0</v>
      </c>
      <c r="J276" s="174">
        <f>SUM(J12:J275)</f>
        <v>0</v>
      </c>
      <c r="K276" s="174">
        <f>K11+I276-J276</f>
        <v>1749.9699999988079</v>
      </c>
      <c r="L276" s="188"/>
    </row>
    <row r="277" spans="1:13" s="165" customFormat="1" ht="17.25" customHeight="1">
      <c r="A277" s="124" t="str">
        <f t="shared" si="47"/>
        <v/>
      </c>
      <c r="B277" s="186"/>
      <c r="C277" s="187"/>
      <c r="D277" s="188"/>
      <c r="E277" s="171" t="s">
        <v>75</v>
      </c>
      <c r="F277" s="171"/>
      <c r="G277" s="188"/>
      <c r="H277" s="189"/>
      <c r="I277" s="174"/>
      <c r="J277" s="174"/>
      <c r="K277" s="174">
        <f>K276</f>
        <v>1749.9699999988079</v>
      </c>
      <c r="L277" s="188"/>
      <c r="M277" s="175"/>
    </row>
    <row r="278" spans="1:13" s="165" customFormat="1" ht="22.5" customHeight="1">
      <c r="B278" s="206" t="s">
        <v>76</v>
      </c>
      <c r="C278" s="207"/>
      <c r="H278" s="208"/>
      <c r="I278" s="378"/>
      <c r="J278" s="209"/>
      <c r="K278" s="379">
        <f>K277+'Q4-USD'!K77</f>
        <v>99590.239999998827</v>
      </c>
      <c r="M278" s="208">
        <f>K278*H175</f>
        <v>0</v>
      </c>
    </row>
    <row r="279" spans="1:13" s="165" customFormat="1" ht="12.75">
      <c r="B279" s="210" t="s">
        <v>92</v>
      </c>
      <c r="C279" s="363"/>
      <c r="H279" s="208"/>
      <c r="I279" s="380"/>
      <c r="J279" s="209"/>
      <c r="K279" s="209"/>
    </row>
    <row r="280" spans="1:13" s="165" customFormat="1" ht="12.75">
      <c r="B280" s="212"/>
      <c r="C280" s="365"/>
      <c r="D280" s="214"/>
      <c r="H280" s="208"/>
      <c r="I280" s="209"/>
      <c r="J280" s="406" t="s">
        <v>91</v>
      </c>
      <c r="K280" s="406"/>
      <c r="L280" s="406"/>
    </row>
    <row r="281" spans="1:13" s="165" customFormat="1" ht="17.25" customHeight="1">
      <c r="B281" s="427" t="s">
        <v>33</v>
      </c>
      <c r="C281" s="427"/>
      <c r="D281" s="365"/>
      <c r="G281" s="215" t="s">
        <v>13</v>
      </c>
      <c r="H281" s="216"/>
      <c r="I281" s="381"/>
      <c r="J281" s="382"/>
      <c r="K281" s="229" t="s">
        <v>14</v>
      </c>
      <c r="L281" s="217"/>
      <c r="M281" s="212"/>
    </row>
    <row r="282" spans="1:13" s="165" customFormat="1" ht="12.75">
      <c r="B282" s="428" t="s">
        <v>15</v>
      </c>
      <c r="C282" s="428"/>
      <c r="D282" s="219"/>
      <c r="G282" s="364" t="s">
        <v>15</v>
      </c>
      <c r="H282" s="220"/>
      <c r="I282" s="383"/>
      <c r="J282" s="429" t="s">
        <v>16</v>
      </c>
      <c r="K282" s="429"/>
      <c r="L282" s="429"/>
      <c r="M282" s="221"/>
    </row>
    <row r="283" spans="1:13" s="165" customFormat="1" ht="12.75">
      <c r="C283" s="363"/>
      <c r="H283" s="208"/>
      <c r="I283" s="209"/>
      <c r="J283" s="209"/>
      <c r="K283" s="209"/>
    </row>
    <row r="287" spans="1:13">
      <c r="K287" s="190"/>
    </row>
  </sheetData>
  <autoFilter ref="A10:N282"/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280:L280"/>
    <mergeCell ref="B281:C281"/>
    <mergeCell ref="B282:C282"/>
    <mergeCell ref="J282:L282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46"/>
  <sheetViews>
    <sheetView topLeftCell="A8" workbookViewId="0">
      <pane ySplit="4" topLeftCell="A123" activePane="bottomLeft" state="frozen"/>
      <selection activeCell="E186" sqref="E186"/>
      <selection pane="bottomLeft" activeCell="G139" sqref="G139"/>
    </sheetView>
  </sheetViews>
  <sheetFormatPr defaultRowHeight="15.75"/>
  <cols>
    <col min="1" max="1" width="3.7109375" style="191" customWidth="1"/>
    <col min="2" max="2" width="10.7109375" style="222" customWidth="1"/>
    <col min="3" max="3" width="5.42578125" style="192" customWidth="1"/>
    <col min="4" max="4" width="9.7109375" style="222" customWidth="1"/>
    <col min="5" max="5" width="33" style="191" customWidth="1"/>
    <col min="6" max="6" width="35.28515625" style="191" hidden="1" customWidth="1"/>
    <col min="7" max="7" width="6.5703125" style="191" customWidth="1"/>
    <col min="8" max="9" width="14" style="191" customWidth="1"/>
    <col min="10" max="10" width="14.85546875" style="191" customWidth="1"/>
    <col min="11" max="11" width="8.5703125" style="191" customWidth="1"/>
    <col min="12" max="12" width="9.140625" style="191"/>
    <col min="13" max="13" width="10.7109375" style="191" bestFit="1" customWidth="1"/>
    <col min="14" max="16384" width="9.140625" style="191"/>
  </cols>
  <sheetData>
    <row r="1" spans="1:13" s="157" customFormat="1" ht="16.5" customHeight="1">
      <c r="B1" s="195" t="s">
        <v>58</v>
      </c>
      <c r="C1" s="117"/>
      <c r="D1" s="196"/>
      <c r="I1" s="422" t="s">
        <v>59</v>
      </c>
      <c r="J1" s="422"/>
      <c r="K1" s="422"/>
      <c r="L1" s="120"/>
      <c r="M1" s="120"/>
    </row>
    <row r="2" spans="1:13" s="157" customFormat="1" ht="16.5" customHeight="1">
      <c r="B2" s="423" t="s">
        <v>60</v>
      </c>
      <c r="C2" s="423"/>
      <c r="D2" s="423"/>
      <c r="E2" s="423"/>
      <c r="F2" s="121"/>
      <c r="I2" s="425" t="s">
        <v>61</v>
      </c>
      <c r="J2" s="425"/>
      <c r="K2" s="425"/>
      <c r="L2" s="118"/>
      <c r="M2" s="118"/>
    </row>
    <row r="3" spans="1:13" s="157" customFormat="1" ht="16.5" customHeight="1">
      <c r="B3" s="423"/>
      <c r="C3" s="423"/>
      <c r="D3" s="423"/>
      <c r="E3" s="423"/>
      <c r="F3" s="121"/>
      <c r="I3" s="425" t="s">
        <v>62</v>
      </c>
      <c r="J3" s="425"/>
      <c r="K3" s="425"/>
    </row>
    <row r="4" spans="1:13" s="157" customFormat="1" ht="19.5" customHeight="1">
      <c r="B4" s="426" t="s">
        <v>63</v>
      </c>
      <c r="C4" s="426"/>
      <c r="D4" s="426"/>
      <c r="E4" s="426"/>
      <c r="F4" s="426"/>
      <c r="G4" s="426"/>
      <c r="H4" s="426"/>
      <c r="I4" s="426"/>
      <c r="J4" s="426"/>
      <c r="K4" s="426"/>
    </row>
    <row r="5" spans="1:13" s="157" customFormat="1" ht="15">
      <c r="B5" s="430" t="s">
        <v>79</v>
      </c>
      <c r="C5" s="430"/>
      <c r="D5" s="430"/>
      <c r="E5" s="430"/>
      <c r="F5" s="430"/>
      <c r="G5" s="430"/>
      <c r="H5" s="430"/>
      <c r="I5" s="430"/>
      <c r="J5" s="430"/>
      <c r="K5" s="430"/>
    </row>
    <row r="6" spans="1:13" s="157" customFormat="1" ht="15">
      <c r="B6" s="430" t="s">
        <v>80</v>
      </c>
      <c r="C6" s="430"/>
      <c r="D6" s="430"/>
      <c r="E6" s="430"/>
      <c r="F6" s="430"/>
      <c r="G6" s="430"/>
      <c r="H6" s="430"/>
      <c r="I6" s="430"/>
      <c r="J6" s="430"/>
      <c r="K6" s="430"/>
    </row>
    <row r="7" spans="1:13" s="157" customFormat="1" ht="8.25" customHeight="1">
      <c r="B7" s="197"/>
      <c r="C7" s="119"/>
      <c r="D7" s="197"/>
      <c r="E7" s="119"/>
      <c r="F7" s="119"/>
      <c r="G7" s="119"/>
      <c r="H7" s="119"/>
      <c r="I7" s="119"/>
      <c r="J7" s="119"/>
      <c r="K7" s="119"/>
    </row>
    <row r="8" spans="1:13" s="124" customFormat="1" ht="16.5" customHeight="1">
      <c r="A8" s="414" t="s">
        <v>54</v>
      </c>
      <c r="B8" s="441" t="s">
        <v>66</v>
      </c>
      <c r="C8" s="412" t="s">
        <v>67</v>
      </c>
      <c r="D8" s="413"/>
      <c r="E8" s="435" t="s">
        <v>3</v>
      </c>
      <c r="F8" s="164"/>
      <c r="G8" s="409" t="s">
        <v>22</v>
      </c>
      <c r="H8" s="411" t="s">
        <v>41</v>
      </c>
      <c r="I8" s="412"/>
      <c r="J8" s="413"/>
      <c r="K8" s="435" t="s">
        <v>4</v>
      </c>
    </row>
    <row r="9" spans="1:13" s="124" customFormat="1" ht="26.25" customHeight="1">
      <c r="A9" s="415"/>
      <c r="B9" s="442"/>
      <c r="C9" s="122" t="s">
        <v>68</v>
      </c>
      <c r="D9" s="125" t="s">
        <v>69</v>
      </c>
      <c r="E9" s="436"/>
      <c r="F9" s="166"/>
      <c r="G9" s="410"/>
      <c r="H9" s="123" t="s">
        <v>70</v>
      </c>
      <c r="I9" s="123" t="s">
        <v>71</v>
      </c>
      <c r="J9" s="164" t="s">
        <v>72</v>
      </c>
      <c r="K9" s="436"/>
    </row>
    <row r="10" spans="1:13" s="170" customFormat="1" ht="12">
      <c r="A10" s="126"/>
      <c r="B10" s="198" t="s">
        <v>7</v>
      </c>
      <c r="C10" s="168" t="s">
        <v>8</v>
      </c>
      <c r="D10" s="198" t="s">
        <v>9</v>
      </c>
      <c r="E10" s="168" t="s">
        <v>10</v>
      </c>
      <c r="F10" s="168"/>
      <c r="G10" s="168" t="s">
        <v>11</v>
      </c>
      <c r="H10" s="168">
        <v>1</v>
      </c>
      <c r="I10" s="168">
        <v>2</v>
      </c>
      <c r="J10" s="168">
        <v>3</v>
      </c>
      <c r="K10" s="168" t="s">
        <v>27</v>
      </c>
    </row>
    <row r="11" spans="1:13" s="165" customFormat="1" ht="18" customHeight="1">
      <c r="A11" s="130"/>
      <c r="B11" s="199"/>
      <c r="C11" s="172"/>
      <c r="D11" s="199"/>
      <c r="E11" s="171" t="s">
        <v>73</v>
      </c>
      <c r="F11" s="171"/>
      <c r="G11" s="171"/>
      <c r="H11" s="173"/>
      <c r="I11" s="171"/>
      <c r="J11" s="173">
        <v>7626450</v>
      </c>
      <c r="K11" s="171"/>
    </row>
    <row r="12" spans="1:13" s="124" customFormat="1" ht="18" customHeight="1">
      <c r="A12" s="124" t="str">
        <f t="shared" ref="A12:A43" si="0">IF(B12&lt;&gt;"",MONTH(B12),"")</f>
        <v/>
      </c>
      <c r="B12" s="138"/>
      <c r="C12" s="139"/>
      <c r="D12" s="138"/>
      <c r="E12" s="140"/>
      <c r="F12" s="140"/>
      <c r="G12" s="139"/>
      <c r="H12" s="142"/>
      <c r="I12" s="142"/>
      <c r="J12" s="143">
        <f>IF(B12&lt;&gt;"",J11+H12-I12,0)</f>
        <v>0</v>
      </c>
      <c r="K12" s="143"/>
    </row>
    <row r="13" spans="1:13" s="124" customFormat="1" ht="18" customHeight="1">
      <c r="A13" s="124" t="str">
        <f t="shared" si="0"/>
        <v/>
      </c>
      <c r="B13" s="138"/>
      <c r="C13" s="139"/>
      <c r="D13" s="138"/>
      <c r="E13" s="140"/>
      <c r="F13" s="140"/>
      <c r="G13" s="141"/>
      <c r="H13" s="142"/>
      <c r="I13" s="142"/>
      <c r="J13" s="143">
        <f t="shared" ref="J13:J76" si="1">IF(B13&lt;&gt;"",J12+H13-I13,0)</f>
        <v>0</v>
      </c>
      <c r="K13" s="143"/>
    </row>
    <row r="14" spans="1:13" s="124" customFormat="1" ht="18" customHeight="1">
      <c r="A14" s="124" t="str">
        <f t="shared" si="0"/>
        <v/>
      </c>
      <c r="B14" s="138"/>
      <c r="C14" s="139"/>
      <c r="D14" s="138"/>
      <c r="E14" s="140"/>
      <c r="F14" s="140"/>
      <c r="G14" s="141"/>
      <c r="H14" s="142"/>
      <c r="I14" s="142"/>
      <c r="J14" s="143">
        <f t="shared" si="1"/>
        <v>0</v>
      </c>
      <c r="K14" s="143"/>
    </row>
    <row r="15" spans="1:13" s="124" customFormat="1" ht="18" customHeight="1">
      <c r="A15" s="124" t="str">
        <f t="shared" si="0"/>
        <v/>
      </c>
      <c r="B15" s="138"/>
      <c r="C15" s="139"/>
      <c r="D15" s="138"/>
      <c r="E15" s="140"/>
      <c r="F15" s="140"/>
      <c r="G15" s="141"/>
      <c r="H15" s="142"/>
      <c r="I15" s="142"/>
      <c r="J15" s="143">
        <f t="shared" si="1"/>
        <v>0</v>
      </c>
      <c r="K15" s="143"/>
    </row>
    <row r="16" spans="1:13" s="124" customFormat="1" ht="18" customHeight="1">
      <c r="A16" s="124" t="str">
        <f t="shared" si="0"/>
        <v/>
      </c>
      <c r="B16" s="138"/>
      <c r="C16" s="139"/>
      <c r="D16" s="138"/>
      <c r="E16" s="140"/>
      <c r="F16" s="140"/>
      <c r="G16" s="141"/>
      <c r="H16" s="142"/>
      <c r="I16" s="142"/>
      <c r="J16" s="143">
        <f t="shared" si="1"/>
        <v>0</v>
      </c>
      <c r="K16" s="143"/>
    </row>
    <row r="17" spans="1:13" s="124" customFormat="1" ht="18" customHeight="1">
      <c r="A17" s="124" t="str">
        <f t="shared" si="0"/>
        <v/>
      </c>
      <c r="B17" s="138"/>
      <c r="C17" s="139"/>
      <c r="D17" s="138"/>
      <c r="E17" s="140"/>
      <c r="F17" s="140"/>
      <c r="G17" s="141"/>
      <c r="H17" s="142"/>
      <c r="I17" s="142"/>
      <c r="J17" s="143">
        <f t="shared" si="1"/>
        <v>0</v>
      </c>
      <c r="K17" s="143"/>
    </row>
    <row r="18" spans="1:13" s="124" customFormat="1" ht="18" customHeight="1">
      <c r="A18" s="124" t="str">
        <f t="shared" si="0"/>
        <v/>
      </c>
      <c r="B18" s="138"/>
      <c r="C18" s="139"/>
      <c r="D18" s="138"/>
      <c r="E18" s="140"/>
      <c r="F18" s="140"/>
      <c r="G18" s="141"/>
      <c r="H18" s="142"/>
      <c r="I18" s="142"/>
      <c r="J18" s="143">
        <f t="shared" si="1"/>
        <v>0</v>
      </c>
      <c r="K18" s="143"/>
    </row>
    <row r="19" spans="1:13" s="124" customFormat="1" ht="18" customHeight="1">
      <c r="A19" s="124" t="str">
        <f t="shared" si="0"/>
        <v/>
      </c>
      <c r="B19" s="138"/>
      <c r="C19" s="139"/>
      <c r="D19" s="138"/>
      <c r="E19" s="140"/>
      <c r="F19" s="140"/>
      <c r="G19" s="141"/>
      <c r="H19" s="142"/>
      <c r="I19" s="142"/>
      <c r="J19" s="143">
        <f t="shared" si="1"/>
        <v>0</v>
      </c>
      <c r="K19" s="143"/>
    </row>
    <row r="20" spans="1:13" s="124" customFormat="1" ht="18" customHeight="1">
      <c r="A20" s="124" t="str">
        <f t="shared" si="0"/>
        <v/>
      </c>
      <c r="B20" s="138"/>
      <c r="C20" s="139"/>
      <c r="D20" s="138"/>
      <c r="E20" s="140"/>
      <c r="F20" s="140"/>
      <c r="G20" s="141"/>
      <c r="H20" s="142"/>
      <c r="I20" s="142"/>
      <c r="J20" s="143">
        <f t="shared" si="1"/>
        <v>0</v>
      </c>
      <c r="K20" s="143"/>
    </row>
    <row r="21" spans="1:13" s="124" customFormat="1" ht="18" customHeight="1">
      <c r="A21" s="124" t="str">
        <f t="shared" si="0"/>
        <v/>
      </c>
      <c r="B21" s="138"/>
      <c r="C21" s="139"/>
      <c r="D21" s="138"/>
      <c r="E21" s="140"/>
      <c r="F21" s="140"/>
      <c r="G21" s="141"/>
      <c r="H21" s="142"/>
      <c r="I21" s="142"/>
      <c r="J21" s="143">
        <f t="shared" si="1"/>
        <v>0</v>
      </c>
      <c r="K21" s="143"/>
    </row>
    <row r="22" spans="1:13" s="124" customFormat="1" ht="18" customHeight="1">
      <c r="A22" s="124" t="str">
        <f t="shared" si="0"/>
        <v/>
      </c>
      <c r="B22" s="138"/>
      <c r="C22" s="139"/>
      <c r="D22" s="138"/>
      <c r="E22" s="140"/>
      <c r="F22" s="140"/>
      <c r="G22" s="139"/>
      <c r="H22" s="142"/>
      <c r="I22" s="142"/>
      <c r="J22" s="143">
        <f t="shared" si="1"/>
        <v>0</v>
      </c>
      <c r="K22" s="143"/>
    </row>
    <row r="23" spans="1:13" s="124" customFormat="1" ht="18" customHeight="1">
      <c r="A23" s="124" t="str">
        <f t="shared" si="0"/>
        <v/>
      </c>
      <c r="B23" s="138"/>
      <c r="C23" s="139"/>
      <c r="D23" s="138"/>
      <c r="E23" s="140"/>
      <c r="F23" s="140"/>
      <c r="G23" s="139"/>
      <c r="H23" s="142"/>
      <c r="I23" s="142"/>
      <c r="J23" s="143">
        <f t="shared" si="1"/>
        <v>0</v>
      </c>
      <c r="K23" s="143"/>
    </row>
    <row r="24" spans="1:13" s="124" customFormat="1" ht="18" customHeight="1">
      <c r="A24" s="124" t="str">
        <f t="shared" si="0"/>
        <v/>
      </c>
      <c r="B24" s="138"/>
      <c r="C24" s="139"/>
      <c r="D24" s="138"/>
      <c r="E24" s="140"/>
      <c r="F24" s="140"/>
      <c r="G24" s="139"/>
      <c r="H24" s="142"/>
      <c r="I24" s="142"/>
      <c r="J24" s="143">
        <f t="shared" si="1"/>
        <v>0</v>
      </c>
      <c r="K24" s="143"/>
    </row>
    <row r="25" spans="1:13" s="124" customFormat="1" ht="18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3" s="124" customFormat="1" ht="18" customHeight="1">
      <c r="A26" s="124" t="str">
        <f t="shared" si="0"/>
        <v/>
      </c>
      <c r="B26" s="138"/>
      <c r="C26" s="139"/>
      <c r="D26" s="138"/>
      <c r="E26" s="140"/>
      <c r="F26" s="140"/>
      <c r="G26" s="141"/>
      <c r="H26" s="142"/>
      <c r="I26" s="142"/>
      <c r="J26" s="143">
        <f t="shared" si="1"/>
        <v>0</v>
      </c>
      <c r="K26" s="143"/>
      <c r="M26" s="136"/>
    </row>
    <row r="27" spans="1:13" s="124" customFormat="1" ht="18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3" s="124" customFormat="1" ht="18" customHeight="1">
      <c r="A28" s="124" t="str">
        <f t="shared" si="0"/>
        <v/>
      </c>
      <c r="B28" s="138"/>
      <c r="C28" s="139"/>
      <c r="D28" s="138"/>
      <c r="E28" s="140"/>
      <c r="F28" s="140"/>
      <c r="G28" s="141"/>
      <c r="H28" s="142"/>
      <c r="I28" s="142"/>
      <c r="J28" s="143">
        <f t="shared" si="1"/>
        <v>0</v>
      </c>
      <c r="K28" s="143"/>
    </row>
    <row r="29" spans="1:13" s="124" customFormat="1" ht="18" customHeight="1">
      <c r="A29" s="124" t="str">
        <f t="shared" si="0"/>
        <v/>
      </c>
      <c r="B29" s="138"/>
      <c r="C29" s="139"/>
      <c r="D29" s="138"/>
      <c r="E29" s="140"/>
      <c r="F29" s="140"/>
      <c r="G29" s="141"/>
      <c r="H29" s="142"/>
      <c r="I29" s="142"/>
      <c r="J29" s="143">
        <f t="shared" si="1"/>
        <v>0</v>
      </c>
      <c r="K29" s="143"/>
    </row>
    <row r="30" spans="1:13" s="124" customFormat="1" ht="18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3" s="124" customFormat="1" ht="18" customHeight="1">
      <c r="A31" s="124" t="str">
        <f t="shared" si="0"/>
        <v/>
      </c>
      <c r="B31" s="138"/>
      <c r="C31" s="139"/>
      <c r="D31" s="138"/>
      <c r="E31" s="140"/>
      <c r="F31" s="140"/>
      <c r="G31" s="141"/>
      <c r="H31" s="142"/>
      <c r="I31" s="142"/>
      <c r="J31" s="143">
        <f t="shared" si="1"/>
        <v>0</v>
      </c>
      <c r="K31" s="143"/>
    </row>
    <row r="32" spans="1:13" s="124" customFormat="1" ht="18" customHeight="1">
      <c r="A32" s="124" t="str">
        <f t="shared" si="0"/>
        <v/>
      </c>
      <c r="B32" s="138"/>
      <c r="C32" s="139"/>
      <c r="D32" s="138"/>
      <c r="E32" s="140"/>
      <c r="F32" s="140"/>
      <c r="G32" s="141"/>
      <c r="H32" s="142"/>
      <c r="I32" s="142"/>
      <c r="J32" s="143">
        <f t="shared" si="1"/>
        <v>0</v>
      </c>
      <c r="K32" s="143"/>
    </row>
    <row r="33" spans="1:11" s="124" customFormat="1" ht="18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8" customHeight="1">
      <c r="A34" s="124" t="str">
        <f t="shared" si="0"/>
        <v/>
      </c>
      <c r="B34" s="138"/>
      <c r="C34" s="139"/>
      <c r="D34" s="138"/>
      <c r="E34" s="140"/>
      <c r="F34" s="140"/>
      <c r="G34" s="141"/>
      <c r="H34" s="142"/>
      <c r="I34" s="142"/>
      <c r="J34" s="143">
        <f t="shared" si="1"/>
        <v>0</v>
      </c>
      <c r="K34" s="143"/>
    </row>
    <row r="35" spans="1:11" s="124" customFormat="1" ht="18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8" customHeight="1">
      <c r="A36" s="124" t="str">
        <f t="shared" si="0"/>
        <v/>
      </c>
      <c r="B36" s="138"/>
      <c r="C36" s="139"/>
      <c r="D36" s="138"/>
      <c r="E36" s="140"/>
      <c r="F36" s="140"/>
      <c r="G36" s="141"/>
      <c r="H36" s="142"/>
      <c r="I36" s="142"/>
      <c r="J36" s="143">
        <f t="shared" si="1"/>
        <v>0</v>
      </c>
      <c r="K36" s="143"/>
    </row>
    <row r="37" spans="1:11" s="124" customFormat="1" ht="18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8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8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8" customHeight="1">
      <c r="A40" s="124" t="str">
        <f t="shared" si="0"/>
        <v/>
      </c>
      <c r="B40" s="138"/>
      <c r="C40" s="139"/>
      <c r="D40" s="138"/>
      <c r="E40" s="140"/>
      <c r="F40" s="140"/>
      <c r="G40" s="141"/>
      <c r="H40" s="142"/>
      <c r="I40" s="142"/>
      <c r="J40" s="143">
        <f t="shared" si="1"/>
        <v>0</v>
      </c>
      <c r="K40" s="143"/>
    </row>
    <row r="41" spans="1:11" s="124" customFormat="1" ht="18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8" customHeight="1">
      <c r="A42" s="124" t="str">
        <f t="shared" si="0"/>
        <v/>
      </c>
      <c r="B42" s="138"/>
      <c r="C42" s="139"/>
      <c r="D42" s="138"/>
      <c r="E42" s="140"/>
      <c r="F42" s="140"/>
      <c r="G42" s="141"/>
      <c r="H42" s="142"/>
      <c r="I42" s="142"/>
      <c r="J42" s="143">
        <f t="shared" si="1"/>
        <v>0</v>
      </c>
      <c r="K42" s="143"/>
    </row>
    <row r="43" spans="1:11" s="124" customFormat="1" ht="18" customHeight="1">
      <c r="A43" s="124" t="str">
        <f t="shared" si="0"/>
        <v/>
      </c>
      <c r="B43" s="138"/>
      <c r="C43" s="139"/>
      <c r="D43" s="138"/>
      <c r="E43" s="140"/>
      <c r="F43" s="140"/>
      <c r="G43" s="141"/>
      <c r="H43" s="142"/>
      <c r="I43" s="142"/>
      <c r="J43" s="143">
        <f t="shared" si="1"/>
        <v>0</v>
      </c>
      <c r="K43" s="143"/>
    </row>
    <row r="44" spans="1:11" s="124" customFormat="1" ht="18" customHeight="1">
      <c r="A44" s="124" t="str">
        <f t="shared" ref="A44:A75" si="2">IF(B44&lt;&gt;"",MONTH(B44),"")</f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8" customHeight="1">
      <c r="A45" s="124" t="str">
        <f t="shared" si="2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8" customHeight="1">
      <c r="A46" s="124" t="str">
        <f t="shared" si="2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8" customHeight="1">
      <c r="A47" s="124" t="str">
        <f t="shared" si="2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8" customHeight="1">
      <c r="A48" s="124" t="str">
        <f t="shared" si="2"/>
        <v/>
      </c>
      <c r="B48" s="138"/>
      <c r="C48" s="139"/>
      <c r="D48" s="138"/>
      <c r="E48" s="140"/>
      <c r="F48" s="140"/>
      <c r="G48" s="141"/>
      <c r="H48" s="142"/>
      <c r="I48" s="142"/>
      <c r="J48" s="143">
        <f t="shared" si="1"/>
        <v>0</v>
      </c>
      <c r="K48" s="143"/>
    </row>
    <row r="49" spans="1:11" s="124" customFormat="1" ht="18" customHeight="1">
      <c r="A49" s="124" t="str">
        <f t="shared" si="2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8" customHeight="1">
      <c r="A50" s="124" t="str">
        <f t="shared" si="2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8" customHeight="1">
      <c r="A51" s="124" t="str">
        <f t="shared" si="2"/>
        <v/>
      </c>
      <c r="B51" s="138"/>
      <c r="C51" s="139"/>
      <c r="D51" s="138"/>
      <c r="E51" s="140"/>
      <c r="F51" s="140"/>
      <c r="G51" s="141"/>
      <c r="H51" s="142"/>
      <c r="I51" s="142"/>
      <c r="J51" s="143">
        <f t="shared" si="1"/>
        <v>0</v>
      </c>
      <c r="K51" s="143"/>
    </row>
    <row r="52" spans="1:11" s="124" customFormat="1" ht="18" customHeight="1">
      <c r="A52" s="124" t="str">
        <f t="shared" si="2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8" customHeight="1">
      <c r="A53" s="124" t="str">
        <f t="shared" si="2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8" customHeight="1">
      <c r="A54" s="124" t="str">
        <f t="shared" si="2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1"/>
        <v>0</v>
      </c>
      <c r="K54" s="143"/>
    </row>
    <row r="55" spans="1:11" s="124" customFormat="1" ht="18" customHeight="1">
      <c r="A55" s="124" t="str">
        <f t="shared" si="2"/>
        <v/>
      </c>
      <c r="B55" s="138"/>
      <c r="C55" s="139"/>
      <c r="D55" s="138"/>
      <c r="E55" s="140"/>
      <c r="F55" s="140"/>
      <c r="G55" s="141"/>
      <c r="H55" s="142"/>
      <c r="I55" s="142"/>
      <c r="J55" s="143">
        <f t="shared" si="1"/>
        <v>0</v>
      </c>
      <c r="K55" s="143"/>
    </row>
    <row r="56" spans="1:11" s="124" customFormat="1" ht="18" customHeight="1">
      <c r="A56" s="124" t="str">
        <f t="shared" si="2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8" customHeight="1">
      <c r="A57" s="124" t="str">
        <f t="shared" si="2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1"/>
        <v>0</v>
      </c>
      <c r="K57" s="143"/>
    </row>
    <row r="58" spans="1:11" s="124" customFormat="1" ht="18" customHeight="1">
      <c r="A58" s="124" t="str">
        <f t="shared" si="2"/>
        <v/>
      </c>
      <c r="B58" s="138"/>
      <c r="C58" s="139"/>
      <c r="D58" s="138"/>
      <c r="E58" s="140"/>
      <c r="F58" s="140"/>
      <c r="G58" s="141"/>
      <c r="H58" s="142"/>
      <c r="I58" s="142"/>
      <c r="J58" s="143">
        <f t="shared" si="1"/>
        <v>0</v>
      </c>
      <c r="K58" s="143"/>
    </row>
    <row r="59" spans="1:11" s="124" customFormat="1" ht="18" customHeight="1">
      <c r="A59" s="124" t="str">
        <f t="shared" si="2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8" customHeight="1">
      <c r="A60" s="124" t="str">
        <f t="shared" si="2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1"/>
        <v>0</v>
      </c>
      <c r="K60" s="143"/>
    </row>
    <row r="61" spans="1:11" s="124" customFormat="1" ht="18" customHeight="1">
      <c r="A61" s="124" t="str">
        <f t="shared" si="2"/>
        <v/>
      </c>
      <c r="B61" s="138"/>
      <c r="C61" s="139"/>
      <c r="D61" s="138"/>
      <c r="E61" s="140"/>
      <c r="F61" s="140"/>
      <c r="G61" s="141"/>
      <c r="H61" s="142"/>
      <c r="I61" s="142"/>
      <c r="J61" s="143">
        <f t="shared" si="1"/>
        <v>0</v>
      </c>
      <c r="K61" s="143"/>
    </row>
    <row r="62" spans="1:11" s="124" customFormat="1" ht="18" customHeight="1">
      <c r="A62" s="124" t="str">
        <f t="shared" si="2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8" customHeight="1">
      <c r="A63" s="124" t="str">
        <f t="shared" si="2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1"/>
        <v>0</v>
      </c>
      <c r="K63" s="143"/>
    </row>
    <row r="64" spans="1:11" s="124" customFormat="1" ht="18" customHeight="1">
      <c r="A64" s="124" t="str">
        <f t="shared" si="2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8" customHeight="1">
      <c r="A65" s="124" t="str">
        <f t="shared" ref="A65:A67" si="3">IF(B65&lt;&gt;"",MONTH(B65),"")</f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ref="J65:J67" si="4">IF(B65&lt;&gt;"",J64+H65-I65,0)</f>
        <v>0</v>
      </c>
      <c r="K65" s="143"/>
    </row>
    <row r="66" spans="1:11" s="124" customFormat="1" ht="18" customHeight="1">
      <c r="A66" s="124" t="str">
        <f t="shared" si="3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4"/>
        <v>0</v>
      </c>
      <c r="K66" s="143"/>
    </row>
    <row r="67" spans="1:11" s="124" customFormat="1" ht="18" customHeight="1">
      <c r="A67" s="124" t="str">
        <f t="shared" si="3"/>
        <v/>
      </c>
      <c r="B67" s="138"/>
      <c r="C67" s="139"/>
      <c r="D67" s="138"/>
      <c r="E67" s="140"/>
      <c r="F67" s="140"/>
      <c r="G67" s="141"/>
      <c r="H67" s="142"/>
      <c r="I67" s="142"/>
      <c r="J67" s="143">
        <f t="shared" si="4"/>
        <v>0</v>
      </c>
      <c r="K67" s="143"/>
    </row>
    <row r="68" spans="1:11" s="124" customFormat="1" ht="18" customHeight="1">
      <c r="A68" s="124" t="str">
        <f t="shared" si="2"/>
        <v/>
      </c>
      <c r="B68" s="138"/>
      <c r="C68" s="139"/>
      <c r="D68" s="138"/>
      <c r="E68" s="140"/>
      <c r="F68" s="140"/>
      <c r="G68" s="141"/>
      <c r="H68" s="142"/>
      <c r="I68" s="142"/>
      <c r="J68" s="143">
        <f t="shared" si="1"/>
        <v>0</v>
      </c>
      <c r="K68" s="143"/>
    </row>
    <row r="69" spans="1:11" s="124" customFormat="1" ht="18" customHeight="1">
      <c r="A69" s="124" t="str">
        <f t="shared" si="2"/>
        <v/>
      </c>
      <c r="B69" s="138"/>
      <c r="C69" s="139"/>
      <c r="D69" s="138"/>
      <c r="E69" s="140"/>
      <c r="F69" s="140"/>
      <c r="G69" s="141"/>
      <c r="H69" s="142"/>
      <c r="I69" s="142"/>
      <c r="J69" s="143">
        <f t="shared" si="1"/>
        <v>0</v>
      </c>
      <c r="K69" s="143"/>
    </row>
    <row r="70" spans="1:11" s="124" customFormat="1" ht="18" customHeight="1">
      <c r="A70" s="124" t="str">
        <f t="shared" si="2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8" customHeight="1">
      <c r="A71" s="124" t="str">
        <f t="shared" si="2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1"/>
        <v>0</v>
      </c>
      <c r="K71" s="143"/>
    </row>
    <row r="72" spans="1:11" s="124" customFormat="1" ht="18" customHeight="1">
      <c r="A72" s="124" t="str">
        <f t="shared" si="2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8" customHeight="1">
      <c r="A73" s="124" t="str">
        <f t="shared" si="2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8" customHeight="1">
      <c r="A74" s="124" t="str">
        <f t="shared" si="2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8" customHeight="1">
      <c r="A75" s="124" t="str">
        <f t="shared" si="2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1"/>
        <v>0</v>
      </c>
      <c r="K75" s="143"/>
    </row>
    <row r="76" spans="1:11" s="124" customFormat="1" ht="18" customHeight="1">
      <c r="A76" s="124" t="str">
        <f t="shared" ref="A76:A138" si="5">IF(B76&lt;&gt;"",MONTH(B76),"")</f>
        <v/>
      </c>
      <c r="B76" s="138"/>
      <c r="C76" s="139"/>
      <c r="D76" s="138"/>
      <c r="E76" s="140"/>
      <c r="F76" s="140"/>
      <c r="G76" s="141"/>
      <c r="H76" s="142"/>
      <c r="I76" s="142"/>
      <c r="J76" s="143">
        <f t="shared" si="1"/>
        <v>0</v>
      </c>
      <c r="K76" s="143"/>
    </row>
    <row r="77" spans="1:11" s="124" customFormat="1" ht="18" customHeight="1">
      <c r="A77" s="124" t="str">
        <f t="shared" si="5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06" si="6">IF(B77&lt;&gt;"",J76+H77-I77,0)</f>
        <v>0</v>
      </c>
      <c r="K77" s="143"/>
    </row>
    <row r="78" spans="1:11" s="124" customFormat="1" ht="18" customHeight="1">
      <c r="A78" s="124" t="str">
        <f t="shared" si="5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6"/>
        <v>0</v>
      </c>
      <c r="K78" s="143"/>
    </row>
    <row r="79" spans="1:11" s="124" customFormat="1" ht="18" customHeight="1">
      <c r="A79" s="124" t="str">
        <f t="shared" si="5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6"/>
        <v>0</v>
      </c>
      <c r="K79" s="143"/>
    </row>
    <row r="80" spans="1:11" s="124" customFormat="1" ht="18" customHeight="1">
      <c r="A80" s="124" t="str">
        <f t="shared" si="5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6"/>
        <v>0</v>
      </c>
      <c r="K80" s="143"/>
    </row>
    <row r="81" spans="1:11" s="124" customFormat="1" ht="18" customHeight="1">
      <c r="A81" s="124" t="str">
        <f t="shared" si="5"/>
        <v/>
      </c>
      <c r="B81" s="138"/>
      <c r="C81" s="139"/>
      <c r="D81" s="138"/>
      <c r="E81" s="140"/>
      <c r="F81" s="140"/>
      <c r="G81" s="141"/>
      <c r="H81" s="142"/>
      <c r="I81" s="142"/>
      <c r="J81" s="143">
        <f t="shared" si="6"/>
        <v>0</v>
      </c>
      <c r="K81" s="143"/>
    </row>
    <row r="82" spans="1:11" s="124" customFormat="1" ht="18" customHeight="1">
      <c r="A82" s="124" t="str">
        <f t="shared" si="5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6"/>
        <v>0</v>
      </c>
      <c r="K82" s="143"/>
    </row>
    <row r="83" spans="1:11" s="124" customFormat="1" ht="18" customHeight="1">
      <c r="A83" s="124" t="str">
        <f t="shared" ref="A83" si="7">IF(B83&lt;&gt;"",MONTH(B83),"")</f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ref="J83" si="8">IF(B83&lt;&gt;"",J82+H83-I83,0)</f>
        <v>0</v>
      </c>
      <c r="K83" s="143"/>
    </row>
    <row r="84" spans="1:11" s="124" customFormat="1" ht="18" customHeight="1">
      <c r="A84" s="124" t="str">
        <f t="shared" si="5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6"/>
        <v>0</v>
      </c>
      <c r="K84" s="143"/>
    </row>
    <row r="85" spans="1:11" s="124" customFormat="1" ht="18" customHeight="1">
      <c r="A85" s="124" t="str">
        <f t="shared" si="5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6"/>
        <v>0</v>
      </c>
      <c r="K85" s="143"/>
    </row>
    <row r="86" spans="1:11" s="124" customFormat="1" ht="18" customHeight="1">
      <c r="A86" s="124" t="str">
        <f t="shared" ref="A86:A87" si="9">IF(B86&lt;&gt;"",MONTH(B86),"")</f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ref="J86:J87" si="10">IF(B86&lt;&gt;"",J85+H86-I86,0)</f>
        <v>0</v>
      </c>
      <c r="K86" s="143"/>
    </row>
    <row r="87" spans="1:11" s="124" customFormat="1" ht="18" customHeight="1">
      <c r="A87" s="124" t="str">
        <f t="shared" si="9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0"/>
        <v>0</v>
      </c>
      <c r="K87" s="143"/>
    </row>
    <row r="88" spans="1:11" s="124" customFormat="1" ht="18" customHeight="1">
      <c r="A88" s="124" t="str">
        <f t="shared" ref="A88" si="11">IF(B88&lt;&gt;"",MONTH(B88),"")</f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ref="J88" si="12">IF(B88&lt;&gt;"",J87+H88-I88,0)</f>
        <v>0</v>
      </c>
      <c r="K88" s="143"/>
    </row>
    <row r="89" spans="1:11" s="124" customFormat="1" ht="18" customHeight="1">
      <c r="A89" s="124" t="str">
        <f t="shared" si="5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6"/>
        <v>0</v>
      </c>
      <c r="K89" s="143"/>
    </row>
    <row r="90" spans="1:11" s="124" customFormat="1" ht="18" customHeight="1">
      <c r="A90" s="124" t="str">
        <f t="shared" si="5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6"/>
        <v>0</v>
      </c>
      <c r="K90" s="143"/>
    </row>
    <row r="91" spans="1:11" s="124" customFormat="1" ht="18" customHeight="1">
      <c r="A91" s="124" t="str">
        <f t="shared" si="5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6"/>
        <v>0</v>
      </c>
      <c r="K91" s="143"/>
    </row>
    <row r="92" spans="1:11" s="124" customFormat="1" ht="18" customHeight="1">
      <c r="A92" s="124" t="str">
        <f t="shared" si="5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6"/>
        <v>0</v>
      </c>
      <c r="K92" s="143"/>
    </row>
    <row r="93" spans="1:11" s="124" customFormat="1" ht="18" customHeight="1">
      <c r="A93" s="124" t="str">
        <f t="shared" si="5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6"/>
        <v>0</v>
      </c>
      <c r="K93" s="143"/>
    </row>
    <row r="94" spans="1:11" s="124" customFormat="1" ht="18" customHeight="1">
      <c r="A94" s="124" t="str">
        <f t="shared" si="5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6"/>
        <v>0</v>
      </c>
      <c r="K94" s="143"/>
    </row>
    <row r="95" spans="1:11" s="124" customFormat="1" ht="18" customHeight="1">
      <c r="A95" s="124" t="str">
        <f t="shared" si="5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6"/>
        <v>0</v>
      </c>
      <c r="K95" s="143"/>
    </row>
    <row r="96" spans="1:11" s="124" customFormat="1" ht="18" customHeight="1">
      <c r="A96" s="124" t="str">
        <f t="shared" si="5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6"/>
        <v>0</v>
      </c>
      <c r="K96" s="143"/>
    </row>
    <row r="97" spans="1:11" s="124" customFormat="1" ht="18" customHeight="1">
      <c r="A97" s="124" t="str">
        <f t="shared" si="5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6"/>
        <v>0</v>
      </c>
      <c r="K97" s="143"/>
    </row>
    <row r="98" spans="1:11" s="124" customFormat="1" ht="18" customHeight="1">
      <c r="A98" s="124" t="str">
        <f t="shared" si="5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6"/>
        <v>0</v>
      </c>
      <c r="K98" s="143"/>
    </row>
    <row r="99" spans="1:11" s="124" customFormat="1" ht="18" customHeight="1">
      <c r="A99" s="124" t="str">
        <f t="shared" si="5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6"/>
        <v>0</v>
      </c>
      <c r="K99" s="143"/>
    </row>
    <row r="100" spans="1:11" s="124" customFormat="1" ht="18" customHeight="1">
      <c r="A100" s="124" t="str">
        <f t="shared" ref="A100" si="13">IF(B100&lt;&gt;"",MONTH(B100),"")</f>
        <v/>
      </c>
      <c r="B100" s="138"/>
      <c r="C100" s="139"/>
      <c r="D100" s="138"/>
      <c r="E100" s="140"/>
      <c r="F100" s="140"/>
      <c r="G100" s="141"/>
      <c r="H100" s="142"/>
      <c r="I100" s="142"/>
      <c r="J100" s="143">
        <f t="shared" si="6"/>
        <v>0</v>
      </c>
      <c r="K100" s="143"/>
    </row>
    <row r="101" spans="1:11" s="124" customFormat="1" ht="18" customHeight="1">
      <c r="A101" s="124" t="str">
        <f t="shared" si="5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6"/>
        <v>0</v>
      </c>
      <c r="K101" s="143"/>
    </row>
    <row r="102" spans="1:11" s="124" customFormat="1" ht="18" customHeight="1">
      <c r="A102" s="124" t="str">
        <f t="shared" ref="A102" si="14">IF(B102&lt;&gt;"",MONTH(B102),"")</f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6"/>
        <v>0</v>
      </c>
      <c r="K102" s="143"/>
    </row>
    <row r="103" spans="1:11" s="124" customFormat="1" ht="18" customHeight="1">
      <c r="A103" s="124" t="str">
        <f t="shared" si="5"/>
        <v/>
      </c>
      <c r="B103" s="138"/>
      <c r="C103" s="139"/>
      <c r="D103" s="138"/>
      <c r="E103" s="140"/>
      <c r="F103" s="140"/>
      <c r="G103" s="141"/>
      <c r="H103" s="142"/>
      <c r="I103" s="142"/>
      <c r="J103" s="143">
        <f t="shared" si="6"/>
        <v>0</v>
      </c>
      <c r="K103" s="143"/>
    </row>
    <row r="104" spans="1:11" s="124" customFormat="1" ht="18" customHeight="1">
      <c r="A104" s="124" t="str">
        <f t="shared" si="5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6"/>
        <v>0</v>
      </c>
      <c r="K104" s="143"/>
    </row>
    <row r="105" spans="1:11" s="124" customFormat="1" ht="18" customHeight="1">
      <c r="A105" s="124" t="str">
        <f t="shared" ref="A105:A107" si="15">IF(B105&lt;&gt;"",MONTH(B105),"")</f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6"/>
        <v>0</v>
      </c>
      <c r="K105" s="143"/>
    </row>
    <row r="106" spans="1:11" s="124" customFormat="1" ht="18" customHeight="1">
      <c r="A106" s="124" t="str">
        <f t="shared" si="15"/>
        <v/>
      </c>
      <c r="B106" s="138"/>
      <c r="C106" s="139"/>
      <c r="D106" s="138"/>
      <c r="E106" s="140"/>
      <c r="F106" s="140"/>
      <c r="G106" s="141"/>
      <c r="H106" s="142"/>
      <c r="I106" s="142"/>
      <c r="J106" s="143">
        <f t="shared" si="6"/>
        <v>0</v>
      </c>
      <c r="K106" s="143"/>
    </row>
    <row r="107" spans="1:11" s="124" customFormat="1" ht="18" customHeight="1">
      <c r="A107" s="124" t="str">
        <f t="shared" si="15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ref="J107:J138" si="16">IF(B107&lt;&gt;"",J106+H107-I107,0)</f>
        <v>0</v>
      </c>
      <c r="K107" s="143"/>
    </row>
    <row r="108" spans="1:11" s="124" customFormat="1" ht="18" customHeight="1">
      <c r="A108" s="124" t="str">
        <f t="shared" si="5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6"/>
        <v>0</v>
      </c>
      <c r="K108" s="143"/>
    </row>
    <row r="109" spans="1:11" s="124" customFormat="1" ht="18" customHeight="1">
      <c r="A109" s="124" t="str">
        <f t="shared" si="5"/>
        <v/>
      </c>
      <c r="B109" s="138"/>
      <c r="C109" s="139"/>
      <c r="D109" s="138"/>
      <c r="E109" s="140"/>
      <c r="F109" s="140"/>
      <c r="G109" s="141"/>
      <c r="H109" s="142"/>
      <c r="I109" s="142"/>
      <c r="J109" s="143">
        <f t="shared" si="16"/>
        <v>0</v>
      </c>
      <c r="K109" s="143"/>
    </row>
    <row r="110" spans="1:11" s="124" customFormat="1" ht="18" customHeight="1">
      <c r="A110" s="124" t="str">
        <f t="shared" si="5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16"/>
        <v>0</v>
      </c>
      <c r="K110" s="143"/>
    </row>
    <row r="111" spans="1:11" s="124" customFormat="1" ht="18" customHeight="1">
      <c r="A111" s="124" t="str">
        <f t="shared" ref="A111" si="17">IF(B111&lt;&gt;"",MONTH(B111),"")</f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ref="J111" si="18">IF(B111&lt;&gt;"",J110+H111-I111,0)</f>
        <v>0</v>
      </c>
      <c r="K111" s="143"/>
    </row>
    <row r="112" spans="1:11" s="124" customFormat="1" ht="18" customHeight="1">
      <c r="A112" s="124" t="str">
        <f t="shared" ref="A112:A113" si="19">IF(B112&lt;&gt;"",MONTH(B112),"")</f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ref="J112:J113" si="20">IF(B112&lt;&gt;"",J111+H112-I112,0)</f>
        <v>0</v>
      </c>
      <c r="K112" s="143"/>
    </row>
    <row r="113" spans="1:11" s="124" customFormat="1" ht="18" customHeight="1">
      <c r="A113" s="124" t="str">
        <f t="shared" si="19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20"/>
        <v>0</v>
      </c>
      <c r="K113" s="143"/>
    </row>
    <row r="114" spans="1:11" s="124" customFormat="1" ht="18" customHeight="1">
      <c r="A114" s="124" t="str">
        <f t="shared" si="5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6"/>
        <v>0</v>
      </c>
      <c r="K114" s="143"/>
    </row>
    <row r="115" spans="1:11" s="124" customFormat="1" ht="18" customHeight="1">
      <c r="A115" s="124" t="str">
        <f t="shared" si="5"/>
        <v/>
      </c>
      <c r="B115" s="138"/>
      <c r="C115" s="139"/>
      <c r="D115" s="138"/>
      <c r="E115" s="140"/>
      <c r="F115" s="140"/>
      <c r="G115" s="141"/>
      <c r="H115" s="142"/>
      <c r="I115" s="142"/>
      <c r="J115" s="143">
        <f t="shared" si="16"/>
        <v>0</v>
      </c>
      <c r="K115" s="143"/>
    </row>
    <row r="116" spans="1:11" s="124" customFormat="1" ht="18" customHeight="1">
      <c r="A116" s="124" t="str">
        <f t="shared" si="5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16"/>
        <v>0</v>
      </c>
      <c r="K116" s="143"/>
    </row>
    <row r="117" spans="1:11" s="124" customFormat="1" ht="18" customHeight="1">
      <c r="A117" s="124" t="str">
        <f t="shared" si="5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6"/>
        <v>0</v>
      </c>
      <c r="K117" s="143"/>
    </row>
    <row r="118" spans="1:11" s="124" customFormat="1" ht="18" customHeight="1">
      <c r="A118" s="124" t="str">
        <f t="shared" si="5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6"/>
        <v>0</v>
      </c>
      <c r="K118" s="143"/>
    </row>
    <row r="119" spans="1:11" s="124" customFormat="1" ht="18" customHeight="1">
      <c r="A119" s="124" t="str">
        <f t="shared" si="5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16"/>
        <v>0</v>
      </c>
      <c r="K119" s="143"/>
    </row>
    <row r="120" spans="1:11" s="124" customFormat="1" ht="18" customHeight="1">
      <c r="A120" s="124" t="str">
        <f t="shared" si="5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6"/>
        <v>0</v>
      </c>
      <c r="K120" s="143"/>
    </row>
    <row r="121" spans="1:11" s="124" customFormat="1" ht="18" customHeight="1">
      <c r="A121" s="124" t="str">
        <f t="shared" si="5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6"/>
        <v>0</v>
      </c>
      <c r="K121" s="143"/>
    </row>
    <row r="122" spans="1:11" s="320" customFormat="1" ht="18" customHeight="1">
      <c r="A122" s="320" t="str">
        <f t="shared" si="5"/>
        <v/>
      </c>
      <c r="B122" s="321"/>
      <c r="C122" s="319"/>
      <c r="D122" s="321"/>
      <c r="E122" s="309"/>
      <c r="F122" s="309"/>
      <c r="G122" s="322"/>
      <c r="H122" s="323"/>
      <c r="I122" s="323"/>
      <c r="J122" s="324">
        <f t="shared" si="16"/>
        <v>0</v>
      </c>
      <c r="K122" s="324"/>
    </row>
    <row r="123" spans="1:11" s="320" customFormat="1" ht="18" customHeight="1">
      <c r="A123" s="320" t="str">
        <f t="shared" ref="A123" si="21">IF(B123&lt;&gt;"",MONTH(B123),"")</f>
        <v/>
      </c>
      <c r="B123" s="321"/>
      <c r="C123" s="319"/>
      <c r="D123" s="321"/>
      <c r="E123" s="309"/>
      <c r="F123" s="309"/>
      <c r="G123" s="322"/>
      <c r="H123" s="323"/>
      <c r="I123" s="323"/>
      <c r="J123" s="324">
        <f t="shared" ref="J123" si="22">IF(B123&lt;&gt;"",J122+H123-I123,0)</f>
        <v>0</v>
      </c>
      <c r="K123" s="324"/>
    </row>
    <row r="124" spans="1:11" s="124" customFormat="1" ht="18" customHeight="1">
      <c r="A124" s="124" t="str">
        <f t="shared" si="5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16"/>
        <v>0</v>
      </c>
      <c r="K124" s="143"/>
    </row>
    <row r="125" spans="1:11" s="124" customFormat="1" ht="18" customHeight="1">
      <c r="A125" s="124" t="str">
        <f t="shared" si="5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6"/>
        <v>0</v>
      </c>
      <c r="K125" s="143"/>
    </row>
    <row r="126" spans="1:11" s="124" customFormat="1" ht="18" customHeight="1">
      <c r="A126" s="124" t="str">
        <f t="shared" si="5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6"/>
        <v>0</v>
      </c>
      <c r="K126" s="143"/>
    </row>
    <row r="127" spans="1:11" s="124" customFormat="1" ht="18" customHeight="1">
      <c r="A127" s="124" t="str">
        <f t="shared" si="5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6"/>
        <v>0</v>
      </c>
      <c r="K127" s="143"/>
    </row>
    <row r="128" spans="1:11" s="124" customFormat="1" ht="18" customHeight="1">
      <c r="A128" s="124" t="str">
        <f t="shared" si="5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6"/>
        <v>0</v>
      </c>
      <c r="K128" s="143"/>
    </row>
    <row r="129" spans="1:11" s="124" customFormat="1" ht="18" customHeight="1">
      <c r="A129" s="124" t="str">
        <f t="shared" si="5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6"/>
        <v>0</v>
      </c>
      <c r="K129" s="143"/>
    </row>
    <row r="130" spans="1:11" s="124" customFormat="1" ht="18" customHeight="1">
      <c r="A130" s="124" t="str">
        <f t="shared" si="5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6"/>
        <v>0</v>
      </c>
      <c r="K130" s="143"/>
    </row>
    <row r="131" spans="1:11" s="124" customFormat="1" ht="18" customHeight="1">
      <c r="A131" s="124" t="str">
        <f t="shared" si="5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6"/>
        <v>0</v>
      </c>
      <c r="K131" s="143"/>
    </row>
    <row r="132" spans="1:11" s="124" customFormat="1" ht="18" customHeight="1">
      <c r="A132" s="124" t="str">
        <f t="shared" si="5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6"/>
        <v>0</v>
      </c>
      <c r="K132" s="143"/>
    </row>
    <row r="133" spans="1:11" s="124" customFormat="1" ht="18" customHeight="1">
      <c r="A133" s="124" t="str">
        <f t="shared" si="5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16"/>
        <v>0</v>
      </c>
      <c r="K133" s="143"/>
    </row>
    <row r="134" spans="1:11" s="124" customFormat="1" ht="18" customHeight="1">
      <c r="A134" s="124" t="str">
        <f t="shared" si="5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6"/>
        <v>0</v>
      </c>
      <c r="K134" s="143"/>
    </row>
    <row r="135" spans="1:11" s="124" customFormat="1" ht="18" customHeight="1">
      <c r="A135" s="124" t="str">
        <f t="shared" si="5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6"/>
        <v>0</v>
      </c>
      <c r="K135" s="143"/>
    </row>
    <row r="136" spans="1:11" s="124" customFormat="1" ht="18" customHeight="1">
      <c r="A136" s="124" t="str">
        <f t="shared" si="5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6"/>
        <v>0</v>
      </c>
      <c r="K136" s="143"/>
    </row>
    <row r="137" spans="1:11" s="124" customFormat="1" ht="18" customHeight="1">
      <c r="A137" s="124" t="str">
        <f t="shared" si="5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6"/>
        <v>0</v>
      </c>
      <c r="K137" s="143"/>
    </row>
    <row r="138" spans="1:11" s="124" customFormat="1" ht="18" customHeight="1">
      <c r="A138" s="124" t="str">
        <f t="shared" si="5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6"/>
        <v>0</v>
      </c>
      <c r="K138" s="143"/>
    </row>
    <row r="139" spans="1:11" s="157" customFormat="1" ht="18" customHeight="1">
      <c r="A139" s="124" t="str">
        <f t="shared" ref="A139" si="23">IF(B139&lt;&gt;"",MONTH(B139),"")</f>
        <v/>
      </c>
      <c r="B139" s="200"/>
      <c r="C139" s="201"/>
      <c r="D139" s="200"/>
      <c r="E139" s="202"/>
      <c r="F139" s="202"/>
      <c r="G139" s="201"/>
      <c r="H139" s="203"/>
      <c r="I139" s="203"/>
      <c r="J139" s="204"/>
      <c r="K139" s="143"/>
    </row>
    <row r="140" spans="1:11" s="165" customFormat="1" ht="18" customHeight="1">
      <c r="B140" s="186"/>
      <c r="C140" s="187"/>
      <c r="D140" s="186"/>
      <c r="E140" s="171" t="s">
        <v>29</v>
      </c>
      <c r="F140" s="171"/>
      <c r="G140" s="188"/>
      <c r="H140" s="205">
        <f>SUM(H12:H139)</f>
        <v>0</v>
      </c>
      <c r="I140" s="205">
        <f>SUM(I12:I139)</f>
        <v>0</v>
      </c>
      <c r="J140" s="205">
        <f>J11+H140-I140</f>
        <v>7626450</v>
      </c>
      <c r="K140" s="188"/>
    </row>
    <row r="141" spans="1:11" s="165" customFormat="1" ht="18" customHeight="1">
      <c r="B141" s="186"/>
      <c r="C141" s="187"/>
      <c r="D141" s="186"/>
      <c r="E141" s="171" t="s">
        <v>75</v>
      </c>
      <c r="F141" s="171"/>
      <c r="G141" s="188"/>
      <c r="H141" s="171"/>
      <c r="I141" s="171"/>
      <c r="J141" s="205">
        <f>J140</f>
        <v>7626450</v>
      </c>
      <c r="K141" s="188"/>
    </row>
    <row r="142" spans="1:11" s="165" customFormat="1" ht="22.5" customHeight="1">
      <c r="B142" s="206" t="s">
        <v>76</v>
      </c>
      <c r="C142" s="207"/>
      <c r="H142" s="208"/>
      <c r="K142" s="209"/>
    </row>
    <row r="143" spans="1:11" s="165" customFormat="1" ht="12.75">
      <c r="B143" s="210" t="s">
        <v>92</v>
      </c>
      <c r="C143" s="211"/>
      <c r="H143" s="208"/>
      <c r="K143" s="209"/>
    </row>
    <row r="144" spans="1:11" s="165" customFormat="1" ht="12.75">
      <c r="B144" s="212"/>
      <c r="C144" s="213"/>
      <c r="D144" s="214"/>
      <c r="H144" s="208"/>
      <c r="I144" s="429" t="s">
        <v>91</v>
      </c>
      <c r="J144" s="429"/>
      <c r="K144" s="429"/>
    </row>
    <row r="145" spans="2:13" s="165" customFormat="1" ht="17.25" customHeight="1">
      <c r="B145" s="427" t="s">
        <v>33</v>
      </c>
      <c r="C145" s="427"/>
      <c r="D145" s="213"/>
      <c r="G145" s="215" t="s">
        <v>13</v>
      </c>
      <c r="H145" s="216"/>
      <c r="I145" s="443" t="s">
        <v>14</v>
      </c>
      <c r="J145" s="443"/>
      <c r="K145" s="443"/>
      <c r="L145" s="217"/>
      <c r="M145" s="212"/>
    </row>
    <row r="146" spans="2:13" s="165" customFormat="1" ht="12.75">
      <c r="B146" s="428" t="s">
        <v>15</v>
      </c>
      <c r="C146" s="428"/>
      <c r="D146" s="219"/>
      <c r="G146" s="218" t="s">
        <v>15</v>
      </c>
      <c r="H146" s="220"/>
      <c r="I146" s="429" t="s">
        <v>16</v>
      </c>
      <c r="J146" s="429"/>
      <c r="K146" s="429"/>
      <c r="M146" s="221"/>
    </row>
  </sheetData>
  <autoFilter ref="A10:M143"/>
  <mergeCells count="19"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82"/>
  <sheetViews>
    <sheetView topLeftCell="A8" workbookViewId="0">
      <pane ySplit="4" topLeftCell="A59" activePane="bottomLeft" state="frozen"/>
      <selection activeCell="E186" sqref="E186"/>
      <selection pane="bottomLeft" activeCell="F72" sqref="F72"/>
    </sheetView>
  </sheetViews>
  <sheetFormatPr defaultRowHeight="15.75"/>
  <cols>
    <col min="1" max="1" width="4.28515625" style="191" customWidth="1"/>
    <col min="2" max="2" width="9.5703125" style="191" customWidth="1"/>
    <col min="3" max="3" width="5.42578125" style="192" customWidth="1"/>
    <col min="4" max="4" width="9.28515625" style="191" customWidth="1"/>
    <col min="5" max="5" width="35" style="191" customWidth="1"/>
    <col min="6" max="6" width="14.140625" style="191" customWidth="1"/>
    <col min="7" max="7" width="6.42578125" style="191" customWidth="1"/>
    <col min="8" max="8" width="6.7109375" style="193" customWidth="1"/>
    <col min="9" max="10" width="14.5703125" style="191" customWidth="1"/>
    <col min="11" max="11" width="14.5703125" style="194" customWidth="1"/>
    <col min="12" max="12" width="7.42578125" style="191" customWidth="1"/>
    <col min="13" max="16384" width="9.140625" style="191"/>
  </cols>
  <sheetData>
    <row r="1" spans="1:14" s="157" customFormat="1" ht="16.5" customHeight="1">
      <c r="B1" s="158" t="s">
        <v>58</v>
      </c>
      <c r="C1" s="117"/>
      <c r="H1" s="159"/>
      <c r="J1" s="422" t="s">
        <v>59</v>
      </c>
      <c r="K1" s="422"/>
      <c r="L1" s="422"/>
      <c r="M1" s="120"/>
      <c r="N1" s="120"/>
    </row>
    <row r="2" spans="1:14" s="157" customFormat="1" ht="16.5" customHeight="1">
      <c r="B2" s="423" t="s">
        <v>60</v>
      </c>
      <c r="C2" s="423"/>
      <c r="D2" s="423"/>
      <c r="E2" s="423"/>
      <c r="F2" s="121"/>
      <c r="H2" s="159"/>
      <c r="J2" s="425" t="s">
        <v>61</v>
      </c>
      <c r="K2" s="425"/>
      <c r="L2" s="425"/>
      <c r="M2" s="118"/>
      <c r="N2" s="118"/>
    </row>
    <row r="3" spans="1:14" s="157" customFormat="1" ht="16.5" customHeight="1">
      <c r="B3" s="423"/>
      <c r="C3" s="423"/>
      <c r="D3" s="423"/>
      <c r="E3" s="423"/>
      <c r="F3" s="121"/>
      <c r="H3" s="159"/>
      <c r="J3" s="425" t="s">
        <v>62</v>
      </c>
      <c r="K3" s="425"/>
      <c r="L3" s="425"/>
    </row>
    <row r="4" spans="1:14" s="157" customFormat="1" ht="19.5" customHeight="1">
      <c r="B4" s="426" t="s">
        <v>63</v>
      </c>
      <c r="C4" s="426"/>
      <c r="D4" s="426"/>
      <c r="E4" s="426"/>
      <c r="F4" s="426"/>
      <c r="G4" s="426"/>
      <c r="H4" s="426"/>
      <c r="I4" s="426"/>
      <c r="J4" s="426"/>
      <c r="K4" s="426"/>
      <c r="L4" s="426"/>
    </row>
    <row r="5" spans="1:14" s="157" customFormat="1" ht="15">
      <c r="B5" s="430" t="s">
        <v>79</v>
      </c>
      <c r="C5" s="430"/>
      <c r="D5" s="430"/>
      <c r="E5" s="430"/>
      <c r="F5" s="430"/>
      <c r="G5" s="430"/>
      <c r="H5" s="430"/>
      <c r="I5" s="430"/>
      <c r="J5" s="430"/>
      <c r="K5" s="430"/>
      <c r="L5" s="430"/>
    </row>
    <row r="6" spans="1:14" s="157" customFormat="1" ht="15">
      <c r="B6" s="430" t="s">
        <v>81</v>
      </c>
      <c r="C6" s="430"/>
      <c r="D6" s="430"/>
      <c r="E6" s="430"/>
      <c r="F6" s="430"/>
      <c r="G6" s="430"/>
      <c r="H6" s="430"/>
      <c r="I6" s="430"/>
      <c r="J6" s="430"/>
      <c r="K6" s="430"/>
      <c r="L6" s="430"/>
    </row>
    <row r="7" spans="1:14" s="157" customFormat="1" ht="6.75" customHeight="1">
      <c r="B7" s="119"/>
      <c r="C7" s="119"/>
      <c r="D7" s="119"/>
      <c r="E7" s="119"/>
      <c r="F7" s="119"/>
      <c r="G7" s="119"/>
      <c r="H7" s="161"/>
      <c r="I7" s="119"/>
      <c r="J7" s="119"/>
      <c r="K7" s="162"/>
      <c r="L7" s="119"/>
    </row>
    <row r="8" spans="1:14" s="165" customFormat="1" ht="20.25" customHeight="1">
      <c r="A8" s="414" t="s">
        <v>54</v>
      </c>
      <c r="B8" s="444" t="s">
        <v>66</v>
      </c>
      <c r="C8" s="444" t="s">
        <v>67</v>
      </c>
      <c r="D8" s="444"/>
      <c r="E8" s="444" t="s">
        <v>3</v>
      </c>
      <c r="F8" s="187"/>
      <c r="G8" s="444" t="s">
        <v>22</v>
      </c>
      <c r="H8" s="445" t="s">
        <v>78</v>
      </c>
      <c r="I8" s="444" t="s">
        <v>41</v>
      </c>
      <c r="J8" s="444"/>
      <c r="K8" s="444"/>
      <c r="L8" s="444" t="s">
        <v>4</v>
      </c>
    </row>
    <row r="9" spans="1:14" s="165" customFormat="1" ht="22.5" customHeight="1">
      <c r="A9" s="415"/>
      <c r="B9" s="444"/>
      <c r="C9" s="187" t="s">
        <v>68</v>
      </c>
      <c r="D9" s="187" t="s">
        <v>69</v>
      </c>
      <c r="E9" s="444"/>
      <c r="F9" s="187"/>
      <c r="G9" s="444"/>
      <c r="H9" s="445"/>
      <c r="I9" s="187" t="s">
        <v>70</v>
      </c>
      <c r="J9" s="187" t="s">
        <v>71</v>
      </c>
      <c r="K9" s="223" t="s">
        <v>72</v>
      </c>
      <c r="L9" s="444"/>
    </row>
    <row r="10" spans="1:14" s="170" customFormat="1" ht="12">
      <c r="A10" s="126"/>
      <c r="B10" s="224" t="s">
        <v>7</v>
      </c>
      <c r="C10" s="224" t="s">
        <v>8</v>
      </c>
      <c r="D10" s="224" t="s">
        <v>9</v>
      </c>
      <c r="E10" s="224" t="s">
        <v>10</v>
      </c>
      <c r="F10" s="224"/>
      <c r="G10" s="224" t="s">
        <v>11</v>
      </c>
      <c r="H10" s="225"/>
      <c r="I10" s="224">
        <v>1</v>
      </c>
      <c r="J10" s="224">
        <v>2</v>
      </c>
      <c r="K10" s="224">
        <v>3</v>
      </c>
      <c r="L10" s="224" t="s">
        <v>27</v>
      </c>
    </row>
    <row r="11" spans="1:14" s="165" customFormat="1" ht="18.7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3"/>
      <c r="J11" s="171"/>
      <c r="K11" s="174">
        <v>97840.270000000019</v>
      </c>
      <c r="L11" s="171"/>
    </row>
    <row r="12" spans="1:14" s="124" customFormat="1" ht="18.75" customHeight="1">
      <c r="A12" s="124" t="str">
        <f t="shared" ref="A12:A43" si="0">IF(B12&lt;&gt;"",MONTH(B12),"")</f>
        <v/>
      </c>
      <c r="B12" s="138"/>
      <c r="C12" s="139"/>
      <c r="D12" s="138"/>
      <c r="E12" s="140"/>
      <c r="F12" s="143"/>
      <c r="G12" s="139"/>
      <c r="H12" s="176"/>
      <c r="I12" s="178"/>
      <c r="J12" s="178"/>
      <c r="K12" s="179">
        <f>IF(B12&lt;&gt;"",K11+I12-J12,0)</f>
        <v>0</v>
      </c>
      <c r="L12" s="143"/>
    </row>
    <row r="13" spans="1:14" s="124" customFormat="1" ht="18.75" customHeight="1">
      <c r="A13" s="124" t="str">
        <f t="shared" si="0"/>
        <v/>
      </c>
      <c r="B13" s="138"/>
      <c r="C13" s="139"/>
      <c r="D13" s="138"/>
      <c r="E13" s="140"/>
      <c r="F13" s="143"/>
      <c r="G13" s="139"/>
      <c r="H13" s="176"/>
      <c r="I13" s="178"/>
      <c r="J13" s="178"/>
      <c r="K13" s="179">
        <f t="shared" ref="K13:K74" si="1">IF(B13&lt;&gt;"",K12+I13-J13,0)</f>
        <v>0</v>
      </c>
      <c r="L13" s="143"/>
    </row>
    <row r="14" spans="1:14" s="124" customFormat="1" ht="18.75" customHeight="1">
      <c r="A14" s="124" t="str">
        <f t="shared" si="0"/>
        <v/>
      </c>
      <c r="B14" s="138"/>
      <c r="C14" s="139"/>
      <c r="D14" s="138"/>
      <c r="E14" s="140"/>
      <c r="F14" s="143"/>
      <c r="G14" s="139"/>
      <c r="H14" s="176"/>
      <c r="I14" s="178"/>
      <c r="J14" s="178"/>
      <c r="K14" s="179">
        <f t="shared" si="1"/>
        <v>0</v>
      </c>
      <c r="L14" s="143"/>
    </row>
    <row r="15" spans="1:14" s="124" customFormat="1" ht="18.75" customHeight="1">
      <c r="A15" s="124" t="str">
        <f t="shared" si="0"/>
        <v/>
      </c>
      <c r="B15" s="138"/>
      <c r="C15" s="139"/>
      <c r="D15" s="138"/>
      <c r="E15" s="140"/>
      <c r="F15" s="143"/>
      <c r="G15" s="139"/>
      <c r="H15" s="176"/>
      <c r="I15" s="178"/>
      <c r="J15" s="178"/>
      <c r="K15" s="179">
        <f t="shared" si="1"/>
        <v>0</v>
      </c>
      <c r="L15" s="143"/>
    </row>
    <row r="16" spans="1:14" s="124" customFormat="1" ht="18.75" customHeight="1">
      <c r="A16" s="124" t="str">
        <f t="shared" si="0"/>
        <v/>
      </c>
      <c r="B16" s="138"/>
      <c r="C16" s="139"/>
      <c r="D16" s="138"/>
      <c r="E16" s="140"/>
      <c r="F16" s="143"/>
      <c r="G16" s="139"/>
      <c r="H16" s="176"/>
      <c r="I16" s="178"/>
      <c r="J16" s="178"/>
      <c r="K16" s="179">
        <f t="shared" si="1"/>
        <v>0</v>
      </c>
      <c r="L16" s="143"/>
    </row>
    <row r="17" spans="1:13" s="124" customFormat="1" ht="18.75" customHeight="1">
      <c r="A17" s="124" t="str">
        <f t="shared" si="0"/>
        <v/>
      </c>
      <c r="B17" s="138"/>
      <c r="C17" s="139"/>
      <c r="D17" s="138"/>
      <c r="E17" s="140"/>
      <c r="F17" s="143"/>
      <c r="G17" s="139"/>
      <c r="H17" s="176"/>
      <c r="I17" s="178"/>
      <c r="J17" s="178"/>
      <c r="K17" s="179">
        <f t="shared" si="1"/>
        <v>0</v>
      </c>
      <c r="L17" s="143"/>
    </row>
    <row r="18" spans="1:13" s="124" customFormat="1" ht="18.75" customHeight="1">
      <c r="A18" s="124" t="str">
        <f t="shared" si="0"/>
        <v/>
      </c>
      <c r="B18" s="138"/>
      <c r="C18" s="139"/>
      <c r="D18" s="138"/>
      <c r="E18" s="140"/>
      <c r="F18" s="143"/>
      <c r="G18" s="139"/>
      <c r="H18" s="176"/>
      <c r="I18" s="178"/>
      <c r="J18" s="178"/>
      <c r="K18" s="179">
        <f t="shared" si="1"/>
        <v>0</v>
      </c>
      <c r="L18" s="143"/>
    </row>
    <row r="19" spans="1:13" s="124" customFormat="1" ht="18.75" customHeight="1">
      <c r="A19" s="124" t="str">
        <f t="shared" si="0"/>
        <v/>
      </c>
      <c r="B19" s="138"/>
      <c r="C19" s="139"/>
      <c r="D19" s="138"/>
      <c r="E19" s="140"/>
      <c r="F19" s="143"/>
      <c r="G19" s="141"/>
      <c r="H19" s="176"/>
      <c r="I19" s="178"/>
      <c r="J19" s="178"/>
      <c r="K19" s="179">
        <f t="shared" si="1"/>
        <v>0</v>
      </c>
      <c r="L19" s="143"/>
    </row>
    <row r="20" spans="1:13" s="124" customFormat="1" ht="18.75" customHeight="1">
      <c r="A20" s="124" t="str">
        <f t="shared" si="0"/>
        <v/>
      </c>
      <c r="B20" s="138"/>
      <c r="C20" s="139"/>
      <c r="D20" s="138"/>
      <c r="E20" s="140"/>
      <c r="F20" s="143"/>
      <c r="G20" s="139"/>
      <c r="H20" s="176"/>
      <c r="I20" s="178"/>
      <c r="J20" s="178"/>
      <c r="K20" s="179">
        <f t="shared" si="1"/>
        <v>0</v>
      </c>
      <c r="L20" s="143"/>
    </row>
    <row r="21" spans="1:13" s="124" customFormat="1" ht="18.75" customHeight="1">
      <c r="A21" s="124" t="str">
        <f t="shared" si="0"/>
        <v/>
      </c>
      <c r="B21" s="138"/>
      <c r="C21" s="139"/>
      <c r="D21" s="138"/>
      <c r="E21" s="140"/>
      <c r="F21" s="143"/>
      <c r="G21" s="139"/>
      <c r="H21" s="176"/>
      <c r="I21" s="178"/>
      <c r="J21" s="178"/>
      <c r="K21" s="179">
        <f t="shared" si="1"/>
        <v>0</v>
      </c>
      <c r="L21" s="143"/>
    </row>
    <row r="22" spans="1:13" s="124" customFormat="1" ht="18.75" customHeight="1">
      <c r="A22" s="124" t="str">
        <f t="shared" si="0"/>
        <v/>
      </c>
      <c r="B22" s="138"/>
      <c r="C22" s="139"/>
      <c r="D22" s="138"/>
      <c r="E22" s="140"/>
      <c r="F22" s="143"/>
      <c r="G22" s="139"/>
      <c r="H22" s="176"/>
      <c r="I22" s="178"/>
      <c r="J22" s="178"/>
      <c r="K22" s="179">
        <f t="shared" si="1"/>
        <v>0</v>
      </c>
      <c r="L22" s="143"/>
    </row>
    <row r="23" spans="1:13" s="124" customFormat="1" ht="18.75" customHeight="1">
      <c r="A23" s="124" t="str">
        <f t="shared" si="0"/>
        <v/>
      </c>
      <c r="B23" s="138"/>
      <c r="C23" s="139"/>
      <c r="D23" s="138"/>
      <c r="E23" s="140"/>
      <c r="F23" s="143"/>
      <c r="G23" s="139"/>
      <c r="H23" s="176"/>
      <c r="I23" s="178"/>
      <c r="J23" s="178"/>
      <c r="K23" s="179">
        <f t="shared" si="1"/>
        <v>0</v>
      </c>
      <c r="L23" s="143"/>
    </row>
    <row r="24" spans="1:13" s="124" customFormat="1" ht="18.75" customHeight="1">
      <c r="A24" s="124" t="str">
        <f t="shared" si="0"/>
        <v/>
      </c>
      <c r="B24" s="138"/>
      <c r="C24" s="139"/>
      <c r="D24" s="138"/>
      <c r="E24" s="140"/>
      <c r="F24" s="143"/>
      <c r="G24" s="139"/>
      <c r="H24" s="176"/>
      <c r="I24" s="178"/>
      <c r="J24" s="178"/>
      <c r="K24" s="179">
        <f t="shared" si="1"/>
        <v>0</v>
      </c>
      <c r="L24" s="143"/>
    </row>
    <row r="25" spans="1:13" s="124" customFormat="1" ht="18.75" customHeight="1">
      <c r="A25" s="124" t="str">
        <f t="shared" si="0"/>
        <v/>
      </c>
      <c r="B25" s="138"/>
      <c r="C25" s="139"/>
      <c r="D25" s="138"/>
      <c r="E25" s="140"/>
      <c r="F25" s="143"/>
      <c r="G25" s="139"/>
      <c r="H25" s="176"/>
      <c r="I25" s="178"/>
      <c r="J25" s="178"/>
      <c r="K25" s="179">
        <f t="shared" si="1"/>
        <v>0</v>
      </c>
      <c r="L25" s="143"/>
      <c r="M25" s="226"/>
    </row>
    <row r="26" spans="1:13" s="124" customFormat="1" ht="18.7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8"/>
      <c r="J26" s="178"/>
      <c r="K26" s="179">
        <f t="shared" si="1"/>
        <v>0</v>
      </c>
      <c r="L26" s="143"/>
    </row>
    <row r="27" spans="1:13" s="124" customFormat="1" ht="18.7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8"/>
      <c r="J27" s="178"/>
      <c r="K27" s="179">
        <f t="shared" si="1"/>
        <v>0</v>
      </c>
      <c r="L27" s="143"/>
    </row>
    <row r="28" spans="1:13" s="124" customFormat="1" ht="18.7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8"/>
      <c r="J28" s="178"/>
      <c r="K28" s="179">
        <f t="shared" si="1"/>
        <v>0</v>
      </c>
      <c r="L28" s="143"/>
    </row>
    <row r="29" spans="1:13" s="124" customFormat="1" ht="18.7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8"/>
      <c r="J29" s="178"/>
      <c r="K29" s="179">
        <f t="shared" si="1"/>
        <v>0</v>
      </c>
      <c r="L29" s="143"/>
      <c r="M29" s="226"/>
    </row>
    <row r="30" spans="1:13" s="124" customFormat="1" ht="18.75" customHeight="1">
      <c r="A30" s="124" t="str">
        <f t="shared" si="0"/>
        <v/>
      </c>
      <c r="B30" s="138"/>
      <c r="C30" s="139"/>
      <c r="D30" s="138"/>
      <c r="E30" s="140"/>
      <c r="F30" s="143"/>
      <c r="G30" s="141"/>
      <c r="H30" s="176"/>
      <c r="I30" s="178"/>
      <c r="J30" s="178"/>
      <c r="K30" s="179">
        <f t="shared" si="1"/>
        <v>0</v>
      </c>
      <c r="L30" s="143"/>
    </row>
    <row r="31" spans="1:13" s="124" customFormat="1" ht="18.75" customHeight="1">
      <c r="A31" s="124" t="str">
        <f t="shared" si="0"/>
        <v/>
      </c>
      <c r="B31" s="138"/>
      <c r="C31" s="139"/>
      <c r="D31" s="138"/>
      <c r="E31" s="140"/>
      <c r="F31" s="143"/>
      <c r="G31" s="141"/>
      <c r="H31" s="176"/>
      <c r="I31" s="178"/>
      <c r="J31" s="178"/>
      <c r="K31" s="179">
        <f t="shared" si="1"/>
        <v>0</v>
      </c>
      <c r="L31" s="143"/>
    </row>
    <row r="32" spans="1:13" s="124" customFormat="1" ht="18.75" customHeight="1">
      <c r="A32" s="124" t="str">
        <f t="shared" si="0"/>
        <v/>
      </c>
      <c r="B32" s="138"/>
      <c r="C32" s="139"/>
      <c r="D32" s="138"/>
      <c r="E32" s="140"/>
      <c r="F32" s="143"/>
      <c r="G32" s="141"/>
      <c r="H32" s="176"/>
      <c r="I32" s="178"/>
      <c r="J32" s="178"/>
      <c r="K32" s="179">
        <f t="shared" si="1"/>
        <v>0</v>
      </c>
      <c r="L32" s="143"/>
    </row>
    <row r="33" spans="1:12" s="124" customFormat="1" ht="18.7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8"/>
      <c r="J33" s="178"/>
      <c r="K33" s="179">
        <f t="shared" si="1"/>
        <v>0</v>
      </c>
      <c r="L33" s="143"/>
    </row>
    <row r="34" spans="1:12" s="124" customFormat="1" ht="18.75" customHeight="1">
      <c r="A34" s="124" t="str">
        <f t="shared" si="0"/>
        <v/>
      </c>
      <c r="B34" s="138"/>
      <c r="C34" s="139"/>
      <c r="D34" s="138"/>
      <c r="E34" s="140"/>
      <c r="F34" s="143"/>
      <c r="G34" s="141"/>
      <c r="H34" s="176"/>
      <c r="I34" s="178"/>
      <c r="J34" s="178"/>
      <c r="K34" s="179">
        <f t="shared" si="1"/>
        <v>0</v>
      </c>
      <c r="L34" s="143"/>
    </row>
    <row r="35" spans="1:12" s="124" customFormat="1" ht="18.7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8"/>
      <c r="J35" s="178"/>
      <c r="K35" s="179">
        <f t="shared" si="1"/>
        <v>0</v>
      </c>
      <c r="L35" s="143"/>
    </row>
    <row r="36" spans="1:12" s="124" customFormat="1" ht="18.75" customHeight="1">
      <c r="A36" s="124" t="str">
        <f t="shared" si="0"/>
        <v/>
      </c>
      <c r="B36" s="138"/>
      <c r="C36" s="139"/>
      <c r="D36" s="138"/>
      <c r="E36" s="140"/>
      <c r="F36" s="143"/>
      <c r="G36" s="141"/>
      <c r="H36" s="176"/>
      <c r="I36" s="178"/>
      <c r="J36" s="178"/>
      <c r="K36" s="179">
        <f t="shared" si="1"/>
        <v>0</v>
      </c>
      <c r="L36" s="143"/>
    </row>
    <row r="37" spans="1:12" s="124" customFormat="1" ht="18.7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8"/>
      <c r="J37" s="178"/>
      <c r="K37" s="179">
        <f t="shared" si="1"/>
        <v>0</v>
      </c>
      <c r="L37" s="143"/>
    </row>
    <row r="38" spans="1:12" s="124" customFormat="1" ht="18.75" customHeight="1">
      <c r="A38" s="124" t="str">
        <f t="shared" si="0"/>
        <v/>
      </c>
      <c r="B38" s="138"/>
      <c r="C38" s="139"/>
      <c r="D38" s="138"/>
      <c r="E38" s="140"/>
      <c r="F38" s="143"/>
      <c r="G38" s="141"/>
      <c r="H38" s="176"/>
      <c r="I38" s="178"/>
      <c r="J38" s="178"/>
      <c r="K38" s="179">
        <f t="shared" si="1"/>
        <v>0</v>
      </c>
      <c r="L38" s="143"/>
    </row>
    <row r="39" spans="1:12" s="124" customFormat="1" ht="18.75" customHeight="1">
      <c r="A39" s="124" t="str">
        <f t="shared" si="0"/>
        <v/>
      </c>
      <c r="B39" s="138"/>
      <c r="C39" s="139"/>
      <c r="D39" s="138"/>
      <c r="E39" s="140"/>
      <c r="F39" s="143"/>
      <c r="G39" s="141"/>
      <c r="H39" s="176"/>
      <c r="I39" s="178"/>
      <c r="J39" s="178"/>
      <c r="K39" s="179">
        <f t="shared" si="1"/>
        <v>0</v>
      </c>
      <c r="L39" s="143"/>
    </row>
    <row r="40" spans="1:12" s="124" customFormat="1" ht="18.7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8"/>
      <c r="J40" s="178"/>
      <c r="K40" s="179">
        <f t="shared" si="1"/>
        <v>0</v>
      </c>
      <c r="L40" s="143"/>
    </row>
    <row r="41" spans="1:12" s="124" customFormat="1" ht="18.7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8"/>
      <c r="J41" s="178"/>
      <c r="K41" s="179">
        <f t="shared" si="1"/>
        <v>0</v>
      </c>
      <c r="L41" s="143"/>
    </row>
    <row r="42" spans="1:12" s="124" customFormat="1" ht="18.75" customHeight="1">
      <c r="A42" s="124" t="str">
        <f t="shared" si="0"/>
        <v/>
      </c>
      <c r="B42" s="138"/>
      <c r="C42" s="139"/>
      <c r="D42" s="138"/>
      <c r="E42" s="140"/>
      <c r="F42" s="143"/>
      <c r="G42" s="141"/>
      <c r="H42" s="176"/>
      <c r="I42" s="178"/>
      <c r="J42" s="178"/>
      <c r="K42" s="179">
        <f t="shared" si="1"/>
        <v>0</v>
      </c>
      <c r="L42" s="143"/>
    </row>
    <row r="43" spans="1:12" s="124" customFormat="1" ht="18.75" customHeight="1">
      <c r="A43" s="124" t="str">
        <f t="shared" si="0"/>
        <v/>
      </c>
      <c r="B43" s="138"/>
      <c r="C43" s="139"/>
      <c r="D43" s="138"/>
      <c r="E43" s="140"/>
      <c r="F43" s="143"/>
      <c r="G43" s="141"/>
      <c r="H43" s="176"/>
      <c r="I43" s="178"/>
      <c r="J43" s="178"/>
      <c r="K43" s="179">
        <f t="shared" si="1"/>
        <v>0</v>
      </c>
      <c r="L43" s="143"/>
    </row>
    <row r="44" spans="1:12" s="124" customFormat="1" ht="18.75" customHeight="1">
      <c r="A44" s="124" t="str">
        <f t="shared" ref="A44:A74" si="2">IF(B44&lt;&gt;"",MONTH(B44),"")</f>
        <v/>
      </c>
      <c r="B44" s="138"/>
      <c r="C44" s="139"/>
      <c r="D44" s="138"/>
      <c r="E44" s="140"/>
      <c r="F44" s="143"/>
      <c r="G44" s="141"/>
      <c r="H44" s="176"/>
      <c r="I44" s="178"/>
      <c r="J44" s="178"/>
      <c r="K44" s="179">
        <f t="shared" si="1"/>
        <v>0</v>
      </c>
      <c r="L44" s="143"/>
    </row>
    <row r="45" spans="1:12" s="124" customFormat="1" ht="18.75" customHeight="1">
      <c r="A45" s="124" t="str">
        <f t="shared" si="2"/>
        <v/>
      </c>
      <c r="B45" s="138"/>
      <c r="C45" s="139"/>
      <c r="D45" s="138"/>
      <c r="E45" s="140"/>
      <c r="F45" s="143"/>
      <c r="G45" s="141"/>
      <c r="H45" s="176"/>
      <c r="I45" s="178"/>
      <c r="J45" s="178"/>
      <c r="K45" s="179">
        <f t="shared" si="1"/>
        <v>0</v>
      </c>
      <c r="L45" s="143"/>
    </row>
    <row r="46" spans="1:12" s="124" customFormat="1" ht="18.75" customHeight="1">
      <c r="A46" s="124" t="str">
        <f t="shared" si="2"/>
        <v/>
      </c>
      <c r="B46" s="138"/>
      <c r="C46" s="139"/>
      <c r="D46" s="138"/>
      <c r="E46" s="140"/>
      <c r="F46" s="143"/>
      <c r="G46" s="141"/>
      <c r="H46" s="176"/>
      <c r="I46" s="178"/>
      <c r="J46" s="178"/>
      <c r="K46" s="179">
        <f t="shared" si="1"/>
        <v>0</v>
      </c>
      <c r="L46" s="143"/>
    </row>
    <row r="47" spans="1:12" s="124" customFormat="1" ht="18.75" customHeight="1">
      <c r="A47" s="124" t="str">
        <f t="shared" si="2"/>
        <v/>
      </c>
      <c r="B47" s="138"/>
      <c r="C47" s="139"/>
      <c r="D47" s="138"/>
      <c r="E47" s="140"/>
      <c r="F47" s="143"/>
      <c r="G47" s="141"/>
      <c r="H47" s="176"/>
      <c r="I47" s="178"/>
      <c r="J47" s="178"/>
      <c r="K47" s="179">
        <f t="shared" si="1"/>
        <v>0</v>
      </c>
      <c r="L47" s="143"/>
    </row>
    <row r="48" spans="1:12" s="124" customFormat="1" ht="18.75" customHeight="1">
      <c r="A48" s="124" t="str">
        <f t="shared" si="2"/>
        <v/>
      </c>
      <c r="B48" s="138"/>
      <c r="C48" s="139"/>
      <c r="D48" s="138"/>
      <c r="E48" s="140"/>
      <c r="F48" s="143"/>
      <c r="G48" s="141"/>
      <c r="H48" s="176"/>
      <c r="I48" s="178"/>
      <c r="J48" s="178"/>
      <c r="K48" s="179">
        <f t="shared" si="1"/>
        <v>0</v>
      </c>
      <c r="L48" s="143"/>
    </row>
    <row r="49" spans="1:12" s="124" customFormat="1" ht="18.75" customHeight="1">
      <c r="A49" s="124" t="str">
        <f t="shared" si="2"/>
        <v/>
      </c>
      <c r="B49" s="138"/>
      <c r="C49" s="139"/>
      <c r="D49" s="138"/>
      <c r="E49" s="140"/>
      <c r="F49" s="143"/>
      <c r="G49" s="141"/>
      <c r="H49" s="176"/>
      <c r="I49" s="178"/>
      <c r="J49" s="178"/>
      <c r="K49" s="179">
        <f t="shared" si="1"/>
        <v>0</v>
      </c>
      <c r="L49" s="143"/>
    </row>
    <row r="50" spans="1:12" s="124" customFormat="1" ht="18.75" customHeight="1">
      <c r="A50" s="124" t="str">
        <f t="shared" si="2"/>
        <v/>
      </c>
      <c r="B50" s="138"/>
      <c r="C50" s="139"/>
      <c r="D50" s="138"/>
      <c r="E50" s="140"/>
      <c r="F50" s="143"/>
      <c r="G50" s="141"/>
      <c r="H50" s="176"/>
      <c r="I50" s="178"/>
      <c r="J50" s="178"/>
      <c r="K50" s="179">
        <f t="shared" si="1"/>
        <v>0</v>
      </c>
      <c r="L50" s="143"/>
    </row>
    <row r="51" spans="1:12" s="124" customFormat="1" ht="18.75" customHeight="1">
      <c r="A51" s="124" t="str">
        <f t="shared" si="2"/>
        <v/>
      </c>
      <c r="B51" s="138"/>
      <c r="C51" s="139"/>
      <c r="D51" s="138"/>
      <c r="E51" s="140"/>
      <c r="F51" s="143"/>
      <c r="G51" s="141"/>
      <c r="H51" s="176"/>
      <c r="I51" s="178"/>
      <c r="J51" s="178"/>
      <c r="K51" s="179">
        <f t="shared" si="1"/>
        <v>0</v>
      </c>
      <c r="L51" s="143"/>
    </row>
    <row r="52" spans="1:12" s="124" customFormat="1" ht="18.75" customHeight="1">
      <c r="A52" s="124" t="str">
        <f t="shared" si="2"/>
        <v/>
      </c>
      <c r="B52" s="138"/>
      <c r="C52" s="139"/>
      <c r="D52" s="138"/>
      <c r="E52" s="140"/>
      <c r="F52" s="143"/>
      <c r="G52" s="141"/>
      <c r="H52" s="176"/>
      <c r="I52" s="178"/>
      <c r="J52" s="178"/>
      <c r="K52" s="179">
        <f t="shared" si="1"/>
        <v>0</v>
      </c>
      <c r="L52" s="143"/>
    </row>
    <row r="53" spans="1:12" s="124" customFormat="1" ht="18.75" customHeight="1">
      <c r="A53" s="124" t="str">
        <f t="shared" si="2"/>
        <v/>
      </c>
      <c r="B53" s="138"/>
      <c r="C53" s="139"/>
      <c r="D53" s="138"/>
      <c r="E53" s="140"/>
      <c r="F53" s="143"/>
      <c r="G53" s="141"/>
      <c r="H53" s="176"/>
      <c r="I53" s="178"/>
      <c r="J53" s="178"/>
      <c r="K53" s="179">
        <f t="shared" si="1"/>
        <v>0</v>
      </c>
      <c r="L53" s="143"/>
    </row>
    <row r="54" spans="1:12" s="124" customFormat="1" ht="18.75" customHeight="1">
      <c r="A54" s="124" t="str">
        <f t="shared" si="2"/>
        <v/>
      </c>
      <c r="B54" s="138"/>
      <c r="C54" s="139"/>
      <c r="D54" s="138"/>
      <c r="E54" s="140"/>
      <c r="F54" s="143"/>
      <c r="G54" s="141"/>
      <c r="H54" s="176"/>
      <c r="I54" s="178"/>
      <c r="J54" s="178"/>
      <c r="K54" s="179">
        <f t="shared" si="1"/>
        <v>0</v>
      </c>
      <c r="L54" s="143"/>
    </row>
    <row r="55" spans="1:12" s="124" customFormat="1" ht="18.75" customHeight="1">
      <c r="A55" s="124" t="str">
        <f t="shared" si="2"/>
        <v/>
      </c>
      <c r="B55" s="138"/>
      <c r="C55" s="139"/>
      <c r="D55" s="138"/>
      <c r="E55" s="140"/>
      <c r="F55" s="143"/>
      <c r="G55" s="141"/>
      <c r="H55" s="176"/>
      <c r="I55" s="178"/>
      <c r="J55" s="178"/>
      <c r="K55" s="179">
        <f t="shared" si="1"/>
        <v>0</v>
      </c>
      <c r="L55" s="143"/>
    </row>
    <row r="56" spans="1:12" s="124" customFormat="1" ht="18.75" customHeight="1">
      <c r="A56" s="124" t="str">
        <f t="shared" si="2"/>
        <v/>
      </c>
      <c r="B56" s="138"/>
      <c r="C56" s="139"/>
      <c r="D56" s="138"/>
      <c r="E56" s="140"/>
      <c r="F56" s="143"/>
      <c r="G56" s="141"/>
      <c r="H56" s="176"/>
      <c r="I56" s="178"/>
      <c r="J56" s="178"/>
      <c r="K56" s="179">
        <f t="shared" si="1"/>
        <v>0</v>
      </c>
      <c r="L56" s="143"/>
    </row>
    <row r="57" spans="1:12" s="124" customFormat="1" ht="18.75" customHeight="1">
      <c r="A57" s="124" t="str">
        <f t="shared" si="2"/>
        <v/>
      </c>
      <c r="B57" s="138"/>
      <c r="C57" s="139"/>
      <c r="D57" s="138"/>
      <c r="E57" s="140"/>
      <c r="F57" s="143"/>
      <c r="G57" s="141"/>
      <c r="H57" s="176"/>
      <c r="I57" s="178"/>
      <c r="J57" s="178"/>
      <c r="K57" s="179">
        <f t="shared" si="1"/>
        <v>0</v>
      </c>
      <c r="L57" s="143"/>
    </row>
    <row r="58" spans="1:12" s="124" customFormat="1" ht="18.75" customHeight="1">
      <c r="A58" s="124" t="str">
        <f t="shared" ref="A58" si="3">IF(B58&lt;&gt;"",MONTH(B58),"")</f>
        <v/>
      </c>
      <c r="B58" s="138"/>
      <c r="C58" s="139"/>
      <c r="D58" s="138"/>
      <c r="E58" s="140"/>
      <c r="F58" s="143"/>
      <c r="G58" s="141"/>
      <c r="H58" s="176"/>
      <c r="I58" s="178"/>
      <c r="J58" s="178"/>
      <c r="K58" s="179">
        <f t="shared" si="1"/>
        <v>0</v>
      </c>
      <c r="L58" s="143"/>
    </row>
    <row r="59" spans="1:12" s="124" customFormat="1" ht="18.75" customHeight="1">
      <c r="A59" s="124" t="str">
        <f t="shared" si="2"/>
        <v/>
      </c>
      <c r="B59" s="138"/>
      <c r="C59" s="139"/>
      <c r="D59" s="138"/>
      <c r="E59" s="140"/>
      <c r="F59" s="143"/>
      <c r="G59" s="141"/>
      <c r="H59" s="176"/>
      <c r="I59" s="178"/>
      <c r="J59" s="178"/>
      <c r="K59" s="179">
        <f t="shared" si="1"/>
        <v>0</v>
      </c>
      <c r="L59" s="143"/>
    </row>
    <row r="60" spans="1:12" s="124" customFormat="1" ht="18.75" customHeight="1">
      <c r="A60" s="124" t="str">
        <f t="shared" si="2"/>
        <v/>
      </c>
      <c r="B60" s="138"/>
      <c r="C60" s="139"/>
      <c r="D60" s="138"/>
      <c r="E60" s="140"/>
      <c r="F60" s="143"/>
      <c r="G60" s="139"/>
      <c r="H60" s="176"/>
      <c r="I60" s="178"/>
      <c r="J60" s="178"/>
      <c r="K60" s="179">
        <f t="shared" si="1"/>
        <v>0</v>
      </c>
      <c r="L60" s="143"/>
    </row>
    <row r="61" spans="1:12" s="124" customFormat="1" ht="18.75" customHeight="1">
      <c r="A61" s="124" t="str">
        <f t="shared" si="2"/>
        <v/>
      </c>
      <c r="B61" s="138"/>
      <c r="C61" s="139"/>
      <c r="D61" s="138"/>
      <c r="E61" s="140"/>
      <c r="F61" s="143"/>
      <c r="G61" s="139"/>
      <c r="H61" s="176"/>
      <c r="I61" s="178"/>
      <c r="J61" s="178"/>
      <c r="K61" s="179">
        <f t="shared" si="1"/>
        <v>0</v>
      </c>
      <c r="L61" s="143"/>
    </row>
    <row r="62" spans="1:12" s="124" customFormat="1" ht="18.75" customHeight="1">
      <c r="A62" s="124" t="str">
        <f t="shared" si="2"/>
        <v/>
      </c>
      <c r="B62" s="138"/>
      <c r="C62" s="139"/>
      <c r="D62" s="138"/>
      <c r="E62" s="140"/>
      <c r="F62" s="143"/>
      <c r="G62" s="139"/>
      <c r="H62" s="176"/>
      <c r="I62" s="178"/>
      <c r="J62" s="178"/>
      <c r="K62" s="179">
        <f t="shared" si="1"/>
        <v>0</v>
      </c>
      <c r="L62" s="143"/>
    </row>
    <row r="63" spans="1:12" s="124" customFormat="1" ht="18.75" customHeight="1">
      <c r="A63" s="124" t="str">
        <f t="shared" si="2"/>
        <v/>
      </c>
      <c r="B63" s="138"/>
      <c r="C63" s="139"/>
      <c r="D63" s="138"/>
      <c r="E63" s="140"/>
      <c r="F63" s="143"/>
      <c r="G63" s="139"/>
      <c r="H63" s="176"/>
      <c r="I63" s="178"/>
      <c r="J63" s="178"/>
      <c r="K63" s="179">
        <f t="shared" si="1"/>
        <v>0</v>
      </c>
      <c r="L63" s="143"/>
    </row>
    <row r="64" spans="1:12" s="124" customFormat="1" ht="18.75" customHeight="1">
      <c r="A64" s="124" t="str">
        <f t="shared" si="2"/>
        <v/>
      </c>
      <c r="B64" s="138"/>
      <c r="C64" s="139"/>
      <c r="D64" s="138"/>
      <c r="E64" s="140"/>
      <c r="F64" s="143"/>
      <c r="G64" s="139"/>
      <c r="H64" s="176"/>
      <c r="I64" s="178"/>
      <c r="J64" s="178"/>
      <c r="K64" s="179">
        <f t="shared" si="1"/>
        <v>0</v>
      </c>
      <c r="L64" s="143"/>
    </row>
    <row r="65" spans="1:12" s="124" customFormat="1" ht="18.75" customHeight="1">
      <c r="A65" s="124" t="str">
        <f t="shared" si="2"/>
        <v/>
      </c>
      <c r="B65" s="138"/>
      <c r="C65" s="139"/>
      <c r="D65" s="138"/>
      <c r="E65" s="140"/>
      <c r="F65" s="143"/>
      <c r="G65" s="139"/>
      <c r="H65" s="176"/>
      <c r="I65" s="178"/>
      <c r="J65" s="178"/>
      <c r="K65" s="179">
        <f t="shared" si="1"/>
        <v>0</v>
      </c>
      <c r="L65" s="143"/>
    </row>
    <row r="66" spans="1:12" s="124" customFormat="1" ht="18.75" customHeight="1">
      <c r="A66" s="124" t="str">
        <f t="shared" si="2"/>
        <v/>
      </c>
      <c r="B66" s="138"/>
      <c r="C66" s="139"/>
      <c r="D66" s="138"/>
      <c r="E66" s="140"/>
      <c r="F66" s="143"/>
      <c r="G66" s="141"/>
      <c r="H66" s="176"/>
      <c r="I66" s="178"/>
      <c r="J66" s="178"/>
      <c r="K66" s="179">
        <f t="shared" si="1"/>
        <v>0</v>
      </c>
      <c r="L66" s="143"/>
    </row>
    <row r="67" spans="1:12" s="124" customFormat="1" ht="18.75" customHeight="1">
      <c r="A67" s="124" t="str">
        <f t="shared" si="2"/>
        <v/>
      </c>
      <c r="B67" s="138"/>
      <c r="C67" s="139"/>
      <c r="D67" s="138"/>
      <c r="E67" s="140"/>
      <c r="F67" s="143"/>
      <c r="G67" s="139"/>
      <c r="H67" s="176"/>
      <c r="I67" s="178"/>
      <c r="J67" s="178"/>
      <c r="K67" s="179">
        <f t="shared" si="1"/>
        <v>0</v>
      </c>
      <c r="L67" s="143"/>
    </row>
    <row r="68" spans="1:12" s="124" customFormat="1" ht="18.75" customHeight="1">
      <c r="A68" s="124" t="str">
        <f t="shared" si="2"/>
        <v/>
      </c>
      <c r="B68" s="138"/>
      <c r="C68" s="139"/>
      <c r="D68" s="138"/>
      <c r="E68" s="140"/>
      <c r="F68" s="143"/>
      <c r="G68" s="141"/>
      <c r="H68" s="176"/>
      <c r="I68" s="178"/>
      <c r="J68" s="178"/>
      <c r="K68" s="179">
        <f t="shared" si="1"/>
        <v>0</v>
      </c>
      <c r="L68" s="143"/>
    </row>
    <row r="69" spans="1:12" s="124" customFormat="1" ht="18.75" customHeight="1">
      <c r="A69" s="124" t="str">
        <f t="shared" si="2"/>
        <v/>
      </c>
      <c r="B69" s="138"/>
      <c r="C69" s="139"/>
      <c r="D69" s="138"/>
      <c r="E69" s="140"/>
      <c r="F69" s="143"/>
      <c r="G69" s="139"/>
      <c r="H69" s="176"/>
      <c r="I69" s="178"/>
      <c r="J69" s="178"/>
      <c r="K69" s="179">
        <f t="shared" si="1"/>
        <v>0</v>
      </c>
      <c r="L69" s="143"/>
    </row>
    <row r="70" spans="1:12" s="124" customFormat="1" ht="18.75" customHeight="1">
      <c r="A70" s="124" t="str">
        <f t="shared" si="2"/>
        <v/>
      </c>
      <c r="B70" s="138"/>
      <c r="C70" s="139"/>
      <c r="D70" s="138"/>
      <c r="E70" s="140"/>
      <c r="F70" s="143"/>
      <c r="G70" s="141"/>
      <c r="H70" s="176"/>
      <c r="I70" s="178"/>
      <c r="J70" s="178"/>
      <c r="K70" s="179">
        <f t="shared" si="1"/>
        <v>0</v>
      </c>
      <c r="L70" s="143"/>
    </row>
    <row r="71" spans="1:12" s="124" customFormat="1" ht="18.75" customHeight="1">
      <c r="A71" s="124" t="str">
        <f t="shared" si="2"/>
        <v/>
      </c>
      <c r="B71" s="138"/>
      <c r="C71" s="139"/>
      <c r="D71" s="138"/>
      <c r="E71" s="140"/>
      <c r="F71" s="143"/>
      <c r="G71" s="141"/>
      <c r="H71" s="176"/>
      <c r="I71" s="178"/>
      <c r="J71" s="178"/>
      <c r="K71" s="179">
        <f t="shared" si="1"/>
        <v>0</v>
      </c>
      <c r="L71" s="143"/>
    </row>
    <row r="72" spans="1:12" s="124" customFormat="1" ht="18.75" customHeight="1">
      <c r="A72" s="124" t="str">
        <f t="shared" si="2"/>
        <v/>
      </c>
      <c r="B72" s="138"/>
      <c r="C72" s="139"/>
      <c r="D72" s="138"/>
      <c r="E72" s="140"/>
      <c r="F72" s="143"/>
      <c r="G72" s="141"/>
      <c r="H72" s="176"/>
      <c r="I72" s="178"/>
      <c r="J72" s="178"/>
      <c r="K72" s="179">
        <f t="shared" si="1"/>
        <v>0</v>
      </c>
      <c r="L72" s="143"/>
    </row>
    <row r="73" spans="1:12" s="124" customFormat="1" ht="18.75" customHeight="1">
      <c r="A73" s="124" t="str">
        <f t="shared" si="2"/>
        <v/>
      </c>
      <c r="B73" s="138"/>
      <c r="C73" s="139"/>
      <c r="D73" s="138"/>
      <c r="E73" s="140"/>
      <c r="F73" s="143"/>
      <c r="G73" s="141"/>
      <c r="H73" s="176"/>
      <c r="I73" s="178"/>
      <c r="J73" s="178"/>
      <c r="K73" s="179">
        <f t="shared" si="1"/>
        <v>0</v>
      </c>
      <c r="L73" s="143"/>
    </row>
    <row r="74" spans="1:12" s="124" customFormat="1" ht="18.75" customHeight="1">
      <c r="A74" s="124" t="str">
        <f t="shared" si="2"/>
        <v/>
      </c>
      <c r="B74" s="138"/>
      <c r="C74" s="139"/>
      <c r="D74" s="138"/>
      <c r="E74" s="140"/>
      <c r="F74" s="143"/>
      <c r="G74" s="139"/>
      <c r="H74" s="176"/>
      <c r="I74" s="178"/>
      <c r="J74" s="178"/>
      <c r="K74" s="179">
        <f t="shared" si="1"/>
        <v>0</v>
      </c>
      <c r="L74" s="143"/>
    </row>
    <row r="75" spans="1:12" s="157" customFormat="1" ht="18.75" customHeight="1">
      <c r="A75" s="124" t="str">
        <f t="shared" ref="A75" si="4">IF(B75&lt;&gt;"",MONTH(B75),"")</f>
        <v/>
      </c>
      <c r="B75" s="181"/>
      <c r="C75" s="180"/>
      <c r="D75" s="181"/>
      <c r="E75" s="182"/>
      <c r="F75" s="182"/>
      <c r="G75" s="180"/>
      <c r="H75" s="183"/>
      <c r="I75" s="227"/>
      <c r="J75" s="227"/>
      <c r="K75" s="185"/>
      <c r="L75" s="228"/>
    </row>
    <row r="76" spans="1:12" s="165" customFormat="1" ht="18.75" customHeight="1">
      <c r="B76" s="186"/>
      <c r="C76" s="187"/>
      <c r="D76" s="188"/>
      <c r="E76" s="171" t="s">
        <v>29</v>
      </c>
      <c r="F76" s="171"/>
      <c r="G76" s="188"/>
      <c r="H76" s="189"/>
      <c r="I76" s="205">
        <f>SUM(I12:I75)</f>
        <v>0</v>
      </c>
      <c r="J76" s="205">
        <f>SUM(J12:J75)</f>
        <v>0</v>
      </c>
      <c r="K76" s="174">
        <f>K11+I76-J76</f>
        <v>97840.270000000019</v>
      </c>
      <c r="L76" s="188"/>
    </row>
    <row r="77" spans="1:12" s="165" customFormat="1" ht="18.75" customHeight="1">
      <c r="B77" s="186"/>
      <c r="C77" s="187"/>
      <c r="D77" s="188"/>
      <c r="E77" s="171" t="s">
        <v>75</v>
      </c>
      <c r="F77" s="171"/>
      <c r="G77" s="188"/>
      <c r="H77" s="189"/>
      <c r="I77" s="171"/>
      <c r="J77" s="171"/>
      <c r="K77" s="174">
        <f>K76</f>
        <v>97840.270000000019</v>
      </c>
      <c r="L77" s="188"/>
    </row>
    <row r="78" spans="1:12" s="165" customFormat="1" ht="22.5" customHeight="1">
      <c r="B78" s="206" t="s">
        <v>76</v>
      </c>
      <c r="C78" s="207"/>
      <c r="H78" s="208"/>
      <c r="K78" s="209"/>
    </row>
    <row r="79" spans="1:12" s="165" customFormat="1" ht="12.75">
      <c r="B79" s="210" t="s">
        <v>93</v>
      </c>
      <c r="C79" s="211"/>
      <c r="H79" s="208"/>
      <c r="K79" s="209"/>
    </row>
    <row r="80" spans="1:12" s="165" customFormat="1" ht="12.75">
      <c r="B80" s="212"/>
      <c r="C80" s="213"/>
      <c r="D80" s="214"/>
      <c r="H80" s="208"/>
      <c r="J80" s="429" t="s">
        <v>91</v>
      </c>
      <c r="K80" s="429"/>
      <c r="L80" s="429"/>
    </row>
    <row r="81" spans="2:13" s="165" customFormat="1" ht="17.25" customHeight="1">
      <c r="B81" s="427" t="s">
        <v>33</v>
      </c>
      <c r="C81" s="427"/>
      <c r="D81" s="213"/>
      <c r="G81" s="215" t="s">
        <v>13</v>
      </c>
      <c r="H81" s="216"/>
      <c r="I81" s="215"/>
      <c r="J81" s="213"/>
      <c r="K81" s="229" t="s">
        <v>14</v>
      </c>
      <c r="L81" s="217"/>
      <c r="M81" s="212"/>
    </row>
    <row r="82" spans="2:13" s="165" customFormat="1" ht="12.75">
      <c r="B82" s="428" t="s">
        <v>15</v>
      </c>
      <c r="C82" s="428"/>
      <c r="D82" s="219"/>
      <c r="G82" s="218" t="s">
        <v>15</v>
      </c>
      <c r="H82" s="220"/>
      <c r="I82" s="218"/>
      <c r="J82" s="429" t="s">
        <v>16</v>
      </c>
      <c r="K82" s="429"/>
      <c r="L82" s="429"/>
      <c r="M82" s="221"/>
    </row>
  </sheetData>
  <autoFilter ref="B10:N82"/>
  <mergeCells count="19">
    <mergeCell ref="B81:C81"/>
    <mergeCell ref="B82:C82"/>
    <mergeCell ref="J82:L82"/>
    <mergeCell ref="G8:G9"/>
    <mergeCell ref="J1:L1"/>
    <mergeCell ref="B2:E3"/>
    <mergeCell ref="J2:L2"/>
    <mergeCell ref="J3:L3"/>
    <mergeCell ref="J80:L80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49"/>
  <sheetViews>
    <sheetView topLeftCell="A4" zoomScale="90" workbookViewId="0">
      <pane ySplit="8" topLeftCell="A1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283" customWidth="1"/>
    <col min="2" max="2" width="6" style="284" customWidth="1"/>
    <col min="3" max="3" width="8.85546875" style="283" customWidth="1"/>
    <col min="4" max="4" width="47.85546875" style="285" customWidth="1"/>
    <col min="5" max="5" width="6.42578125" style="286" customWidth="1"/>
    <col min="6" max="6" width="14.5703125" style="287" customWidth="1"/>
    <col min="7" max="7" width="14.28515625" style="287" customWidth="1"/>
    <col min="8" max="8" width="13.42578125" style="287" customWidth="1"/>
    <col min="9" max="9" width="6.42578125" style="287" customWidth="1"/>
    <col min="10" max="10" width="1.42578125" style="287" customWidth="1"/>
    <col min="11" max="11" width="5.7109375" style="287" customWidth="1"/>
    <col min="12" max="12" width="2.85546875" style="287" customWidth="1"/>
    <col min="13" max="13" width="10.5703125" style="287" customWidth="1"/>
    <col min="14" max="14" width="3.140625" style="287" customWidth="1"/>
    <col min="15" max="16384" width="9.140625" style="287"/>
  </cols>
  <sheetData>
    <row r="1" spans="1:13" s="236" customFormat="1" ht="16.5" customHeight="1">
      <c r="A1" s="230" t="s">
        <v>58</v>
      </c>
      <c r="B1" s="231"/>
      <c r="C1" s="232"/>
      <c r="D1" s="233"/>
      <c r="E1" s="234"/>
      <c r="F1" s="460" t="s">
        <v>82</v>
      </c>
      <c r="G1" s="460"/>
      <c r="H1" s="460"/>
      <c r="I1" s="460"/>
      <c r="J1" s="235"/>
    </row>
    <row r="2" spans="1:13" s="236" customFormat="1" ht="16.5" customHeight="1">
      <c r="A2" s="459" t="s">
        <v>60</v>
      </c>
      <c r="B2" s="459"/>
      <c r="C2" s="459"/>
      <c r="D2" s="459"/>
      <c r="E2" s="234"/>
      <c r="F2" s="446" t="s">
        <v>83</v>
      </c>
      <c r="G2" s="446"/>
      <c r="H2" s="446"/>
      <c r="I2" s="446"/>
      <c r="J2" s="237"/>
    </row>
    <row r="3" spans="1:13" s="236" customFormat="1" ht="16.5" customHeight="1">
      <c r="A3" s="459"/>
      <c r="B3" s="459"/>
      <c r="C3" s="459"/>
      <c r="D3" s="459"/>
      <c r="E3" s="234"/>
      <c r="F3" s="446" t="s">
        <v>53</v>
      </c>
      <c r="G3" s="446"/>
      <c r="H3" s="446"/>
      <c r="I3" s="446"/>
      <c r="J3" s="237"/>
    </row>
    <row r="4" spans="1:13" s="236" customFormat="1" ht="19.5" customHeight="1">
      <c r="A4" s="447" t="s">
        <v>63</v>
      </c>
      <c r="B4" s="447"/>
      <c r="C4" s="447"/>
      <c r="D4" s="447"/>
      <c r="E4" s="447"/>
      <c r="F4" s="447"/>
      <c r="G4" s="447"/>
      <c r="H4" s="447"/>
      <c r="I4" s="447"/>
      <c r="J4" s="258"/>
    </row>
    <row r="5" spans="1:13" s="236" customFormat="1" ht="15">
      <c r="A5" s="446" t="s">
        <v>64</v>
      </c>
      <c r="B5" s="446"/>
      <c r="C5" s="446"/>
      <c r="D5" s="446"/>
      <c r="E5" s="446"/>
      <c r="F5" s="446"/>
      <c r="G5" s="446"/>
      <c r="H5" s="446"/>
      <c r="I5" s="446"/>
      <c r="J5" s="237"/>
      <c r="K5" s="235" t="s">
        <v>54</v>
      </c>
    </row>
    <row r="6" spans="1:13" s="236" customFormat="1" ht="15">
      <c r="A6" s="458" t="s">
        <v>84</v>
      </c>
      <c r="B6" s="458"/>
      <c r="C6" s="458"/>
      <c r="D6" s="458"/>
      <c r="E6" s="446" t="str">
        <f>IF($M$6="Q11","1015 148 5100 9180",IF($M$6="Q4","1402 148 5100 9465",""))</f>
        <v/>
      </c>
      <c r="F6" s="446"/>
      <c r="G6" s="238" t="s">
        <v>57</v>
      </c>
      <c r="I6" s="239"/>
      <c r="J6" s="239"/>
      <c r="K6" s="240">
        <v>1</v>
      </c>
      <c r="L6" s="241"/>
      <c r="M6" s="242" t="s">
        <v>87</v>
      </c>
    </row>
    <row r="7" spans="1:13" s="236" customFormat="1" ht="5.25" customHeight="1">
      <c r="A7" s="243"/>
      <c r="B7" s="237"/>
      <c r="C7" s="243"/>
      <c r="D7" s="244"/>
      <c r="E7" s="245"/>
      <c r="F7" s="237"/>
      <c r="G7" s="237"/>
      <c r="H7" s="237"/>
      <c r="I7" s="237"/>
      <c r="J7" s="237"/>
    </row>
    <row r="8" spans="1:13" s="248" customFormat="1" ht="17.25" customHeight="1">
      <c r="A8" s="448" t="s">
        <v>66</v>
      </c>
      <c r="B8" s="450" t="s">
        <v>67</v>
      </c>
      <c r="C8" s="451"/>
      <c r="D8" s="454" t="s">
        <v>3</v>
      </c>
      <c r="E8" s="456" t="s">
        <v>22</v>
      </c>
      <c r="F8" s="453" t="s">
        <v>41</v>
      </c>
      <c r="G8" s="450"/>
      <c r="H8" s="451"/>
      <c r="I8" s="454" t="s">
        <v>4</v>
      </c>
      <c r="J8" s="294"/>
    </row>
    <row r="9" spans="1:13" s="248" customFormat="1" ht="21.75" customHeight="1">
      <c r="A9" s="449"/>
      <c r="B9" s="246" t="s">
        <v>68</v>
      </c>
      <c r="C9" s="249" t="s">
        <v>69</v>
      </c>
      <c r="D9" s="455"/>
      <c r="E9" s="457"/>
      <c r="F9" s="247" t="s">
        <v>70</v>
      </c>
      <c r="G9" s="247" t="s">
        <v>71</v>
      </c>
      <c r="H9" s="247" t="s">
        <v>72</v>
      </c>
      <c r="I9" s="455"/>
      <c r="J9" s="294"/>
    </row>
    <row r="10" spans="1:13" s="253" customFormat="1" ht="12">
      <c r="A10" s="300" t="s">
        <v>7</v>
      </c>
      <c r="B10" s="301" t="s">
        <v>8</v>
      </c>
      <c r="C10" s="300" t="s">
        <v>9</v>
      </c>
      <c r="D10" s="301" t="s">
        <v>10</v>
      </c>
      <c r="E10" s="302" t="s">
        <v>11</v>
      </c>
      <c r="F10" s="301">
        <v>1</v>
      </c>
      <c r="G10" s="301">
        <v>2</v>
      </c>
      <c r="H10" s="301">
        <v>3</v>
      </c>
      <c r="I10" s="301" t="s">
        <v>27</v>
      </c>
      <c r="J10" s="295"/>
    </row>
    <row r="11" spans="1:13" s="248" customFormat="1" ht="15" customHeight="1">
      <c r="A11" s="254"/>
      <c r="B11" s="255"/>
      <c r="C11" s="254"/>
      <c r="D11" s="256" t="s">
        <v>73</v>
      </c>
      <c r="E11" s="257"/>
      <c r="F11" s="259"/>
      <c r="G11" s="260"/>
      <c r="H11" s="259">
        <f ca="1">IF($M$6="Q11",funtion3,IF($M$6="Q4",funtion4,(funtion3+funtion4+109992)))</f>
        <v>19829295</v>
      </c>
      <c r="I11" s="260"/>
      <c r="J11" s="296"/>
    </row>
    <row r="12" spans="1:13" s="248" customFormat="1" ht="17.25" customHeight="1">
      <c r="A12" s="261" t="str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/>
      </c>
      <c r="B12" s="26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/>
      </c>
      <c r="C12" s="261" t="str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/>
      </c>
      <c r="D12" s="26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/>
      </c>
      <c r="E12" s="26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/>
      </c>
      <c r="F12" s="26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0</v>
      </c>
      <c r="G12" s="26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5" t="str">
        <f t="shared" ref="H12:H43" ca="1" si="0">IF(A12&lt;&gt;"",ROUND(H11+F12-G12,0),"")</f>
        <v/>
      </c>
      <c r="I12" s="265"/>
      <c r="J12" s="297"/>
    </row>
    <row r="13" spans="1:13" s="248" customFormat="1" ht="17.25" customHeight="1">
      <c r="A13" s="261" t="str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/>
      </c>
      <c r="B13" s="26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/>
      </c>
      <c r="C13" s="261" t="str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/>
      </c>
      <c r="D13" s="26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/>
      </c>
      <c r="E13" s="26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/>
      </c>
      <c r="F13" s="26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0</v>
      </c>
      <c r="H13" s="265" t="str">
        <f t="shared" ca="1" si="0"/>
        <v/>
      </c>
      <c r="I13" s="265"/>
      <c r="J13" s="297"/>
    </row>
    <row r="14" spans="1:13" s="248" customFormat="1" ht="17.25" customHeight="1">
      <c r="A14" s="261" t="str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/>
      </c>
      <c r="B14" s="26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/>
      </c>
      <c r="C14" s="261" t="str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/>
      </c>
      <c r="D14" s="26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/>
      </c>
      <c r="E14" s="26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/>
      </c>
      <c r="F14" s="26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265" t="str">
        <f t="shared" ca="1" si="0"/>
        <v/>
      </c>
      <c r="I14" s="265"/>
      <c r="J14" s="297"/>
    </row>
    <row r="15" spans="1:13" s="248" customFormat="1" ht="17.25" customHeight="1">
      <c r="A15" s="261" t="str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/>
      </c>
      <c r="B15" s="26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/>
      </c>
      <c r="C15" s="261" t="str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/>
      </c>
      <c r="D15" s="26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/>
      </c>
      <c r="E15" s="26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/>
      </c>
      <c r="F15" s="26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6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265" t="str">
        <f t="shared" ca="1" si="0"/>
        <v/>
      </c>
      <c r="I15" s="265"/>
      <c r="J15" s="297"/>
    </row>
    <row r="16" spans="1:13" s="248" customFormat="1" ht="17.25" customHeight="1">
      <c r="A16" s="261" t="str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/>
      </c>
      <c r="B16" s="26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/>
      </c>
      <c r="C16" s="261" t="str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/>
      </c>
      <c r="D16" s="26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/>
      </c>
      <c r="E16" s="26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/>
      </c>
      <c r="F16" s="26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26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265" t="str">
        <f t="shared" ca="1" si="0"/>
        <v/>
      </c>
      <c r="I16" s="265"/>
      <c r="J16" s="297"/>
    </row>
    <row r="17" spans="1:10" s="248" customFormat="1" ht="17.25" customHeight="1">
      <c r="A17" s="261" t="str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/>
      </c>
      <c r="B17" s="26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/>
      </c>
      <c r="C17" s="261" t="str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/>
      </c>
      <c r="D17" s="26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/>
      </c>
      <c r="E17" s="26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/>
      </c>
      <c r="F17" s="26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265" t="str">
        <f t="shared" ca="1" si="0"/>
        <v/>
      </c>
      <c r="I17" s="265"/>
      <c r="J17" s="297"/>
    </row>
    <row r="18" spans="1:10" s="248" customFormat="1" ht="17.25" customHeight="1">
      <c r="A18" s="261" t="str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/>
      </c>
      <c r="B18" s="26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/>
      </c>
      <c r="C18" s="261" t="str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/>
      </c>
      <c r="D18" s="26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/>
      </c>
      <c r="E18" s="26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/>
      </c>
      <c r="F18" s="26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0</v>
      </c>
      <c r="H18" s="265" t="str">
        <f t="shared" ca="1" si="0"/>
        <v/>
      </c>
      <c r="I18" s="265"/>
      <c r="J18" s="297"/>
    </row>
    <row r="19" spans="1:10" s="248" customFormat="1" ht="17.25" customHeight="1">
      <c r="A19" s="261" t="str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/>
      </c>
      <c r="B19" s="26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/>
      </c>
      <c r="C19" s="261" t="str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/>
      </c>
      <c r="D19" s="26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/>
      </c>
      <c r="E19" s="26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/>
      </c>
      <c r="F19" s="26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6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0</v>
      </c>
      <c r="H19" s="265" t="str">
        <f t="shared" ca="1" si="0"/>
        <v/>
      </c>
      <c r="I19" s="265"/>
      <c r="J19" s="297"/>
    </row>
    <row r="20" spans="1:10" s="248" customFormat="1" ht="17.25" customHeight="1">
      <c r="A20" s="261" t="str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/>
      </c>
      <c r="B20" s="26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/>
      </c>
      <c r="C20" s="261" t="str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/>
      </c>
      <c r="D20" s="26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/>
      </c>
      <c r="E20" s="26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/>
      </c>
      <c r="F20" s="26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265" t="str">
        <f t="shared" ca="1" si="0"/>
        <v/>
      </c>
      <c r="I20" s="265"/>
      <c r="J20" s="297"/>
    </row>
    <row r="21" spans="1:10" s="248" customFormat="1" ht="17.25" customHeight="1">
      <c r="A21" s="261" t="str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/>
      </c>
      <c r="B21" s="26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/>
      </c>
      <c r="C21" s="261" t="str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/>
      </c>
      <c r="D21" s="26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/>
      </c>
      <c r="E21" s="26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/>
      </c>
      <c r="F21" s="26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6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0</v>
      </c>
      <c r="H21" s="265" t="str">
        <f t="shared" ca="1" si="0"/>
        <v/>
      </c>
      <c r="I21" s="265"/>
      <c r="J21" s="297"/>
    </row>
    <row r="22" spans="1:10" s="248" customFormat="1" ht="17.25" customHeight="1">
      <c r="A22" s="261" t="str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/>
      </c>
      <c r="B22" s="26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/>
      </c>
      <c r="C22" s="261" t="str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/>
      </c>
      <c r="D22" s="26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/>
      </c>
      <c r="E22" s="26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/>
      </c>
      <c r="F22" s="26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265" t="str">
        <f t="shared" ca="1" si="0"/>
        <v/>
      </c>
      <c r="I22" s="265"/>
      <c r="J22" s="297"/>
    </row>
    <row r="23" spans="1:10" s="248" customFormat="1" ht="17.25" customHeight="1">
      <c r="A23" s="261" t="str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/>
      </c>
      <c r="B23" s="26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/>
      </c>
      <c r="C23" s="261" t="str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/>
      </c>
      <c r="D23" s="26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/>
      </c>
      <c r="E23" s="26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/>
      </c>
      <c r="F23" s="26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6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0</v>
      </c>
      <c r="H23" s="265" t="str">
        <f t="shared" ca="1" si="0"/>
        <v/>
      </c>
      <c r="I23" s="265"/>
      <c r="J23" s="297"/>
    </row>
    <row r="24" spans="1:10" s="248" customFormat="1" ht="17.25" customHeight="1">
      <c r="A24" s="261" t="str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/>
      </c>
      <c r="B24" s="26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/>
      </c>
      <c r="C24" s="261" t="str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/>
      </c>
      <c r="D24" s="26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/>
      </c>
      <c r="E24" s="26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/>
      </c>
      <c r="F24" s="26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26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5" t="str">
        <f t="shared" ca="1" si="0"/>
        <v/>
      </c>
      <c r="I24" s="265"/>
      <c r="J24" s="297"/>
    </row>
    <row r="25" spans="1:10" s="248" customFormat="1" ht="17.25" customHeight="1">
      <c r="A25" s="261" t="str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/>
      </c>
      <c r="B25" s="26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/>
      </c>
      <c r="C25" s="261" t="str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/>
      </c>
      <c r="D25" s="26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/>
      </c>
      <c r="E25" s="26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/>
      </c>
      <c r="F25" s="26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6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0</v>
      </c>
      <c r="H25" s="265" t="str">
        <f t="shared" ca="1" si="0"/>
        <v/>
      </c>
      <c r="I25" s="265"/>
      <c r="J25" s="297"/>
    </row>
    <row r="26" spans="1:10" s="248" customFormat="1" ht="17.25" customHeight="1">
      <c r="A26" s="261" t="str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/>
      </c>
      <c r="B26" s="26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/>
      </c>
      <c r="C26" s="261" t="str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/>
      </c>
      <c r="D26" s="26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/>
      </c>
      <c r="E26" s="26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/>
      </c>
      <c r="F26" s="26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0</v>
      </c>
      <c r="H26" s="265" t="str">
        <f t="shared" ca="1" si="0"/>
        <v/>
      </c>
      <c r="I26" s="265"/>
      <c r="J26" s="297"/>
    </row>
    <row r="27" spans="1:10" s="248" customFormat="1" ht="17.25" customHeight="1">
      <c r="A27" s="261" t="str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/>
      </c>
      <c r="B27" s="26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/>
      </c>
      <c r="C27" s="261" t="str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/>
      </c>
      <c r="D27" s="26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/>
      </c>
      <c r="E27" s="26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/>
      </c>
      <c r="F27" s="26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6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0</v>
      </c>
      <c r="H27" s="265" t="str">
        <f t="shared" ca="1" si="0"/>
        <v/>
      </c>
      <c r="I27" s="265"/>
      <c r="J27" s="297"/>
    </row>
    <row r="28" spans="1:10" s="248" customFormat="1" ht="17.25" customHeight="1">
      <c r="A28" s="261" t="str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/>
      </c>
      <c r="B28" s="26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/>
      </c>
      <c r="C28" s="261" t="str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/>
      </c>
      <c r="D28" s="26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/>
      </c>
      <c r="E28" s="26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/>
      </c>
      <c r="F28" s="26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26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0</v>
      </c>
      <c r="H28" s="265" t="str">
        <f t="shared" ca="1" si="0"/>
        <v/>
      </c>
      <c r="I28" s="265"/>
      <c r="J28" s="297"/>
    </row>
    <row r="29" spans="1:10" s="248" customFormat="1" ht="17.25" customHeight="1">
      <c r="A29" s="261" t="str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/>
      </c>
      <c r="B29" s="26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/>
      </c>
      <c r="C29" s="261" t="str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/>
      </c>
      <c r="D29" s="26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/>
      </c>
      <c r="E29" s="26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/>
      </c>
      <c r="F29" s="26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6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0</v>
      </c>
      <c r="H29" s="265" t="str">
        <f t="shared" ca="1" si="0"/>
        <v/>
      </c>
      <c r="I29" s="265"/>
      <c r="J29" s="297"/>
    </row>
    <row r="30" spans="1:10" s="248" customFormat="1" ht="17.25" customHeight="1">
      <c r="A30" s="261" t="str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/>
      </c>
      <c r="B30" s="26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/>
      </c>
      <c r="C30" s="261" t="str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/>
      </c>
      <c r="D30" s="26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/>
      </c>
      <c r="E30" s="26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/>
      </c>
      <c r="F30" s="26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26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0</v>
      </c>
      <c r="H30" s="265" t="str">
        <f t="shared" ca="1" si="0"/>
        <v/>
      </c>
      <c r="I30" s="265"/>
      <c r="J30" s="297"/>
    </row>
    <row r="31" spans="1:10" s="248" customFormat="1" ht="17.25" customHeight="1">
      <c r="A31" s="261" t="str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/>
      </c>
      <c r="B31" s="26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/>
      </c>
      <c r="C31" s="261" t="str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/>
      </c>
      <c r="D31" s="26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/>
      </c>
      <c r="E31" s="26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/>
      </c>
      <c r="F31" s="26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0</v>
      </c>
      <c r="H31" s="265" t="str">
        <f t="shared" ca="1" si="0"/>
        <v/>
      </c>
      <c r="I31" s="265"/>
      <c r="J31" s="297"/>
    </row>
    <row r="32" spans="1:10" s="248" customFormat="1" ht="17.25" customHeight="1">
      <c r="A32" s="261" t="str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/>
      </c>
      <c r="B32" s="26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/>
      </c>
      <c r="C32" s="261" t="str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/>
      </c>
      <c r="D32" s="26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/>
      </c>
      <c r="E32" s="26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/>
      </c>
      <c r="F32" s="26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0</v>
      </c>
      <c r="H32" s="265" t="str">
        <f t="shared" ca="1" si="0"/>
        <v/>
      </c>
      <c r="I32" s="265"/>
      <c r="J32" s="297"/>
    </row>
    <row r="33" spans="1:10" s="248" customFormat="1" ht="17.25" customHeight="1">
      <c r="A33" s="261" t="str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/>
      </c>
      <c r="B33" s="26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/>
      </c>
      <c r="C33" s="261" t="str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/>
      </c>
      <c r="D33" s="26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/>
      </c>
      <c r="E33" s="26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/>
      </c>
      <c r="F33" s="26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0</v>
      </c>
      <c r="H33" s="265" t="str">
        <f t="shared" ca="1" si="0"/>
        <v/>
      </c>
      <c r="I33" s="265"/>
      <c r="J33" s="297"/>
    </row>
    <row r="34" spans="1:10" s="248" customFormat="1" ht="17.25" customHeight="1">
      <c r="A34" s="261" t="str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/>
      </c>
      <c r="B34" s="26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/>
      </c>
      <c r="C34" s="261" t="str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/>
      </c>
      <c r="D34" s="26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/>
      </c>
      <c r="E34" s="26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/>
      </c>
      <c r="F34" s="26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0</v>
      </c>
      <c r="H34" s="265" t="str">
        <f t="shared" ca="1" si="0"/>
        <v/>
      </c>
      <c r="I34" s="265"/>
      <c r="J34" s="297"/>
    </row>
    <row r="35" spans="1:10" s="248" customFormat="1" ht="17.25" customHeight="1">
      <c r="A35" s="261" t="str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/>
      </c>
      <c r="B35" s="26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/>
      </c>
      <c r="C35" s="261" t="str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/>
      </c>
      <c r="D35" s="26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/>
      </c>
      <c r="E35" s="26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/>
      </c>
      <c r="F35" s="26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6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0</v>
      </c>
      <c r="H35" s="265" t="str">
        <f t="shared" ca="1" si="0"/>
        <v/>
      </c>
      <c r="I35" s="265"/>
      <c r="J35" s="297"/>
    </row>
    <row r="36" spans="1:10" s="248" customFormat="1" ht="17.25" customHeight="1">
      <c r="A36" s="261" t="str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/>
      </c>
      <c r="B36" s="26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/>
      </c>
      <c r="C36" s="261" t="str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/>
      </c>
      <c r="D36" s="26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/>
      </c>
      <c r="E36" s="26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/>
      </c>
      <c r="F36" s="26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26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65" t="str">
        <f t="shared" ca="1" si="0"/>
        <v/>
      </c>
      <c r="I36" s="265"/>
      <c r="J36" s="297"/>
    </row>
    <row r="37" spans="1:10" s="248" customFormat="1" ht="17.25" customHeight="1">
      <c r="A37" s="261" t="str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/>
      </c>
      <c r="B37" s="26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/>
      </c>
      <c r="C37" s="261" t="str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/>
      </c>
      <c r="D37" s="26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/>
      </c>
      <c r="E37" s="26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/>
      </c>
      <c r="F37" s="26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0</v>
      </c>
      <c r="H37" s="265" t="str">
        <f t="shared" ca="1" si="0"/>
        <v/>
      </c>
      <c r="I37" s="265"/>
      <c r="J37" s="297"/>
    </row>
    <row r="38" spans="1:10" s="248" customFormat="1" ht="17.25" customHeight="1">
      <c r="A38" s="261" t="str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/>
      </c>
      <c r="B38" s="26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/>
      </c>
      <c r="C38" s="261" t="str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/>
      </c>
      <c r="D38" s="26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/>
      </c>
      <c r="E38" s="26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/>
      </c>
      <c r="F38" s="26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265" t="str">
        <f t="shared" ca="1" si="0"/>
        <v/>
      </c>
      <c r="I38" s="265"/>
      <c r="J38" s="297"/>
    </row>
    <row r="39" spans="1:10" s="248" customFormat="1" ht="17.25" customHeight="1">
      <c r="A39" s="261" t="str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/>
      </c>
      <c r="B39" s="26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/>
      </c>
      <c r="C39" s="261" t="str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/>
      </c>
      <c r="D39" s="26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/>
      </c>
      <c r="E39" s="26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/>
      </c>
      <c r="F39" s="26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0</v>
      </c>
      <c r="H39" s="265" t="str">
        <f t="shared" ca="1" si="0"/>
        <v/>
      </c>
      <c r="I39" s="265"/>
      <c r="J39" s="297"/>
    </row>
    <row r="40" spans="1:10" s="248" customFormat="1" ht="17.25" customHeight="1">
      <c r="A40" s="261" t="str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/>
      </c>
      <c r="B40" s="26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/>
      </c>
      <c r="C40" s="261" t="str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/>
      </c>
      <c r="D40" s="26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/>
      </c>
      <c r="E40" s="26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/>
      </c>
      <c r="F40" s="26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26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265" t="str">
        <f t="shared" ca="1" si="0"/>
        <v/>
      </c>
      <c r="I40" s="265"/>
      <c r="J40" s="297"/>
    </row>
    <row r="41" spans="1:10" s="248" customFormat="1" ht="17.25" customHeight="1">
      <c r="A41" s="261" t="str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/>
      </c>
      <c r="B41" s="26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/>
      </c>
      <c r="C41" s="261" t="str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/>
      </c>
      <c r="D41" s="26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/>
      </c>
      <c r="E41" s="26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/>
      </c>
      <c r="F41" s="26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6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265" t="str">
        <f t="shared" ca="1" si="0"/>
        <v/>
      </c>
      <c r="I41" s="265"/>
      <c r="J41" s="297"/>
    </row>
    <row r="42" spans="1:10" s="248" customFormat="1" ht="17.25" customHeight="1">
      <c r="A42" s="261" t="str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/>
      </c>
      <c r="B42" s="26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/>
      </c>
      <c r="C42" s="261" t="str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/>
      </c>
      <c r="D42" s="26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/>
      </c>
      <c r="E42" s="26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/>
      </c>
      <c r="F42" s="26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0</v>
      </c>
      <c r="H42" s="265" t="str">
        <f t="shared" ca="1" si="0"/>
        <v/>
      </c>
      <c r="I42" s="265"/>
      <c r="J42" s="297"/>
    </row>
    <row r="43" spans="1:10" s="248" customFormat="1" ht="17.25" customHeight="1">
      <c r="A43" s="261" t="str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/>
      </c>
      <c r="B43" s="26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/>
      </c>
      <c r="C43" s="261" t="str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/>
      </c>
      <c r="D43" s="26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/>
      </c>
      <c r="E43" s="26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/>
      </c>
      <c r="F43" s="26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0</v>
      </c>
      <c r="H43" s="265" t="str">
        <f t="shared" ca="1" si="0"/>
        <v/>
      </c>
      <c r="I43" s="265"/>
      <c r="J43" s="297"/>
    </row>
    <row r="44" spans="1:10" s="248" customFormat="1" ht="17.25" customHeight="1">
      <c r="A44" s="261" t="str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/>
      </c>
      <c r="B44" s="26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/>
      </c>
      <c r="C44" s="261" t="str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/>
      </c>
      <c r="D44" s="26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/>
      </c>
      <c r="E44" s="26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/>
      </c>
      <c r="F44" s="26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0</v>
      </c>
      <c r="H44" s="265" t="str">
        <f t="shared" ref="H44:H75" ca="1" si="1">IF(A44&lt;&gt;"",ROUND(H43+F44-G44,0),"")</f>
        <v/>
      </c>
      <c r="I44" s="265"/>
      <c r="J44" s="297"/>
    </row>
    <row r="45" spans="1:10" s="248" customFormat="1" ht="17.25" customHeight="1">
      <c r="A45" s="261" t="str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/>
      </c>
      <c r="B45" s="26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/>
      </c>
      <c r="C45" s="261" t="str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/>
      </c>
      <c r="D45" s="26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/>
      </c>
      <c r="E45" s="26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/>
      </c>
      <c r="F45" s="26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0</v>
      </c>
      <c r="H45" s="265" t="str">
        <f t="shared" ca="1" si="1"/>
        <v/>
      </c>
      <c r="I45" s="265"/>
      <c r="J45" s="297"/>
    </row>
    <row r="46" spans="1:10" s="248" customFormat="1" ht="17.25" customHeight="1">
      <c r="A46" s="261" t="str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/>
      </c>
      <c r="B46" s="26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/>
      </c>
      <c r="C46" s="261" t="str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/>
      </c>
      <c r="D46" s="26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/>
      </c>
      <c r="E46" s="26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/>
      </c>
      <c r="F46" s="26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265" t="str">
        <f t="shared" ca="1" si="1"/>
        <v/>
      </c>
      <c r="I46" s="265"/>
      <c r="J46" s="297"/>
    </row>
    <row r="47" spans="1:10" s="248" customFormat="1" ht="17.25" customHeight="1">
      <c r="A47" s="261" t="str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/>
      </c>
      <c r="B47" s="26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/>
      </c>
      <c r="C47" s="261" t="str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/>
      </c>
      <c r="D47" s="26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/>
      </c>
      <c r="E47" s="26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/>
      </c>
      <c r="F47" s="26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0</v>
      </c>
      <c r="H47" s="265" t="str">
        <f t="shared" ca="1" si="1"/>
        <v/>
      </c>
      <c r="I47" s="265"/>
      <c r="J47" s="297"/>
    </row>
    <row r="48" spans="1:10" s="248" customFormat="1" ht="17.25" customHeight="1">
      <c r="A48" s="261" t="str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/>
      </c>
      <c r="B48" s="26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/>
      </c>
      <c r="C48" s="261" t="str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/>
      </c>
      <c r="D48" s="26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/>
      </c>
      <c r="E48" s="26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/>
      </c>
      <c r="F48" s="26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0</v>
      </c>
      <c r="H48" s="265" t="str">
        <f t="shared" ca="1" si="1"/>
        <v/>
      </c>
      <c r="I48" s="265"/>
      <c r="J48" s="297"/>
    </row>
    <row r="49" spans="1:10" s="248" customFormat="1" ht="17.25" customHeight="1">
      <c r="A49" s="261" t="str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/>
      </c>
      <c r="B49" s="26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/>
      </c>
      <c r="C49" s="261" t="str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/>
      </c>
      <c r="D49" s="26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/>
      </c>
      <c r="E49" s="26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/>
      </c>
      <c r="F49" s="26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0</v>
      </c>
      <c r="H49" s="265" t="str">
        <f t="shared" ca="1" si="1"/>
        <v/>
      </c>
      <c r="I49" s="265"/>
      <c r="J49" s="297"/>
    </row>
    <row r="50" spans="1:10" s="248" customFormat="1" ht="17.25" customHeight="1">
      <c r="A50" s="261" t="str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/>
      </c>
      <c r="B50" s="26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/>
      </c>
      <c r="C50" s="261" t="str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/>
      </c>
      <c r="D50" s="26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/>
      </c>
      <c r="E50" s="26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/>
      </c>
      <c r="F50" s="26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6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0</v>
      </c>
      <c r="H50" s="265" t="str">
        <f t="shared" ca="1" si="1"/>
        <v/>
      </c>
      <c r="I50" s="265"/>
      <c r="J50" s="297"/>
    </row>
    <row r="51" spans="1:10" s="248" customFormat="1" ht="17.25" customHeight="1">
      <c r="A51" s="261" t="str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/>
      </c>
      <c r="B51" s="26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/>
      </c>
      <c r="C51" s="261" t="str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/>
      </c>
      <c r="D51" s="26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/>
      </c>
      <c r="E51" s="26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/>
      </c>
      <c r="F51" s="26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0</v>
      </c>
      <c r="H51" s="265" t="str">
        <f t="shared" ca="1" si="1"/>
        <v/>
      </c>
      <c r="I51" s="265"/>
      <c r="J51" s="297"/>
    </row>
    <row r="52" spans="1:10" s="248" customFormat="1" ht="17.25" customHeight="1">
      <c r="A52" s="261" t="str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/>
      </c>
      <c r="B52" s="26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/>
      </c>
      <c r="C52" s="261" t="str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/>
      </c>
      <c r="D52" s="26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/>
      </c>
      <c r="E52" s="26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/>
      </c>
      <c r="F52" s="26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26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5" t="str">
        <f t="shared" ca="1" si="1"/>
        <v/>
      </c>
      <c r="I52" s="265"/>
      <c r="J52" s="297"/>
    </row>
    <row r="53" spans="1:10" s="248" customFormat="1" ht="17.25" customHeight="1">
      <c r="A53" s="261" t="str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/>
      </c>
      <c r="B53" s="26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/>
      </c>
      <c r="C53" s="261" t="str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/>
      </c>
      <c r="D53" s="26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/>
      </c>
      <c r="E53" s="26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/>
      </c>
      <c r="F53" s="26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0</v>
      </c>
      <c r="H53" s="265" t="str">
        <f t="shared" ca="1" si="1"/>
        <v/>
      </c>
      <c r="I53" s="265"/>
      <c r="J53" s="297"/>
    </row>
    <row r="54" spans="1:10" s="248" customFormat="1" ht="17.25" customHeight="1">
      <c r="A54" s="261" t="str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/>
      </c>
      <c r="B54" s="26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/>
      </c>
      <c r="C54" s="261" t="str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/>
      </c>
      <c r="D54" s="26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/>
      </c>
      <c r="E54" s="26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/>
      </c>
      <c r="F54" s="26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26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5" t="str">
        <f t="shared" ca="1" si="1"/>
        <v/>
      </c>
      <c r="I54" s="265"/>
      <c r="J54" s="297"/>
    </row>
    <row r="55" spans="1:10" s="248" customFormat="1" ht="17.25" customHeight="1">
      <c r="A55" s="261" t="str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/>
      </c>
      <c r="B55" s="26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/>
      </c>
      <c r="C55" s="261" t="str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/>
      </c>
      <c r="D55" s="26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/>
      </c>
      <c r="E55" s="26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/>
      </c>
      <c r="F55" s="26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0</v>
      </c>
      <c r="H55" s="265" t="str">
        <f t="shared" ca="1" si="1"/>
        <v/>
      </c>
      <c r="I55" s="265"/>
      <c r="J55" s="297"/>
    </row>
    <row r="56" spans="1:10" s="248" customFormat="1" ht="17.25" customHeight="1">
      <c r="A56" s="261" t="str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/>
      </c>
      <c r="B56" s="26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/>
      </c>
      <c r="C56" s="261" t="str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/>
      </c>
      <c r="D56" s="26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/>
      </c>
      <c r="E56" s="26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/>
      </c>
      <c r="F56" s="26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6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0</v>
      </c>
      <c r="H56" s="265" t="str">
        <f t="shared" ca="1" si="1"/>
        <v/>
      </c>
      <c r="I56" s="265"/>
      <c r="J56" s="297"/>
    </row>
    <row r="57" spans="1:10" s="248" customFormat="1" ht="17.25" customHeight="1">
      <c r="A57" s="261" t="str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/>
      </c>
      <c r="B57" s="26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/>
      </c>
      <c r="C57" s="261" t="str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/>
      </c>
      <c r="D57" s="26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/>
      </c>
      <c r="E57" s="26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/>
      </c>
      <c r="F57" s="26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0</v>
      </c>
      <c r="H57" s="265" t="str">
        <f t="shared" ca="1" si="1"/>
        <v/>
      </c>
      <c r="I57" s="265"/>
      <c r="J57" s="297"/>
    </row>
    <row r="58" spans="1:10" s="248" customFormat="1" ht="17.25" customHeight="1">
      <c r="A58" s="261" t="str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/>
      </c>
      <c r="B58" s="26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/>
      </c>
      <c r="C58" s="261" t="str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/>
      </c>
      <c r="D58" s="26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/>
      </c>
      <c r="E58" s="26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/>
      </c>
      <c r="F58" s="26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0</v>
      </c>
      <c r="H58" s="265" t="str">
        <f t="shared" ca="1" si="1"/>
        <v/>
      </c>
      <c r="I58" s="265"/>
      <c r="J58" s="297"/>
    </row>
    <row r="59" spans="1:10" s="248" customFormat="1" ht="17.25" customHeight="1">
      <c r="A59" s="261" t="str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/>
      </c>
      <c r="B59" s="26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/>
      </c>
      <c r="C59" s="261" t="str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/>
      </c>
      <c r="D59" s="26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/>
      </c>
      <c r="E59" s="26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/>
      </c>
      <c r="F59" s="26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6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5" t="str">
        <f t="shared" ca="1" si="1"/>
        <v/>
      </c>
      <c r="I59" s="265"/>
      <c r="J59" s="297"/>
    </row>
    <row r="60" spans="1:10" s="248" customFormat="1" ht="17.25" customHeight="1">
      <c r="A60" s="261" t="str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/>
      </c>
      <c r="B60" s="26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/>
      </c>
      <c r="C60" s="261" t="str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/>
      </c>
      <c r="D60" s="26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/>
      </c>
      <c r="E60" s="26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/>
      </c>
      <c r="F60" s="26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26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5" t="str">
        <f t="shared" ca="1" si="1"/>
        <v/>
      </c>
      <c r="I60" s="265"/>
      <c r="J60" s="297"/>
    </row>
    <row r="61" spans="1:10" s="248" customFormat="1" ht="17.25" customHeight="1">
      <c r="A61" s="261" t="str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/>
      </c>
      <c r="B61" s="26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/>
      </c>
      <c r="C61" s="261" t="str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/>
      </c>
      <c r="D61" s="26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/>
      </c>
      <c r="E61" s="26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/>
      </c>
      <c r="F61" s="26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26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5" t="str">
        <f t="shared" ca="1" si="1"/>
        <v/>
      </c>
      <c r="I61" s="265"/>
      <c r="J61" s="297"/>
    </row>
    <row r="62" spans="1:10" s="248" customFormat="1" ht="17.25" customHeight="1">
      <c r="A62" s="261" t="str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/>
      </c>
      <c r="B62" s="26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/>
      </c>
      <c r="C62" s="261" t="str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/>
      </c>
      <c r="D62" s="26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/>
      </c>
      <c r="E62" s="26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/>
      </c>
      <c r="F62" s="26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265" t="str">
        <f t="shared" ca="1" si="1"/>
        <v/>
      </c>
      <c r="I62" s="265"/>
      <c r="J62" s="297"/>
    </row>
    <row r="63" spans="1:10" s="248" customFormat="1" ht="17.25" customHeight="1">
      <c r="A63" s="261" t="str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/>
      </c>
      <c r="B63" s="26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/>
      </c>
      <c r="C63" s="261" t="str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/>
      </c>
      <c r="D63" s="26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/>
      </c>
      <c r="E63" s="26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/>
      </c>
      <c r="F63" s="26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0</v>
      </c>
      <c r="H63" s="265" t="str">
        <f t="shared" ca="1" si="1"/>
        <v/>
      </c>
      <c r="I63" s="265"/>
      <c r="J63" s="297"/>
    </row>
    <row r="64" spans="1:10" s="248" customFormat="1" ht="17.25" customHeight="1">
      <c r="A64" s="261" t="str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/>
      </c>
      <c r="B64" s="26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/>
      </c>
      <c r="C64" s="261" t="str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/>
      </c>
      <c r="D64" s="26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/>
      </c>
      <c r="E64" s="26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/>
      </c>
      <c r="F64" s="26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265" t="str">
        <f t="shared" ca="1" si="1"/>
        <v/>
      </c>
      <c r="I64" s="265"/>
      <c r="J64" s="297"/>
    </row>
    <row r="65" spans="1:10" s="248" customFormat="1" ht="17.25" customHeight="1">
      <c r="A65" s="261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6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61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6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6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6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5" t="str">
        <f t="shared" ca="1" si="1"/>
        <v/>
      </c>
      <c r="I65" s="265"/>
      <c r="J65" s="297"/>
    </row>
    <row r="66" spans="1:10" s="248" customFormat="1" ht="17.25" customHeight="1">
      <c r="A66" s="261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6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61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6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6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6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5" t="str">
        <f t="shared" ca="1" si="1"/>
        <v/>
      </c>
      <c r="I66" s="265"/>
      <c r="J66" s="297"/>
    </row>
    <row r="67" spans="1:10" s="248" customFormat="1" ht="17.25" customHeight="1">
      <c r="A67" s="261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6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61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6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6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6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5" t="str">
        <f t="shared" ca="1" si="1"/>
        <v/>
      </c>
      <c r="I67" s="265"/>
      <c r="J67" s="297"/>
    </row>
    <row r="68" spans="1:10" s="248" customFormat="1" ht="17.25" customHeight="1">
      <c r="A68" s="261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6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61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6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6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6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5" t="str">
        <f t="shared" ca="1" si="1"/>
        <v/>
      </c>
      <c r="I68" s="265"/>
      <c r="J68" s="297"/>
    </row>
    <row r="69" spans="1:10" s="248" customFormat="1" ht="17.25" customHeight="1">
      <c r="A69" s="261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6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61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6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6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6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5" t="str">
        <f t="shared" ca="1" si="1"/>
        <v/>
      </c>
      <c r="I69" s="265"/>
      <c r="J69" s="297"/>
    </row>
    <row r="70" spans="1:10" s="248" customFormat="1" ht="17.25" customHeight="1">
      <c r="A70" s="261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6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61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6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6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6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5" t="str">
        <f t="shared" ca="1" si="1"/>
        <v/>
      </c>
      <c r="I70" s="265"/>
      <c r="J70" s="297"/>
    </row>
    <row r="71" spans="1:10" s="248" customFormat="1" ht="17.25" customHeight="1">
      <c r="A71" s="261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6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61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6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6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6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5" t="str">
        <f t="shared" ca="1" si="1"/>
        <v/>
      </c>
      <c r="I71" s="265"/>
      <c r="J71" s="297"/>
    </row>
    <row r="72" spans="1:10" s="248" customFormat="1" ht="17.25" customHeight="1">
      <c r="A72" s="261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6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61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6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6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6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5" t="str">
        <f t="shared" ca="1" si="1"/>
        <v/>
      </c>
      <c r="I72" s="265"/>
      <c r="J72" s="297"/>
    </row>
    <row r="73" spans="1:10" s="248" customFormat="1" ht="17.25" customHeight="1">
      <c r="A73" s="26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6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6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6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6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6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5" t="str">
        <f t="shared" ca="1" si="1"/>
        <v/>
      </c>
      <c r="I73" s="265"/>
      <c r="J73" s="297"/>
    </row>
    <row r="74" spans="1:10" s="248" customFormat="1" ht="17.25" customHeight="1">
      <c r="A74" s="26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6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6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6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6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6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5" t="str">
        <f t="shared" ca="1" si="1"/>
        <v/>
      </c>
      <c r="I74" s="265"/>
      <c r="J74" s="297"/>
    </row>
    <row r="75" spans="1:10" s="248" customFormat="1" ht="17.25" customHeight="1">
      <c r="A75" s="26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6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6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6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6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6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5" t="str">
        <f t="shared" ca="1" si="1"/>
        <v/>
      </c>
      <c r="I75" s="265"/>
      <c r="J75" s="297"/>
    </row>
    <row r="76" spans="1:10" s="248" customFormat="1" ht="17.25" customHeight="1">
      <c r="A76" s="26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6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6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6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6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6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5" t="str">
        <f t="shared" ref="H76:H90" ca="1" si="2">IF(A76&lt;&gt;"",ROUND(H75+F76-G76,0),"")</f>
        <v/>
      </c>
      <c r="I76" s="265"/>
      <c r="J76" s="297"/>
    </row>
    <row r="77" spans="1:10" s="248" customFormat="1" ht="17.25" customHeight="1">
      <c r="A77" s="26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6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6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6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6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6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5" t="str">
        <f t="shared" ca="1" si="2"/>
        <v/>
      </c>
      <c r="I77" s="265"/>
      <c r="J77" s="297"/>
    </row>
    <row r="78" spans="1:10" s="248" customFormat="1" ht="17.25" customHeight="1">
      <c r="A78" s="26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6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6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6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6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6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5" t="str">
        <f t="shared" ca="1" si="2"/>
        <v/>
      </c>
      <c r="I78" s="265"/>
      <c r="J78" s="297"/>
    </row>
    <row r="79" spans="1:10" s="248" customFormat="1" ht="17.25" customHeight="1">
      <c r="A79" s="26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6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6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6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6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6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5" t="str">
        <f t="shared" ca="1" si="2"/>
        <v/>
      </c>
      <c r="I79" s="265"/>
      <c r="J79" s="297"/>
    </row>
    <row r="80" spans="1:10" s="248" customFormat="1" ht="17.25" customHeight="1">
      <c r="A80" s="26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6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6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6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6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6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5" t="str">
        <f t="shared" ca="1" si="2"/>
        <v/>
      </c>
      <c r="I80" s="265"/>
      <c r="J80" s="297"/>
    </row>
    <row r="81" spans="1:10" s="248" customFormat="1" ht="17.25" customHeight="1">
      <c r="A81" s="26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6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6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6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6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6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5" t="str">
        <f t="shared" ca="1" si="2"/>
        <v/>
      </c>
      <c r="I81" s="265"/>
      <c r="J81" s="297"/>
    </row>
    <row r="82" spans="1:10" s="248" customFormat="1" ht="17.25" customHeight="1">
      <c r="A82" s="26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6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6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6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6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6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5" t="str">
        <f t="shared" ca="1" si="2"/>
        <v/>
      </c>
      <c r="I82" s="265"/>
      <c r="J82" s="297"/>
    </row>
    <row r="83" spans="1:10" s="248" customFormat="1" ht="17.25" customHeight="1">
      <c r="A83" s="26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6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6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6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6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6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5" t="str">
        <f t="shared" ca="1" si="2"/>
        <v/>
      </c>
      <c r="I83" s="265"/>
      <c r="J83" s="297"/>
    </row>
    <row r="84" spans="1:10" s="248" customFormat="1" ht="17.25" customHeight="1">
      <c r="A84" s="26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6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6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6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6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6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5" t="str">
        <f t="shared" ca="1" si="2"/>
        <v/>
      </c>
      <c r="I84" s="265"/>
      <c r="J84" s="297"/>
    </row>
    <row r="85" spans="1:10" s="248" customFormat="1" ht="17.25" customHeight="1">
      <c r="A85" s="26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6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6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6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6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6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5" t="str">
        <f t="shared" ca="1" si="2"/>
        <v/>
      </c>
      <c r="I85" s="265"/>
      <c r="J85" s="297"/>
    </row>
    <row r="86" spans="1:10" s="248" customFormat="1" ht="17.25" customHeight="1">
      <c r="A86" s="26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6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6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6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6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6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5" t="str">
        <f t="shared" ca="1" si="2"/>
        <v/>
      </c>
      <c r="I86" s="265"/>
      <c r="J86" s="297"/>
    </row>
    <row r="87" spans="1:10" s="248" customFormat="1" ht="17.25" customHeight="1">
      <c r="A87" s="26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6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6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6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6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6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5" t="str">
        <f t="shared" ca="1" si="2"/>
        <v/>
      </c>
      <c r="I87" s="265"/>
      <c r="J87" s="297"/>
    </row>
    <row r="88" spans="1:10" s="248" customFormat="1" ht="17.25" customHeight="1">
      <c r="A88" s="26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6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6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6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6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6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5" t="str">
        <f t="shared" ca="1" si="2"/>
        <v/>
      </c>
      <c r="I88" s="265"/>
      <c r="J88" s="297"/>
    </row>
    <row r="89" spans="1:10" s="248" customFormat="1" ht="17.25" customHeight="1">
      <c r="A89" s="26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6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6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6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6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6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5" t="str">
        <f t="shared" ca="1" si="2"/>
        <v/>
      </c>
      <c r="I89" s="265"/>
      <c r="J89" s="297"/>
    </row>
    <row r="90" spans="1:10" s="248" customFormat="1" ht="17.25" customHeight="1">
      <c r="A90" s="26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6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6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6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6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6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6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5" t="str">
        <f t="shared" ca="1" si="2"/>
        <v/>
      </c>
      <c r="I90" s="265"/>
      <c r="J90" s="297"/>
    </row>
    <row r="91" spans="1:10" s="248" customFormat="1" ht="17.25" customHeight="1">
      <c r="A91" s="26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6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6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6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6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6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6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5" t="str">
        <f t="shared" ref="H91:H100" ca="1" si="3">IF(A91&lt;&gt;"",ROUND(H90+F91-G91,0),"")</f>
        <v/>
      </c>
      <c r="I91" s="265"/>
      <c r="J91" s="297"/>
    </row>
    <row r="92" spans="1:10" s="248" customFormat="1" ht="17.25" customHeight="1">
      <c r="A92" s="26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6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6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6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6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6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5" t="str">
        <f t="shared" ca="1" si="3"/>
        <v/>
      </c>
      <c r="I92" s="265"/>
      <c r="J92" s="297"/>
    </row>
    <row r="93" spans="1:10" s="248" customFormat="1" ht="17.25" customHeight="1">
      <c r="A93" s="26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6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6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6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6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6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5" t="str">
        <f t="shared" ca="1" si="3"/>
        <v/>
      </c>
      <c r="I93" s="265"/>
      <c r="J93" s="297"/>
    </row>
    <row r="94" spans="1:10" s="248" customFormat="1" ht="17.25" customHeight="1">
      <c r="A94" s="26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6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6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6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6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6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5" t="str">
        <f t="shared" ca="1" si="3"/>
        <v/>
      </c>
      <c r="I94" s="265"/>
      <c r="J94" s="297"/>
    </row>
    <row r="95" spans="1:10" s="248" customFormat="1" ht="17.25" customHeight="1">
      <c r="A95" s="26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6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6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6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6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6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6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5" t="str">
        <f t="shared" ca="1" si="3"/>
        <v/>
      </c>
      <c r="I95" s="265"/>
      <c r="J95" s="297"/>
    </row>
    <row r="96" spans="1:10" s="248" customFormat="1" ht="17.25" customHeight="1">
      <c r="A96" s="26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6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6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6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6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6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5" t="str">
        <f t="shared" ca="1" si="3"/>
        <v/>
      </c>
      <c r="I96" s="265"/>
      <c r="J96" s="297"/>
    </row>
    <row r="97" spans="1:10" s="248" customFormat="1" ht="17.25" customHeight="1">
      <c r="A97" s="26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6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6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6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6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6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65" t="str">
        <f t="shared" ca="1" si="3"/>
        <v/>
      </c>
      <c r="I97" s="265"/>
      <c r="J97" s="297"/>
    </row>
    <row r="98" spans="1:10" s="248" customFormat="1" ht="17.25" customHeight="1">
      <c r="A98" s="26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6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6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6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6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6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6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5" t="str">
        <f t="shared" ca="1" si="3"/>
        <v/>
      </c>
      <c r="I98" s="265"/>
      <c r="J98" s="297"/>
    </row>
    <row r="99" spans="1:10" s="248" customFormat="1" ht="17.25" customHeight="1">
      <c r="A99" s="26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6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6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6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6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6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65" t="str">
        <f t="shared" ca="1" si="3"/>
        <v/>
      </c>
      <c r="I99" s="265"/>
      <c r="J99" s="297"/>
    </row>
    <row r="100" spans="1:10" s="248" customFormat="1" ht="17.25" customHeight="1">
      <c r="A100" s="26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6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6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6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6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6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6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5" t="str">
        <f t="shared" ca="1" si="3"/>
        <v/>
      </c>
      <c r="I100" s="265"/>
      <c r="J100" s="297"/>
    </row>
    <row r="101" spans="1:10" s="248" customFormat="1" ht="17.25" customHeight="1">
      <c r="A101" s="261" t="str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/>
      </c>
      <c r="B101" s="261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/>
      </c>
      <c r="C101" s="261" t="str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/>
      </c>
      <c r="D101" s="262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/>
      </c>
      <c r="E101" s="263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/>
      </c>
      <c r="F101" s="264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4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265" t="str">
        <f t="shared" ref="H101:H130" ca="1" si="4">IF(A101&lt;&gt;"",ROUND(H100+F101-G101,0),"")</f>
        <v/>
      </c>
      <c r="I101" s="265"/>
      <c r="J101" s="297"/>
    </row>
    <row r="102" spans="1:10" s="248" customFormat="1" ht="17.25" customHeight="1">
      <c r="A102" s="261" t="str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/>
      </c>
      <c r="B102" s="261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/>
      </c>
      <c r="C102" s="261" t="str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/>
      </c>
      <c r="D102" s="262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/>
      </c>
      <c r="E102" s="263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/>
      </c>
      <c r="F102" s="264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264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5" t="str">
        <f t="shared" ca="1" si="4"/>
        <v/>
      </c>
      <c r="I102" s="265"/>
      <c r="J102" s="297"/>
    </row>
    <row r="103" spans="1:10" s="248" customFormat="1" ht="17.25" customHeight="1">
      <c r="A103" s="261" t="str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/>
      </c>
      <c r="B103" s="261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/>
      </c>
      <c r="C103" s="261" t="str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/>
      </c>
      <c r="D103" s="262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/>
      </c>
      <c r="E103" s="263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/>
      </c>
      <c r="F103" s="264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4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0</v>
      </c>
      <c r="H103" s="265" t="str">
        <f t="shared" ca="1" si="4"/>
        <v/>
      </c>
      <c r="I103" s="265"/>
      <c r="J103" s="297"/>
    </row>
    <row r="104" spans="1:10" s="248" customFormat="1" ht="17.25" customHeight="1">
      <c r="A104" s="261" t="str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/>
      </c>
      <c r="B104" s="261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/>
      </c>
      <c r="C104" s="261" t="str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/>
      </c>
      <c r="D104" s="262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/>
      </c>
      <c r="E104" s="263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/>
      </c>
      <c r="F104" s="264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264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5" t="str">
        <f t="shared" ca="1" si="4"/>
        <v/>
      </c>
      <c r="I104" s="265"/>
      <c r="J104" s="297"/>
    </row>
    <row r="105" spans="1:10" s="248" customFormat="1" ht="17.25" customHeight="1">
      <c r="A105" s="261" t="str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/>
      </c>
      <c r="B105" s="261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/>
      </c>
      <c r="C105" s="261" t="str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/>
      </c>
      <c r="D105" s="262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/>
      </c>
      <c r="E105" s="263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/>
      </c>
      <c r="F105" s="264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4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0</v>
      </c>
      <c r="H105" s="265" t="str">
        <f t="shared" ca="1" si="4"/>
        <v/>
      </c>
      <c r="I105" s="265"/>
      <c r="J105" s="297"/>
    </row>
    <row r="106" spans="1:10" s="248" customFormat="1" ht="17.25" customHeight="1">
      <c r="A106" s="261" t="str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/>
      </c>
      <c r="B106" s="261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/>
      </c>
      <c r="C106" s="261" t="str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/>
      </c>
      <c r="D106" s="262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/>
      </c>
      <c r="E106" s="263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/>
      </c>
      <c r="F106" s="264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264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5" t="str">
        <f t="shared" ca="1" si="4"/>
        <v/>
      </c>
      <c r="I106" s="265"/>
      <c r="J106" s="297"/>
    </row>
    <row r="107" spans="1:10" s="248" customFormat="1" ht="17.25" customHeight="1">
      <c r="A107" s="261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261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261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262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263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264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4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265" t="str">
        <f t="shared" ca="1" si="4"/>
        <v/>
      </c>
      <c r="I107" s="265"/>
      <c r="J107" s="297"/>
    </row>
    <row r="108" spans="1:10" s="248" customFormat="1" ht="17.25" customHeight="1">
      <c r="A108" s="261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261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261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262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263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264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4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265" t="str">
        <f t="shared" ca="1" si="4"/>
        <v/>
      </c>
      <c r="I108" s="265"/>
      <c r="J108" s="297"/>
    </row>
    <row r="109" spans="1:10" s="248" customFormat="1" ht="17.25" customHeight="1">
      <c r="A109" s="261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261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261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262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263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264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264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5" t="str">
        <f t="shared" ca="1" si="4"/>
        <v/>
      </c>
      <c r="I109" s="265"/>
      <c r="J109" s="297"/>
    </row>
    <row r="110" spans="1:10" s="248" customFormat="1" ht="17.25" customHeight="1">
      <c r="A110" s="261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261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261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262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263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264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4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265" t="str">
        <f t="shared" ca="1" si="4"/>
        <v/>
      </c>
      <c r="I110" s="265"/>
      <c r="J110" s="297"/>
    </row>
    <row r="111" spans="1:10" s="248" customFormat="1" ht="17.25" customHeight="1">
      <c r="A111" s="261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261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261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262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263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264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264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5" t="str">
        <f t="shared" ca="1" si="4"/>
        <v/>
      </c>
      <c r="I111" s="265"/>
      <c r="J111" s="297"/>
    </row>
    <row r="112" spans="1:10" s="248" customFormat="1" ht="17.25" customHeight="1">
      <c r="A112" s="261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261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261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262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263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264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4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265" t="str">
        <f t="shared" ca="1" si="4"/>
        <v/>
      </c>
      <c r="I112" s="265"/>
      <c r="J112" s="297"/>
    </row>
    <row r="113" spans="1:10" s="248" customFormat="1" ht="17.25" customHeight="1">
      <c r="A113" s="261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261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261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262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263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264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4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265" t="str">
        <f t="shared" ca="1" si="4"/>
        <v/>
      </c>
      <c r="I113" s="265"/>
      <c r="J113" s="297"/>
    </row>
    <row r="114" spans="1:10" s="248" customFormat="1" ht="17.25" customHeight="1">
      <c r="A114" s="261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261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261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262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263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264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4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265" t="str">
        <f t="shared" ca="1" si="4"/>
        <v/>
      </c>
      <c r="I114" s="265"/>
      <c r="J114" s="297"/>
    </row>
    <row r="115" spans="1:10" s="248" customFormat="1" ht="17.25" customHeight="1">
      <c r="A115" s="261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261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261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262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263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264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264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5" t="str">
        <f t="shared" ca="1" si="4"/>
        <v/>
      </c>
      <c r="I115" s="265"/>
      <c r="J115" s="297"/>
    </row>
    <row r="116" spans="1:10" s="248" customFormat="1" ht="17.25" customHeight="1">
      <c r="A116" s="261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261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261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262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263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264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264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5" t="str">
        <f t="shared" ca="1" si="4"/>
        <v/>
      </c>
      <c r="I116" s="265"/>
      <c r="J116" s="297"/>
    </row>
    <row r="117" spans="1:10" s="248" customFormat="1" ht="17.25" customHeight="1">
      <c r="A117" s="261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261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261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262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263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264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4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265" t="str">
        <f t="shared" ca="1" si="4"/>
        <v/>
      </c>
      <c r="I117" s="265"/>
      <c r="J117" s="297"/>
    </row>
    <row r="118" spans="1:10" s="248" customFormat="1" ht="17.25" customHeight="1">
      <c r="A118" s="261" t="str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/>
      </c>
      <c r="B118" s="261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/>
      </c>
      <c r="C118" s="261" t="str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/>
      </c>
      <c r="D118" s="262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/>
      </c>
      <c r="E118" s="263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/>
      </c>
      <c r="F118" s="264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0</v>
      </c>
      <c r="G118" s="264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5" t="str">
        <f t="shared" ca="1" si="4"/>
        <v/>
      </c>
      <c r="I118" s="265"/>
      <c r="J118" s="297"/>
    </row>
    <row r="119" spans="1:10" s="248" customFormat="1" ht="17.25" customHeight="1">
      <c r="A119" s="261" t="str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/>
      </c>
      <c r="B119" s="261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/>
      </c>
      <c r="C119" s="261" t="str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/>
      </c>
      <c r="D119" s="262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/>
      </c>
      <c r="E119" s="263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/>
      </c>
      <c r="F119" s="264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4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0</v>
      </c>
      <c r="H119" s="265" t="str">
        <f t="shared" ca="1" si="4"/>
        <v/>
      </c>
      <c r="I119" s="265"/>
      <c r="J119" s="297"/>
    </row>
    <row r="120" spans="1:10" s="248" customFormat="1" ht="17.25" customHeight="1">
      <c r="A120" s="261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61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61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2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3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4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4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5" t="str">
        <f t="shared" ca="1" si="4"/>
        <v/>
      </c>
      <c r="I120" s="265"/>
      <c r="J120" s="297"/>
    </row>
    <row r="121" spans="1:10" s="248" customFormat="1" ht="17.25" customHeight="1">
      <c r="A121" s="261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61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61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2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3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4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4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5" t="str">
        <f t="shared" ca="1" si="4"/>
        <v/>
      </c>
      <c r="I121" s="265"/>
      <c r="J121" s="297"/>
    </row>
    <row r="122" spans="1:10" s="248" customFormat="1" ht="17.25" customHeight="1">
      <c r="A122" s="261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61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61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2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3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4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4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5" t="str">
        <f t="shared" ca="1" si="4"/>
        <v/>
      </c>
      <c r="I122" s="265"/>
      <c r="J122" s="297"/>
    </row>
    <row r="123" spans="1:10" s="248" customFormat="1" ht="17.25" customHeight="1">
      <c r="A123" s="261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61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61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2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3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4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4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5" t="str">
        <f t="shared" ca="1" si="4"/>
        <v/>
      </c>
      <c r="I123" s="265"/>
      <c r="J123" s="297"/>
    </row>
    <row r="124" spans="1:10" s="248" customFormat="1" ht="17.25" customHeight="1">
      <c r="A124" s="261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61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61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2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3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4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4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5" t="str">
        <f t="shared" ca="1" si="4"/>
        <v/>
      </c>
      <c r="I124" s="265"/>
      <c r="J124" s="297"/>
    </row>
    <row r="125" spans="1:10" s="248" customFormat="1" ht="17.25" customHeight="1">
      <c r="A125" s="261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61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61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2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3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4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4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5" t="str">
        <f t="shared" ca="1" si="4"/>
        <v/>
      </c>
      <c r="I125" s="265"/>
      <c r="J125" s="297"/>
    </row>
    <row r="126" spans="1:10" s="248" customFormat="1" ht="17.25" customHeight="1">
      <c r="A126" s="261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61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61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2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3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4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4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5" t="str">
        <f t="shared" ca="1" si="4"/>
        <v/>
      </c>
      <c r="I126" s="265"/>
      <c r="J126" s="297"/>
    </row>
    <row r="127" spans="1:10" s="248" customFormat="1" ht="17.25" customHeight="1">
      <c r="A127" s="261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61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61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2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3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4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4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5" t="str">
        <f t="shared" ca="1" si="4"/>
        <v/>
      </c>
      <c r="I127" s="265"/>
      <c r="J127" s="297"/>
    </row>
    <row r="128" spans="1:10" s="248" customFormat="1" ht="17.25" customHeight="1">
      <c r="A128" s="261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61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61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2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3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4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4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5" t="str">
        <f t="shared" ca="1" si="4"/>
        <v/>
      </c>
      <c r="I128" s="265"/>
      <c r="J128" s="297"/>
    </row>
    <row r="129" spans="1:10" s="248" customFormat="1" ht="17.25" customHeight="1">
      <c r="A129" s="261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61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61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2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3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4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4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5" t="str">
        <f t="shared" ca="1" si="4"/>
        <v/>
      </c>
      <c r="I129" s="265"/>
      <c r="J129" s="297"/>
    </row>
    <row r="130" spans="1:10" s="248" customFormat="1" ht="17.25" customHeight="1">
      <c r="A130" s="261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61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61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2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3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4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4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5" t="str">
        <f t="shared" ca="1" si="4"/>
        <v/>
      </c>
      <c r="I130" s="265"/>
      <c r="J130" s="297"/>
    </row>
    <row r="131" spans="1:10" s="236" customFormat="1" ht="17.25" customHeight="1">
      <c r="A131" s="261"/>
      <c r="B131" s="261"/>
      <c r="C131" s="261"/>
      <c r="D131" s="262"/>
      <c r="E131" s="263"/>
      <c r="F131" s="264"/>
      <c r="G131" s="264"/>
      <c r="H131" s="266"/>
      <c r="I131" s="265"/>
      <c r="J131" s="297"/>
    </row>
    <row r="132" spans="1:10" s="248" customFormat="1" ht="17.25" customHeight="1">
      <c r="A132" s="267"/>
      <c r="B132" s="268"/>
      <c r="C132" s="267"/>
      <c r="D132" s="260" t="s">
        <v>29</v>
      </c>
      <c r="E132" s="269"/>
      <c r="F132" s="270">
        <f ca="1">SUM(F12:F131)</f>
        <v>0</v>
      </c>
      <c r="G132" s="270">
        <f ca="1">SUM(G12:G131)</f>
        <v>0</v>
      </c>
      <c r="H132" s="270">
        <f ca="1">H11+F132-G132</f>
        <v>19829295</v>
      </c>
      <c r="I132" s="271"/>
      <c r="J132" s="298"/>
    </row>
    <row r="133" spans="1:10" s="248" customFormat="1" ht="17.25" customHeight="1">
      <c r="A133" s="267"/>
      <c r="B133" s="268"/>
      <c r="C133" s="267"/>
      <c r="D133" s="260" t="s">
        <v>75</v>
      </c>
      <c r="E133" s="269"/>
      <c r="F133" s="260"/>
      <c r="G133" s="260"/>
      <c r="H133" s="270">
        <f ca="1">H132</f>
        <v>19829295</v>
      </c>
      <c r="I133" s="271"/>
      <c r="J133" s="298"/>
    </row>
    <row r="134" spans="1:10" s="236" customFormat="1" ht="22.5" customHeight="1">
      <c r="A134" s="272" t="s">
        <v>76</v>
      </c>
      <c r="B134" s="273"/>
      <c r="C134" s="232"/>
      <c r="D134" s="233"/>
      <c r="E134" s="234"/>
      <c r="F134" s="274"/>
      <c r="G134" s="274"/>
    </row>
    <row r="135" spans="1:10" s="236" customFormat="1" ht="15">
      <c r="A135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01 tháng  01 năm 2016 </v>
      </c>
      <c r="B135" s="237"/>
      <c r="C135" s="232"/>
      <c r="D135" s="233"/>
      <c r="E135" s="234"/>
    </row>
    <row r="136" spans="1:10" s="236" customFormat="1" ht="15">
      <c r="A136" s="276"/>
      <c r="B136" s="231"/>
      <c r="C136" s="277"/>
      <c r="D136" s="233"/>
      <c r="E136" s="234"/>
      <c r="G136" s="461" t="str">
        <f>IF(OR($K$6=1,$K$6=4,$K$6=6,$K$6=9,$K$6=11),"Ngày  30  tháng  "&amp;$K$6&amp;"  năm 2016",IF(OR($K$6=3,$K$6=5,$K$6=7,$K$6=8,$K$6=10,$K$6=12),"Ngày  31  tháng  "&amp;$K$6&amp;"  năm 2016","Ngày  29  tháng  "&amp;$K$6&amp;"  năm 2016"))</f>
        <v>Ngày  30  tháng  1  năm 2016</v>
      </c>
      <c r="H136" s="461"/>
      <c r="I136" s="461"/>
      <c r="J136" s="293"/>
    </row>
    <row r="137" spans="1:10" s="236" customFormat="1" ht="17.25" customHeight="1">
      <c r="A137" s="452" t="s">
        <v>33</v>
      </c>
      <c r="B137" s="452"/>
      <c r="C137" s="278"/>
      <c r="D137" s="233"/>
      <c r="E137" s="279" t="s">
        <v>13</v>
      </c>
      <c r="F137" s="235"/>
      <c r="G137" s="231"/>
      <c r="H137" s="280" t="s">
        <v>14</v>
      </c>
      <c r="I137" s="280"/>
      <c r="J137" s="280"/>
    </row>
    <row r="138" spans="1:10" s="236" customFormat="1" ht="15">
      <c r="A138" s="446" t="s">
        <v>15</v>
      </c>
      <c r="B138" s="446"/>
      <c r="C138" s="281"/>
      <c r="D138" s="233"/>
      <c r="E138" s="282" t="s">
        <v>15</v>
      </c>
      <c r="F138" s="237"/>
      <c r="G138" s="446" t="s">
        <v>16</v>
      </c>
      <c r="H138" s="446"/>
      <c r="I138" s="446"/>
      <c r="J138" s="237"/>
    </row>
    <row r="149" spans="6:6">
      <c r="F149" s="287">
        <f>ROWS($1:41)</f>
        <v>41</v>
      </c>
    </row>
  </sheetData>
  <sheetProtection autoFilter="0"/>
  <autoFilter ref="A10:I130"/>
  <mergeCells count="18">
    <mergeCell ref="A2:D3"/>
    <mergeCell ref="F1:I1"/>
    <mergeCell ref="F2:I2"/>
    <mergeCell ref="F3:I3"/>
    <mergeCell ref="G136:I136"/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39" activePane="bottomLeft" state="frozen"/>
      <selection activeCell="A4" sqref="A4"/>
      <selection pane="bottomLeft" activeCell="E52" sqref="E52"/>
    </sheetView>
  </sheetViews>
  <sheetFormatPr defaultRowHeight="15.75"/>
  <cols>
    <col min="1" max="1" width="8.140625" style="283" customWidth="1"/>
    <col min="2" max="2" width="6" style="284" customWidth="1"/>
    <col min="3" max="3" width="8.5703125" style="283" customWidth="1"/>
    <col min="4" max="4" width="34.85546875" style="285" customWidth="1"/>
    <col min="5" max="5" width="6.42578125" style="286" customWidth="1"/>
    <col min="6" max="6" width="7.85546875" style="286" customWidth="1"/>
    <col min="7" max="7" width="14" style="286" customWidth="1"/>
    <col min="8" max="10" width="13.140625" style="287" customWidth="1"/>
    <col min="11" max="11" width="6.42578125" style="287" customWidth="1"/>
    <col min="12" max="12" width="2" style="287" customWidth="1"/>
    <col min="13" max="13" width="5.7109375" style="287" customWidth="1"/>
    <col min="14" max="14" width="1.7109375" style="287" customWidth="1"/>
    <col min="15" max="15" width="7.28515625" style="287" customWidth="1"/>
    <col min="16" max="16" width="3.140625" style="287" customWidth="1"/>
    <col min="17" max="16384" width="9.140625" style="287"/>
  </cols>
  <sheetData>
    <row r="1" spans="1:15" s="236" customFormat="1" ht="16.5" customHeight="1">
      <c r="A1" s="230" t="s">
        <v>58</v>
      </c>
      <c r="B1" s="231"/>
      <c r="C1" s="232"/>
      <c r="D1" s="233"/>
      <c r="E1" s="234"/>
      <c r="F1" s="234"/>
      <c r="G1" s="234"/>
      <c r="H1" s="460" t="s">
        <v>82</v>
      </c>
      <c r="I1" s="460"/>
      <c r="J1" s="460"/>
      <c r="K1" s="460"/>
      <c r="L1" s="235"/>
    </row>
    <row r="2" spans="1:15" s="236" customFormat="1" ht="16.5" customHeight="1">
      <c r="A2" s="459" t="s">
        <v>60</v>
      </c>
      <c r="B2" s="459"/>
      <c r="C2" s="459"/>
      <c r="D2" s="459"/>
      <c r="E2" s="234"/>
      <c r="F2" s="234"/>
      <c r="G2" s="234"/>
      <c r="H2" s="446" t="s">
        <v>83</v>
      </c>
      <c r="I2" s="446"/>
      <c r="J2" s="446"/>
      <c r="K2" s="446"/>
      <c r="L2" s="237"/>
    </row>
    <row r="3" spans="1:15" s="236" customFormat="1" ht="16.5" customHeight="1">
      <c r="A3" s="459"/>
      <c r="B3" s="459"/>
      <c r="C3" s="459"/>
      <c r="D3" s="459"/>
      <c r="E3" s="234"/>
      <c r="F3" s="234"/>
      <c r="G3" s="234"/>
      <c r="H3" s="446" t="s">
        <v>53</v>
      </c>
      <c r="I3" s="446"/>
      <c r="J3" s="446"/>
      <c r="K3" s="446"/>
      <c r="L3" s="237"/>
    </row>
    <row r="4" spans="1:15" s="236" customFormat="1" ht="19.5" customHeight="1">
      <c r="A4" s="447" t="s">
        <v>63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258"/>
    </row>
    <row r="5" spans="1:15" s="236" customFormat="1" ht="15">
      <c r="A5" s="446" t="s">
        <v>64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237"/>
      <c r="M5" s="235" t="s">
        <v>54</v>
      </c>
    </row>
    <row r="6" spans="1:15" s="236" customFormat="1" ht="15">
      <c r="A6" s="458" t="s">
        <v>84</v>
      </c>
      <c r="B6" s="458"/>
      <c r="C6" s="458"/>
      <c r="D6" s="458"/>
      <c r="E6" s="446" t="str">
        <f>IF($O$6="Q11","1015 148 5100 9193",IF($O$6="Q4","1402 148 5100 9479",""))</f>
        <v/>
      </c>
      <c r="F6" s="446"/>
      <c r="G6" s="446"/>
      <c r="H6" s="446"/>
      <c r="I6" s="238" t="s">
        <v>85</v>
      </c>
      <c r="K6" s="299"/>
      <c r="L6" s="239"/>
      <c r="M6" s="240">
        <v>1</v>
      </c>
      <c r="N6" s="241"/>
      <c r="O6" s="242" t="s">
        <v>87</v>
      </c>
    </row>
    <row r="7" spans="1:15" s="236" customFormat="1" ht="5.25" customHeight="1">
      <c r="A7" s="243"/>
      <c r="B7" s="237"/>
      <c r="C7" s="243"/>
      <c r="D7" s="244"/>
      <c r="E7" s="245"/>
      <c r="F7" s="245"/>
      <c r="G7" s="245"/>
      <c r="H7" s="237"/>
      <c r="I7" s="237"/>
      <c r="J7" s="237"/>
      <c r="K7" s="237"/>
      <c r="L7" s="237"/>
    </row>
    <row r="8" spans="1:15" s="248" customFormat="1" ht="17.25" customHeight="1">
      <c r="A8" s="448" t="s">
        <v>66</v>
      </c>
      <c r="B8" s="450" t="s">
        <v>67</v>
      </c>
      <c r="C8" s="451"/>
      <c r="D8" s="454" t="s">
        <v>3</v>
      </c>
      <c r="E8" s="456" t="s">
        <v>22</v>
      </c>
      <c r="F8" s="462" t="s">
        <v>78</v>
      </c>
      <c r="G8" s="463" t="s">
        <v>86</v>
      </c>
      <c r="H8" s="453" t="s">
        <v>41</v>
      </c>
      <c r="I8" s="450"/>
      <c r="J8" s="451"/>
      <c r="K8" s="454" t="s">
        <v>4</v>
      </c>
      <c r="L8" s="294"/>
    </row>
    <row r="9" spans="1:15" s="248" customFormat="1" ht="21.75" customHeight="1">
      <c r="A9" s="449"/>
      <c r="B9" s="246" t="s">
        <v>68</v>
      </c>
      <c r="C9" s="249" t="s">
        <v>69</v>
      </c>
      <c r="D9" s="455"/>
      <c r="E9" s="457"/>
      <c r="F9" s="462"/>
      <c r="G9" s="464"/>
      <c r="H9" s="247" t="s">
        <v>70</v>
      </c>
      <c r="I9" s="247" t="s">
        <v>71</v>
      </c>
      <c r="J9" s="247" t="s">
        <v>72</v>
      </c>
      <c r="K9" s="455"/>
      <c r="L9" s="294"/>
    </row>
    <row r="10" spans="1:15" s="253" customFormat="1" ht="12">
      <c r="A10" s="250" t="s">
        <v>7</v>
      </c>
      <c r="B10" s="251" t="s">
        <v>8</v>
      </c>
      <c r="C10" s="250" t="s">
        <v>9</v>
      </c>
      <c r="D10" s="251" t="s">
        <v>10</v>
      </c>
      <c r="E10" s="252" t="s">
        <v>11</v>
      </c>
      <c r="F10" s="252"/>
      <c r="G10" s="252"/>
      <c r="H10" s="251">
        <v>1</v>
      </c>
      <c r="I10" s="251">
        <v>2</v>
      </c>
      <c r="J10" s="251">
        <v>3</v>
      </c>
      <c r="K10" s="251" t="s">
        <v>27</v>
      </c>
      <c r="L10" s="295"/>
    </row>
    <row r="11" spans="1:15" s="248" customFormat="1" ht="15" customHeight="1">
      <c r="A11" s="254"/>
      <c r="B11" s="255"/>
      <c r="C11" s="254"/>
      <c r="D11" s="256" t="s">
        <v>73</v>
      </c>
      <c r="E11" s="257"/>
      <c r="F11" s="257"/>
      <c r="G11" s="257"/>
      <c r="H11" s="259"/>
      <c r="I11" s="260"/>
      <c r="J11" s="288">
        <f ca="1">IF($O$6="Q11",funtion1,IF($O$6="Q4",funtion2,funtion1+funtion2))</f>
        <v>99590.239999998827</v>
      </c>
      <c r="K11" s="260"/>
      <c r="L11" s="296"/>
    </row>
    <row r="12" spans="1:15" s="248" customFormat="1" ht="17.25" customHeight="1">
      <c r="A12" s="261" t="str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/>
      </c>
      <c r="B12" s="26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/>
      </c>
      <c r="C12" s="261" t="str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/>
      </c>
      <c r="D12" s="26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/>
      </c>
      <c r="E12" s="26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/>
      </c>
      <c r="F12" s="264" t="str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/>
      </c>
      <c r="G12" s="264" t="str">
        <f t="shared" ref="G12:G50" ca="1" si="0">IF(D12="","",ROUND(F12*(H12+I12),0))</f>
        <v/>
      </c>
      <c r="H12" s="289" t="str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/>
      </c>
      <c r="I12" s="289" t="str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/>
      </c>
      <c r="J12" s="290" t="str">
        <f t="shared" ref="J12:J50" ca="1" si="1">IF(A12&lt;&gt;"",ROUND(J11+H12-I12,2),"")</f>
        <v/>
      </c>
      <c r="K12" s="265"/>
      <c r="L12" s="297"/>
    </row>
    <row r="13" spans="1:15" s="248" customFormat="1" ht="17.25" customHeight="1">
      <c r="A13" s="261" t="str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/>
      </c>
      <c r="B13" s="26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/>
      </c>
      <c r="C13" s="261" t="str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/>
      </c>
      <c r="D13" s="26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/>
      </c>
      <c r="E13" s="26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/>
      </c>
      <c r="F13" s="264" t="str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/>
      </c>
      <c r="G13" s="264" t="str">
        <f t="shared" ca="1" si="0"/>
        <v/>
      </c>
      <c r="H13" s="289" t="str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/>
      </c>
      <c r="I13" s="289" t="str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/>
      </c>
      <c r="J13" s="290" t="str">
        <f t="shared" ca="1" si="1"/>
        <v/>
      </c>
      <c r="K13" s="265"/>
      <c r="L13" s="297"/>
    </row>
    <row r="14" spans="1:15" s="248" customFormat="1" ht="17.25" customHeight="1">
      <c r="A14" s="261" t="str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/>
      </c>
      <c r="B14" s="26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/>
      </c>
      <c r="C14" s="261" t="str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/>
      </c>
      <c r="D14" s="26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/>
      </c>
      <c r="E14" s="26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/>
      </c>
      <c r="F14" s="264" t="str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/>
      </c>
      <c r="G14" s="264" t="str">
        <f t="shared" ca="1" si="0"/>
        <v/>
      </c>
      <c r="H14" s="289" t="str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/>
      </c>
      <c r="I14" s="289" t="str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/>
      </c>
      <c r="J14" s="290" t="str">
        <f t="shared" ca="1" si="1"/>
        <v/>
      </c>
      <c r="K14" s="265"/>
      <c r="L14" s="297"/>
    </row>
    <row r="15" spans="1:15" s="248" customFormat="1" ht="17.25" customHeight="1">
      <c r="A15" s="261" t="str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/>
      </c>
      <c r="B15" s="26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/>
      </c>
      <c r="C15" s="261" t="str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/>
      </c>
      <c r="D15" s="26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/>
      </c>
      <c r="E15" s="26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/>
      </c>
      <c r="F15" s="264" t="str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/>
      </c>
      <c r="G15" s="264" t="str">
        <f t="shared" ca="1" si="0"/>
        <v/>
      </c>
      <c r="H15" s="289" t="str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/>
      </c>
      <c r="I15" s="289" t="str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/>
      </c>
      <c r="J15" s="290" t="str">
        <f t="shared" ca="1" si="1"/>
        <v/>
      </c>
      <c r="K15" s="265"/>
      <c r="L15" s="297"/>
    </row>
    <row r="16" spans="1:15" s="248" customFormat="1" ht="17.25" customHeight="1">
      <c r="A16" s="261" t="str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/>
      </c>
      <c r="B16" s="26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/>
      </c>
      <c r="C16" s="261" t="str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/>
      </c>
      <c r="D16" s="26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/>
      </c>
      <c r="E16" s="26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/>
      </c>
      <c r="F16" s="264" t="str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/>
      </c>
      <c r="G16" s="264" t="str">
        <f t="shared" ca="1" si="0"/>
        <v/>
      </c>
      <c r="H16" s="289" t="str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/>
      </c>
      <c r="I16" s="289" t="str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/>
      </c>
      <c r="J16" s="290" t="str">
        <f t="shared" ca="1" si="1"/>
        <v/>
      </c>
      <c r="K16" s="265"/>
      <c r="L16" s="297"/>
    </row>
    <row r="17" spans="1:12" s="248" customFormat="1" ht="17.25" customHeight="1">
      <c r="A17" s="261" t="str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/>
      </c>
      <c r="B17" s="26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/>
      </c>
      <c r="C17" s="261" t="str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/>
      </c>
      <c r="D17" s="26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/>
      </c>
      <c r="E17" s="26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/>
      </c>
      <c r="F17" s="264" t="str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/>
      </c>
      <c r="G17" s="264" t="str">
        <f t="shared" ca="1" si="0"/>
        <v/>
      </c>
      <c r="H17" s="289" t="str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/>
      </c>
      <c r="I17" s="289" t="str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/>
      </c>
      <c r="J17" s="290" t="str">
        <f t="shared" ca="1" si="1"/>
        <v/>
      </c>
      <c r="K17" s="265"/>
      <c r="L17" s="297"/>
    </row>
    <row r="18" spans="1:12" s="248" customFormat="1" ht="17.25" customHeight="1">
      <c r="A18" s="261" t="str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/>
      </c>
      <c r="B18" s="26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/>
      </c>
      <c r="C18" s="261" t="str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/>
      </c>
      <c r="D18" s="26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/>
      </c>
      <c r="E18" s="26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/>
      </c>
      <c r="F18" s="264" t="str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/>
      </c>
      <c r="G18" s="264" t="str">
        <f t="shared" ca="1" si="0"/>
        <v/>
      </c>
      <c r="H18" s="289" t="str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/>
      </c>
      <c r="I18" s="289" t="str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/>
      </c>
      <c r="J18" s="290" t="str">
        <f t="shared" ca="1" si="1"/>
        <v/>
      </c>
      <c r="K18" s="265"/>
      <c r="L18" s="297"/>
    </row>
    <row r="19" spans="1:12" s="248" customFormat="1" ht="17.25" customHeight="1">
      <c r="A19" s="261" t="str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/>
      </c>
      <c r="B19" s="26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/>
      </c>
      <c r="C19" s="261" t="str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/>
      </c>
      <c r="D19" s="26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/>
      </c>
      <c r="E19" s="26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/>
      </c>
      <c r="F19" s="264" t="str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/>
      </c>
      <c r="G19" s="264" t="str">
        <f t="shared" ca="1" si="0"/>
        <v/>
      </c>
      <c r="H19" s="289" t="str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/>
      </c>
      <c r="I19" s="289" t="str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/>
      </c>
      <c r="J19" s="290" t="str">
        <f t="shared" ca="1" si="1"/>
        <v/>
      </c>
      <c r="K19" s="265"/>
      <c r="L19" s="297"/>
    </row>
    <row r="20" spans="1:12" s="248" customFormat="1" ht="17.25" customHeight="1">
      <c r="A20" s="261" t="str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/>
      </c>
      <c r="B20" s="26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/>
      </c>
      <c r="C20" s="261" t="str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/>
      </c>
      <c r="D20" s="26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/>
      </c>
      <c r="E20" s="26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/>
      </c>
      <c r="F20" s="264" t="str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/>
      </c>
      <c r="G20" s="264" t="str">
        <f t="shared" ca="1" si="0"/>
        <v/>
      </c>
      <c r="H20" s="289" t="str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/>
      </c>
      <c r="I20" s="289" t="str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/>
      </c>
      <c r="J20" s="290" t="str">
        <f t="shared" ca="1" si="1"/>
        <v/>
      </c>
      <c r="K20" s="265"/>
      <c r="L20" s="297"/>
    </row>
    <row r="21" spans="1:12" s="248" customFormat="1" ht="17.25" customHeight="1">
      <c r="A21" s="261" t="str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/>
      </c>
      <c r="B21" s="26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/>
      </c>
      <c r="C21" s="261" t="str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/>
      </c>
      <c r="D21" s="26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/>
      </c>
      <c r="E21" s="26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/>
      </c>
      <c r="F21" s="264" t="str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/>
      </c>
      <c r="G21" s="264" t="str">
        <f t="shared" ca="1" si="0"/>
        <v/>
      </c>
      <c r="H21" s="289" t="str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/>
      </c>
      <c r="I21" s="289" t="str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/>
      </c>
      <c r="J21" s="290" t="str">
        <f t="shared" ca="1" si="1"/>
        <v/>
      </c>
      <c r="K21" s="265"/>
      <c r="L21" s="297"/>
    </row>
    <row r="22" spans="1:12" s="248" customFormat="1" ht="17.25" customHeight="1">
      <c r="A22" s="261" t="str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/>
      </c>
      <c r="B22" s="26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/>
      </c>
      <c r="C22" s="261" t="str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/>
      </c>
      <c r="D22" s="26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/>
      </c>
      <c r="E22" s="26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/>
      </c>
      <c r="F22" s="264" t="str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/>
      </c>
      <c r="G22" s="264" t="str">
        <f t="shared" ca="1" si="0"/>
        <v/>
      </c>
      <c r="H22" s="289" t="str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/>
      </c>
      <c r="I22" s="289" t="str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/>
      </c>
      <c r="J22" s="290" t="str">
        <f t="shared" ca="1" si="1"/>
        <v/>
      </c>
      <c r="K22" s="265"/>
      <c r="L22" s="297"/>
    </row>
    <row r="23" spans="1:12" s="248" customFormat="1" ht="17.25" customHeight="1">
      <c r="A23" s="261" t="str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/>
      </c>
      <c r="B23" s="26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/>
      </c>
      <c r="C23" s="261" t="str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/>
      </c>
      <c r="D23" s="26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/>
      </c>
      <c r="E23" s="26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/>
      </c>
      <c r="F23" s="264" t="str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/>
      </c>
      <c r="G23" s="264" t="str">
        <f t="shared" ca="1" si="0"/>
        <v/>
      </c>
      <c r="H23" s="289" t="str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/>
      </c>
      <c r="I23" s="289" t="str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/>
      </c>
      <c r="J23" s="290" t="str">
        <f t="shared" ca="1" si="1"/>
        <v/>
      </c>
      <c r="K23" s="265"/>
      <c r="L23" s="297"/>
    </row>
    <row r="24" spans="1:12" s="248" customFormat="1" ht="17.25" customHeight="1">
      <c r="A24" s="261" t="str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/>
      </c>
      <c r="B24" s="26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/>
      </c>
      <c r="C24" s="261" t="str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/>
      </c>
      <c r="D24" s="26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/>
      </c>
      <c r="E24" s="26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/>
      </c>
      <c r="F24" s="264" t="str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/>
      </c>
      <c r="G24" s="264" t="str">
        <f t="shared" ca="1" si="0"/>
        <v/>
      </c>
      <c r="H24" s="289" t="str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/>
      </c>
      <c r="I24" s="289" t="str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/>
      </c>
      <c r="J24" s="290" t="str">
        <f t="shared" ca="1" si="1"/>
        <v/>
      </c>
      <c r="K24" s="265"/>
      <c r="L24" s="297"/>
    </row>
    <row r="25" spans="1:12" s="248" customFormat="1" ht="17.25" customHeight="1">
      <c r="A25" s="261" t="str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/>
      </c>
      <c r="B25" s="26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/>
      </c>
      <c r="C25" s="261" t="str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/>
      </c>
      <c r="D25" s="26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/>
      </c>
      <c r="E25" s="26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/>
      </c>
      <c r="F25" s="264" t="str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/>
      </c>
      <c r="G25" s="264" t="str">
        <f t="shared" ca="1" si="0"/>
        <v/>
      </c>
      <c r="H25" s="289" t="str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/>
      </c>
      <c r="I25" s="289" t="str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/>
      </c>
      <c r="J25" s="290" t="str">
        <f t="shared" ca="1" si="1"/>
        <v/>
      </c>
      <c r="K25" s="265"/>
      <c r="L25" s="297"/>
    </row>
    <row r="26" spans="1:12" s="248" customFormat="1" ht="17.25" customHeight="1">
      <c r="A26" s="261" t="str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/>
      </c>
      <c r="B26" s="26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/>
      </c>
      <c r="C26" s="261" t="str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/>
      </c>
      <c r="D26" s="26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/>
      </c>
      <c r="E26" s="26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/>
      </c>
      <c r="F26" s="264" t="str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/>
      </c>
      <c r="G26" s="264" t="str">
        <f t="shared" ca="1" si="0"/>
        <v/>
      </c>
      <c r="H26" s="289" t="str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/>
      </c>
      <c r="I26" s="289" t="str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/>
      </c>
      <c r="J26" s="290" t="str">
        <f t="shared" ca="1" si="1"/>
        <v/>
      </c>
      <c r="K26" s="265"/>
      <c r="L26" s="297"/>
    </row>
    <row r="27" spans="1:12" s="248" customFormat="1" ht="17.25" customHeight="1">
      <c r="A27" s="261" t="str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/>
      </c>
      <c r="B27" s="26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/>
      </c>
      <c r="C27" s="261" t="str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/>
      </c>
      <c r="D27" s="26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/>
      </c>
      <c r="E27" s="26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/>
      </c>
      <c r="F27" s="264" t="str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/>
      </c>
      <c r="G27" s="264" t="str">
        <f t="shared" ca="1" si="0"/>
        <v/>
      </c>
      <c r="H27" s="289" t="str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/>
      </c>
      <c r="I27" s="289" t="str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/>
      </c>
      <c r="J27" s="290" t="str">
        <f t="shared" ca="1" si="1"/>
        <v/>
      </c>
      <c r="K27" s="265"/>
      <c r="L27" s="297"/>
    </row>
    <row r="28" spans="1:12" s="248" customFormat="1" ht="17.25" customHeight="1">
      <c r="A28" s="261" t="str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/>
      </c>
      <c r="B28" s="26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/>
      </c>
      <c r="C28" s="261" t="str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/>
      </c>
      <c r="D28" s="26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/>
      </c>
      <c r="E28" s="26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/>
      </c>
      <c r="F28" s="264" t="str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/>
      </c>
      <c r="G28" s="264" t="str">
        <f t="shared" ca="1" si="0"/>
        <v/>
      </c>
      <c r="H28" s="289" t="str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/>
      </c>
      <c r="I28" s="289" t="str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/>
      </c>
      <c r="J28" s="290" t="str">
        <f t="shared" ca="1" si="1"/>
        <v/>
      </c>
      <c r="K28" s="265"/>
      <c r="L28" s="297"/>
    </row>
    <row r="29" spans="1:12" s="248" customFormat="1" ht="17.25" customHeight="1">
      <c r="A29" s="261" t="str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/>
      </c>
      <c r="B29" s="26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/>
      </c>
      <c r="C29" s="261" t="str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/>
      </c>
      <c r="D29" s="26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/>
      </c>
      <c r="E29" s="26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/>
      </c>
      <c r="F29" s="264" t="str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/>
      </c>
      <c r="G29" s="264" t="str">
        <f t="shared" ca="1" si="0"/>
        <v/>
      </c>
      <c r="H29" s="289" t="str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/>
      </c>
      <c r="I29" s="289" t="str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/>
      </c>
      <c r="J29" s="290" t="str">
        <f t="shared" ca="1" si="1"/>
        <v/>
      </c>
      <c r="K29" s="265"/>
      <c r="L29" s="297"/>
    </row>
    <row r="30" spans="1:12" s="248" customFormat="1" ht="17.25" customHeight="1">
      <c r="A30" s="261" t="str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/>
      </c>
      <c r="B30" s="26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/>
      </c>
      <c r="C30" s="261" t="str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/>
      </c>
      <c r="D30" s="26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/>
      </c>
      <c r="E30" s="26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/>
      </c>
      <c r="F30" s="264" t="str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/>
      </c>
      <c r="G30" s="264" t="str">
        <f t="shared" ca="1" si="0"/>
        <v/>
      </c>
      <c r="H30" s="289" t="str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/>
      </c>
      <c r="I30" s="289" t="str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/>
      </c>
      <c r="J30" s="290" t="str">
        <f t="shared" ca="1" si="1"/>
        <v/>
      </c>
      <c r="K30" s="265"/>
      <c r="L30" s="297"/>
    </row>
    <row r="31" spans="1:12" s="248" customFormat="1" ht="17.25" customHeight="1">
      <c r="A31" s="261" t="str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/>
      </c>
      <c r="B31" s="26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/>
      </c>
      <c r="C31" s="261" t="str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/>
      </c>
      <c r="D31" s="26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/>
      </c>
      <c r="E31" s="26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/>
      </c>
      <c r="F31" s="264" t="str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/>
      </c>
      <c r="G31" s="264" t="str">
        <f t="shared" ca="1" si="0"/>
        <v/>
      </c>
      <c r="H31" s="289" t="str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/>
      </c>
      <c r="I31" s="289" t="str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/>
      </c>
      <c r="J31" s="290" t="str">
        <f t="shared" ca="1" si="1"/>
        <v/>
      </c>
      <c r="K31" s="265"/>
      <c r="L31" s="297"/>
    </row>
    <row r="32" spans="1:12" s="248" customFormat="1" ht="17.25" customHeight="1">
      <c r="A32" s="261" t="str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/>
      </c>
      <c r="B32" s="26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/>
      </c>
      <c r="C32" s="261" t="str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/>
      </c>
      <c r="D32" s="26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/>
      </c>
      <c r="E32" s="26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/>
      </c>
      <c r="F32" s="264" t="str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/>
      </c>
      <c r="G32" s="264" t="str">
        <f t="shared" ca="1" si="0"/>
        <v/>
      </c>
      <c r="H32" s="289" t="str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/>
      </c>
      <c r="I32" s="289" t="str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/>
      </c>
      <c r="J32" s="290" t="str">
        <f t="shared" ca="1" si="1"/>
        <v/>
      </c>
      <c r="K32" s="265"/>
      <c r="L32" s="297"/>
    </row>
    <row r="33" spans="1:12" s="248" customFormat="1" ht="17.25" customHeight="1">
      <c r="A33" s="261" t="str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/>
      </c>
      <c r="B33" s="26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/>
      </c>
      <c r="C33" s="261" t="str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/>
      </c>
      <c r="D33" s="26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/>
      </c>
      <c r="E33" s="26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/>
      </c>
      <c r="F33" s="264" t="str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/>
      </c>
      <c r="G33" s="264" t="str">
        <f t="shared" ca="1" si="0"/>
        <v/>
      </c>
      <c r="H33" s="289" t="str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/>
      </c>
      <c r="I33" s="289" t="str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/>
      </c>
      <c r="J33" s="290" t="str">
        <f t="shared" ca="1" si="1"/>
        <v/>
      </c>
      <c r="K33" s="265"/>
      <c r="L33" s="297"/>
    </row>
    <row r="34" spans="1:12" s="248" customFormat="1" ht="17.25" customHeight="1">
      <c r="A34" s="261" t="str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/>
      </c>
      <c r="B34" s="26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/>
      </c>
      <c r="C34" s="261" t="str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/>
      </c>
      <c r="D34" s="26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/>
      </c>
      <c r="E34" s="26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/>
      </c>
      <c r="F34" s="264" t="str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/>
      </c>
      <c r="G34" s="264" t="str">
        <f t="shared" ca="1" si="0"/>
        <v/>
      </c>
      <c r="H34" s="289" t="str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/>
      </c>
      <c r="I34" s="289" t="str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/>
      </c>
      <c r="J34" s="290" t="str">
        <f t="shared" ca="1" si="1"/>
        <v/>
      </c>
      <c r="K34" s="265"/>
      <c r="L34" s="297"/>
    </row>
    <row r="35" spans="1:12" s="248" customFormat="1" ht="17.25" customHeight="1">
      <c r="A35" s="261" t="str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/>
      </c>
      <c r="B35" s="26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/>
      </c>
      <c r="C35" s="261" t="str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/>
      </c>
      <c r="D35" s="26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/>
      </c>
      <c r="E35" s="26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/>
      </c>
      <c r="F35" s="264" t="str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/>
      </c>
      <c r="G35" s="264" t="str">
        <f t="shared" ca="1" si="0"/>
        <v/>
      </c>
      <c r="H35" s="289" t="str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/>
      </c>
      <c r="I35" s="289" t="str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/>
      </c>
      <c r="J35" s="290" t="str">
        <f t="shared" ca="1" si="1"/>
        <v/>
      </c>
      <c r="K35" s="265"/>
      <c r="L35" s="297"/>
    </row>
    <row r="36" spans="1:12" s="248" customFormat="1" ht="17.25" customHeight="1">
      <c r="A36" s="261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26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261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26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26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264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264" t="str">
        <f t="shared" ca="1" si="0"/>
        <v/>
      </c>
      <c r="H36" s="289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289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290" t="str">
        <f t="shared" ca="1" si="1"/>
        <v/>
      </c>
      <c r="K36" s="265"/>
      <c r="L36" s="297"/>
    </row>
    <row r="37" spans="1:12" s="248" customFormat="1" ht="17.25" customHeight="1">
      <c r="A37" s="26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6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6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6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6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6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64" t="str">
        <f t="shared" ca="1" si="0"/>
        <v/>
      </c>
      <c r="H37" s="28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8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90" t="str">
        <f t="shared" ca="1" si="1"/>
        <v/>
      </c>
      <c r="K37" s="265"/>
      <c r="L37" s="297"/>
    </row>
    <row r="38" spans="1:12" s="248" customFormat="1" ht="17.25" customHeight="1">
      <c r="A38" s="26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6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6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6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6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6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64" t="str">
        <f t="shared" ca="1" si="0"/>
        <v/>
      </c>
      <c r="H38" s="28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8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90" t="str">
        <f t="shared" ca="1" si="1"/>
        <v/>
      </c>
      <c r="K38" s="265"/>
      <c r="L38" s="297"/>
    </row>
    <row r="39" spans="1:12" s="248" customFormat="1" ht="17.25" customHeight="1">
      <c r="A39" s="26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6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6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6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6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6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64" t="str">
        <f t="shared" ca="1" si="0"/>
        <v/>
      </c>
      <c r="H39" s="28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8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90" t="str">
        <f t="shared" ca="1" si="1"/>
        <v/>
      </c>
      <c r="K39" s="265"/>
      <c r="L39" s="297"/>
    </row>
    <row r="40" spans="1:12" s="248" customFormat="1" ht="17.25" customHeight="1">
      <c r="A40" s="26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6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6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6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6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6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64" t="str">
        <f t="shared" ca="1" si="0"/>
        <v/>
      </c>
      <c r="H40" s="28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8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90" t="str">
        <f t="shared" ca="1" si="1"/>
        <v/>
      </c>
      <c r="K40" s="265"/>
      <c r="L40" s="297"/>
    </row>
    <row r="41" spans="1:12" s="248" customFormat="1" ht="17.25" customHeight="1">
      <c r="A41" s="26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6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6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6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6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6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64" t="str">
        <f t="shared" ca="1" si="0"/>
        <v/>
      </c>
      <c r="H41" s="28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28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290" t="str">
        <f t="shared" ca="1" si="1"/>
        <v/>
      </c>
      <c r="K41" s="265"/>
      <c r="L41" s="297"/>
    </row>
    <row r="42" spans="1:12" s="248" customFormat="1" ht="17.25" customHeight="1">
      <c r="A42" s="26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6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6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6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6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6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64" t="str">
        <f t="shared" ca="1" si="0"/>
        <v/>
      </c>
      <c r="H42" s="28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28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290" t="str">
        <f ca="1">IF(A42&lt;&gt;"",ROUND(J41+H42-I42,2),"")</f>
        <v/>
      </c>
      <c r="K42" s="265"/>
      <c r="L42" s="297"/>
    </row>
    <row r="43" spans="1:12" s="248" customFormat="1" ht="17.25" customHeight="1">
      <c r="A43" s="26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6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6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6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6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6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64" t="str">
        <f t="shared" ca="1" si="0"/>
        <v/>
      </c>
      <c r="H43" s="28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28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290" t="str">
        <f t="shared" ca="1" si="1"/>
        <v/>
      </c>
      <c r="K43" s="265"/>
      <c r="L43" s="297"/>
    </row>
    <row r="44" spans="1:12" s="248" customFormat="1" ht="17.25" customHeight="1">
      <c r="A44" s="26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6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6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6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6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6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64" t="str">
        <f t="shared" ca="1" si="0"/>
        <v/>
      </c>
      <c r="H44" s="28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28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290" t="str">
        <f t="shared" ca="1" si="1"/>
        <v/>
      </c>
      <c r="K44" s="265"/>
      <c r="L44" s="297"/>
    </row>
    <row r="45" spans="1:12" s="248" customFormat="1" ht="17.25" customHeight="1">
      <c r="A45" s="26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6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6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6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6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6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64" t="str">
        <f t="shared" ca="1" si="0"/>
        <v/>
      </c>
      <c r="H45" s="28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28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290" t="str">
        <f t="shared" ca="1" si="1"/>
        <v/>
      </c>
      <c r="K45" s="265"/>
      <c r="L45" s="297"/>
    </row>
    <row r="46" spans="1:12" s="248" customFormat="1" ht="17.25" customHeight="1">
      <c r="A46" s="26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6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6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6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6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6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64" t="str">
        <f t="shared" ca="1" si="0"/>
        <v/>
      </c>
      <c r="H46" s="28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28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290" t="str">
        <f t="shared" ca="1" si="1"/>
        <v/>
      </c>
      <c r="K46" s="265"/>
      <c r="L46" s="297"/>
    </row>
    <row r="47" spans="1:12" s="248" customFormat="1" ht="17.25" customHeight="1">
      <c r="A47" s="26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6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6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6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6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6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64" t="str">
        <f t="shared" ca="1" si="0"/>
        <v/>
      </c>
      <c r="H47" s="28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28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290" t="str">
        <f t="shared" ca="1" si="1"/>
        <v/>
      </c>
      <c r="K47" s="265"/>
      <c r="L47" s="297"/>
    </row>
    <row r="48" spans="1:12" s="248" customFormat="1" ht="17.25" customHeight="1">
      <c r="A48" s="26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6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6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6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6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6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64" t="str">
        <f t="shared" ca="1" si="0"/>
        <v/>
      </c>
      <c r="H48" s="28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28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290" t="str">
        <f t="shared" ca="1" si="1"/>
        <v/>
      </c>
      <c r="K48" s="265"/>
      <c r="L48" s="297"/>
    </row>
    <row r="49" spans="1:12" s="248" customFormat="1" ht="17.25" customHeight="1">
      <c r="A49" s="26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6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6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6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6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6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64" t="str">
        <f t="shared" ca="1" si="0"/>
        <v/>
      </c>
      <c r="H49" s="28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28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290" t="str">
        <f t="shared" ca="1" si="1"/>
        <v/>
      </c>
      <c r="K49" s="265"/>
      <c r="L49" s="297"/>
    </row>
    <row r="50" spans="1:12" s="248" customFormat="1" ht="17.25" customHeight="1">
      <c r="A50" s="26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6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6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6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6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6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64" t="str">
        <f t="shared" ca="1" si="0"/>
        <v/>
      </c>
      <c r="H50" s="28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28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290" t="str">
        <f t="shared" ca="1" si="1"/>
        <v/>
      </c>
      <c r="K50" s="265"/>
      <c r="L50" s="297"/>
    </row>
    <row r="51" spans="1:12" s="248" customFormat="1" ht="17.25" customHeight="1">
      <c r="A51" s="26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6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6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6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6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6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64" t="str">
        <f t="shared" ref="G51:G58" ca="1" si="2">IF(D51="","",ROUND(F51*(H51+I51),0))</f>
        <v/>
      </c>
      <c r="H51" s="28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28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290" t="str">
        <f t="shared" ref="J51:J58" ca="1" si="3">IF(A51&lt;&gt;"",ROUND(J50+H51-I51,2),"")</f>
        <v/>
      </c>
      <c r="K51" s="265"/>
      <c r="L51" s="297"/>
    </row>
    <row r="52" spans="1:12" s="248" customFormat="1" ht="17.25" customHeight="1">
      <c r="A52" s="26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6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6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6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6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6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64" t="str">
        <f t="shared" ca="1" si="2"/>
        <v/>
      </c>
      <c r="H52" s="28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28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290" t="str">
        <f t="shared" ca="1" si="3"/>
        <v/>
      </c>
      <c r="K52" s="265"/>
      <c r="L52" s="297"/>
    </row>
    <row r="53" spans="1:12" s="248" customFormat="1" ht="17.25" customHeight="1">
      <c r="A53" s="26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6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6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6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6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6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64" t="str">
        <f t="shared" ca="1" si="2"/>
        <v/>
      </c>
      <c r="H53" s="28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28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290" t="str">
        <f t="shared" ca="1" si="3"/>
        <v/>
      </c>
      <c r="K53" s="265"/>
      <c r="L53" s="297"/>
    </row>
    <row r="54" spans="1:12" s="248" customFormat="1" ht="17.25" customHeight="1">
      <c r="A54" s="26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6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6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6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6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6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64" t="str">
        <f t="shared" ca="1" si="2"/>
        <v/>
      </c>
      <c r="H54" s="28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28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290" t="str">
        <f t="shared" ca="1" si="3"/>
        <v/>
      </c>
      <c r="K54" s="265"/>
      <c r="L54" s="297"/>
    </row>
    <row r="55" spans="1:12" s="248" customFormat="1" ht="17.25" customHeight="1">
      <c r="A55" s="26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6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6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6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6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6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64" t="str">
        <f t="shared" ca="1" si="2"/>
        <v/>
      </c>
      <c r="H55" s="28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28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290" t="str">
        <f t="shared" ca="1" si="3"/>
        <v/>
      </c>
      <c r="K55" s="265"/>
      <c r="L55" s="297"/>
    </row>
    <row r="56" spans="1:12" s="248" customFormat="1" ht="17.25" customHeight="1">
      <c r="A56" s="26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6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6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6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6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6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64" t="str">
        <f t="shared" ca="1" si="2"/>
        <v/>
      </c>
      <c r="H56" s="28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28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290" t="str">
        <f t="shared" ca="1" si="3"/>
        <v/>
      </c>
      <c r="K56" s="265"/>
      <c r="L56" s="297"/>
    </row>
    <row r="57" spans="1:12" s="248" customFormat="1" ht="17.25" customHeight="1">
      <c r="A57" s="26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6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6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6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6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6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64" t="str">
        <f t="shared" ca="1" si="2"/>
        <v/>
      </c>
      <c r="H57" s="28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28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290" t="str">
        <f t="shared" ca="1" si="3"/>
        <v/>
      </c>
      <c r="K57" s="265"/>
      <c r="L57" s="297"/>
    </row>
    <row r="58" spans="1:12" s="248" customFormat="1" ht="17.25" customHeight="1">
      <c r="A58" s="26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6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6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6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6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6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64" t="str">
        <f t="shared" ca="1" si="2"/>
        <v/>
      </c>
      <c r="H58" s="28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28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290" t="str">
        <f t="shared" ca="1" si="3"/>
        <v/>
      </c>
      <c r="K58" s="265"/>
      <c r="L58" s="297"/>
    </row>
    <row r="59" spans="1:12" s="248" customFormat="1" ht="17.25" customHeight="1">
      <c r="A59" s="26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6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6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6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6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6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64" t="str">
        <f t="shared" ref="G59" ca="1" si="4">IF(D59="","",ROUND(F59*(H59+I59),0))</f>
        <v/>
      </c>
      <c r="H59" s="28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28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290" t="str">
        <f t="shared" ref="J59" ca="1" si="5">IF(A59&lt;&gt;"",ROUND(J58+H59-I59,2),"")</f>
        <v/>
      </c>
      <c r="K59" s="265"/>
      <c r="L59" s="297"/>
    </row>
    <row r="60" spans="1:12" s="248" customFormat="1" ht="17.25" customHeight="1">
      <c r="A60" s="26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6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6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4" t="str">
        <f t="shared" ref="G60:G78" ca="1" si="6">IF(D60="","",ROUND(F60*(H60+I60),0))</f>
        <v/>
      </c>
      <c r="H60" s="28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8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90" t="str">
        <f t="shared" ref="J60:J78" ca="1" si="7">IF(A60&lt;&gt;"",ROUND(J59+H60-I60,2),"")</f>
        <v/>
      </c>
      <c r="K60" s="265"/>
      <c r="L60" s="297"/>
    </row>
    <row r="61" spans="1:12" s="248" customFormat="1" ht="17.25" customHeight="1">
      <c r="A61" s="26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6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6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4" t="str">
        <f t="shared" ca="1" si="6"/>
        <v/>
      </c>
      <c r="H61" s="28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8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90" t="str">
        <f t="shared" ca="1" si="7"/>
        <v/>
      </c>
      <c r="K61" s="265"/>
      <c r="L61" s="297"/>
    </row>
    <row r="62" spans="1:12" s="248" customFormat="1" ht="17.25" customHeight="1">
      <c r="A62" s="26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6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6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4" t="str">
        <f t="shared" ca="1" si="6"/>
        <v/>
      </c>
      <c r="H62" s="28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8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90" t="str">
        <f t="shared" ca="1" si="7"/>
        <v/>
      </c>
      <c r="K62" s="265"/>
      <c r="L62" s="297"/>
    </row>
    <row r="63" spans="1:12" s="248" customFormat="1" ht="17.25" customHeight="1">
      <c r="A63" s="26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6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6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4" t="str">
        <f t="shared" ca="1" si="6"/>
        <v/>
      </c>
      <c r="H63" s="28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8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90" t="str">
        <f t="shared" ca="1" si="7"/>
        <v/>
      </c>
      <c r="K63" s="265"/>
      <c r="L63" s="297"/>
    </row>
    <row r="64" spans="1:12" s="248" customFormat="1" ht="17.25" customHeight="1">
      <c r="A64" s="26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6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6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4" t="str">
        <f t="shared" ca="1" si="6"/>
        <v/>
      </c>
      <c r="H64" s="28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8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90" t="str">
        <f t="shared" ca="1" si="7"/>
        <v/>
      </c>
      <c r="K64" s="265"/>
      <c r="L64" s="297"/>
    </row>
    <row r="65" spans="1:12" s="248" customFormat="1" ht="17.25" customHeight="1">
      <c r="A65" s="26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6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6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4" t="str">
        <f t="shared" ca="1" si="6"/>
        <v/>
      </c>
      <c r="H65" s="28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8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90" t="str">
        <f t="shared" ca="1" si="7"/>
        <v/>
      </c>
      <c r="K65" s="265"/>
      <c r="L65" s="297"/>
    </row>
    <row r="66" spans="1:12" s="248" customFormat="1" ht="17.25" customHeight="1">
      <c r="A66" s="26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6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6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4" t="str">
        <f t="shared" ca="1" si="6"/>
        <v/>
      </c>
      <c r="H66" s="28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8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90" t="str">
        <f t="shared" ca="1" si="7"/>
        <v/>
      </c>
      <c r="K66" s="265"/>
      <c r="L66" s="297"/>
    </row>
    <row r="67" spans="1:12" s="248" customFormat="1" ht="17.25" customHeight="1">
      <c r="A67" s="26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6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6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4" t="str">
        <f t="shared" ca="1" si="6"/>
        <v/>
      </c>
      <c r="H67" s="28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8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90" t="str">
        <f t="shared" ca="1" si="7"/>
        <v/>
      </c>
      <c r="K67" s="265"/>
      <c r="L67" s="297"/>
    </row>
    <row r="68" spans="1:12" s="248" customFormat="1" ht="17.25" customHeight="1">
      <c r="A68" s="26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6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6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4" t="str">
        <f t="shared" ca="1" si="6"/>
        <v/>
      </c>
      <c r="H68" s="28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8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90" t="str">
        <f t="shared" ca="1" si="7"/>
        <v/>
      </c>
      <c r="K68" s="265"/>
      <c r="L68" s="297"/>
    </row>
    <row r="69" spans="1:12" s="248" customFormat="1" ht="17.25" customHeight="1">
      <c r="A69" s="26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6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6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4" t="str">
        <f t="shared" ca="1" si="6"/>
        <v/>
      </c>
      <c r="H69" s="28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8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90" t="str">
        <f t="shared" ca="1" si="7"/>
        <v/>
      </c>
      <c r="K69" s="265"/>
      <c r="L69" s="297"/>
    </row>
    <row r="70" spans="1:12" s="248" customFormat="1" ht="17.25" customHeight="1">
      <c r="A70" s="26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6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6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4" t="str">
        <f t="shared" ca="1" si="6"/>
        <v/>
      </c>
      <c r="H70" s="28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8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90" t="str">
        <f t="shared" ca="1" si="7"/>
        <v/>
      </c>
      <c r="K70" s="265"/>
      <c r="L70" s="297"/>
    </row>
    <row r="71" spans="1:12" s="248" customFormat="1" ht="17.25" customHeight="1">
      <c r="A71" s="26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6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6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4" t="str">
        <f t="shared" ca="1" si="6"/>
        <v/>
      </c>
      <c r="H71" s="28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8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90" t="str">
        <f t="shared" ca="1" si="7"/>
        <v/>
      </c>
      <c r="K71" s="265"/>
      <c r="L71" s="297"/>
    </row>
    <row r="72" spans="1:12" s="248" customFormat="1" ht="17.25" customHeight="1">
      <c r="A72" s="26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6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6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4" t="str">
        <f t="shared" ca="1" si="6"/>
        <v/>
      </c>
      <c r="H72" s="28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8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90" t="str">
        <f t="shared" ca="1" si="7"/>
        <v/>
      </c>
      <c r="K72" s="265"/>
      <c r="L72" s="297"/>
    </row>
    <row r="73" spans="1:12" s="248" customFormat="1" ht="17.25" customHeight="1">
      <c r="A73" s="26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6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6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4" t="str">
        <f t="shared" ca="1" si="6"/>
        <v/>
      </c>
      <c r="H73" s="28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8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90" t="str">
        <f t="shared" ca="1" si="7"/>
        <v/>
      </c>
      <c r="K73" s="265"/>
      <c r="L73" s="297"/>
    </row>
    <row r="74" spans="1:12" s="248" customFormat="1" ht="17.25" customHeight="1">
      <c r="A74" s="26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6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6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4" t="str">
        <f t="shared" ca="1" si="6"/>
        <v/>
      </c>
      <c r="H74" s="28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8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90" t="str">
        <f t="shared" ca="1" si="7"/>
        <v/>
      </c>
      <c r="K74" s="265"/>
      <c r="L74" s="297"/>
    </row>
    <row r="75" spans="1:12" s="248" customFormat="1" ht="17.25" customHeight="1">
      <c r="A75" s="26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6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6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4" t="str">
        <f t="shared" ca="1" si="6"/>
        <v/>
      </c>
      <c r="H75" s="28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8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90" t="str">
        <f t="shared" ca="1" si="7"/>
        <v/>
      </c>
      <c r="K75" s="265"/>
      <c r="L75" s="297"/>
    </row>
    <row r="76" spans="1:12" s="248" customFormat="1" ht="17.25" customHeight="1">
      <c r="A76" s="26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6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6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4" t="str">
        <f t="shared" ca="1" si="6"/>
        <v/>
      </c>
      <c r="H76" s="28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8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90" t="str">
        <f t="shared" ca="1" si="7"/>
        <v/>
      </c>
      <c r="K76" s="265"/>
      <c r="L76" s="297"/>
    </row>
    <row r="77" spans="1:12" s="248" customFormat="1" ht="17.25" customHeight="1">
      <c r="A77" s="26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6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6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4" t="str">
        <f t="shared" ca="1" si="6"/>
        <v/>
      </c>
      <c r="H77" s="28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8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90" t="str">
        <f t="shared" ca="1" si="7"/>
        <v/>
      </c>
      <c r="K77" s="265"/>
      <c r="L77" s="297"/>
    </row>
    <row r="78" spans="1:12" s="248" customFormat="1" ht="17.25" customHeight="1">
      <c r="A78" s="26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6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6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4" t="str">
        <f t="shared" ca="1" si="6"/>
        <v/>
      </c>
      <c r="H78" s="28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8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90" t="str">
        <f t="shared" ca="1" si="7"/>
        <v/>
      </c>
      <c r="K78" s="265"/>
      <c r="L78" s="297"/>
    </row>
    <row r="79" spans="1:12" s="236" customFormat="1" ht="17.25" customHeight="1">
      <c r="A79" s="261"/>
      <c r="B79" s="261"/>
      <c r="C79" s="261"/>
      <c r="D79" s="262"/>
      <c r="E79" s="263"/>
      <c r="F79" s="261"/>
      <c r="G79" s="261"/>
      <c r="H79" s="264"/>
      <c r="I79" s="264"/>
      <c r="J79" s="291"/>
      <c r="K79" s="265"/>
      <c r="L79" s="297"/>
    </row>
    <row r="80" spans="1:12" s="248" customFormat="1" ht="17.25" customHeight="1">
      <c r="A80" s="267"/>
      <c r="B80" s="268"/>
      <c r="C80" s="267"/>
      <c r="D80" s="260" t="s">
        <v>29</v>
      </c>
      <c r="E80" s="269"/>
      <c r="F80" s="269"/>
      <c r="G80" s="269"/>
      <c r="H80" s="292">
        <f ca="1">SUM(H12:H79)</f>
        <v>0</v>
      </c>
      <c r="I80" s="292">
        <f ca="1">SUM(I12:I79)</f>
        <v>0</v>
      </c>
      <c r="J80" s="288">
        <f ca="1">J11+H80-I80</f>
        <v>99590.239999998827</v>
      </c>
      <c r="K80" s="271"/>
      <c r="L80" s="298"/>
    </row>
    <row r="81" spans="1:12" s="248" customFormat="1" ht="17.25" customHeight="1">
      <c r="A81" s="267"/>
      <c r="B81" s="268"/>
      <c r="C81" s="267"/>
      <c r="D81" s="260" t="s">
        <v>75</v>
      </c>
      <c r="E81" s="269"/>
      <c r="F81" s="269"/>
      <c r="G81" s="269"/>
      <c r="H81" s="260"/>
      <c r="I81" s="260"/>
      <c r="J81" s="288">
        <f ca="1">J80</f>
        <v>99590.239999998827</v>
      </c>
      <c r="K81" s="271"/>
      <c r="L81" s="298"/>
    </row>
    <row r="82" spans="1:12" s="236" customFormat="1" ht="22.5" customHeight="1">
      <c r="A82" s="272" t="s">
        <v>76</v>
      </c>
      <c r="B82" s="273"/>
      <c r="C82" s="232"/>
      <c r="D82" s="233"/>
      <c r="E82" s="234"/>
      <c r="F82" s="234"/>
      <c r="G82" s="234"/>
      <c r="H82" s="274"/>
      <c r="I82" s="274"/>
    </row>
    <row r="83" spans="1:12" s="236" customFormat="1" ht="15">
      <c r="A83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01 tháng  01 năm 2016 </v>
      </c>
      <c r="B83" s="237"/>
      <c r="C83" s="232"/>
      <c r="D83" s="233"/>
      <c r="E83" s="234"/>
      <c r="F83" s="234"/>
      <c r="G83" s="234"/>
    </row>
    <row r="84" spans="1:12" s="236" customFormat="1" ht="15">
      <c r="A84" s="276"/>
      <c r="B84" s="231"/>
      <c r="C84" s="277"/>
      <c r="D84" s="233"/>
      <c r="E84" s="234"/>
      <c r="F84" s="234"/>
      <c r="G84" s="234"/>
      <c r="I84" s="461" t="str">
        <f>IF(OR($M$6=1,$M$6=4,$M$6=6,$M$6=9,$M$6=11),"Ngày  30  tháng  "&amp;$M$6&amp;"  năm 2016",IF(OR($M$6=3,$M$6=5,$M$6=7,$M$6=8,$M$6=10,$M$6=12),"Ngày  31  tháng  "&amp;$M$6&amp;"  năm 2016","Ngày  29  tháng  "&amp;$M$6&amp;"  năm 2016"))</f>
        <v>Ngày  30  tháng  1  năm 2016</v>
      </c>
      <c r="J84" s="461"/>
      <c r="K84" s="461"/>
      <c r="L84" s="293"/>
    </row>
    <row r="85" spans="1:12" s="236" customFormat="1" ht="17.25" customHeight="1">
      <c r="A85" s="452" t="s">
        <v>33</v>
      </c>
      <c r="B85" s="452"/>
      <c r="C85" s="278"/>
      <c r="D85" s="233"/>
      <c r="E85" s="279" t="s">
        <v>13</v>
      </c>
      <c r="F85" s="279"/>
      <c r="G85" s="279"/>
      <c r="H85" s="235"/>
      <c r="I85" s="231"/>
      <c r="J85" s="280" t="s">
        <v>14</v>
      </c>
      <c r="K85" s="280"/>
      <c r="L85" s="280"/>
    </row>
    <row r="86" spans="1:12" s="236" customFormat="1" ht="15">
      <c r="A86" s="446" t="s">
        <v>15</v>
      </c>
      <c r="B86" s="446"/>
      <c r="C86" s="281"/>
      <c r="D86" s="233"/>
      <c r="E86" s="282" t="s">
        <v>15</v>
      </c>
      <c r="F86" s="282"/>
      <c r="G86" s="282"/>
      <c r="H86" s="237"/>
      <c r="I86" s="446" t="s">
        <v>16</v>
      </c>
      <c r="J86" s="446"/>
      <c r="K86" s="446"/>
      <c r="L86" s="237"/>
    </row>
    <row r="97" spans="8:8">
      <c r="H97" s="287">
        <f>ROWS($1:41)</f>
        <v>41</v>
      </c>
    </row>
  </sheetData>
  <sheetProtection insertRows="0" deleteRows="0" autoFilter="0"/>
  <autoFilter ref="A10:K78"/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32"/>
  <sheetViews>
    <sheetView tabSelected="1" topLeftCell="A8" zoomScale="90" workbookViewId="0">
      <pane ySplit="6" topLeftCell="A14" activePane="bottomLeft" state="frozen"/>
      <selection activeCell="B8" sqref="B8"/>
      <selection pane="bottomLeft" activeCell="L12" sqref="L12"/>
    </sheetView>
  </sheetViews>
  <sheetFormatPr defaultRowHeight="15"/>
  <cols>
    <col min="1" max="1" width="5.140625" style="6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">
        <v>36</v>
      </c>
      <c r="C2" s="335"/>
      <c r="D2" s="335"/>
      <c r="E2" s="335"/>
      <c r="F2" s="335"/>
      <c r="G2" s="335"/>
      <c r="H2" s="335"/>
      <c r="J2" s="400" t="s">
        <v>49</v>
      </c>
      <c r="K2" s="400"/>
      <c r="L2" s="400"/>
      <c r="M2" s="400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0"/>
      <c r="K3" s="400"/>
      <c r="L3" s="400"/>
      <c r="M3" s="400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27.75" customHeight="1">
      <c r="B9" s="403" t="s">
        <v>20</v>
      </c>
      <c r="C9" s="403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3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4" customHeight="1">
      <c r="B10" s="404"/>
      <c r="C10" s="404"/>
      <c r="D10" s="338" t="s">
        <v>5</v>
      </c>
      <c r="E10" s="338" t="s">
        <v>6</v>
      </c>
      <c r="F10" s="402"/>
      <c r="G10" s="404"/>
      <c r="H10" s="404"/>
      <c r="I10" s="404"/>
      <c r="J10" s="338" t="s">
        <v>25</v>
      </c>
      <c r="K10" s="338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5">
        <f>[3]CDPS!$C$10</f>
        <v>990947112</v>
      </c>
      <c r="M12" s="29"/>
    </row>
    <row r="13" spans="1:13" ht="17.25" customHeight="1">
      <c r="A13" s="6" t="str">
        <f t="shared" ref="A13:A94" si="0">D13&amp;E13</f>
        <v/>
      </c>
      <c r="B13" s="3">
        <v>42371</v>
      </c>
      <c r="C13" s="3">
        <v>42368</v>
      </c>
      <c r="D13" s="4"/>
      <c r="E13" s="20"/>
      <c r="F13" s="5" t="s">
        <v>118</v>
      </c>
      <c r="G13" s="107" t="s">
        <v>120</v>
      </c>
      <c r="H13" s="5" t="s">
        <v>121</v>
      </c>
      <c r="I13" s="26" t="s">
        <v>122</v>
      </c>
      <c r="J13" s="19"/>
      <c r="K13" s="5">
        <v>4399997</v>
      </c>
      <c r="L13" s="4">
        <f t="shared" ref="L13:L53" si="1">IF(F13&lt;&gt;"",L12+J13-K13,0)</f>
        <v>986547115</v>
      </c>
      <c r="M13" s="18"/>
    </row>
    <row r="14" spans="1:13" ht="17.25" customHeight="1">
      <c r="A14" s="6" t="str">
        <f t="shared" si="0"/>
        <v/>
      </c>
      <c r="B14" s="3">
        <v>42371</v>
      </c>
      <c r="C14" s="3">
        <v>42368</v>
      </c>
      <c r="D14" s="4"/>
      <c r="E14" s="20"/>
      <c r="F14" s="5" t="s">
        <v>119</v>
      </c>
      <c r="G14" s="107" t="s">
        <v>120</v>
      </c>
      <c r="H14" s="5" t="s">
        <v>121</v>
      </c>
      <c r="I14" s="26" t="s">
        <v>123</v>
      </c>
      <c r="J14" s="19"/>
      <c r="K14" s="5">
        <v>440003</v>
      </c>
      <c r="L14" s="4">
        <f t="shared" si="1"/>
        <v>986107112</v>
      </c>
      <c r="M14" s="18"/>
    </row>
    <row r="15" spans="1:13" ht="17.25" customHeight="1">
      <c r="A15" s="6" t="str">
        <f t="shared" si="0"/>
        <v/>
      </c>
      <c r="B15" s="3">
        <v>42371</v>
      </c>
      <c r="C15" s="3">
        <v>42369</v>
      </c>
      <c r="D15" s="4"/>
      <c r="E15" s="20"/>
      <c r="F15" s="5" t="s">
        <v>124</v>
      </c>
      <c r="G15" s="107" t="s">
        <v>126</v>
      </c>
      <c r="H15" s="5" t="s">
        <v>127</v>
      </c>
      <c r="I15" s="26" t="s">
        <v>122</v>
      </c>
      <c r="J15" s="19"/>
      <c r="K15" s="5">
        <v>47150</v>
      </c>
      <c r="L15" s="4">
        <f t="shared" si="1"/>
        <v>986059962</v>
      </c>
      <c r="M15" s="18"/>
    </row>
    <row r="16" spans="1:13" ht="17.25" customHeight="1">
      <c r="A16" s="6" t="str">
        <f t="shared" si="0"/>
        <v/>
      </c>
      <c r="B16" s="3">
        <v>42371</v>
      </c>
      <c r="C16" s="3">
        <v>42369</v>
      </c>
      <c r="D16" s="4"/>
      <c r="E16" s="20"/>
      <c r="F16" s="5" t="s">
        <v>125</v>
      </c>
      <c r="G16" s="107" t="s">
        <v>126</v>
      </c>
      <c r="H16" s="5" t="s">
        <v>127</v>
      </c>
      <c r="I16" s="26" t="s">
        <v>123</v>
      </c>
      <c r="J16" s="19"/>
      <c r="K16" s="5">
        <v>4715</v>
      </c>
      <c r="L16" s="4">
        <f t="shared" si="1"/>
        <v>986055247</v>
      </c>
      <c r="M16" s="18"/>
    </row>
    <row r="17" spans="1:13" ht="17.25" customHeight="1">
      <c r="A17" s="6" t="str">
        <f t="shared" si="0"/>
        <v/>
      </c>
      <c r="B17" s="3">
        <v>42371</v>
      </c>
      <c r="C17" s="3">
        <v>42367</v>
      </c>
      <c r="D17" s="4"/>
      <c r="E17" s="20"/>
      <c r="F17" s="5" t="s">
        <v>118</v>
      </c>
      <c r="G17" s="5" t="s">
        <v>128</v>
      </c>
      <c r="H17" s="5" t="s">
        <v>129</v>
      </c>
      <c r="I17" s="26" t="s">
        <v>122</v>
      </c>
      <c r="J17" s="19"/>
      <c r="K17" s="5">
        <v>2090910</v>
      </c>
      <c r="L17" s="4">
        <f t="shared" si="1"/>
        <v>983964337</v>
      </c>
      <c r="M17" s="18"/>
    </row>
    <row r="18" spans="1:13" ht="17.25" customHeight="1">
      <c r="A18" s="6" t="str">
        <f t="shared" si="0"/>
        <v/>
      </c>
      <c r="B18" s="3">
        <v>42371</v>
      </c>
      <c r="C18" s="3">
        <v>42367</v>
      </c>
      <c r="D18" s="4"/>
      <c r="E18" s="20"/>
      <c r="F18" s="5" t="s">
        <v>119</v>
      </c>
      <c r="G18" s="5" t="s">
        <v>128</v>
      </c>
      <c r="H18" s="5" t="s">
        <v>129</v>
      </c>
      <c r="I18" s="26" t="s">
        <v>123</v>
      </c>
      <c r="J18" s="19"/>
      <c r="K18" s="5">
        <v>209090</v>
      </c>
      <c r="L18" s="4">
        <f t="shared" si="1"/>
        <v>983755247</v>
      </c>
      <c r="M18" s="18"/>
    </row>
    <row r="19" spans="1:13" ht="17.25" customHeight="1">
      <c r="A19" s="6" t="str">
        <f t="shared" si="0"/>
        <v/>
      </c>
      <c r="B19" s="3">
        <v>42371</v>
      </c>
      <c r="C19" s="3">
        <v>42367</v>
      </c>
      <c r="D19" s="4"/>
      <c r="E19" s="20"/>
      <c r="F19" s="5" t="s">
        <v>130</v>
      </c>
      <c r="G19" s="107" t="s">
        <v>132</v>
      </c>
      <c r="H19" s="5" t="s">
        <v>133</v>
      </c>
      <c r="I19" s="26" t="s">
        <v>122</v>
      </c>
      <c r="J19" s="19"/>
      <c r="K19" s="5">
        <v>12000000</v>
      </c>
      <c r="L19" s="4">
        <f t="shared" si="1"/>
        <v>971755247</v>
      </c>
      <c r="M19" s="18"/>
    </row>
    <row r="20" spans="1:13" ht="17.25" customHeight="1">
      <c r="A20" s="6" t="str">
        <f t="shared" si="0"/>
        <v/>
      </c>
      <c r="B20" s="3">
        <v>42371</v>
      </c>
      <c r="C20" s="3">
        <v>42367</v>
      </c>
      <c r="D20" s="4"/>
      <c r="E20" s="20"/>
      <c r="F20" s="5" t="s">
        <v>131</v>
      </c>
      <c r="G20" s="107" t="s">
        <v>132</v>
      </c>
      <c r="H20" s="5" t="s">
        <v>133</v>
      </c>
      <c r="I20" s="26" t="s">
        <v>123</v>
      </c>
      <c r="J20" s="19"/>
      <c r="K20" s="5">
        <v>1200000</v>
      </c>
      <c r="L20" s="4">
        <f t="shared" si="1"/>
        <v>970555247</v>
      </c>
      <c r="M20" s="18"/>
    </row>
    <row r="21" spans="1:13" ht="17.25" customHeight="1">
      <c r="A21" s="6" t="str">
        <f t="shared" si="0"/>
        <v/>
      </c>
      <c r="B21" s="3">
        <v>42371</v>
      </c>
      <c r="C21" s="3">
        <v>42370</v>
      </c>
      <c r="D21" s="4"/>
      <c r="E21" s="20"/>
      <c r="F21" s="5" t="s">
        <v>134</v>
      </c>
      <c r="G21" s="107" t="s">
        <v>136</v>
      </c>
      <c r="H21" s="5" t="s">
        <v>137</v>
      </c>
      <c r="I21" s="26" t="s">
        <v>122</v>
      </c>
      <c r="J21" s="19"/>
      <c r="K21" s="5">
        <v>620782</v>
      </c>
      <c r="L21" s="4">
        <f t="shared" si="1"/>
        <v>969934465</v>
      </c>
      <c r="M21" s="18"/>
    </row>
    <row r="22" spans="1:13" ht="17.25" customHeight="1">
      <c r="A22" s="6" t="str">
        <f t="shared" si="0"/>
        <v/>
      </c>
      <c r="B22" s="3">
        <v>42371</v>
      </c>
      <c r="C22" s="3">
        <v>42370</v>
      </c>
      <c r="D22" s="4"/>
      <c r="E22" s="20"/>
      <c r="F22" s="5" t="s">
        <v>135</v>
      </c>
      <c r="G22" s="107" t="s">
        <v>136</v>
      </c>
      <c r="H22" s="5" t="s">
        <v>137</v>
      </c>
      <c r="I22" s="26" t="s">
        <v>123</v>
      </c>
      <c r="J22" s="19"/>
      <c r="K22" s="5">
        <v>62078</v>
      </c>
      <c r="L22" s="4">
        <f t="shared" si="1"/>
        <v>969872387</v>
      </c>
      <c r="M22" s="18"/>
    </row>
    <row r="23" spans="1:13" ht="17.25" customHeight="1">
      <c r="A23" s="6" t="str">
        <f t="shared" si="0"/>
        <v/>
      </c>
      <c r="B23" s="3">
        <v>42373</v>
      </c>
      <c r="C23" s="3">
        <v>42373</v>
      </c>
      <c r="D23" s="18"/>
      <c r="E23" s="20"/>
      <c r="F23" s="18" t="s">
        <v>138</v>
      </c>
      <c r="G23" s="465" t="s">
        <v>140</v>
      </c>
      <c r="H23" s="18" t="s">
        <v>141</v>
      </c>
      <c r="I23" s="26" t="s">
        <v>122</v>
      </c>
      <c r="J23" s="18"/>
      <c r="K23" s="18">
        <v>16650000</v>
      </c>
      <c r="L23" s="4">
        <f t="shared" si="1"/>
        <v>953222387</v>
      </c>
      <c r="M23" s="18"/>
    </row>
    <row r="24" spans="1:13" ht="17.25" customHeight="1">
      <c r="A24" s="6" t="str">
        <f t="shared" si="0"/>
        <v/>
      </c>
      <c r="B24" s="3">
        <v>42373</v>
      </c>
      <c r="C24" s="3">
        <v>42373</v>
      </c>
      <c r="D24" s="4"/>
      <c r="E24" s="20"/>
      <c r="F24" s="18" t="s">
        <v>139</v>
      </c>
      <c r="G24" s="465" t="s">
        <v>140</v>
      </c>
      <c r="H24" s="18" t="s">
        <v>141</v>
      </c>
      <c r="I24" s="26" t="s">
        <v>123</v>
      </c>
      <c r="J24" s="19"/>
      <c r="K24" s="5">
        <v>1665000</v>
      </c>
      <c r="L24" s="4">
        <f t="shared" si="1"/>
        <v>951557387</v>
      </c>
      <c r="M24" s="18"/>
    </row>
    <row r="25" spans="1:13" ht="17.25" customHeight="1">
      <c r="A25" s="6" t="str">
        <f t="shared" ref="A25:A26" si="2">D25&amp;E25</f>
        <v/>
      </c>
      <c r="B25" s="3">
        <v>42373</v>
      </c>
      <c r="C25" s="3">
        <v>42336</v>
      </c>
      <c r="D25" s="4"/>
      <c r="E25" s="20"/>
      <c r="F25" s="5" t="s">
        <v>130</v>
      </c>
      <c r="G25" s="107" t="s">
        <v>145</v>
      </c>
      <c r="H25" s="5" t="s">
        <v>133</v>
      </c>
      <c r="I25" s="26" t="s">
        <v>122</v>
      </c>
      <c r="J25" s="19"/>
      <c r="K25" s="5">
        <v>12000000</v>
      </c>
      <c r="L25" s="4">
        <f t="shared" ref="L25:L41" si="3">IF(F25&lt;&gt;"",L24+J25-K25,0)</f>
        <v>939557387</v>
      </c>
      <c r="M25" s="18"/>
    </row>
    <row r="26" spans="1:13" ht="17.25" customHeight="1">
      <c r="A26" s="6" t="str">
        <f t="shared" si="2"/>
        <v/>
      </c>
      <c r="B26" s="3">
        <v>42373</v>
      </c>
      <c r="C26" s="3">
        <v>42336</v>
      </c>
      <c r="D26" s="4"/>
      <c r="E26" s="20"/>
      <c r="F26" s="5" t="s">
        <v>131</v>
      </c>
      <c r="G26" s="107" t="s">
        <v>145</v>
      </c>
      <c r="H26" s="5" t="s">
        <v>133</v>
      </c>
      <c r="I26" s="26" t="s">
        <v>123</v>
      </c>
      <c r="J26" s="19"/>
      <c r="K26" s="5">
        <v>1200000</v>
      </c>
      <c r="L26" s="4">
        <f t="shared" si="3"/>
        <v>938357387</v>
      </c>
      <c r="M26" s="18"/>
    </row>
    <row r="27" spans="1:13" ht="17.25" customHeight="1">
      <c r="A27" s="6" t="str">
        <f t="shared" ref="A27:A28" si="4">D27&amp;E27</f>
        <v/>
      </c>
      <c r="B27" s="3">
        <v>42373</v>
      </c>
      <c r="C27" s="3">
        <v>42373</v>
      </c>
      <c r="D27" s="4"/>
      <c r="E27" s="20"/>
      <c r="F27" s="5" t="s">
        <v>151</v>
      </c>
      <c r="G27" s="107" t="s">
        <v>153</v>
      </c>
      <c r="H27" s="5" t="s">
        <v>137</v>
      </c>
      <c r="I27" s="26" t="s">
        <v>122</v>
      </c>
      <c r="J27" s="19"/>
      <c r="K27" s="5">
        <v>684000</v>
      </c>
      <c r="L27" s="4">
        <f t="shared" si="3"/>
        <v>937673387</v>
      </c>
      <c r="M27" s="18"/>
    </row>
    <row r="28" spans="1:13" ht="17.25" customHeight="1">
      <c r="A28" s="6" t="str">
        <f t="shared" si="4"/>
        <v/>
      </c>
      <c r="B28" s="3">
        <v>42373</v>
      </c>
      <c r="C28" s="3">
        <v>42373</v>
      </c>
      <c r="D28" s="4"/>
      <c r="E28" s="20"/>
      <c r="F28" s="5" t="s">
        <v>152</v>
      </c>
      <c r="G28" s="107" t="s">
        <v>153</v>
      </c>
      <c r="H28" s="5" t="s">
        <v>137</v>
      </c>
      <c r="I28" s="26" t="s">
        <v>123</v>
      </c>
      <c r="J28" s="19"/>
      <c r="K28" s="5">
        <v>68400</v>
      </c>
      <c r="L28" s="4">
        <f t="shared" si="3"/>
        <v>937604987</v>
      </c>
      <c r="M28" s="18"/>
    </row>
    <row r="29" spans="1:13" ht="17.25" customHeight="1">
      <c r="A29" s="6" t="str">
        <f t="shared" ref="A29:A30" si="5">D29&amp;E29</f>
        <v/>
      </c>
      <c r="B29" s="3">
        <v>42373</v>
      </c>
      <c r="C29" s="3">
        <v>42373</v>
      </c>
      <c r="D29" s="4"/>
      <c r="E29" s="20"/>
      <c r="F29" s="5" t="s">
        <v>151</v>
      </c>
      <c r="G29" s="107" t="s">
        <v>154</v>
      </c>
      <c r="H29" s="5" t="s">
        <v>155</v>
      </c>
      <c r="I29" s="26" t="s">
        <v>122</v>
      </c>
      <c r="J29" s="19"/>
      <c r="K29" s="5">
        <v>29818</v>
      </c>
      <c r="L29" s="4">
        <f t="shared" si="3"/>
        <v>937575169</v>
      </c>
      <c r="M29" s="18"/>
    </row>
    <row r="30" spans="1:13" ht="17.25" customHeight="1">
      <c r="A30" s="6" t="str">
        <f t="shared" si="5"/>
        <v/>
      </c>
      <c r="B30" s="3">
        <v>42373</v>
      </c>
      <c r="C30" s="3">
        <v>42373</v>
      </c>
      <c r="D30" s="4"/>
      <c r="E30" s="20"/>
      <c r="F30" s="5" t="s">
        <v>152</v>
      </c>
      <c r="G30" s="107" t="s">
        <v>154</v>
      </c>
      <c r="H30" s="5" t="s">
        <v>155</v>
      </c>
      <c r="I30" s="26" t="s">
        <v>123</v>
      </c>
      <c r="J30" s="19"/>
      <c r="K30" s="5">
        <v>2982</v>
      </c>
      <c r="L30" s="4">
        <f t="shared" si="3"/>
        <v>937572187</v>
      </c>
      <c r="M30" s="18"/>
    </row>
    <row r="31" spans="1:13" ht="17.25" customHeight="1">
      <c r="A31" s="6" t="str">
        <f t="shared" si="0"/>
        <v/>
      </c>
      <c r="B31" s="3">
        <v>42374</v>
      </c>
      <c r="C31" s="3">
        <v>42374</v>
      </c>
      <c r="D31" s="4"/>
      <c r="E31" s="20"/>
      <c r="F31" s="5" t="s">
        <v>142</v>
      </c>
      <c r="G31" s="107" t="s">
        <v>144</v>
      </c>
      <c r="H31" s="18" t="s">
        <v>141</v>
      </c>
      <c r="I31" s="26" t="s">
        <v>122</v>
      </c>
      <c r="J31" s="19"/>
      <c r="K31" s="5">
        <v>16890000</v>
      </c>
      <c r="L31" s="4">
        <f t="shared" si="3"/>
        <v>920682187</v>
      </c>
      <c r="M31" s="18"/>
    </row>
    <row r="32" spans="1:13" ht="17.25" customHeight="1">
      <c r="A32" s="6" t="str">
        <f t="shared" si="0"/>
        <v/>
      </c>
      <c r="B32" s="3">
        <v>42374</v>
      </c>
      <c r="C32" s="3">
        <v>42374</v>
      </c>
      <c r="D32" s="4"/>
      <c r="E32" s="20"/>
      <c r="F32" s="5" t="s">
        <v>143</v>
      </c>
      <c r="G32" s="107" t="s">
        <v>144</v>
      </c>
      <c r="H32" s="18" t="s">
        <v>141</v>
      </c>
      <c r="I32" s="26" t="s">
        <v>123</v>
      </c>
      <c r="J32" s="19"/>
      <c r="K32" s="5">
        <v>1689000</v>
      </c>
      <c r="L32" s="4">
        <f t="shared" si="3"/>
        <v>918993187</v>
      </c>
      <c r="M32" s="18"/>
    </row>
    <row r="33" spans="1:13" ht="17.25" customHeight="1">
      <c r="A33" s="6" t="str">
        <f t="shared" si="0"/>
        <v/>
      </c>
      <c r="B33" s="3">
        <v>42374</v>
      </c>
      <c r="C33" s="3">
        <v>42350</v>
      </c>
      <c r="D33" s="4"/>
      <c r="E33" s="20"/>
      <c r="F33" s="5" t="s">
        <v>130</v>
      </c>
      <c r="G33" s="107" t="s">
        <v>146</v>
      </c>
      <c r="H33" s="5" t="s">
        <v>133</v>
      </c>
      <c r="I33" s="26" t="s">
        <v>122</v>
      </c>
      <c r="J33" s="19"/>
      <c r="K33" s="5">
        <v>12000000</v>
      </c>
      <c r="L33" s="4">
        <f t="shared" si="3"/>
        <v>906993187</v>
      </c>
      <c r="M33" s="18"/>
    </row>
    <row r="34" spans="1:13" ht="17.25" customHeight="1">
      <c r="A34" s="6" t="str">
        <f t="shared" si="0"/>
        <v/>
      </c>
      <c r="B34" s="3">
        <v>42374</v>
      </c>
      <c r="C34" s="3">
        <v>42350</v>
      </c>
      <c r="D34" s="4"/>
      <c r="E34" s="20"/>
      <c r="F34" s="5" t="s">
        <v>131</v>
      </c>
      <c r="G34" s="107" t="s">
        <v>146</v>
      </c>
      <c r="H34" s="5" t="s">
        <v>133</v>
      </c>
      <c r="I34" s="26" t="s">
        <v>123</v>
      </c>
      <c r="J34" s="19"/>
      <c r="K34" s="5">
        <v>1200000</v>
      </c>
      <c r="L34" s="4">
        <f t="shared" si="3"/>
        <v>905793187</v>
      </c>
      <c r="M34" s="18"/>
    </row>
    <row r="35" spans="1:13" ht="17.25" customHeight="1">
      <c r="B35" s="3">
        <v>42374</v>
      </c>
      <c r="C35" s="3">
        <v>42374</v>
      </c>
      <c r="D35" s="4"/>
      <c r="E35" s="20"/>
      <c r="F35" s="5" t="s">
        <v>151</v>
      </c>
      <c r="G35" s="107" t="s">
        <v>156</v>
      </c>
      <c r="H35" s="5" t="s">
        <v>137</v>
      </c>
      <c r="I35" s="26" t="s">
        <v>122</v>
      </c>
      <c r="J35" s="19"/>
      <c r="K35" s="5">
        <v>676700</v>
      </c>
      <c r="L35" s="4">
        <f t="shared" si="3"/>
        <v>905116487</v>
      </c>
      <c r="M35" s="18"/>
    </row>
    <row r="36" spans="1:13" ht="17.25" customHeight="1">
      <c r="B36" s="3">
        <v>42374</v>
      </c>
      <c r="C36" s="3">
        <v>42374</v>
      </c>
      <c r="D36" s="4"/>
      <c r="E36" s="20"/>
      <c r="F36" s="5" t="s">
        <v>152</v>
      </c>
      <c r="G36" s="107" t="s">
        <v>156</v>
      </c>
      <c r="H36" s="5" t="s">
        <v>137</v>
      </c>
      <c r="I36" s="26" t="s">
        <v>123</v>
      </c>
      <c r="J36" s="19"/>
      <c r="K36" s="5">
        <v>67670</v>
      </c>
      <c r="L36" s="4">
        <f t="shared" si="3"/>
        <v>905048817</v>
      </c>
      <c r="M36" s="18"/>
    </row>
    <row r="37" spans="1:13" ht="17.25" customHeight="1">
      <c r="A37" s="6" t="str">
        <f t="shared" si="0"/>
        <v/>
      </c>
      <c r="B37" s="3">
        <v>42376</v>
      </c>
      <c r="C37" s="3">
        <v>42376</v>
      </c>
      <c r="D37" s="4"/>
      <c r="E37" s="20"/>
      <c r="F37" s="5" t="s">
        <v>147</v>
      </c>
      <c r="G37" s="107" t="s">
        <v>149</v>
      </c>
      <c r="H37" s="5" t="s">
        <v>150</v>
      </c>
      <c r="I37" s="26" t="s">
        <v>122</v>
      </c>
      <c r="J37" s="19"/>
      <c r="K37" s="5">
        <v>1341060</v>
      </c>
      <c r="L37" s="4">
        <f t="shared" si="3"/>
        <v>903707757</v>
      </c>
      <c r="M37" s="18"/>
    </row>
    <row r="38" spans="1:13" ht="17.25" customHeight="1">
      <c r="A38" s="6" t="str">
        <f t="shared" si="0"/>
        <v/>
      </c>
      <c r="B38" s="3">
        <v>42376</v>
      </c>
      <c r="C38" s="3">
        <v>42376</v>
      </c>
      <c r="D38" s="4"/>
      <c r="E38" s="20"/>
      <c r="F38" s="5" t="s">
        <v>148</v>
      </c>
      <c r="G38" s="107" t="s">
        <v>149</v>
      </c>
      <c r="H38" s="5" t="s">
        <v>150</v>
      </c>
      <c r="I38" s="26" t="s">
        <v>123</v>
      </c>
      <c r="J38" s="19"/>
      <c r="K38" s="5">
        <v>134106</v>
      </c>
      <c r="L38" s="4">
        <f t="shared" si="3"/>
        <v>903573651</v>
      </c>
      <c r="M38" s="18"/>
    </row>
    <row r="39" spans="1:13" ht="17.25" customHeight="1">
      <c r="A39" s="6" t="str">
        <f t="shared" si="0"/>
        <v/>
      </c>
      <c r="B39" s="3">
        <v>42377</v>
      </c>
      <c r="C39" s="3">
        <v>42377</v>
      </c>
      <c r="D39" s="4"/>
      <c r="E39" s="20"/>
      <c r="F39" s="28" t="s">
        <v>157</v>
      </c>
      <c r="G39" s="108" t="s">
        <v>159</v>
      </c>
      <c r="H39" s="38" t="s">
        <v>160</v>
      </c>
      <c r="I39" s="26" t="s">
        <v>122</v>
      </c>
      <c r="J39" s="19"/>
      <c r="K39" s="5">
        <v>5363636</v>
      </c>
      <c r="L39" s="4">
        <f t="shared" si="3"/>
        <v>898210015</v>
      </c>
      <c r="M39" s="18"/>
    </row>
    <row r="40" spans="1:13" ht="17.25" customHeight="1">
      <c r="A40" s="6" t="str">
        <f t="shared" si="0"/>
        <v/>
      </c>
      <c r="B40" s="3">
        <v>42377</v>
      </c>
      <c r="C40" s="3">
        <v>42377</v>
      </c>
      <c r="D40" s="4"/>
      <c r="E40" s="20"/>
      <c r="F40" s="28" t="s">
        <v>158</v>
      </c>
      <c r="G40" s="108" t="s">
        <v>159</v>
      </c>
      <c r="H40" s="38" t="s">
        <v>160</v>
      </c>
      <c r="I40" s="26" t="s">
        <v>123</v>
      </c>
      <c r="J40" s="19"/>
      <c r="K40" s="5">
        <v>536364</v>
      </c>
      <c r="L40" s="4">
        <f t="shared" si="3"/>
        <v>897673651</v>
      </c>
      <c r="M40" s="18"/>
    </row>
    <row r="41" spans="1:13" ht="17.25" customHeight="1">
      <c r="A41" s="6" t="str">
        <f t="shared" si="0"/>
        <v/>
      </c>
      <c r="B41" s="3">
        <v>42377</v>
      </c>
      <c r="C41" s="3">
        <v>42377</v>
      </c>
      <c r="D41" s="4"/>
      <c r="E41" s="20"/>
      <c r="F41" s="5" t="s">
        <v>161</v>
      </c>
      <c r="G41" s="107" t="s">
        <v>163</v>
      </c>
      <c r="H41" s="5" t="s">
        <v>137</v>
      </c>
      <c r="I41" s="26" t="s">
        <v>122</v>
      </c>
      <c r="J41" s="19"/>
      <c r="K41" s="5">
        <v>851709</v>
      </c>
      <c r="L41" s="4">
        <f t="shared" si="3"/>
        <v>896821942</v>
      </c>
      <c r="M41" s="18"/>
    </row>
    <row r="42" spans="1:13" ht="17.25" customHeight="1">
      <c r="A42" s="6" t="str">
        <f t="shared" si="0"/>
        <v/>
      </c>
      <c r="B42" s="3">
        <v>42377</v>
      </c>
      <c r="C42" s="3">
        <v>42377</v>
      </c>
      <c r="D42" s="4"/>
      <c r="E42" s="20"/>
      <c r="F42" s="5" t="s">
        <v>162</v>
      </c>
      <c r="G42" s="107" t="s">
        <v>163</v>
      </c>
      <c r="H42" s="5" t="s">
        <v>137</v>
      </c>
      <c r="I42" s="26" t="s">
        <v>123</v>
      </c>
      <c r="J42" s="19"/>
      <c r="K42" s="5">
        <v>85171</v>
      </c>
      <c r="L42" s="4">
        <f t="shared" si="1"/>
        <v>896736771</v>
      </c>
      <c r="M42" s="18"/>
    </row>
    <row r="43" spans="1:13" ht="17.25" customHeight="1">
      <c r="A43" s="6" t="str">
        <f t="shared" si="0"/>
        <v/>
      </c>
      <c r="B43" s="3">
        <v>42380</v>
      </c>
      <c r="C43" s="3">
        <v>42380</v>
      </c>
      <c r="D43" s="4"/>
      <c r="E43" s="20"/>
      <c r="F43" s="5" t="s">
        <v>134</v>
      </c>
      <c r="G43" s="107" t="s">
        <v>164</v>
      </c>
      <c r="H43" s="5" t="s">
        <v>137</v>
      </c>
      <c r="I43" s="26" t="s">
        <v>172</v>
      </c>
      <c r="J43" s="19"/>
      <c r="K43" s="5">
        <v>595900</v>
      </c>
      <c r="L43" s="4">
        <f t="shared" si="1"/>
        <v>896140871</v>
      </c>
      <c r="M43" s="18"/>
    </row>
    <row r="44" spans="1:13" ht="17.25" customHeight="1">
      <c r="A44" s="6" t="str">
        <f t="shared" si="0"/>
        <v/>
      </c>
      <c r="B44" s="3">
        <v>42380</v>
      </c>
      <c r="C44" s="3">
        <v>42380</v>
      </c>
      <c r="D44" s="4"/>
      <c r="E44" s="20"/>
      <c r="F44" s="5" t="s">
        <v>135</v>
      </c>
      <c r="G44" s="107" t="s">
        <v>164</v>
      </c>
      <c r="H44" s="5" t="s">
        <v>137</v>
      </c>
      <c r="I44" s="26" t="s">
        <v>123</v>
      </c>
      <c r="J44" s="19"/>
      <c r="K44" s="5">
        <v>59590</v>
      </c>
      <c r="L44" s="4">
        <f t="shared" si="1"/>
        <v>896081281</v>
      </c>
      <c r="M44" s="18"/>
    </row>
    <row r="45" spans="1:13" ht="17.25" customHeight="1">
      <c r="A45" s="6" t="str">
        <f t="shared" si="0"/>
        <v/>
      </c>
      <c r="B45" s="3">
        <v>42381</v>
      </c>
      <c r="C45" s="3">
        <v>42381</v>
      </c>
      <c r="D45" s="4"/>
      <c r="E45" s="20"/>
      <c r="F45" s="5" t="s">
        <v>151</v>
      </c>
      <c r="G45" s="107" t="s">
        <v>165</v>
      </c>
      <c r="H45" s="5" t="s">
        <v>137</v>
      </c>
      <c r="I45" s="26" t="s">
        <v>122</v>
      </c>
      <c r="J45" s="19"/>
      <c r="K45" s="5">
        <v>790873</v>
      </c>
      <c r="L45" s="4">
        <f t="shared" si="1"/>
        <v>895290408</v>
      </c>
      <c r="M45" s="18"/>
    </row>
    <row r="46" spans="1:13" ht="17.25" customHeight="1">
      <c r="A46" s="6" t="str">
        <f t="shared" si="0"/>
        <v/>
      </c>
      <c r="B46" s="3">
        <v>42381</v>
      </c>
      <c r="C46" s="3">
        <v>42381</v>
      </c>
      <c r="D46" s="4"/>
      <c r="E46" s="20"/>
      <c r="F46" s="5" t="s">
        <v>152</v>
      </c>
      <c r="G46" s="107" t="s">
        <v>165</v>
      </c>
      <c r="H46" s="5" t="s">
        <v>137</v>
      </c>
      <c r="I46" s="26" t="s">
        <v>123</v>
      </c>
      <c r="J46" s="19"/>
      <c r="K46" s="5">
        <v>79087</v>
      </c>
      <c r="L46" s="4">
        <f t="shared" si="1"/>
        <v>895211321</v>
      </c>
      <c r="M46" s="18"/>
    </row>
    <row r="47" spans="1:13" ht="17.25" customHeight="1">
      <c r="A47" s="6" t="str">
        <f t="shared" si="0"/>
        <v/>
      </c>
      <c r="B47" s="3">
        <v>42381</v>
      </c>
      <c r="C47" s="3">
        <v>42381</v>
      </c>
      <c r="D47" s="4"/>
      <c r="E47" s="20"/>
      <c r="F47" s="5" t="s">
        <v>166</v>
      </c>
      <c r="G47" s="107" t="s">
        <v>168</v>
      </c>
      <c r="H47" s="5" t="s">
        <v>169</v>
      </c>
      <c r="I47" s="26" t="s">
        <v>122</v>
      </c>
      <c r="J47" s="19"/>
      <c r="K47" s="5">
        <v>3325000</v>
      </c>
      <c r="L47" s="4">
        <f t="shared" si="1"/>
        <v>891886321</v>
      </c>
      <c r="M47" s="18"/>
    </row>
    <row r="48" spans="1:13" ht="17.25" customHeight="1">
      <c r="A48" s="6" t="str">
        <f t="shared" si="0"/>
        <v/>
      </c>
      <c r="B48" s="3">
        <v>42381</v>
      </c>
      <c r="C48" s="3">
        <v>42381</v>
      </c>
      <c r="D48" s="4"/>
      <c r="E48" s="20"/>
      <c r="F48" s="5" t="s">
        <v>167</v>
      </c>
      <c r="G48" s="107" t="s">
        <v>168</v>
      </c>
      <c r="H48" s="5" t="s">
        <v>169</v>
      </c>
      <c r="I48" s="26" t="s">
        <v>123</v>
      </c>
      <c r="J48" s="19"/>
      <c r="K48" s="5">
        <v>332500</v>
      </c>
      <c r="L48" s="4">
        <f t="shared" si="1"/>
        <v>891553821</v>
      </c>
      <c r="M48" s="18"/>
    </row>
    <row r="49" spans="1:13" ht="17.25" customHeight="1">
      <c r="A49" s="6" t="str">
        <f t="shared" si="0"/>
        <v/>
      </c>
      <c r="B49" s="3">
        <v>42383</v>
      </c>
      <c r="C49" s="3">
        <v>42383</v>
      </c>
      <c r="D49" s="4"/>
      <c r="E49" s="20"/>
      <c r="F49" s="5" t="s">
        <v>147</v>
      </c>
      <c r="G49" s="107" t="s">
        <v>170</v>
      </c>
      <c r="H49" s="5" t="s">
        <v>150</v>
      </c>
      <c r="I49" s="26" t="s">
        <v>122</v>
      </c>
      <c r="J49" s="19"/>
      <c r="K49" s="5">
        <v>16662900</v>
      </c>
      <c r="L49" s="4">
        <f t="shared" si="1"/>
        <v>874890921</v>
      </c>
      <c r="M49" s="18"/>
    </row>
    <row r="50" spans="1:13" ht="17.25" customHeight="1">
      <c r="A50" s="6" t="str">
        <f t="shared" si="0"/>
        <v/>
      </c>
      <c r="B50" s="3">
        <v>42383</v>
      </c>
      <c r="C50" s="3">
        <v>42383</v>
      </c>
      <c r="D50" s="4"/>
      <c r="E50" s="20"/>
      <c r="F50" s="5" t="s">
        <v>148</v>
      </c>
      <c r="G50" s="107" t="s">
        <v>170</v>
      </c>
      <c r="H50" s="5" t="s">
        <v>150</v>
      </c>
      <c r="I50" s="26" t="s">
        <v>123</v>
      </c>
      <c r="J50" s="19"/>
      <c r="K50" s="5">
        <v>1666290</v>
      </c>
      <c r="L50" s="4">
        <f t="shared" si="1"/>
        <v>873224631</v>
      </c>
      <c r="M50" s="18"/>
    </row>
    <row r="51" spans="1:13" ht="17.25" customHeight="1">
      <c r="A51" s="6" t="str">
        <f t="shared" si="0"/>
        <v/>
      </c>
      <c r="B51" s="3">
        <v>42384</v>
      </c>
      <c r="C51" s="3">
        <v>42384</v>
      </c>
      <c r="D51" s="4"/>
      <c r="E51" s="20"/>
      <c r="F51" s="5" t="s">
        <v>151</v>
      </c>
      <c r="G51" s="107" t="s">
        <v>171</v>
      </c>
      <c r="H51" s="5" t="s">
        <v>155</v>
      </c>
      <c r="I51" s="26" t="s">
        <v>122</v>
      </c>
      <c r="J51" s="19"/>
      <c r="K51" s="5">
        <v>306027</v>
      </c>
      <c r="L51" s="4">
        <f t="shared" si="1"/>
        <v>872918604</v>
      </c>
      <c r="M51" s="18"/>
    </row>
    <row r="52" spans="1:13" ht="17.25" customHeight="1">
      <c r="A52" s="6" t="str">
        <f t="shared" si="0"/>
        <v/>
      </c>
      <c r="B52" s="3">
        <v>42384</v>
      </c>
      <c r="C52" s="3">
        <v>42384</v>
      </c>
      <c r="D52" s="4"/>
      <c r="E52" s="20"/>
      <c r="F52" s="5" t="s">
        <v>152</v>
      </c>
      <c r="G52" s="107" t="s">
        <v>171</v>
      </c>
      <c r="H52" s="5" t="s">
        <v>155</v>
      </c>
      <c r="I52" s="26" t="s">
        <v>123</v>
      </c>
      <c r="J52" s="19"/>
      <c r="K52" s="5">
        <v>30603</v>
      </c>
      <c r="L52" s="4">
        <f t="shared" si="1"/>
        <v>872888001</v>
      </c>
      <c r="M52" s="18"/>
    </row>
    <row r="53" spans="1:13" ht="17.25" customHeight="1">
      <c r="A53" s="6" t="str">
        <f t="shared" si="0"/>
        <v/>
      </c>
      <c r="B53" s="3">
        <v>42384</v>
      </c>
      <c r="C53" s="3">
        <v>42384</v>
      </c>
      <c r="D53" s="4"/>
      <c r="E53" s="20"/>
      <c r="F53" s="5" t="s">
        <v>151</v>
      </c>
      <c r="G53" s="107" t="s">
        <v>173</v>
      </c>
      <c r="H53" s="5" t="s">
        <v>137</v>
      </c>
      <c r="I53" s="26" t="s">
        <v>122</v>
      </c>
      <c r="J53" s="19"/>
      <c r="K53" s="5">
        <v>593155</v>
      </c>
      <c r="L53" s="4">
        <f t="shared" si="1"/>
        <v>872294846</v>
      </c>
      <c r="M53" s="18"/>
    </row>
    <row r="54" spans="1:13" ht="17.25" customHeight="1">
      <c r="A54" s="6" t="str">
        <f t="shared" si="0"/>
        <v/>
      </c>
      <c r="B54" s="3">
        <v>42384</v>
      </c>
      <c r="C54" s="3">
        <v>42384</v>
      </c>
      <c r="D54" s="4"/>
      <c r="E54" s="20"/>
      <c r="F54" s="5" t="s">
        <v>152</v>
      </c>
      <c r="G54" s="107" t="s">
        <v>173</v>
      </c>
      <c r="H54" s="5" t="s">
        <v>137</v>
      </c>
      <c r="I54" s="26" t="s">
        <v>123</v>
      </c>
      <c r="J54" s="19"/>
      <c r="K54" s="5">
        <v>59315</v>
      </c>
      <c r="L54" s="4">
        <f t="shared" ref="L54:L94" si="6">IF(F54&lt;&gt;"",L53+J54-K54,0)</f>
        <v>872235531</v>
      </c>
      <c r="M54" s="18"/>
    </row>
    <row r="55" spans="1:13" ht="17.25" customHeight="1">
      <c r="A55" s="6" t="str">
        <f t="shared" si="0"/>
        <v/>
      </c>
      <c r="B55" s="3">
        <v>42384</v>
      </c>
      <c r="C55" s="3">
        <v>42384</v>
      </c>
      <c r="D55" s="4"/>
      <c r="E55" s="20"/>
      <c r="F55" s="28" t="s">
        <v>174</v>
      </c>
      <c r="G55" s="107" t="s">
        <v>176</v>
      </c>
      <c r="H55" s="5" t="s">
        <v>177</v>
      </c>
      <c r="I55" s="26" t="s">
        <v>122</v>
      </c>
      <c r="J55" s="19"/>
      <c r="K55" s="5">
        <v>400000</v>
      </c>
      <c r="L55" s="4">
        <f t="shared" si="6"/>
        <v>871835531</v>
      </c>
      <c r="M55" s="18"/>
    </row>
    <row r="56" spans="1:13" ht="17.25" customHeight="1">
      <c r="A56" s="6" t="str">
        <f t="shared" si="0"/>
        <v/>
      </c>
      <c r="B56" s="3">
        <v>42384</v>
      </c>
      <c r="C56" s="3">
        <v>42384</v>
      </c>
      <c r="D56" s="4"/>
      <c r="E56" s="20"/>
      <c r="F56" s="28" t="s">
        <v>175</v>
      </c>
      <c r="G56" s="107" t="s">
        <v>176</v>
      </c>
      <c r="H56" s="5" t="s">
        <v>177</v>
      </c>
      <c r="I56" s="26" t="s">
        <v>123</v>
      </c>
      <c r="J56" s="19"/>
      <c r="K56" s="5">
        <v>20000</v>
      </c>
      <c r="L56" s="4">
        <f t="shared" si="6"/>
        <v>871815531</v>
      </c>
      <c r="M56" s="18"/>
    </row>
    <row r="57" spans="1:13" ht="17.25" customHeight="1">
      <c r="A57" s="6" t="str">
        <f t="shared" si="0"/>
        <v/>
      </c>
      <c r="B57" s="3">
        <v>42384</v>
      </c>
      <c r="C57" s="3">
        <v>42384</v>
      </c>
      <c r="D57" s="18"/>
      <c r="E57" s="20"/>
      <c r="F57" s="5" t="s">
        <v>147</v>
      </c>
      <c r="G57" s="107" t="s">
        <v>178</v>
      </c>
      <c r="H57" s="5" t="s">
        <v>150</v>
      </c>
      <c r="I57" s="26" t="s">
        <v>122</v>
      </c>
      <c r="J57" s="18"/>
      <c r="K57" s="18">
        <v>17435800</v>
      </c>
      <c r="L57" s="4">
        <f t="shared" si="6"/>
        <v>854379731</v>
      </c>
      <c r="M57" s="18"/>
    </row>
    <row r="58" spans="1:13" ht="17.25" customHeight="1">
      <c r="A58" s="6" t="str">
        <f t="shared" si="0"/>
        <v/>
      </c>
      <c r="B58" s="3">
        <v>42384</v>
      </c>
      <c r="C58" s="3">
        <v>42384</v>
      </c>
      <c r="D58" s="18"/>
      <c r="E58" s="20"/>
      <c r="F58" s="5" t="s">
        <v>148</v>
      </c>
      <c r="G58" s="107" t="s">
        <v>178</v>
      </c>
      <c r="H58" s="5" t="s">
        <v>150</v>
      </c>
      <c r="I58" s="26" t="s">
        <v>123</v>
      </c>
      <c r="J58" s="18"/>
      <c r="K58" s="18">
        <v>1743580</v>
      </c>
      <c r="L58" s="4">
        <f t="shared" si="6"/>
        <v>852636151</v>
      </c>
      <c r="M58" s="18"/>
    </row>
    <row r="59" spans="1:13" ht="17.25" customHeight="1">
      <c r="A59" s="6" t="str">
        <f t="shared" si="0"/>
        <v/>
      </c>
      <c r="B59" s="3">
        <v>42387</v>
      </c>
      <c r="C59" s="3">
        <v>42387</v>
      </c>
      <c r="D59" s="4"/>
      <c r="E59" s="20"/>
      <c r="F59" s="28" t="s">
        <v>179</v>
      </c>
      <c r="G59" s="108" t="s">
        <v>181</v>
      </c>
      <c r="H59" s="5" t="s">
        <v>137</v>
      </c>
      <c r="I59" s="26" t="s">
        <v>122</v>
      </c>
      <c r="J59" s="19"/>
      <c r="K59" s="5">
        <v>1346136</v>
      </c>
      <c r="L59" s="4">
        <f t="shared" si="6"/>
        <v>851290015</v>
      </c>
      <c r="M59" s="18"/>
    </row>
    <row r="60" spans="1:13" ht="17.25" customHeight="1">
      <c r="A60" s="6" t="str">
        <f t="shared" si="0"/>
        <v/>
      </c>
      <c r="B60" s="3">
        <v>42387</v>
      </c>
      <c r="C60" s="3">
        <v>42387</v>
      </c>
      <c r="D60" s="4"/>
      <c r="E60" s="20"/>
      <c r="F60" s="28" t="s">
        <v>180</v>
      </c>
      <c r="G60" s="108" t="s">
        <v>181</v>
      </c>
      <c r="H60" s="5" t="s">
        <v>137</v>
      </c>
      <c r="I60" s="26" t="s">
        <v>123</v>
      </c>
      <c r="J60" s="19"/>
      <c r="K60" s="5">
        <v>134614</v>
      </c>
      <c r="L60" s="4">
        <f t="shared" si="6"/>
        <v>851155401</v>
      </c>
      <c r="M60" s="18"/>
    </row>
    <row r="61" spans="1:13" ht="17.25" customHeight="1">
      <c r="A61" s="6" t="str">
        <f t="shared" si="0"/>
        <v/>
      </c>
      <c r="B61" s="3">
        <v>42388</v>
      </c>
      <c r="C61" s="3">
        <v>42388</v>
      </c>
      <c r="D61" s="4"/>
      <c r="E61" s="20"/>
      <c r="F61" s="5" t="s">
        <v>151</v>
      </c>
      <c r="G61" s="107" t="s">
        <v>182</v>
      </c>
      <c r="H61" s="5" t="s">
        <v>155</v>
      </c>
      <c r="I61" s="26" t="s">
        <v>122</v>
      </c>
      <c r="J61" s="19"/>
      <c r="K61" s="5">
        <v>29145</v>
      </c>
      <c r="L61" s="4">
        <f t="shared" si="6"/>
        <v>851126256</v>
      </c>
      <c r="M61" s="18"/>
    </row>
    <row r="62" spans="1:13" ht="17.25" customHeight="1">
      <c r="A62" s="6" t="str">
        <f t="shared" si="0"/>
        <v/>
      </c>
      <c r="B62" s="3">
        <v>42388</v>
      </c>
      <c r="C62" s="3">
        <v>42388</v>
      </c>
      <c r="D62" s="4"/>
      <c r="E62" s="20"/>
      <c r="F62" s="5" t="s">
        <v>152</v>
      </c>
      <c r="G62" s="107" t="s">
        <v>182</v>
      </c>
      <c r="H62" s="5" t="s">
        <v>155</v>
      </c>
      <c r="I62" s="26" t="s">
        <v>123</v>
      </c>
      <c r="J62" s="19"/>
      <c r="K62" s="5">
        <v>2915</v>
      </c>
      <c r="L62" s="4">
        <f t="shared" si="6"/>
        <v>851123341</v>
      </c>
      <c r="M62" s="18"/>
    </row>
    <row r="63" spans="1:13" ht="17.25" customHeight="1">
      <c r="A63" s="6" t="str">
        <f t="shared" si="0"/>
        <v/>
      </c>
      <c r="B63" s="3">
        <v>42389</v>
      </c>
      <c r="C63" s="3">
        <v>42389</v>
      </c>
      <c r="D63" s="4"/>
      <c r="E63" s="20"/>
      <c r="F63" s="5" t="s">
        <v>151</v>
      </c>
      <c r="G63" s="107" t="s">
        <v>183</v>
      </c>
      <c r="H63" s="5" t="s">
        <v>137</v>
      </c>
      <c r="I63" s="26" t="s">
        <v>122</v>
      </c>
      <c r="J63" s="19"/>
      <c r="K63" s="5">
        <v>689618</v>
      </c>
      <c r="L63" s="4">
        <f t="shared" si="6"/>
        <v>850433723</v>
      </c>
      <c r="M63" s="18"/>
    </row>
    <row r="64" spans="1:13" ht="17.25" customHeight="1">
      <c r="A64" s="6" t="str">
        <f t="shared" si="0"/>
        <v/>
      </c>
      <c r="B64" s="3">
        <v>42389</v>
      </c>
      <c r="C64" s="3">
        <v>42389</v>
      </c>
      <c r="D64" s="4"/>
      <c r="E64" s="20"/>
      <c r="F64" s="5" t="s">
        <v>152</v>
      </c>
      <c r="G64" s="107" t="s">
        <v>183</v>
      </c>
      <c r="H64" s="5" t="s">
        <v>137</v>
      </c>
      <c r="I64" s="26" t="s">
        <v>123</v>
      </c>
      <c r="J64" s="19"/>
      <c r="K64" s="5">
        <v>68962</v>
      </c>
      <c r="L64" s="4">
        <f t="shared" si="6"/>
        <v>850364761</v>
      </c>
      <c r="M64" s="18"/>
    </row>
    <row r="65" spans="1:13" ht="17.25" customHeight="1">
      <c r="A65" s="6" t="str">
        <f t="shared" si="0"/>
        <v/>
      </c>
      <c r="B65" s="3">
        <v>42390</v>
      </c>
      <c r="C65" s="3">
        <v>42390</v>
      </c>
      <c r="D65" s="4"/>
      <c r="E65" s="20"/>
      <c r="F65" s="28" t="s">
        <v>134</v>
      </c>
      <c r="G65" s="108" t="s">
        <v>184</v>
      </c>
      <c r="H65" s="5" t="s">
        <v>137</v>
      </c>
      <c r="I65" s="26" t="s">
        <v>122</v>
      </c>
      <c r="J65" s="19"/>
      <c r="K65" s="5">
        <v>380182</v>
      </c>
      <c r="L65" s="4">
        <f t="shared" si="6"/>
        <v>849984579</v>
      </c>
      <c r="M65" s="18"/>
    </row>
    <row r="66" spans="1:13" ht="17.25" customHeight="1">
      <c r="A66" s="6" t="str">
        <f t="shared" si="0"/>
        <v/>
      </c>
      <c r="B66" s="3">
        <v>42390</v>
      </c>
      <c r="C66" s="3">
        <v>42390</v>
      </c>
      <c r="D66" s="4"/>
      <c r="E66" s="20"/>
      <c r="F66" s="28" t="s">
        <v>135</v>
      </c>
      <c r="G66" s="108" t="s">
        <v>184</v>
      </c>
      <c r="H66" s="5" t="s">
        <v>137</v>
      </c>
      <c r="I66" s="26" t="s">
        <v>123</v>
      </c>
      <c r="J66" s="19"/>
      <c r="K66" s="5">
        <v>38018</v>
      </c>
      <c r="L66" s="4">
        <f t="shared" si="6"/>
        <v>849946561</v>
      </c>
      <c r="M66" s="18"/>
    </row>
    <row r="67" spans="1:13" ht="17.25" customHeight="1">
      <c r="A67" s="6" t="str">
        <f t="shared" si="0"/>
        <v/>
      </c>
      <c r="B67" s="3">
        <v>42393</v>
      </c>
      <c r="C67" s="3">
        <v>42393</v>
      </c>
      <c r="D67" s="18"/>
      <c r="E67" s="20"/>
      <c r="F67" s="28" t="s">
        <v>179</v>
      </c>
      <c r="G67" s="465" t="s">
        <v>185</v>
      </c>
      <c r="H67" s="5" t="s">
        <v>137</v>
      </c>
      <c r="I67" s="26" t="s">
        <v>122</v>
      </c>
      <c r="J67" s="18"/>
      <c r="K67" s="18">
        <v>1137764</v>
      </c>
      <c r="L67" s="4">
        <f t="shared" si="6"/>
        <v>848808797</v>
      </c>
      <c r="M67" s="18"/>
    </row>
    <row r="68" spans="1:13" ht="17.25" customHeight="1">
      <c r="A68" s="6" t="str">
        <f t="shared" si="0"/>
        <v/>
      </c>
      <c r="B68" s="3">
        <v>42393</v>
      </c>
      <c r="C68" s="3">
        <v>42393</v>
      </c>
      <c r="D68" s="18"/>
      <c r="E68" s="20"/>
      <c r="F68" s="28" t="s">
        <v>180</v>
      </c>
      <c r="G68" s="465" t="s">
        <v>185</v>
      </c>
      <c r="H68" s="5" t="s">
        <v>137</v>
      </c>
      <c r="I68" s="26" t="s">
        <v>123</v>
      </c>
      <c r="J68" s="18"/>
      <c r="K68" s="18">
        <v>113776</v>
      </c>
      <c r="L68" s="4">
        <f t="shared" si="6"/>
        <v>848695021</v>
      </c>
      <c r="M68" s="18"/>
    </row>
    <row r="69" spans="1:13" ht="17.25" customHeight="1">
      <c r="A69" s="6" t="str">
        <f t="shared" si="0"/>
        <v/>
      </c>
      <c r="B69" s="3">
        <v>42394</v>
      </c>
      <c r="C69" s="3">
        <v>42394</v>
      </c>
      <c r="D69" s="4"/>
      <c r="E69" s="20"/>
      <c r="F69" s="5" t="s">
        <v>186</v>
      </c>
      <c r="G69" s="107" t="s">
        <v>188</v>
      </c>
      <c r="H69" s="5" t="s">
        <v>189</v>
      </c>
      <c r="I69" s="26" t="s">
        <v>122</v>
      </c>
      <c r="J69" s="19"/>
      <c r="K69" s="5">
        <v>15000000</v>
      </c>
      <c r="L69" s="4">
        <f t="shared" si="6"/>
        <v>833695021</v>
      </c>
      <c r="M69" s="18"/>
    </row>
    <row r="70" spans="1:13" ht="17.25" customHeight="1">
      <c r="A70" s="6" t="str">
        <f t="shared" si="0"/>
        <v/>
      </c>
      <c r="B70" s="3">
        <v>42394</v>
      </c>
      <c r="C70" s="3">
        <v>42394</v>
      </c>
      <c r="D70" s="4"/>
      <c r="E70" s="20"/>
      <c r="F70" s="5" t="s">
        <v>187</v>
      </c>
      <c r="G70" s="107" t="s">
        <v>188</v>
      </c>
      <c r="H70" s="5" t="s">
        <v>189</v>
      </c>
      <c r="I70" s="26" t="s">
        <v>123</v>
      </c>
      <c r="J70" s="19"/>
      <c r="K70" s="5">
        <v>1500000</v>
      </c>
      <c r="L70" s="4">
        <f t="shared" si="6"/>
        <v>832195021</v>
      </c>
      <c r="M70" s="18"/>
    </row>
    <row r="71" spans="1:13" ht="17.25" customHeight="1">
      <c r="A71" s="6" t="str">
        <f t="shared" si="0"/>
        <v/>
      </c>
      <c r="B71" s="3">
        <v>42398</v>
      </c>
      <c r="C71" s="3">
        <v>42398</v>
      </c>
      <c r="D71" s="4"/>
      <c r="E71" s="20"/>
      <c r="F71" s="5" t="s">
        <v>151</v>
      </c>
      <c r="G71" s="107" t="s">
        <v>190</v>
      </c>
      <c r="H71" s="5" t="s">
        <v>137</v>
      </c>
      <c r="I71" s="26" t="s">
        <v>122</v>
      </c>
      <c r="J71" s="19"/>
      <c r="K71" s="5">
        <v>660273</v>
      </c>
      <c r="L71" s="4">
        <f t="shared" si="6"/>
        <v>831534748</v>
      </c>
      <c r="M71" s="18"/>
    </row>
    <row r="72" spans="1:13" ht="17.25" customHeight="1">
      <c r="A72" s="6" t="str">
        <f t="shared" si="0"/>
        <v/>
      </c>
      <c r="B72" s="3">
        <v>42398</v>
      </c>
      <c r="C72" s="3">
        <v>42398</v>
      </c>
      <c r="D72" s="4"/>
      <c r="E72" s="20"/>
      <c r="F72" s="5" t="s">
        <v>152</v>
      </c>
      <c r="G72" s="107" t="s">
        <v>190</v>
      </c>
      <c r="H72" s="5" t="s">
        <v>137</v>
      </c>
      <c r="I72" s="26" t="s">
        <v>123</v>
      </c>
      <c r="J72" s="19"/>
      <c r="K72" s="5">
        <v>66027</v>
      </c>
      <c r="L72" s="4">
        <f t="shared" si="6"/>
        <v>831468721</v>
      </c>
      <c r="M72" s="18"/>
    </row>
    <row r="73" spans="1:13" ht="17.25" customHeight="1">
      <c r="A73" s="6" t="str">
        <f t="shared" si="0"/>
        <v/>
      </c>
      <c r="B73" s="3">
        <v>42399</v>
      </c>
      <c r="C73" s="3">
        <v>42399</v>
      </c>
      <c r="D73" s="4"/>
      <c r="E73" s="20"/>
      <c r="F73" s="5" t="s">
        <v>151</v>
      </c>
      <c r="G73" s="107" t="s">
        <v>191</v>
      </c>
      <c r="H73" s="5" t="s">
        <v>137</v>
      </c>
      <c r="I73" s="26" t="s">
        <v>122</v>
      </c>
      <c r="J73" s="19"/>
      <c r="K73" s="5">
        <v>674945</v>
      </c>
      <c r="L73" s="4">
        <f t="shared" si="6"/>
        <v>830793776</v>
      </c>
      <c r="M73" s="18"/>
    </row>
    <row r="74" spans="1:13" ht="17.25" customHeight="1">
      <c r="A74" s="6" t="str">
        <f t="shared" si="0"/>
        <v/>
      </c>
      <c r="B74" s="3">
        <v>42399</v>
      </c>
      <c r="C74" s="3">
        <v>42399</v>
      </c>
      <c r="D74" s="4"/>
      <c r="E74" s="20"/>
      <c r="F74" s="5" t="s">
        <v>152</v>
      </c>
      <c r="G74" s="107" t="s">
        <v>191</v>
      </c>
      <c r="H74" s="5" t="s">
        <v>137</v>
      </c>
      <c r="I74" s="26" t="s">
        <v>123</v>
      </c>
      <c r="J74" s="19"/>
      <c r="K74" s="5">
        <v>67495</v>
      </c>
      <c r="L74" s="4">
        <f t="shared" si="6"/>
        <v>830726281</v>
      </c>
      <c r="M74" s="18"/>
    </row>
    <row r="75" spans="1:13" ht="17.25" customHeight="1">
      <c r="A75" s="6" t="str">
        <f t="shared" si="0"/>
        <v/>
      </c>
      <c r="B75" s="3">
        <v>42400</v>
      </c>
      <c r="C75" s="3">
        <v>42400</v>
      </c>
      <c r="D75" s="4"/>
      <c r="E75" s="20"/>
      <c r="F75" s="28" t="s">
        <v>179</v>
      </c>
      <c r="G75" s="108" t="s">
        <v>192</v>
      </c>
      <c r="H75" s="5" t="s">
        <v>155</v>
      </c>
      <c r="I75" s="26" t="s">
        <v>122</v>
      </c>
      <c r="J75" s="19"/>
      <c r="K75" s="5">
        <v>320291</v>
      </c>
      <c r="L75" s="4">
        <f t="shared" si="6"/>
        <v>830405990</v>
      </c>
      <c r="M75" s="18"/>
    </row>
    <row r="76" spans="1:13" ht="17.25" customHeight="1">
      <c r="A76" s="6" t="str">
        <f t="shared" si="0"/>
        <v/>
      </c>
      <c r="B76" s="3">
        <v>42400</v>
      </c>
      <c r="C76" s="3">
        <v>42400</v>
      </c>
      <c r="D76" s="4"/>
      <c r="E76" s="20"/>
      <c r="F76" s="28" t="s">
        <v>180</v>
      </c>
      <c r="G76" s="108" t="s">
        <v>192</v>
      </c>
      <c r="H76" s="5" t="s">
        <v>155</v>
      </c>
      <c r="I76" s="26" t="s">
        <v>123</v>
      </c>
      <c r="J76" s="19"/>
      <c r="K76" s="5">
        <v>32029</v>
      </c>
      <c r="L76" s="4">
        <f t="shared" si="6"/>
        <v>830373961</v>
      </c>
      <c r="M76" s="18"/>
    </row>
    <row r="77" spans="1:13" ht="17.25" customHeight="1">
      <c r="A77" s="6" t="str">
        <f t="shared" si="0"/>
        <v/>
      </c>
      <c r="B77" s="3">
        <v>42400</v>
      </c>
      <c r="C77" s="3">
        <v>42400</v>
      </c>
      <c r="D77" s="4"/>
      <c r="E77" s="20"/>
      <c r="F77" s="5" t="s">
        <v>151</v>
      </c>
      <c r="G77" s="107" t="s">
        <v>193</v>
      </c>
      <c r="H77" s="5" t="s">
        <v>194</v>
      </c>
      <c r="I77" s="26" t="s">
        <v>122</v>
      </c>
      <c r="J77" s="19"/>
      <c r="K77" s="5">
        <v>44018</v>
      </c>
      <c r="L77" s="4">
        <f t="shared" si="6"/>
        <v>830329943</v>
      </c>
      <c r="M77" s="18"/>
    </row>
    <row r="78" spans="1:13" ht="17.25" customHeight="1">
      <c r="A78" s="6" t="str">
        <f t="shared" si="0"/>
        <v/>
      </c>
      <c r="B78" s="3">
        <v>42400</v>
      </c>
      <c r="C78" s="3">
        <v>42400</v>
      </c>
      <c r="D78" s="4"/>
      <c r="E78" s="20"/>
      <c r="F78" s="5" t="s">
        <v>152</v>
      </c>
      <c r="G78" s="107" t="s">
        <v>193</v>
      </c>
      <c r="H78" s="5" t="s">
        <v>194</v>
      </c>
      <c r="I78" s="26" t="s">
        <v>123</v>
      </c>
      <c r="J78" s="19"/>
      <c r="K78" s="5">
        <v>4402</v>
      </c>
      <c r="L78" s="4">
        <f t="shared" si="6"/>
        <v>830325541</v>
      </c>
      <c r="M78" s="18"/>
    </row>
    <row r="79" spans="1:13" s="466" customFormat="1" ht="17.25" customHeight="1">
      <c r="A79" s="466" t="str">
        <f t="shared" si="0"/>
        <v/>
      </c>
      <c r="B79" s="467">
        <v>42400</v>
      </c>
      <c r="C79" s="467">
        <v>42400</v>
      </c>
      <c r="D79" s="468"/>
      <c r="E79" s="469"/>
      <c r="F79" s="308" t="s">
        <v>195</v>
      </c>
      <c r="G79" s="470"/>
      <c r="H79" s="308" t="s">
        <v>196</v>
      </c>
      <c r="I79" s="471" t="s">
        <v>197</v>
      </c>
      <c r="J79" s="472"/>
      <c r="K79" s="308"/>
      <c r="L79" s="468">
        <f t="shared" si="6"/>
        <v>830325541</v>
      </c>
      <c r="M79" s="473"/>
    </row>
    <row r="80" spans="1:13" ht="17.25" customHeight="1">
      <c r="A80" s="6" t="str">
        <f t="shared" si="0"/>
        <v/>
      </c>
      <c r="B80" s="3"/>
      <c r="C80" s="3"/>
      <c r="D80" s="4"/>
      <c r="E80" s="20"/>
      <c r="F80" s="28"/>
      <c r="G80" s="28"/>
      <c r="H80" s="28"/>
      <c r="I80" s="26"/>
      <c r="J80" s="19"/>
      <c r="K80" s="5"/>
      <c r="L80" s="4">
        <f t="shared" si="6"/>
        <v>0</v>
      </c>
      <c r="M80" s="18"/>
    </row>
    <row r="81" spans="1:13" ht="17.25" customHeight="1">
      <c r="A81" s="6" t="str">
        <f t="shared" si="0"/>
        <v/>
      </c>
      <c r="B81" s="3"/>
      <c r="C81" s="3"/>
      <c r="D81" s="18"/>
      <c r="E81" s="20"/>
      <c r="F81" s="18"/>
      <c r="G81" s="18"/>
      <c r="H81" s="18"/>
      <c r="I81" s="26"/>
      <c r="J81" s="18"/>
      <c r="K81" s="18"/>
      <c r="L81" s="4">
        <f t="shared" si="6"/>
        <v>0</v>
      </c>
      <c r="M81" s="18"/>
    </row>
    <row r="82" spans="1:13" ht="17.25" customHeight="1">
      <c r="A82" s="6" t="str">
        <f t="shared" si="0"/>
        <v/>
      </c>
      <c r="B82" s="3"/>
      <c r="C82" s="3"/>
      <c r="D82" s="18"/>
      <c r="E82" s="20"/>
      <c r="F82" s="18"/>
      <c r="G82" s="18"/>
      <c r="H82" s="18"/>
      <c r="I82" s="26"/>
      <c r="J82" s="18"/>
      <c r="K82" s="18"/>
      <c r="L82" s="4">
        <f t="shared" si="6"/>
        <v>0</v>
      </c>
      <c r="M82" s="18"/>
    </row>
    <row r="83" spans="1:13" ht="17.25" customHeight="1">
      <c r="A83" s="6" t="str">
        <f t="shared" si="0"/>
        <v/>
      </c>
      <c r="B83" s="3"/>
      <c r="C83" s="3"/>
      <c r="D83" s="4"/>
      <c r="E83" s="20"/>
      <c r="F83" s="28"/>
      <c r="G83" s="28"/>
      <c r="H83" s="28"/>
      <c r="I83" s="26"/>
      <c r="J83" s="19"/>
      <c r="K83" s="5"/>
      <c r="L83" s="4">
        <f t="shared" si="6"/>
        <v>0</v>
      </c>
      <c r="M83" s="18"/>
    </row>
    <row r="84" spans="1:13" ht="17.25" customHeight="1">
      <c r="A84" s="6" t="str">
        <f t="shared" si="0"/>
        <v/>
      </c>
      <c r="B84" s="3"/>
      <c r="C84" s="3"/>
      <c r="D84" s="4"/>
      <c r="E84" s="20"/>
      <c r="F84" s="5"/>
      <c r="G84" s="107"/>
      <c r="H84" s="38"/>
      <c r="I84" s="26"/>
      <c r="J84" s="19"/>
      <c r="K84" s="5"/>
      <c r="L84" s="4">
        <f t="shared" si="6"/>
        <v>0</v>
      </c>
      <c r="M84" s="18"/>
    </row>
    <row r="85" spans="1:13" ht="17.25" customHeight="1">
      <c r="A85" s="6" t="str">
        <f t="shared" si="0"/>
        <v/>
      </c>
      <c r="B85" s="3"/>
      <c r="C85" s="3"/>
      <c r="D85" s="4"/>
      <c r="E85" s="20"/>
      <c r="F85" s="5"/>
      <c r="G85" s="107"/>
      <c r="H85" s="38"/>
      <c r="I85" s="26"/>
      <c r="J85" s="19"/>
      <c r="K85" s="5"/>
      <c r="L85" s="4">
        <f t="shared" si="6"/>
        <v>0</v>
      </c>
      <c r="M85" s="18"/>
    </row>
    <row r="86" spans="1:13" ht="17.25" customHeight="1">
      <c r="A86" s="6" t="str">
        <f t="shared" si="0"/>
        <v/>
      </c>
      <c r="B86" s="3"/>
      <c r="C86" s="3"/>
      <c r="D86" s="4"/>
      <c r="E86" s="20"/>
      <c r="F86" s="5"/>
      <c r="G86" s="107"/>
      <c r="H86" s="38"/>
      <c r="I86" s="26"/>
      <c r="J86" s="19"/>
      <c r="K86" s="5"/>
      <c r="L86" s="4">
        <f t="shared" si="6"/>
        <v>0</v>
      </c>
      <c r="M86" s="18"/>
    </row>
    <row r="87" spans="1:13" ht="17.25" customHeight="1">
      <c r="A87" s="6" t="str">
        <f t="shared" si="0"/>
        <v/>
      </c>
      <c r="B87" s="3"/>
      <c r="C87" s="3"/>
      <c r="D87" s="4"/>
      <c r="E87" s="20"/>
      <c r="F87" s="5"/>
      <c r="G87" s="5"/>
      <c r="H87" s="28"/>
      <c r="I87" s="26"/>
      <c r="J87" s="19"/>
      <c r="K87" s="5"/>
      <c r="L87" s="4">
        <f t="shared" si="6"/>
        <v>0</v>
      </c>
      <c r="M87" s="18"/>
    </row>
    <row r="88" spans="1:13" ht="17.25" customHeight="1">
      <c r="A88" s="6" t="str">
        <f t="shared" si="0"/>
        <v/>
      </c>
      <c r="B88" s="3"/>
      <c r="C88" s="3"/>
      <c r="D88" s="18"/>
      <c r="E88" s="20"/>
      <c r="F88" s="18"/>
      <c r="G88" s="18"/>
      <c r="H88" s="18"/>
      <c r="I88" s="26"/>
      <c r="J88" s="18"/>
      <c r="K88" s="18"/>
      <c r="L88" s="4">
        <f t="shared" si="6"/>
        <v>0</v>
      </c>
      <c r="M88" s="18"/>
    </row>
    <row r="89" spans="1:13" ht="17.25" customHeight="1">
      <c r="A89" s="6" t="str">
        <f t="shared" si="0"/>
        <v/>
      </c>
      <c r="B89" s="3"/>
      <c r="C89" s="3"/>
      <c r="D89" s="18"/>
      <c r="E89" s="20"/>
      <c r="F89" s="18"/>
      <c r="G89" s="18"/>
      <c r="H89" s="18"/>
      <c r="I89" s="26"/>
      <c r="J89" s="18"/>
      <c r="K89" s="18"/>
      <c r="L89" s="4">
        <f t="shared" si="6"/>
        <v>0</v>
      </c>
      <c r="M89" s="18"/>
    </row>
    <row r="90" spans="1:13" ht="17.25" customHeight="1">
      <c r="A90" s="6" t="str">
        <f t="shared" si="0"/>
        <v/>
      </c>
      <c r="B90" s="3"/>
      <c r="C90" s="3"/>
      <c r="D90" s="4"/>
      <c r="E90" s="20"/>
      <c r="F90" s="5"/>
      <c r="G90" s="107"/>
      <c r="H90" s="5"/>
      <c r="I90" s="26"/>
      <c r="J90" s="19"/>
      <c r="K90" s="5"/>
      <c r="L90" s="4">
        <f t="shared" si="6"/>
        <v>0</v>
      </c>
      <c r="M90" s="18"/>
    </row>
    <row r="91" spans="1:13" ht="17.25" customHeight="1">
      <c r="A91" s="6" t="str">
        <f t="shared" si="0"/>
        <v/>
      </c>
      <c r="B91" s="3"/>
      <c r="C91" s="3"/>
      <c r="D91" s="4"/>
      <c r="E91" s="20"/>
      <c r="F91" s="5"/>
      <c r="G91" s="107"/>
      <c r="H91" s="5"/>
      <c r="I91" s="26"/>
      <c r="J91" s="19"/>
      <c r="K91" s="5"/>
      <c r="L91" s="4">
        <f t="shared" si="6"/>
        <v>0</v>
      </c>
      <c r="M91" s="18"/>
    </row>
    <row r="92" spans="1:13" ht="17.25" customHeight="1">
      <c r="A92" s="6" t="str">
        <f t="shared" si="0"/>
        <v/>
      </c>
      <c r="B92" s="3"/>
      <c r="C92" s="3"/>
      <c r="D92" s="4"/>
      <c r="E92" s="20"/>
      <c r="F92" s="5"/>
      <c r="G92" s="107"/>
      <c r="H92" s="5"/>
      <c r="I92" s="26"/>
      <c r="J92" s="19"/>
      <c r="K92" s="5"/>
      <c r="L92" s="4">
        <f t="shared" si="6"/>
        <v>0</v>
      </c>
      <c r="M92" s="18"/>
    </row>
    <row r="93" spans="1:13" ht="17.25" customHeight="1">
      <c r="A93" s="6" t="str">
        <f t="shared" si="0"/>
        <v/>
      </c>
      <c r="B93" s="3"/>
      <c r="C93" s="3"/>
      <c r="D93" s="4"/>
      <c r="E93" s="20"/>
      <c r="F93" s="5"/>
      <c r="G93" s="107"/>
      <c r="H93" s="5"/>
      <c r="I93" s="26"/>
      <c r="J93" s="19"/>
      <c r="K93" s="5"/>
      <c r="L93" s="4">
        <f t="shared" si="6"/>
        <v>0</v>
      </c>
      <c r="M93" s="18"/>
    </row>
    <row r="94" spans="1:13" ht="17.25" customHeight="1">
      <c r="A94" s="6" t="str">
        <f t="shared" si="0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si="6"/>
        <v>0</v>
      </c>
      <c r="M94" s="18"/>
    </row>
    <row r="95" spans="1:13" ht="17.25" customHeight="1">
      <c r="A95" s="6" t="str">
        <f t="shared" ref="A95:A118" si="7">D95&amp;E95</f>
        <v/>
      </c>
      <c r="B95" s="3"/>
      <c r="C95" s="3"/>
      <c r="D95" s="4"/>
      <c r="E95" s="20"/>
      <c r="F95" s="5"/>
      <c r="G95" s="107"/>
      <c r="H95" s="5"/>
      <c r="I95" s="26"/>
      <c r="J95" s="19"/>
      <c r="K95" s="5"/>
      <c r="L95" s="4">
        <f t="shared" ref="L95:L113" si="8">IF(F95&lt;&gt;"",L94+J95-K95,0)</f>
        <v>0</v>
      </c>
      <c r="M95" s="18"/>
    </row>
    <row r="96" spans="1:13" ht="17.25" customHeight="1">
      <c r="A96" s="6" t="str">
        <f t="shared" si="7"/>
        <v/>
      </c>
      <c r="B96" s="3"/>
      <c r="C96" s="3"/>
      <c r="D96" s="4"/>
      <c r="E96" s="20"/>
      <c r="F96" s="5"/>
      <c r="G96" s="107"/>
      <c r="H96" s="5"/>
      <c r="I96" s="26"/>
      <c r="J96" s="19"/>
      <c r="K96" s="5"/>
      <c r="L96" s="4">
        <f t="shared" si="8"/>
        <v>0</v>
      </c>
      <c r="M96" s="18"/>
    </row>
    <row r="97" spans="1:13" ht="17.25" customHeight="1">
      <c r="A97" s="6" t="str">
        <f t="shared" si="7"/>
        <v/>
      </c>
      <c r="B97" s="3"/>
      <c r="C97" s="3"/>
      <c r="D97" s="4"/>
      <c r="E97" s="20"/>
      <c r="F97" s="5"/>
      <c r="G97" s="107"/>
      <c r="H97" s="5"/>
      <c r="I97" s="26"/>
      <c r="J97" s="19"/>
      <c r="K97" s="5"/>
      <c r="L97" s="4">
        <f t="shared" si="8"/>
        <v>0</v>
      </c>
      <c r="M97" s="18"/>
    </row>
    <row r="98" spans="1:13" ht="17.25" customHeight="1">
      <c r="A98" s="6" t="str">
        <f t="shared" si="7"/>
        <v/>
      </c>
      <c r="B98" s="3"/>
      <c r="C98" s="3"/>
      <c r="D98" s="4"/>
      <c r="E98" s="20"/>
      <c r="F98" s="28"/>
      <c r="G98" s="28"/>
      <c r="H98" s="28"/>
      <c r="I98" s="26"/>
      <c r="J98" s="19"/>
      <c r="K98" s="5"/>
      <c r="L98" s="4">
        <f t="shared" si="8"/>
        <v>0</v>
      </c>
      <c r="M98" s="18"/>
    </row>
    <row r="99" spans="1:13" ht="17.25" customHeight="1">
      <c r="A99" s="6" t="str">
        <f t="shared" si="7"/>
        <v/>
      </c>
      <c r="B99" s="3"/>
      <c r="C99" s="3"/>
      <c r="D99" s="18"/>
      <c r="E99" s="20"/>
      <c r="F99" s="18"/>
      <c r="G99" s="18"/>
      <c r="H99" s="18"/>
      <c r="I99" s="26"/>
      <c r="J99" s="18"/>
      <c r="K99" s="18"/>
      <c r="L99" s="4">
        <f t="shared" si="8"/>
        <v>0</v>
      </c>
      <c r="M99" s="18"/>
    </row>
    <row r="100" spans="1:13" ht="17.25" customHeight="1">
      <c r="A100" s="6" t="str">
        <f t="shared" si="7"/>
        <v/>
      </c>
      <c r="B100" s="3"/>
      <c r="C100" s="3"/>
      <c r="D100" s="18"/>
      <c r="E100" s="20"/>
      <c r="F100" s="18"/>
      <c r="G100" s="18"/>
      <c r="H100" s="18"/>
      <c r="I100" s="26"/>
      <c r="J100" s="18"/>
      <c r="K100" s="18"/>
      <c r="L100" s="4">
        <f t="shared" si="8"/>
        <v>0</v>
      </c>
      <c r="M100" s="18"/>
    </row>
    <row r="101" spans="1:13" ht="17.25" customHeight="1">
      <c r="A101" s="6" t="str">
        <f t="shared" si="7"/>
        <v/>
      </c>
      <c r="B101" s="3"/>
      <c r="C101" s="3"/>
      <c r="D101" s="4"/>
      <c r="E101" s="20"/>
      <c r="F101" s="5"/>
      <c r="G101" s="107"/>
      <c r="H101" s="5"/>
      <c r="I101" s="26"/>
      <c r="J101" s="19"/>
      <c r="K101" s="5"/>
      <c r="L101" s="4">
        <f t="shared" si="8"/>
        <v>0</v>
      </c>
      <c r="M101" s="18"/>
    </row>
    <row r="102" spans="1:13" ht="17.25" customHeight="1">
      <c r="A102" s="6" t="str">
        <f t="shared" si="7"/>
        <v/>
      </c>
      <c r="B102" s="3"/>
      <c r="C102" s="3"/>
      <c r="D102" s="4"/>
      <c r="E102" s="20"/>
      <c r="F102" s="5"/>
      <c r="G102" s="107"/>
      <c r="H102" s="5"/>
      <c r="I102" s="26"/>
      <c r="J102" s="19"/>
      <c r="K102" s="5"/>
      <c r="L102" s="4">
        <f t="shared" si="8"/>
        <v>0</v>
      </c>
      <c r="M102" s="18"/>
    </row>
    <row r="103" spans="1:13" ht="17.25" customHeight="1">
      <c r="A103" s="6" t="str">
        <f t="shared" si="7"/>
        <v/>
      </c>
      <c r="B103" s="3"/>
      <c r="C103" s="3"/>
      <c r="D103" s="4"/>
      <c r="E103" s="20"/>
      <c r="F103" s="5"/>
      <c r="G103" s="107"/>
      <c r="H103" s="5"/>
      <c r="I103" s="26"/>
      <c r="J103" s="19"/>
      <c r="K103" s="5"/>
      <c r="L103" s="4">
        <f t="shared" si="8"/>
        <v>0</v>
      </c>
      <c r="M103" s="18"/>
    </row>
    <row r="104" spans="1:13" ht="17.25" customHeight="1">
      <c r="A104" s="6" t="str">
        <f t="shared" si="7"/>
        <v/>
      </c>
      <c r="B104" s="3"/>
      <c r="C104" s="3"/>
      <c r="D104" s="4"/>
      <c r="E104" s="20"/>
      <c r="F104" s="28"/>
      <c r="G104" s="108"/>
      <c r="H104" s="5"/>
      <c r="I104" s="26"/>
      <c r="J104" s="19"/>
      <c r="K104" s="5"/>
      <c r="L104" s="4">
        <f t="shared" si="8"/>
        <v>0</v>
      </c>
      <c r="M104" s="18"/>
    </row>
    <row r="105" spans="1:13" ht="17.25" customHeight="1">
      <c r="A105" s="6" t="str">
        <f t="shared" si="7"/>
        <v/>
      </c>
      <c r="B105" s="3"/>
      <c r="C105" s="3"/>
      <c r="D105" s="4"/>
      <c r="E105" s="20"/>
      <c r="F105" s="5"/>
      <c r="G105" s="108"/>
      <c r="H105" s="5"/>
      <c r="I105" s="26"/>
      <c r="J105" s="19"/>
      <c r="K105" s="5"/>
      <c r="L105" s="4">
        <f t="shared" si="8"/>
        <v>0</v>
      </c>
      <c r="M105" s="18"/>
    </row>
    <row r="106" spans="1:13" ht="17.25" customHeight="1">
      <c r="A106" s="6" t="str">
        <f t="shared" si="7"/>
        <v/>
      </c>
      <c r="B106" s="3"/>
      <c r="C106" s="3"/>
      <c r="D106" s="4"/>
      <c r="E106" s="20"/>
      <c r="F106" s="5"/>
      <c r="G106" s="107"/>
      <c r="H106" s="5"/>
      <c r="I106" s="26"/>
      <c r="J106" s="19"/>
      <c r="K106" s="5"/>
      <c r="L106" s="4">
        <f t="shared" si="8"/>
        <v>0</v>
      </c>
      <c r="M106" s="18"/>
    </row>
    <row r="107" spans="1:13" ht="17.25" customHeight="1">
      <c r="A107" s="6" t="str">
        <f t="shared" si="7"/>
        <v/>
      </c>
      <c r="B107" s="3"/>
      <c r="C107" s="3"/>
      <c r="D107" s="4"/>
      <c r="E107" s="20"/>
      <c r="F107" s="5"/>
      <c r="G107" s="107"/>
      <c r="H107" s="5"/>
      <c r="I107" s="26"/>
      <c r="J107" s="19"/>
      <c r="K107" s="5"/>
      <c r="L107" s="4">
        <f t="shared" si="8"/>
        <v>0</v>
      </c>
      <c r="M107" s="18"/>
    </row>
    <row r="108" spans="1:13" ht="17.25" customHeight="1">
      <c r="A108" s="6" t="str">
        <f t="shared" si="7"/>
        <v/>
      </c>
      <c r="B108" s="3"/>
      <c r="C108" s="3"/>
      <c r="D108" s="4"/>
      <c r="E108" s="20"/>
      <c r="F108" s="5"/>
      <c r="G108" s="107"/>
      <c r="H108" s="38"/>
      <c r="I108" s="26"/>
      <c r="J108" s="19"/>
      <c r="K108" s="5"/>
      <c r="L108" s="4">
        <f t="shared" si="8"/>
        <v>0</v>
      </c>
      <c r="M108" s="18"/>
    </row>
    <row r="109" spans="1:13" ht="17.25" customHeight="1">
      <c r="A109" s="6" t="str">
        <f t="shared" si="7"/>
        <v/>
      </c>
      <c r="B109" s="3"/>
      <c r="C109" s="3"/>
      <c r="D109" s="4"/>
      <c r="E109" s="20"/>
      <c r="F109" s="5"/>
      <c r="G109" s="107"/>
      <c r="H109" s="38"/>
      <c r="I109" s="26"/>
      <c r="J109" s="19"/>
      <c r="K109" s="5"/>
      <c r="L109" s="4">
        <f t="shared" si="8"/>
        <v>0</v>
      </c>
      <c r="M109" s="18"/>
    </row>
    <row r="110" spans="1:13" ht="17.25" customHeight="1">
      <c r="A110" s="6" t="str">
        <f t="shared" si="7"/>
        <v/>
      </c>
      <c r="B110" s="3"/>
      <c r="C110" s="3"/>
      <c r="D110" s="4"/>
      <c r="E110" s="20"/>
      <c r="F110" s="5"/>
      <c r="G110" s="107"/>
      <c r="H110" s="38"/>
      <c r="I110" s="26"/>
      <c r="J110" s="19"/>
      <c r="K110" s="5"/>
      <c r="L110" s="4">
        <f t="shared" si="8"/>
        <v>0</v>
      </c>
      <c r="M110" s="18"/>
    </row>
    <row r="111" spans="1:13" ht="17.25" customHeight="1">
      <c r="A111" s="6" t="str">
        <f t="shared" si="7"/>
        <v/>
      </c>
      <c r="B111" s="3"/>
      <c r="C111" s="3"/>
      <c r="D111" s="4"/>
      <c r="E111" s="20"/>
      <c r="F111" s="5"/>
      <c r="G111" s="5"/>
      <c r="H111" s="18"/>
      <c r="I111" s="26"/>
      <c r="J111" s="19"/>
      <c r="K111" s="5"/>
      <c r="L111" s="4">
        <f t="shared" si="8"/>
        <v>0</v>
      </c>
      <c r="M111" s="18"/>
    </row>
    <row r="112" spans="1:13" ht="17.25" customHeight="1">
      <c r="A112" s="6" t="str">
        <f t="shared" si="7"/>
        <v/>
      </c>
      <c r="B112" s="3"/>
      <c r="C112" s="3"/>
      <c r="D112" s="18"/>
      <c r="E112" s="20"/>
      <c r="F112" s="18"/>
      <c r="G112" s="18"/>
      <c r="H112" s="18"/>
      <c r="I112" s="26"/>
      <c r="J112" s="18"/>
      <c r="K112" s="18"/>
      <c r="L112" s="4">
        <f t="shared" si="8"/>
        <v>0</v>
      </c>
      <c r="M112" s="18"/>
    </row>
    <row r="113" spans="1:13" ht="17.25" customHeight="1">
      <c r="A113" s="6" t="str">
        <f t="shared" si="7"/>
        <v/>
      </c>
      <c r="B113" s="3"/>
      <c r="C113" s="3"/>
      <c r="D113" s="4"/>
      <c r="E113" s="20"/>
      <c r="F113" s="28"/>
      <c r="G113" s="28"/>
      <c r="H113" s="28"/>
      <c r="I113" s="26"/>
      <c r="J113" s="19"/>
      <c r="K113" s="5"/>
      <c r="L113" s="4">
        <f t="shared" si="8"/>
        <v>0</v>
      </c>
      <c r="M113" s="18"/>
    </row>
    <row r="114" spans="1:13" ht="17.25" customHeight="1">
      <c r="A114" s="6" t="str">
        <f t="shared" si="7"/>
        <v/>
      </c>
      <c r="B114" s="3"/>
      <c r="C114" s="3"/>
      <c r="D114" s="18"/>
      <c r="E114" s="20"/>
      <c r="F114" s="18"/>
      <c r="G114" s="18"/>
      <c r="H114" s="18"/>
      <c r="I114" s="26"/>
      <c r="J114" s="18"/>
      <c r="K114" s="18"/>
      <c r="L114" s="4">
        <f t="shared" ref="L114" si="9">IF(F114&lt;&gt;"",L113+J114-K114,0)</f>
        <v>0</v>
      </c>
      <c r="M114" s="18"/>
    </row>
    <row r="115" spans="1:13" ht="17.25" customHeight="1">
      <c r="A115" s="6" t="str">
        <f t="shared" si="7"/>
        <v/>
      </c>
      <c r="B115" s="3"/>
      <c r="C115" s="3"/>
      <c r="D115" s="18"/>
      <c r="E115" s="20"/>
      <c r="F115" s="18"/>
      <c r="G115" s="18"/>
      <c r="H115" s="18"/>
      <c r="I115" s="26"/>
      <c r="J115" s="18"/>
      <c r="K115" s="18"/>
      <c r="L115" s="4">
        <f t="shared" ref="L115" si="10">IF(F115&lt;&gt;"",L114+J115-K115,0)</f>
        <v>0</v>
      </c>
      <c r="M115" s="18"/>
    </row>
    <row r="116" spans="1:13" ht="17.25" customHeight="1">
      <c r="A116" s="6" t="str">
        <f t="shared" si="7"/>
        <v/>
      </c>
      <c r="B116" s="21"/>
      <c r="C116" s="18"/>
      <c r="D116" s="18"/>
      <c r="E116" s="18"/>
      <c r="F116" s="18"/>
      <c r="G116" s="18"/>
      <c r="H116" s="18"/>
      <c r="I116" s="22"/>
      <c r="J116" s="18"/>
      <c r="K116" s="18"/>
      <c r="L116" s="4"/>
      <c r="M116" s="18"/>
    </row>
    <row r="117" spans="1:13" s="34" customFormat="1" ht="17.25" customHeight="1">
      <c r="A117" s="6" t="str">
        <f t="shared" si="7"/>
        <v/>
      </c>
      <c r="B117" s="32"/>
      <c r="C117" s="32"/>
      <c r="D117" s="32"/>
      <c r="E117" s="32"/>
      <c r="F117" s="32" t="s">
        <v>29</v>
      </c>
      <c r="G117" s="32"/>
      <c r="H117" s="32"/>
      <c r="I117" s="33" t="s">
        <v>30</v>
      </c>
      <c r="J117" s="32">
        <f>SUM(J13:J116)</f>
        <v>0</v>
      </c>
      <c r="K117" s="32">
        <f>SUM(K13:K116)</f>
        <v>160621571</v>
      </c>
      <c r="L117" s="33" t="s">
        <v>30</v>
      </c>
      <c r="M117" s="33" t="s">
        <v>30</v>
      </c>
    </row>
    <row r="118" spans="1:13" s="34" customFormat="1" ht="17.25" customHeight="1">
      <c r="A118" s="6" t="str">
        <f t="shared" si="7"/>
        <v/>
      </c>
      <c r="B118" s="35"/>
      <c r="C118" s="35"/>
      <c r="D118" s="35"/>
      <c r="E118" s="35"/>
      <c r="F118" s="35" t="s">
        <v>31</v>
      </c>
      <c r="G118" s="35"/>
      <c r="H118" s="35"/>
      <c r="I118" s="36" t="s">
        <v>30</v>
      </c>
      <c r="J118" s="36" t="s">
        <v>30</v>
      </c>
      <c r="K118" s="36" t="s">
        <v>30</v>
      </c>
      <c r="L118" s="35">
        <f>L12+J117-K117</f>
        <v>830325541</v>
      </c>
      <c r="M118" s="36" t="s">
        <v>30</v>
      </c>
    </row>
    <row r="120" spans="1:13">
      <c r="B120" s="25" t="s">
        <v>32</v>
      </c>
    </row>
    <row r="121" spans="1:13">
      <c r="B121" s="25" t="s">
        <v>94</v>
      </c>
    </row>
    <row r="122" spans="1:13">
      <c r="L122" s="8" t="s">
        <v>95</v>
      </c>
    </row>
    <row r="123" spans="1:13" s="7" customFormat="1" ht="14.25">
      <c r="C123" s="7" t="s">
        <v>33</v>
      </c>
      <c r="F123" s="7" t="s">
        <v>13</v>
      </c>
      <c r="L123" s="7" t="s">
        <v>14</v>
      </c>
    </row>
    <row r="124" spans="1:13" s="2" customFormat="1">
      <c r="C124" s="2" t="s">
        <v>15</v>
      </c>
      <c r="F124" s="2" t="s">
        <v>15</v>
      </c>
      <c r="L124" s="2" t="s">
        <v>16</v>
      </c>
    </row>
    <row r="125" spans="1:13" s="2" customFormat="1"/>
    <row r="129" spans="2:13">
      <c r="F129" s="6">
        <f>SUMIF($E$13:$E$112,E108,K13:K112)</f>
        <v>0</v>
      </c>
    </row>
    <row r="132" spans="2:13">
      <c r="B132" s="6">
        <v>2</v>
      </c>
      <c r="C132" s="6">
        <v>3</v>
      </c>
      <c r="D132" s="6">
        <v>4</v>
      </c>
      <c r="E132" s="6">
        <v>5</v>
      </c>
      <c r="F132" s="6">
        <v>6</v>
      </c>
      <c r="G132" s="6">
        <v>7</v>
      </c>
      <c r="H132" s="6">
        <v>8</v>
      </c>
      <c r="I132" s="6">
        <v>9</v>
      </c>
      <c r="J132" s="6">
        <v>10</v>
      </c>
      <c r="K132" s="6">
        <v>11</v>
      </c>
      <c r="L132" s="6">
        <v>12</v>
      </c>
      <c r="M132" s="6">
        <v>13</v>
      </c>
    </row>
  </sheetData>
  <autoFilter ref="B11:M118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15">
    <cfRule type="expression" dxfId="3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42578125" style="6" customWidth="1"/>
    <col min="2" max="3" width="10.5703125" style="6" customWidth="1"/>
    <col min="4" max="5" width="6.85546875" style="6" customWidth="1"/>
    <col min="6" max="6" width="36.42578125" style="6" customWidth="1"/>
    <col min="7" max="7" width="11.425781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00" t="s">
        <v>49</v>
      </c>
      <c r="K2" s="400"/>
      <c r="L2" s="400"/>
      <c r="M2" s="400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0"/>
      <c r="K3" s="400"/>
      <c r="L3" s="400"/>
      <c r="M3" s="400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2"/>
      <c r="C10" s="402"/>
      <c r="D10" s="338" t="s">
        <v>5</v>
      </c>
      <c r="E10" s="338" t="s">
        <v>6</v>
      </c>
      <c r="F10" s="402"/>
      <c r="G10" s="404"/>
      <c r="H10" s="404"/>
      <c r="I10" s="402"/>
      <c r="J10" s="338" t="s">
        <v>25</v>
      </c>
      <c r="K10" s="338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'01'!L118</f>
        <v>830325541</v>
      </c>
      <c r="M12" s="29"/>
    </row>
    <row r="13" spans="1:13" ht="18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44" si="1">IF(F13&lt;&gt;"",L12+J13-K13,0)</f>
        <v>0</v>
      </c>
      <c r="M13" s="18"/>
    </row>
    <row r="14" spans="1:13" ht="18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7.2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7.2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6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6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6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6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6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6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7.25" customHeight="1">
      <c r="A24" s="6" t="str">
        <f t="shared" si="0"/>
        <v/>
      </c>
      <c r="B24" s="3"/>
      <c r="C24" s="3"/>
      <c r="D24" s="4"/>
      <c r="E24" s="20"/>
      <c r="F24" s="46"/>
      <c r="G24" s="109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7.2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7.2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7.2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7.2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7.2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7.2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7.2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7.25" customHeight="1">
      <c r="A36" s="6" t="str">
        <f t="shared" si="0"/>
        <v/>
      </c>
      <c r="B36" s="3"/>
      <c r="C36" s="3"/>
      <c r="D36" s="4"/>
      <c r="E36" s="20"/>
      <c r="F36" s="5"/>
      <c r="G36" s="5"/>
      <c r="H36" s="28"/>
      <c r="I36" s="26"/>
      <c r="J36" s="19"/>
      <c r="K36" s="5"/>
      <c r="L36" s="4">
        <f t="shared" si="1"/>
        <v>0</v>
      </c>
      <c r="M36" s="18"/>
    </row>
    <row r="37" spans="1:13" ht="17.25" customHeight="1">
      <c r="A37" s="6" t="str">
        <f t="shared" si="0"/>
        <v/>
      </c>
      <c r="B37" s="3"/>
      <c r="C37" s="3"/>
      <c r="D37" s="4"/>
      <c r="E37" s="20"/>
      <c r="F37" s="5"/>
      <c r="G37" s="5"/>
      <c r="H37" s="5"/>
      <c r="I37" s="26"/>
      <c r="J37" s="19"/>
      <c r="K37" s="5"/>
      <c r="L37" s="4">
        <f t="shared" si="1"/>
        <v>0</v>
      </c>
      <c r="M37" s="18"/>
    </row>
    <row r="38" spans="1:13" ht="17.2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7.2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7.2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6.5" customHeight="1">
      <c r="A41" s="6" t="str">
        <f t="shared" si="0"/>
        <v/>
      </c>
      <c r="B41" s="3"/>
      <c r="C41" s="3"/>
      <c r="D41" s="4"/>
      <c r="E41" s="20"/>
      <c r="F41" s="5"/>
      <c r="G41" s="5"/>
      <c r="H41" s="28"/>
      <c r="I41" s="26"/>
      <c r="J41" s="19"/>
      <c r="K41" s="5"/>
      <c r="L41" s="4">
        <f t="shared" si="1"/>
        <v>0</v>
      </c>
      <c r="M41" s="18"/>
    </row>
    <row r="42" spans="1:13" ht="17.2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7.25" customHeight="1">
      <c r="A43" s="6" t="str">
        <f t="shared" si="0"/>
        <v/>
      </c>
      <c r="B43" s="3"/>
      <c r="C43" s="3"/>
      <c r="D43" s="4"/>
      <c r="E43" s="20"/>
      <c r="F43" s="5"/>
      <c r="G43" s="5"/>
      <c r="H43" s="28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7.2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ref="L45:L76" si="2">IF(F45&lt;&gt;"",L44+J45-K45,0)</f>
        <v>0</v>
      </c>
      <c r="M45" s="18"/>
    </row>
    <row r="46" spans="1:13" ht="17.2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2"/>
        <v>0</v>
      </c>
      <c r="M46" s="18"/>
    </row>
    <row r="47" spans="1:13" ht="17.25" customHeight="1">
      <c r="A47" s="6" t="str">
        <f t="shared" si="0"/>
        <v/>
      </c>
      <c r="B47" s="3"/>
      <c r="C47" s="3"/>
      <c r="D47" s="4"/>
      <c r="E47" s="20"/>
      <c r="F47" s="5"/>
      <c r="G47" s="5"/>
      <c r="H47" s="28"/>
      <c r="I47" s="26"/>
      <c r="J47" s="19"/>
      <c r="K47" s="5"/>
      <c r="L47" s="4">
        <f t="shared" si="2"/>
        <v>0</v>
      </c>
      <c r="M47" s="18"/>
    </row>
    <row r="48" spans="1:13" ht="17.2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2"/>
        <v>0</v>
      </c>
      <c r="M48" s="18"/>
    </row>
    <row r="49" spans="1:13" ht="17.2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2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28"/>
      <c r="G50" s="108"/>
      <c r="H50" s="38"/>
      <c r="I50" s="26"/>
      <c r="J50" s="19"/>
      <c r="K50" s="5"/>
      <c r="L50" s="4">
        <f t="shared" si="2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28"/>
      <c r="G51" s="108"/>
      <c r="H51" s="38"/>
      <c r="I51" s="26"/>
      <c r="J51" s="19"/>
      <c r="K51" s="5"/>
      <c r="L51" s="4">
        <f t="shared" si="2"/>
        <v>0</v>
      </c>
      <c r="M51" s="18"/>
    </row>
    <row r="52" spans="1:13" ht="17.2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2"/>
        <v>0</v>
      </c>
      <c r="M52" s="18"/>
    </row>
    <row r="53" spans="1:13" ht="17.2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2"/>
        <v>0</v>
      </c>
      <c r="M53" s="18"/>
    </row>
    <row r="54" spans="1:13" ht="16.5" customHeight="1">
      <c r="A54" s="6" t="str">
        <f t="shared" si="0"/>
        <v/>
      </c>
      <c r="B54" s="3"/>
      <c r="C54" s="3"/>
      <c r="D54" s="4"/>
      <c r="E54" s="20"/>
      <c r="F54" s="5"/>
      <c r="G54" s="5"/>
      <c r="H54" s="28"/>
      <c r="I54" s="26"/>
      <c r="J54" s="19"/>
      <c r="K54" s="5"/>
      <c r="L54" s="4">
        <f t="shared" si="2"/>
        <v>0</v>
      </c>
      <c r="M54" s="18"/>
    </row>
    <row r="55" spans="1:13" ht="17.25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5"/>
      <c r="L55" s="4">
        <f t="shared" si="2"/>
        <v>0</v>
      </c>
      <c r="M55" s="18"/>
    </row>
    <row r="56" spans="1:13" ht="17.2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2"/>
        <v>0</v>
      </c>
      <c r="M56" s="18"/>
    </row>
    <row r="57" spans="1:13" ht="17.2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2"/>
        <v>0</v>
      </c>
      <c r="M57" s="18"/>
    </row>
    <row r="58" spans="1:13" ht="17.2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2"/>
        <v>0</v>
      </c>
      <c r="M58" s="18"/>
    </row>
    <row r="59" spans="1:13" ht="17.2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2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28"/>
      <c r="I60" s="26"/>
      <c r="J60" s="19"/>
      <c r="K60" s="5"/>
      <c r="L60" s="4">
        <f t="shared" si="2"/>
        <v>0</v>
      </c>
      <c r="M60" s="18"/>
    </row>
    <row r="61" spans="1:13" ht="17.25" customHeight="1">
      <c r="A61" s="6" t="str">
        <f t="shared" si="0"/>
        <v/>
      </c>
      <c r="B61" s="3"/>
      <c r="C61" s="3"/>
      <c r="D61" s="4"/>
      <c r="E61" s="20"/>
      <c r="F61" s="5"/>
      <c r="G61" s="5"/>
      <c r="H61" s="5"/>
      <c r="I61" s="26"/>
      <c r="J61" s="19"/>
      <c r="K61" s="5"/>
      <c r="L61" s="4">
        <f t="shared" si="2"/>
        <v>0</v>
      </c>
      <c r="M61" s="18"/>
    </row>
    <row r="62" spans="1:13" ht="17.25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2"/>
        <v>0</v>
      </c>
      <c r="M62" s="18"/>
    </row>
    <row r="63" spans="1:13" ht="17.2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38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7.2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2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38"/>
      <c r="I76" s="26"/>
      <c r="J76" s="19"/>
      <c r="K76" s="5"/>
      <c r="L76" s="4">
        <f t="shared" si="2"/>
        <v>0</v>
      </c>
      <c r="M76" s="18"/>
    </row>
    <row r="77" spans="1:13" ht="18" customHeight="1">
      <c r="A77" s="6" t="str">
        <f t="shared" ref="A77:A82" si="3">D77&amp;E77</f>
        <v/>
      </c>
      <c r="B77" s="3"/>
      <c r="C77" s="3"/>
      <c r="D77" s="4"/>
      <c r="E77" s="20"/>
      <c r="F77" s="28"/>
      <c r="G77" s="108"/>
      <c r="H77" s="38"/>
      <c r="I77" s="26"/>
      <c r="J77" s="19"/>
      <c r="K77" s="5"/>
      <c r="L77" s="4">
        <f>IF(F77&lt;&gt;"",L76+J77-K77,0)</f>
        <v>0</v>
      </c>
      <c r="M77" s="18"/>
    </row>
    <row r="78" spans="1:13" ht="18" customHeight="1">
      <c r="A78" s="6" t="str">
        <f t="shared" si="3"/>
        <v/>
      </c>
      <c r="B78" s="3"/>
      <c r="C78" s="3"/>
      <c r="D78" s="4"/>
      <c r="E78" s="20"/>
      <c r="F78" s="28"/>
      <c r="G78" s="108"/>
      <c r="H78" s="38"/>
      <c r="I78" s="26"/>
      <c r="J78" s="19"/>
      <c r="K78" s="5"/>
      <c r="L78" s="4">
        <f>IF(F78&lt;&gt;"",L77+J78-K78,0)</f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4"/>
      <c r="E79" s="20"/>
      <c r="F79" s="18"/>
      <c r="G79" s="18"/>
      <c r="H79" s="18"/>
      <c r="I79" s="26"/>
      <c r="J79" s="19"/>
      <c r="K79" s="5"/>
      <c r="L79" s="4">
        <f>IF(F79&lt;&gt;"",L77+J79-K79,0)</f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1:13" ht="18" customHeight="1">
      <c r="A81" s="6" t="str">
        <f t="shared" si="3"/>
        <v/>
      </c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0</v>
      </c>
      <c r="K81" s="32">
        <f>SUM(K13:K80)</f>
        <v>0</v>
      </c>
      <c r="L81" s="33" t="s">
        <v>30</v>
      </c>
      <c r="M81" s="33" t="s">
        <v>30</v>
      </c>
    </row>
    <row r="82" spans="1:13" ht="18" customHeight="1">
      <c r="A82" s="6" t="str">
        <f t="shared" si="3"/>
        <v/>
      </c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830325541</v>
      </c>
      <c r="M82" s="36" t="s">
        <v>30</v>
      </c>
    </row>
    <row r="83" spans="1:13">
      <c r="J83" s="6" t="s">
        <v>35</v>
      </c>
    </row>
    <row r="84" spans="1:13">
      <c r="B84" s="25" t="s">
        <v>34</v>
      </c>
    </row>
    <row r="85" spans="1:13">
      <c r="B85" s="25" t="s">
        <v>96</v>
      </c>
    </row>
    <row r="86" spans="1:13">
      <c r="L86" s="8" t="s">
        <v>97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</sheetData>
  <autoFilter ref="A11:M88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44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8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6" style="6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00" t="s">
        <v>49</v>
      </c>
      <c r="K2" s="400"/>
      <c r="L2" s="400"/>
      <c r="M2" s="400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0"/>
      <c r="K3" s="400"/>
      <c r="L3" s="400"/>
      <c r="M3" s="400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2"/>
      <c r="C10" s="402"/>
      <c r="D10" s="338" t="s">
        <v>5</v>
      </c>
      <c r="E10" s="338" t="s">
        <v>6</v>
      </c>
      <c r="F10" s="402"/>
      <c r="G10" s="404"/>
      <c r="H10" s="404"/>
      <c r="I10" s="402"/>
      <c r="J10" s="338" t="s">
        <v>25</v>
      </c>
      <c r="K10" s="338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830325541</v>
      </c>
      <c r="M12" s="29"/>
    </row>
    <row r="13" spans="1:13" ht="18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0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19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19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5"/>
      <c r="H41" s="5"/>
      <c r="I41" s="26"/>
      <c r="J41" s="19"/>
      <c r="K41" s="19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1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1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1"/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1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395"/>
      <c r="F68" s="5"/>
      <c r="G68" s="5"/>
      <c r="H68" s="5"/>
      <c r="I68" s="26"/>
      <c r="J68" s="19"/>
      <c r="K68" s="5"/>
      <c r="L68" s="4">
        <f t="shared" ref="L68:L71" si="2">IF(F68&lt;&gt;"",L67+J68-K68,0)</f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1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.75" customHeight="1">
      <c r="A77" s="6" t="str">
        <f t="shared" ref="A77:A84" si="3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.75" customHeight="1">
      <c r="A78" s="6" t="str">
        <f t="shared" si="3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ref="L81" si="4">IF(F81&lt;&gt;"",L80+J81-K81,0)</f>
        <v>0</v>
      </c>
      <c r="M81" s="18"/>
    </row>
    <row r="82" spans="1:13" ht="18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A83" s="6" t="str">
        <f t="shared" si="3"/>
        <v/>
      </c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0</v>
      </c>
      <c r="K83" s="32">
        <f>SUM(K13:K82)</f>
        <v>0</v>
      </c>
      <c r="L83" s="33" t="s">
        <v>30</v>
      </c>
      <c r="M83" s="33" t="s">
        <v>30</v>
      </c>
    </row>
    <row r="84" spans="1:13" s="34" customFormat="1" ht="18" customHeight="1">
      <c r="A84" s="6" t="str">
        <f t="shared" si="3"/>
        <v/>
      </c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830325541</v>
      </c>
      <c r="M84" s="36" t="s">
        <v>30</v>
      </c>
    </row>
    <row r="86" spans="1:13">
      <c r="B86" s="25" t="s">
        <v>34</v>
      </c>
    </row>
    <row r="87" spans="1:13">
      <c r="B87" s="25" t="s">
        <v>98</v>
      </c>
    </row>
    <row r="88" spans="1:13">
      <c r="L88" s="8" t="s">
        <v>99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60"/>
      <c r="M101" s="160"/>
    </row>
    <row r="102" spans="12:13">
      <c r="L102" s="160"/>
      <c r="M102" s="160"/>
    </row>
    <row r="103" spans="12:13">
      <c r="L103" s="160"/>
      <c r="M103" s="160"/>
    </row>
    <row r="104" spans="12:13">
      <c r="L104" s="160"/>
      <c r="M104" s="160"/>
    </row>
    <row r="105" spans="12:13">
      <c r="L105" s="160"/>
      <c r="M105" s="160"/>
    </row>
    <row r="106" spans="12:13">
      <c r="L106" s="160"/>
      <c r="M106" s="160"/>
    </row>
    <row r="107" spans="12:13">
      <c r="L107" s="160"/>
      <c r="M107" s="160"/>
    </row>
    <row r="108" spans="12:13">
      <c r="L108" s="160"/>
      <c r="M108" s="160"/>
    </row>
    <row r="109" spans="12:13">
      <c r="L109" s="160"/>
      <c r="M109" s="160"/>
    </row>
    <row r="110" spans="12:13">
      <c r="L110" s="160"/>
      <c r="M110" s="160"/>
    </row>
    <row r="111" spans="12:13">
      <c r="L111" s="160"/>
      <c r="M111" s="160"/>
    </row>
    <row r="112" spans="12:13">
      <c r="L112" s="160"/>
      <c r="M112" s="160"/>
    </row>
    <row r="113" spans="11:13">
      <c r="L113" s="160"/>
      <c r="M113" s="160"/>
    </row>
    <row r="114" spans="11:13">
      <c r="L114" s="160"/>
      <c r="M114" s="160"/>
    </row>
    <row r="115" spans="11:13">
      <c r="L115" s="160"/>
      <c r="M115" s="160"/>
    </row>
    <row r="116" spans="11:13">
      <c r="L116" s="160"/>
      <c r="M116" s="160"/>
    </row>
    <row r="117" spans="11:13">
      <c r="L117" s="160"/>
      <c r="M117" s="160"/>
    </row>
    <row r="118" spans="11:13">
      <c r="L118" s="160"/>
      <c r="M118" s="160"/>
    </row>
    <row r="119" spans="11:13">
      <c r="L119" s="160"/>
      <c r="M119" s="160"/>
    </row>
    <row r="120" spans="11:13">
      <c r="L120" s="160"/>
      <c r="M120" s="160"/>
    </row>
    <row r="121" spans="11:13">
      <c r="K121" s="160"/>
      <c r="L121" s="160"/>
      <c r="M121" s="160"/>
    </row>
    <row r="122" spans="11:13">
      <c r="L122" s="160"/>
      <c r="M122" s="160"/>
    </row>
    <row r="123" spans="11:13">
      <c r="L123" s="160"/>
      <c r="M123" s="160"/>
    </row>
    <row r="124" spans="11:13">
      <c r="L124" s="160"/>
      <c r="M124" s="160"/>
    </row>
    <row r="125" spans="11:13">
      <c r="L125" s="160"/>
      <c r="M125" s="160"/>
    </row>
    <row r="126" spans="11:13">
      <c r="L126" s="160"/>
      <c r="M126" s="160"/>
    </row>
    <row r="127" spans="11:13">
      <c r="L127" s="160"/>
      <c r="M127" s="160"/>
    </row>
    <row r="128" spans="11:13">
      <c r="L128" s="160"/>
      <c r="M128" s="160"/>
    </row>
    <row r="129" spans="12:13">
      <c r="L129" s="160"/>
      <c r="M129" s="160"/>
    </row>
    <row r="130" spans="12:13">
      <c r="L130" s="160"/>
      <c r="M130" s="160"/>
    </row>
    <row r="131" spans="12:13">
      <c r="L131" s="160"/>
      <c r="M131" s="160"/>
    </row>
    <row r="132" spans="12:13">
      <c r="L132" s="160"/>
      <c r="M132" s="160"/>
    </row>
    <row r="133" spans="12:13">
      <c r="L133" s="160"/>
      <c r="M133" s="160"/>
    </row>
    <row r="134" spans="12:13">
      <c r="L134" s="160"/>
      <c r="M134" s="160"/>
    </row>
    <row r="135" spans="12:13">
      <c r="L135" s="160"/>
      <c r="M135" s="160"/>
    </row>
    <row r="136" spans="12:13">
      <c r="L136" s="160"/>
      <c r="M136" s="160"/>
    </row>
    <row r="137" spans="12:13">
      <c r="L137" s="160"/>
      <c r="M137" s="160"/>
    </row>
    <row r="138" spans="12:13">
      <c r="L138" s="160"/>
      <c r="M138" s="160"/>
    </row>
    <row r="139" spans="12:13">
      <c r="L139" s="160"/>
      <c r="M139" s="160"/>
    </row>
    <row r="140" spans="12:13">
      <c r="L140" s="160"/>
      <c r="M140" s="160"/>
    </row>
    <row r="141" spans="12:13">
      <c r="L141" s="160"/>
      <c r="M141" s="160"/>
    </row>
    <row r="142" spans="12:13">
      <c r="L142" s="160"/>
      <c r="M142" s="160"/>
    </row>
    <row r="143" spans="12:13">
      <c r="L143" s="160"/>
      <c r="M143" s="160"/>
    </row>
    <row r="144" spans="12:13">
      <c r="L144" s="160"/>
      <c r="M144" s="160"/>
    </row>
    <row r="145" spans="11:13">
      <c r="L145" s="160"/>
      <c r="M145" s="160"/>
    </row>
    <row r="146" spans="11:13">
      <c r="L146" s="160"/>
      <c r="M146" s="160"/>
    </row>
    <row r="147" spans="11:13">
      <c r="L147" s="160"/>
      <c r="M147" s="160"/>
    </row>
    <row r="148" spans="11:13">
      <c r="K148" s="160"/>
      <c r="L148" s="160"/>
      <c r="M148" s="160"/>
    </row>
  </sheetData>
  <autoFilter ref="A11:P84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43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139"/>
  <sheetViews>
    <sheetView topLeftCell="B8" zoomScale="90" zoomScaleNormal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8.42578125" style="6" customWidth="1"/>
    <col min="7" max="7" width="10.28515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399" t="s">
        <v>48</v>
      </c>
      <c r="K1" s="399"/>
      <c r="L1" s="399"/>
      <c r="M1" s="399"/>
      <c r="N1" s="335"/>
    </row>
    <row r="2" spans="1:14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00" t="s">
        <v>49</v>
      </c>
      <c r="K2" s="400"/>
      <c r="L2" s="400"/>
      <c r="M2" s="400"/>
      <c r="N2" s="336"/>
    </row>
    <row r="3" spans="1:14" s="11" customFormat="1" ht="16.5" customHeight="1">
      <c r="B3" s="9"/>
      <c r="C3" s="335"/>
      <c r="D3" s="14"/>
      <c r="E3" s="14"/>
      <c r="F3" s="335"/>
      <c r="G3" s="326"/>
      <c r="H3" s="335"/>
      <c r="J3" s="400"/>
      <c r="K3" s="400"/>
      <c r="L3" s="400"/>
      <c r="M3" s="400"/>
      <c r="N3" s="336"/>
    </row>
    <row r="4" spans="1:14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  <c r="N4" s="336"/>
    </row>
    <row r="5" spans="1:14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337"/>
    </row>
    <row r="6" spans="1:14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339"/>
    </row>
    <row r="7" spans="1:14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  <c r="N7" s="339"/>
    </row>
    <row r="8" spans="1:14">
      <c r="B8" s="15"/>
      <c r="L8" s="15" t="s">
        <v>19</v>
      </c>
    </row>
    <row r="9" spans="1:14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  <c r="N9" s="303"/>
    </row>
    <row r="10" spans="1:14" ht="20.25" customHeight="1">
      <c r="B10" s="402"/>
      <c r="C10" s="402"/>
      <c r="D10" s="338" t="s">
        <v>5</v>
      </c>
      <c r="E10" s="338" t="s">
        <v>6</v>
      </c>
      <c r="F10" s="402"/>
      <c r="G10" s="404"/>
      <c r="H10" s="404"/>
      <c r="I10" s="402"/>
      <c r="J10" s="338" t="s">
        <v>25</v>
      </c>
      <c r="K10" s="338" t="s">
        <v>26</v>
      </c>
      <c r="L10" s="402"/>
      <c r="M10" s="402"/>
      <c r="N10" s="30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7">
        <f>'03'!L84</f>
        <v>830325541</v>
      </c>
      <c r="M12" s="29"/>
      <c r="N12" s="305"/>
    </row>
    <row r="13" spans="1:14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4" si="1">IF(F13&lt;&gt;"",L12+J13-K13,0)</f>
        <v>0</v>
      </c>
      <c r="M13" s="18"/>
      <c r="N13" s="306"/>
    </row>
    <row r="14" spans="1:14" ht="19.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  <c r="N14" s="306"/>
    </row>
    <row r="15" spans="1:14" ht="19.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  <c r="N15" s="306"/>
    </row>
    <row r="16" spans="1:14" ht="19.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  <c r="N16" s="306"/>
    </row>
    <row r="17" spans="1:14" ht="19.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  <c r="N17" s="306"/>
    </row>
    <row r="18" spans="1:14" ht="19.5" customHeight="1">
      <c r="A18" s="6" t="str">
        <f t="shared" si="0"/>
        <v/>
      </c>
      <c r="B18" s="3"/>
      <c r="C18" s="3"/>
      <c r="D18" s="4"/>
      <c r="E18" s="20"/>
      <c r="F18" s="5"/>
      <c r="G18" s="329"/>
      <c r="H18" s="5"/>
      <c r="I18" s="26"/>
      <c r="J18" s="19"/>
      <c r="K18" s="5"/>
      <c r="L18" s="4">
        <f t="shared" si="1"/>
        <v>0</v>
      </c>
      <c r="M18" s="18"/>
      <c r="N18" s="306"/>
    </row>
    <row r="19" spans="1:14" ht="19.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  <c r="N19" s="306"/>
    </row>
    <row r="20" spans="1:14" ht="19.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  <c r="N20" s="306"/>
    </row>
    <row r="21" spans="1:14" ht="19.5" customHeight="1">
      <c r="A21" s="6" t="str">
        <f t="shared" si="0"/>
        <v/>
      </c>
      <c r="B21" s="3"/>
      <c r="C21" s="3"/>
      <c r="D21" s="4"/>
      <c r="E21" s="20"/>
      <c r="F21" s="5"/>
      <c r="G21" s="329"/>
      <c r="H21" s="5"/>
      <c r="I21" s="26"/>
      <c r="J21" s="19"/>
      <c r="K21" s="5"/>
      <c r="L21" s="4">
        <f t="shared" si="1"/>
        <v>0</v>
      </c>
      <c r="M21" s="18"/>
      <c r="N21" s="306"/>
    </row>
    <row r="22" spans="1:14" ht="19.5" customHeight="1">
      <c r="A22" s="6" t="str">
        <f t="shared" si="0"/>
        <v/>
      </c>
      <c r="B22" s="3"/>
      <c r="C22" s="3"/>
      <c r="D22" s="4"/>
      <c r="E22" s="20"/>
      <c r="F22" s="5"/>
      <c r="G22" s="329"/>
      <c r="H22" s="5"/>
      <c r="I22" s="26"/>
      <c r="J22" s="19"/>
      <c r="K22" s="5"/>
      <c r="L22" s="4">
        <f t="shared" si="1"/>
        <v>0</v>
      </c>
      <c r="M22" s="18"/>
      <c r="N22" s="306"/>
    </row>
    <row r="23" spans="1:14" ht="19.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  <c r="N23" s="306"/>
    </row>
    <row r="24" spans="1:14" ht="19.5" customHeight="1">
      <c r="A24" s="6" t="str">
        <f t="shared" si="0"/>
        <v/>
      </c>
      <c r="B24" s="3"/>
      <c r="C24" s="3"/>
      <c r="D24" s="4"/>
      <c r="E24" s="20"/>
      <c r="F24" s="5"/>
      <c r="G24" s="329"/>
      <c r="H24" s="5"/>
      <c r="I24" s="26"/>
      <c r="J24" s="19"/>
      <c r="K24" s="5"/>
      <c r="L24" s="4">
        <f t="shared" si="1"/>
        <v>0</v>
      </c>
      <c r="M24" s="18"/>
      <c r="N24" s="306"/>
    </row>
    <row r="25" spans="1:14" ht="19.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  <c r="N25" s="306"/>
    </row>
    <row r="26" spans="1:14" ht="19.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  <c r="N26" s="306"/>
    </row>
    <row r="27" spans="1:14" ht="19.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  <c r="N27" s="306"/>
    </row>
    <row r="28" spans="1:14" ht="19.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  <c r="N28" s="306"/>
    </row>
    <row r="29" spans="1:14" ht="19.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  <c r="N29" s="306"/>
    </row>
    <row r="30" spans="1:14" ht="19.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42"/>
      <c r="N30" s="306"/>
    </row>
    <row r="31" spans="1:14" ht="19.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42"/>
      <c r="N31" s="306"/>
    </row>
    <row r="32" spans="1:14" ht="19.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  <c r="N32" s="306"/>
    </row>
    <row r="33" spans="1:14" ht="19.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  <c r="N33" s="306"/>
    </row>
    <row r="34" spans="1:14" ht="19.5" customHeight="1">
      <c r="A34" s="6" t="str">
        <f t="shared" si="0"/>
        <v/>
      </c>
      <c r="B34" s="3"/>
      <c r="C34" s="3"/>
      <c r="D34" s="4"/>
      <c r="E34" s="20"/>
      <c r="F34" s="5"/>
      <c r="G34" s="330"/>
      <c r="H34" s="5"/>
      <c r="I34" s="26"/>
      <c r="J34" s="19"/>
      <c r="K34" s="5"/>
      <c r="L34" s="4">
        <f t="shared" si="1"/>
        <v>0</v>
      </c>
      <c r="M34" s="18"/>
      <c r="N34" s="306"/>
    </row>
    <row r="35" spans="1:14" ht="19.5" customHeight="1">
      <c r="A35" s="6" t="str">
        <f t="shared" si="0"/>
        <v/>
      </c>
      <c r="B35" s="3"/>
      <c r="C35" s="3"/>
      <c r="D35" s="4"/>
      <c r="E35" s="20"/>
      <c r="F35" s="5"/>
      <c r="G35" s="330"/>
      <c r="H35" s="5"/>
      <c r="I35" s="26"/>
      <c r="J35" s="19"/>
      <c r="K35" s="5"/>
      <c r="L35" s="4">
        <f t="shared" si="1"/>
        <v>0</v>
      </c>
      <c r="M35" s="18"/>
      <c r="N35" s="306"/>
    </row>
    <row r="36" spans="1:14" ht="19.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  <c r="N36" s="306"/>
    </row>
    <row r="37" spans="1:14" ht="19.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  <c r="N37" s="306"/>
    </row>
    <row r="38" spans="1:14" ht="19.5" customHeight="1">
      <c r="A38" s="6" t="str">
        <f t="shared" si="0"/>
        <v/>
      </c>
      <c r="B38" s="3"/>
      <c r="C38" s="3"/>
      <c r="D38" s="4"/>
      <c r="E38" s="20"/>
      <c r="F38" s="28"/>
      <c r="G38" s="108"/>
      <c r="H38" s="38"/>
      <c r="I38" s="26"/>
      <c r="J38" s="19"/>
      <c r="K38" s="5"/>
      <c r="L38" s="4">
        <f t="shared" si="1"/>
        <v>0</v>
      </c>
      <c r="M38" s="18"/>
      <c r="N38" s="306"/>
    </row>
    <row r="39" spans="1:14" ht="19.5" customHeight="1">
      <c r="A39" s="6" t="str">
        <f t="shared" si="0"/>
        <v/>
      </c>
      <c r="B39" s="3"/>
      <c r="C39" s="3"/>
      <c r="D39" s="4"/>
      <c r="E39" s="20"/>
      <c r="F39" s="5"/>
      <c r="G39" s="108"/>
      <c r="H39" s="38"/>
      <c r="I39" s="26"/>
      <c r="J39" s="19"/>
      <c r="K39" s="5"/>
      <c r="L39" s="4">
        <f t="shared" si="1"/>
        <v>0</v>
      </c>
      <c r="M39" s="18"/>
      <c r="N39" s="306"/>
    </row>
    <row r="40" spans="1:14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  <c r="N40" s="306"/>
    </row>
    <row r="41" spans="1:14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  <c r="N41" s="306"/>
    </row>
    <row r="42" spans="1:14" ht="19.5" customHeight="1">
      <c r="A42" s="6" t="str">
        <f t="shared" si="0"/>
        <v/>
      </c>
      <c r="B42" s="3"/>
      <c r="C42" s="3"/>
      <c r="D42" s="4"/>
      <c r="E42" s="20"/>
      <c r="F42" s="28"/>
      <c r="G42" s="108"/>
      <c r="H42" s="38"/>
      <c r="I42" s="26"/>
      <c r="J42" s="19"/>
      <c r="K42" s="5"/>
      <c r="L42" s="4">
        <f t="shared" si="1"/>
        <v>0</v>
      </c>
      <c r="M42" s="18"/>
      <c r="N42" s="306"/>
    </row>
    <row r="43" spans="1:14" ht="19.5" customHeight="1">
      <c r="A43" s="6" t="str">
        <f t="shared" si="0"/>
        <v/>
      </c>
      <c r="B43" s="3"/>
      <c r="C43" s="3"/>
      <c r="D43" s="4"/>
      <c r="E43" s="20"/>
      <c r="F43" s="5"/>
      <c r="G43" s="108"/>
      <c r="H43" s="38"/>
      <c r="I43" s="26"/>
      <c r="J43" s="19"/>
      <c r="K43" s="5"/>
      <c r="L43" s="4">
        <f t="shared" si="1"/>
        <v>0</v>
      </c>
      <c r="M43" s="18"/>
      <c r="N43" s="306"/>
    </row>
    <row r="44" spans="1:14" ht="19.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  <c r="N44" s="306"/>
    </row>
    <row r="45" spans="1:14" ht="19.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ref="L45:L78" si="2">IF(F45&lt;&gt;"",L44+J45-K45,0)</f>
        <v>0</v>
      </c>
      <c r="M45" s="18"/>
      <c r="N45" s="306"/>
    </row>
    <row r="46" spans="1:14" ht="19.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si="2"/>
        <v>0</v>
      </c>
      <c r="M46" s="18"/>
      <c r="N46" s="306"/>
    </row>
    <row r="47" spans="1:14" ht="19.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  <c r="N47" s="306"/>
    </row>
    <row r="48" spans="1:14" ht="19.5" customHeight="1">
      <c r="A48" s="6" t="str">
        <f t="shared" si="0"/>
        <v/>
      </c>
      <c r="B48" s="3"/>
      <c r="C48" s="3"/>
      <c r="D48" s="4"/>
      <c r="E48" s="20"/>
      <c r="F48" s="28"/>
      <c r="G48" s="108"/>
      <c r="H48" s="38"/>
      <c r="I48" s="26"/>
      <c r="J48" s="19"/>
      <c r="K48" s="5"/>
      <c r="L48" s="4">
        <f t="shared" si="2"/>
        <v>0</v>
      </c>
      <c r="M48" s="18"/>
      <c r="N48" s="306"/>
    </row>
    <row r="49" spans="1:14" ht="19.5" customHeight="1">
      <c r="A49" s="6" t="str">
        <f t="shared" si="0"/>
        <v/>
      </c>
      <c r="B49" s="3"/>
      <c r="C49" s="3"/>
      <c r="D49" s="4"/>
      <c r="E49" s="20"/>
      <c r="F49" s="5"/>
      <c r="G49" s="108"/>
      <c r="H49" s="38"/>
      <c r="I49" s="26"/>
      <c r="J49" s="19"/>
      <c r="K49" s="5"/>
      <c r="L49" s="4">
        <f t="shared" si="2"/>
        <v>0</v>
      </c>
      <c r="M49" s="18"/>
      <c r="N49" s="306"/>
    </row>
    <row r="50" spans="1:14" ht="19.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  <c r="N50" s="306"/>
    </row>
    <row r="51" spans="1:14" ht="19.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  <c r="N51" s="306"/>
    </row>
    <row r="52" spans="1:14" ht="19.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  <c r="N52" s="306"/>
    </row>
    <row r="53" spans="1:14" ht="19.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  <c r="N53" s="306"/>
    </row>
    <row r="54" spans="1:14" ht="19.5" customHeight="1">
      <c r="A54" s="6" t="str">
        <f t="shared" si="0"/>
        <v/>
      </c>
      <c r="B54" s="3"/>
      <c r="C54" s="3"/>
      <c r="D54" s="4"/>
      <c r="E54" s="20"/>
      <c r="F54" s="28"/>
      <c r="G54" s="329"/>
      <c r="H54" s="5"/>
      <c r="I54" s="26"/>
      <c r="J54" s="19"/>
      <c r="K54" s="5"/>
      <c r="L54" s="4">
        <f t="shared" si="2"/>
        <v>0</v>
      </c>
      <c r="M54" s="18"/>
      <c r="N54" s="306"/>
    </row>
    <row r="55" spans="1:14" ht="19.5" customHeight="1">
      <c r="A55" s="6" t="str">
        <f t="shared" si="0"/>
        <v/>
      </c>
      <c r="B55" s="3"/>
      <c r="C55" s="3"/>
      <c r="D55" s="4"/>
      <c r="E55" s="20"/>
      <c r="F55" s="5"/>
      <c r="G55" s="329"/>
      <c r="H55" s="5"/>
      <c r="I55" s="26"/>
      <c r="J55" s="19"/>
      <c r="K55" s="5"/>
      <c r="L55" s="4">
        <f t="shared" si="2"/>
        <v>0</v>
      </c>
      <c r="M55" s="18"/>
      <c r="N55" s="306"/>
    </row>
    <row r="56" spans="1:14" ht="19.5" customHeight="1">
      <c r="A56" s="6" t="str">
        <f t="shared" si="0"/>
        <v/>
      </c>
      <c r="B56" s="3"/>
      <c r="C56" s="3"/>
      <c r="D56" s="4"/>
      <c r="E56" s="20"/>
      <c r="F56" s="5"/>
      <c r="G56" s="329"/>
      <c r="H56" s="5"/>
      <c r="I56" s="26"/>
      <c r="J56" s="19"/>
      <c r="K56" s="5"/>
      <c r="L56" s="4">
        <f t="shared" si="2"/>
        <v>0</v>
      </c>
      <c r="M56" s="18"/>
      <c r="N56" s="306"/>
    </row>
    <row r="57" spans="1:14">
      <c r="A57" s="6" t="str">
        <f t="shared" si="0"/>
        <v/>
      </c>
      <c r="B57" s="3"/>
      <c r="C57" s="3"/>
      <c r="D57" s="4"/>
      <c r="E57" s="20"/>
      <c r="F57" s="5"/>
      <c r="G57" s="329"/>
      <c r="H57" s="5"/>
      <c r="I57" s="26"/>
      <c r="J57" s="19"/>
      <c r="K57" s="5"/>
      <c r="L57" s="4">
        <f t="shared" si="2"/>
        <v>0</v>
      </c>
      <c r="M57" s="42"/>
      <c r="N57" s="306"/>
    </row>
    <row r="58" spans="1:14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  <c r="N58" s="306"/>
    </row>
    <row r="59" spans="1:14" ht="19.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  <c r="N59" s="306"/>
    </row>
    <row r="60" spans="1:14" ht="19.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  <c r="N60" s="306"/>
    </row>
    <row r="61" spans="1:14" ht="19.5" customHeight="1">
      <c r="A61" s="6" t="str">
        <f t="shared" si="0"/>
        <v/>
      </c>
      <c r="B61" s="3"/>
      <c r="C61" s="3"/>
      <c r="D61" s="4"/>
      <c r="E61" s="20"/>
      <c r="F61" s="5"/>
      <c r="G61" s="330"/>
      <c r="H61" s="5"/>
      <c r="I61" s="26"/>
      <c r="J61" s="19"/>
      <c r="K61" s="5"/>
      <c r="L61" s="4">
        <f t="shared" si="2"/>
        <v>0</v>
      </c>
      <c r="M61" s="42"/>
      <c r="N61" s="306"/>
    </row>
    <row r="62" spans="1:14" ht="19.5" customHeight="1">
      <c r="A62" s="6" t="str">
        <f t="shared" si="0"/>
        <v/>
      </c>
      <c r="B62" s="3"/>
      <c r="C62" s="3"/>
      <c r="D62" s="4"/>
      <c r="E62" s="20"/>
      <c r="F62" s="28"/>
      <c r="G62" s="108"/>
      <c r="H62" s="5"/>
      <c r="I62" s="26"/>
      <c r="J62" s="19"/>
      <c r="K62" s="5"/>
      <c r="L62" s="4">
        <f t="shared" si="2"/>
        <v>0</v>
      </c>
      <c r="M62" s="18"/>
      <c r="N62" s="306"/>
    </row>
    <row r="63" spans="1:14" ht="19.5" customHeight="1">
      <c r="A63" s="6" t="str">
        <f t="shared" si="0"/>
        <v/>
      </c>
      <c r="B63" s="3"/>
      <c r="C63" s="3"/>
      <c r="D63" s="4"/>
      <c r="E63" s="20"/>
      <c r="F63" s="5"/>
      <c r="G63" s="108"/>
      <c r="H63" s="5"/>
      <c r="I63" s="26"/>
      <c r="J63" s="19"/>
      <c r="K63" s="5"/>
      <c r="L63" s="4">
        <f t="shared" si="2"/>
        <v>0</v>
      </c>
      <c r="M63" s="18"/>
      <c r="N63" s="306"/>
    </row>
    <row r="64" spans="1:14" ht="19.5" customHeight="1">
      <c r="A64" s="6" t="str">
        <f t="shared" si="0"/>
        <v/>
      </c>
      <c r="B64" s="3"/>
      <c r="C64" s="3"/>
      <c r="D64" s="4"/>
      <c r="E64" s="20"/>
      <c r="F64" s="5"/>
      <c r="G64" s="329"/>
      <c r="H64" s="5"/>
      <c r="I64" s="26"/>
      <c r="J64" s="19"/>
      <c r="K64" s="5"/>
      <c r="L64" s="4">
        <f t="shared" si="2"/>
        <v>0</v>
      </c>
      <c r="M64" s="18"/>
      <c r="N64" s="306"/>
    </row>
    <row r="65" spans="1:14" ht="19.5" customHeight="1">
      <c r="A65" s="6" t="str">
        <f t="shared" si="0"/>
        <v/>
      </c>
      <c r="B65" s="3"/>
      <c r="C65" s="3"/>
      <c r="D65" s="4"/>
      <c r="E65" s="20"/>
      <c r="F65" s="5"/>
      <c r="G65" s="329"/>
      <c r="H65" s="5"/>
      <c r="I65" s="26"/>
      <c r="J65" s="19"/>
      <c r="K65" s="5"/>
      <c r="L65" s="4">
        <f t="shared" si="2"/>
        <v>0</v>
      </c>
      <c r="M65" s="18"/>
      <c r="N65" s="306"/>
    </row>
    <row r="66" spans="1:14" ht="19.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  <c r="N66" s="306"/>
    </row>
    <row r="67" spans="1:14" ht="19.5" customHeight="1">
      <c r="A67" s="6" t="str">
        <f t="shared" si="0"/>
        <v/>
      </c>
      <c r="B67" s="3"/>
      <c r="C67" s="3"/>
      <c r="D67" s="4"/>
      <c r="E67" s="20"/>
      <c r="F67" s="5"/>
      <c r="G67" s="108"/>
      <c r="H67" s="38"/>
      <c r="I67" s="26"/>
      <c r="J67" s="19"/>
      <c r="K67" s="5"/>
      <c r="L67" s="4">
        <f t="shared" si="2"/>
        <v>0</v>
      </c>
      <c r="M67" s="18"/>
      <c r="N67" s="306"/>
    </row>
    <row r="68" spans="1:14">
      <c r="A68" s="6" t="str">
        <f t="shared" si="0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2"/>
        <v>0</v>
      </c>
      <c r="M68" s="18"/>
      <c r="N68" s="306"/>
    </row>
    <row r="69" spans="1:14" ht="19.5" customHeight="1">
      <c r="A69" s="6" t="str">
        <f t="shared" si="0"/>
        <v/>
      </c>
      <c r="B69" s="3"/>
      <c r="C69" s="3"/>
      <c r="D69" s="4"/>
      <c r="E69" s="20"/>
      <c r="F69" s="5"/>
      <c r="G69" s="329"/>
      <c r="H69" s="5"/>
      <c r="I69" s="26"/>
      <c r="J69" s="19"/>
      <c r="K69" s="5"/>
      <c r="L69" s="4">
        <f t="shared" si="2"/>
        <v>0</v>
      </c>
      <c r="M69" s="18"/>
      <c r="N69" s="306"/>
    </row>
    <row r="70" spans="1:14" ht="19.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  <c r="N70" s="306"/>
    </row>
    <row r="71" spans="1:14" ht="19.5" customHeight="1">
      <c r="A71" s="6" t="str">
        <f t="shared" si="0"/>
        <v/>
      </c>
      <c r="B71" s="3"/>
      <c r="C71" s="3"/>
      <c r="D71" s="4"/>
      <c r="E71" s="20"/>
      <c r="F71" s="5"/>
      <c r="G71" s="330"/>
      <c r="H71" s="5"/>
      <c r="I71" s="26"/>
      <c r="J71" s="19"/>
      <c r="K71" s="5"/>
      <c r="L71" s="4">
        <f t="shared" si="2"/>
        <v>0</v>
      </c>
      <c r="M71" s="18"/>
      <c r="N71" s="306"/>
    </row>
    <row r="72" spans="1:14" ht="19.5" customHeight="1">
      <c r="A72" s="6" t="str">
        <f t="shared" si="0"/>
        <v/>
      </c>
      <c r="B72" s="3"/>
      <c r="C72" s="3"/>
      <c r="D72" s="4"/>
      <c r="E72" s="20"/>
      <c r="F72" s="5"/>
      <c r="G72" s="330"/>
      <c r="H72" s="5"/>
      <c r="I72" s="26"/>
      <c r="J72" s="19"/>
      <c r="K72" s="5"/>
      <c r="L72" s="4">
        <f t="shared" si="2"/>
        <v>0</v>
      </c>
      <c r="M72" s="18"/>
      <c r="N72" s="306"/>
    </row>
    <row r="73" spans="1:14" ht="19.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  <c r="N73" s="306"/>
    </row>
    <row r="74" spans="1:14" ht="19.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  <c r="N74" s="306"/>
    </row>
    <row r="75" spans="1:14" ht="19.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  <c r="N75" s="306"/>
    </row>
    <row r="76" spans="1:14" ht="19.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  <c r="N76" s="306"/>
    </row>
    <row r="77" spans="1:14" ht="19.5" customHeight="1">
      <c r="A77" s="6" t="str">
        <f t="shared" ref="A77:A105" si="3">D77&amp;E77</f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  <c r="N77" s="306"/>
    </row>
    <row r="78" spans="1:14" ht="19.5" customHeight="1">
      <c r="A78" s="6" t="str">
        <f t="shared" si="3"/>
        <v/>
      </c>
      <c r="B78" s="3"/>
      <c r="C78" s="3"/>
      <c r="D78" s="4"/>
      <c r="E78" s="20"/>
      <c r="F78" s="5"/>
      <c r="G78" s="330"/>
      <c r="H78" s="5"/>
      <c r="I78" s="26"/>
      <c r="J78" s="19"/>
      <c r="K78" s="5"/>
      <c r="L78" s="4">
        <f t="shared" si="2"/>
        <v>0</v>
      </c>
      <c r="M78" s="42"/>
      <c r="N78" s="306"/>
    </row>
    <row r="79" spans="1:14" ht="19.5" customHeight="1">
      <c r="A79" s="6" t="str">
        <f t="shared" si="3"/>
        <v/>
      </c>
      <c r="B79" s="3"/>
      <c r="C79" s="3"/>
      <c r="D79" s="4"/>
      <c r="E79" s="20"/>
      <c r="F79" s="5"/>
      <c r="G79" s="330"/>
      <c r="H79" s="5"/>
      <c r="I79" s="26"/>
      <c r="J79" s="19"/>
      <c r="K79" s="5"/>
      <c r="L79" s="4">
        <f t="shared" ref="L79:L101" si="4">IF(F79&lt;&gt;"",L78+J79-K79,0)</f>
        <v>0</v>
      </c>
      <c r="M79" s="42"/>
      <c r="N79" s="306"/>
    </row>
    <row r="80" spans="1:14" ht="19.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si="4"/>
        <v>0</v>
      </c>
      <c r="M80" s="18"/>
      <c r="N80" s="306"/>
    </row>
    <row r="81" spans="1:14" ht="19.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4"/>
        <v>0</v>
      </c>
      <c r="M81" s="18"/>
      <c r="N81" s="306"/>
    </row>
    <row r="82" spans="1:14" ht="19.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4"/>
        <v>0</v>
      </c>
      <c r="M82" s="18"/>
      <c r="N82" s="306"/>
    </row>
    <row r="83" spans="1:14" ht="19.5" customHeight="1">
      <c r="A83" s="6" t="str">
        <f t="shared" si="3"/>
        <v/>
      </c>
      <c r="B83" s="3"/>
      <c r="C83" s="3"/>
      <c r="D83" s="4"/>
      <c r="E83" s="20"/>
      <c r="F83" s="5"/>
      <c r="G83" s="329"/>
      <c r="H83" s="5"/>
      <c r="I83" s="26"/>
      <c r="J83" s="19"/>
      <c r="K83" s="5"/>
      <c r="L83" s="4">
        <f t="shared" si="4"/>
        <v>0</v>
      </c>
      <c r="M83" s="18"/>
      <c r="N83" s="306"/>
    </row>
    <row r="84" spans="1:14" ht="19.5" customHeight="1">
      <c r="A84" s="6" t="str">
        <f t="shared" si="3"/>
        <v/>
      </c>
      <c r="B84" s="3"/>
      <c r="C84" s="3"/>
      <c r="D84" s="4"/>
      <c r="E84" s="20"/>
      <c r="F84" s="5"/>
      <c r="G84" s="108"/>
      <c r="H84" s="38"/>
      <c r="I84" s="26"/>
      <c r="J84" s="19"/>
      <c r="K84" s="5"/>
      <c r="L84" s="4">
        <f t="shared" si="4"/>
        <v>0</v>
      </c>
      <c r="M84" s="18"/>
      <c r="N84" s="306"/>
    </row>
    <row r="85" spans="1:14" ht="19.5" customHeight="1">
      <c r="A85" s="6" t="str">
        <f t="shared" si="3"/>
        <v/>
      </c>
      <c r="B85" s="3"/>
      <c r="C85" s="3"/>
      <c r="D85" s="4"/>
      <c r="E85" s="20"/>
      <c r="F85" s="5"/>
      <c r="G85" s="108"/>
      <c r="H85" s="38"/>
      <c r="I85" s="26"/>
      <c r="J85" s="19"/>
      <c r="K85" s="5"/>
      <c r="L85" s="4">
        <f t="shared" si="4"/>
        <v>0</v>
      </c>
      <c r="M85" s="18"/>
      <c r="N85" s="306"/>
    </row>
    <row r="86" spans="1:14" ht="19.5" customHeight="1">
      <c r="A86" s="6" t="str">
        <f t="shared" si="3"/>
        <v/>
      </c>
      <c r="B86" s="3"/>
      <c r="C86" s="3"/>
      <c r="D86" s="4"/>
      <c r="E86" s="20"/>
      <c r="F86" s="5"/>
      <c r="G86" s="329"/>
      <c r="H86" s="5"/>
      <c r="I86" s="26"/>
      <c r="J86" s="19"/>
      <c r="K86" s="5"/>
      <c r="L86" s="4">
        <f t="shared" si="4"/>
        <v>0</v>
      </c>
      <c r="M86" s="18"/>
      <c r="N86" s="306"/>
    </row>
    <row r="87" spans="1:14" ht="19.5" customHeight="1">
      <c r="A87" s="6" t="str">
        <f t="shared" si="3"/>
        <v/>
      </c>
      <c r="B87" s="3"/>
      <c r="C87" s="3"/>
      <c r="D87" s="4"/>
      <c r="E87" s="20"/>
      <c r="F87" s="5"/>
      <c r="G87" s="329"/>
      <c r="H87" s="5"/>
      <c r="I87" s="26"/>
      <c r="J87" s="19"/>
      <c r="K87" s="5"/>
      <c r="L87" s="4">
        <f t="shared" si="4"/>
        <v>0</v>
      </c>
      <c r="M87" s="18"/>
      <c r="N87" s="306"/>
    </row>
    <row r="88" spans="1:14" ht="19.5" customHeight="1">
      <c r="A88" s="6" t="str">
        <f t="shared" si="3"/>
        <v/>
      </c>
      <c r="B88" s="3"/>
      <c r="C88" s="3"/>
      <c r="D88" s="4"/>
      <c r="E88" s="20"/>
      <c r="F88" s="28"/>
      <c r="G88" s="108"/>
      <c r="H88" s="5"/>
      <c r="I88" s="26"/>
      <c r="J88" s="19"/>
      <c r="K88" s="5"/>
      <c r="L88" s="4">
        <f t="shared" si="4"/>
        <v>0</v>
      </c>
      <c r="M88" s="18"/>
      <c r="N88" s="306"/>
    </row>
    <row r="89" spans="1:14" ht="19.5" customHeight="1">
      <c r="A89" s="6" t="str">
        <f t="shared" si="3"/>
        <v/>
      </c>
      <c r="B89" s="3"/>
      <c r="C89" s="3"/>
      <c r="D89" s="4"/>
      <c r="E89" s="20"/>
      <c r="F89" s="28"/>
      <c r="G89" s="108"/>
      <c r="H89" s="5"/>
      <c r="I89" s="26"/>
      <c r="J89" s="19"/>
      <c r="K89" s="5"/>
      <c r="L89" s="4">
        <f t="shared" si="4"/>
        <v>0</v>
      </c>
      <c r="M89" s="18"/>
      <c r="N89" s="306"/>
    </row>
    <row r="90" spans="1:14" ht="19.5" customHeight="1">
      <c r="A90" s="6" t="str">
        <f t="shared" si="3"/>
        <v/>
      </c>
      <c r="B90" s="3"/>
      <c r="C90" s="3"/>
      <c r="D90" s="4"/>
      <c r="E90" s="20"/>
      <c r="F90" s="5"/>
      <c r="G90" s="329"/>
      <c r="H90" s="5"/>
      <c r="I90" s="26"/>
      <c r="J90" s="19"/>
      <c r="K90" s="5"/>
      <c r="L90" s="4">
        <f t="shared" si="4"/>
        <v>0</v>
      </c>
      <c r="M90" s="18"/>
      <c r="N90" s="306"/>
    </row>
    <row r="91" spans="1:14" ht="19.5" customHeight="1">
      <c r="A91" s="6" t="str">
        <f t="shared" si="3"/>
        <v/>
      </c>
      <c r="B91" s="3"/>
      <c r="C91" s="3"/>
      <c r="D91" s="4"/>
      <c r="E91" s="20"/>
      <c r="F91" s="5"/>
      <c r="G91" s="330"/>
      <c r="H91" s="5"/>
      <c r="I91" s="26"/>
      <c r="J91" s="19"/>
      <c r="K91" s="5"/>
      <c r="L91" s="4">
        <f t="shared" si="4"/>
        <v>0</v>
      </c>
      <c r="M91" s="18"/>
      <c r="N91" s="306"/>
    </row>
    <row r="92" spans="1:14" ht="19.5" customHeight="1">
      <c r="A92" s="6" t="str">
        <f t="shared" si="3"/>
        <v/>
      </c>
      <c r="B92" s="3"/>
      <c r="C92" s="3"/>
      <c r="D92" s="4"/>
      <c r="E92" s="20"/>
      <c r="F92" s="5"/>
      <c r="G92" s="330"/>
      <c r="H92" s="5"/>
      <c r="I92" s="26"/>
      <c r="J92" s="19"/>
      <c r="K92" s="5"/>
      <c r="L92" s="4">
        <f t="shared" si="4"/>
        <v>0</v>
      </c>
      <c r="M92" s="18"/>
      <c r="N92" s="306"/>
    </row>
    <row r="93" spans="1:14" ht="19.5" customHeight="1">
      <c r="A93" s="6" t="str">
        <f t="shared" si="3"/>
        <v/>
      </c>
      <c r="B93" s="3"/>
      <c r="C93" s="3"/>
      <c r="D93" s="4"/>
      <c r="E93" s="20"/>
      <c r="F93" s="5"/>
      <c r="G93" s="330"/>
      <c r="H93" s="5"/>
      <c r="I93" s="26"/>
      <c r="J93" s="19"/>
      <c r="K93" s="5"/>
      <c r="L93" s="4">
        <f t="shared" si="4"/>
        <v>0</v>
      </c>
      <c r="M93" s="18"/>
      <c r="N93" s="306"/>
    </row>
    <row r="94" spans="1:14" ht="19.5" customHeight="1">
      <c r="A94" s="6" t="str">
        <f t="shared" si="3"/>
        <v/>
      </c>
      <c r="B94" s="3"/>
      <c r="C94" s="3"/>
      <c r="D94" s="4"/>
      <c r="E94" s="20"/>
      <c r="F94" s="5"/>
      <c r="G94" s="330"/>
      <c r="H94" s="5"/>
      <c r="I94" s="26"/>
      <c r="J94" s="19"/>
      <c r="K94" s="5"/>
      <c r="L94" s="4">
        <f t="shared" si="4"/>
        <v>0</v>
      </c>
      <c r="M94" s="18"/>
      <c r="N94" s="306"/>
    </row>
    <row r="95" spans="1:14" ht="19.5" customHeight="1">
      <c r="A95" s="6" t="str">
        <f t="shared" si="3"/>
        <v/>
      </c>
      <c r="B95" s="3"/>
      <c r="C95" s="3"/>
      <c r="D95" s="4"/>
      <c r="E95" s="20"/>
      <c r="F95" s="5"/>
      <c r="G95" s="329"/>
      <c r="H95" s="5"/>
      <c r="I95" s="26"/>
      <c r="J95" s="19"/>
      <c r="K95" s="5"/>
      <c r="L95" s="4">
        <f t="shared" si="4"/>
        <v>0</v>
      </c>
      <c r="M95" s="18"/>
      <c r="N95" s="306"/>
    </row>
    <row r="96" spans="1:14" ht="19.5" customHeight="1">
      <c r="A96" s="6" t="str">
        <f t="shared" si="3"/>
        <v/>
      </c>
      <c r="B96" s="3"/>
      <c r="C96" s="3"/>
      <c r="D96" s="4"/>
      <c r="E96" s="20"/>
      <c r="F96" s="5"/>
      <c r="G96" s="329"/>
      <c r="H96" s="5"/>
      <c r="I96" s="26"/>
      <c r="J96" s="19"/>
      <c r="K96" s="5"/>
      <c r="L96" s="4">
        <f t="shared" si="4"/>
        <v>0</v>
      </c>
      <c r="M96" s="18"/>
      <c r="N96" s="306"/>
    </row>
    <row r="97" spans="1:14" ht="19.5" customHeight="1">
      <c r="A97" s="6" t="str">
        <f t="shared" si="3"/>
        <v/>
      </c>
      <c r="B97" s="3"/>
      <c r="C97" s="3"/>
      <c r="D97" s="4"/>
      <c r="E97" s="20"/>
      <c r="F97" s="5"/>
      <c r="G97" s="329"/>
      <c r="H97" s="5"/>
      <c r="I97" s="26"/>
      <c r="J97" s="19"/>
      <c r="K97" s="5"/>
      <c r="L97" s="4">
        <f t="shared" si="4"/>
        <v>0</v>
      </c>
      <c r="M97" s="18"/>
      <c r="N97" s="306"/>
    </row>
    <row r="98" spans="1:14" ht="19.5" customHeight="1">
      <c r="A98" s="6" t="str">
        <f t="shared" si="3"/>
        <v/>
      </c>
      <c r="B98" s="3"/>
      <c r="C98" s="3"/>
      <c r="D98" s="4"/>
      <c r="E98" s="20"/>
      <c r="F98" s="5"/>
      <c r="G98" s="329"/>
      <c r="H98" s="5"/>
      <c r="I98" s="26"/>
      <c r="J98" s="19"/>
      <c r="K98" s="5"/>
      <c r="L98" s="4">
        <f t="shared" si="4"/>
        <v>0</v>
      </c>
      <c r="M98" s="18"/>
      <c r="N98" s="306"/>
    </row>
    <row r="99" spans="1:14" ht="19.5" customHeight="1">
      <c r="A99" s="6" t="str">
        <f t="shared" si="3"/>
        <v/>
      </c>
      <c r="B99" s="3"/>
      <c r="C99" s="3"/>
      <c r="D99" s="4"/>
      <c r="E99" s="20"/>
      <c r="F99" s="5"/>
      <c r="G99" s="329"/>
      <c r="H99" s="5"/>
      <c r="I99" s="26"/>
      <c r="J99" s="19"/>
      <c r="K99" s="5"/>
      <c r="L99" s="4">
        <f t="shared" si="4"/>
        <v>0</v>
      </c>
      <c r="M99" s="18"/>
      <c r="N99" s="306"/>
    </row>
    <row r="100" spans="1:14" ht="19.5" customHeight="1">
      <c r="A100" s="6" t="str">
        <f t="shared" si="3"/>
        <v/>
      </c>
      <c r="B100" s="3"/>
      <c r="C100" s="3"/>
      <c r="D100" s="4"/>
      <c r="E100" s="20"/>
      <c r="F100" s="5"/>
      <c r="G100" s="329"/>
      <c r="H100" s="5"/>
      <c r="I100" s="26"/>
      <c r="J100" s="19"/>
      <c r="K100" s="5"/>
      <c r="L100" s="4">
        <f t="shared" si="4"/>
        <v>0</v>
      </c>
      <c r="M100" s="18"/>
      <c r="N100" s="306"/>
    </row>
    <row r="101" spans="1:14" ht="19.5" customHeight="1">
      <c r="A101" s="6" t="str">
        <f t="shared" si="3"/>
        <v/>
      </c>
      <c r="B101" s="3"/>
      <c r="C101" s="3"/>
      <c r="D101" s="4"/>
      <c r="E101" s="20"/>
      <c r="F101" s="28"/>
      <c r="G101" s="108"/>
      <c r="H101" s="38"/>
      <c r="I101" s="26"/>
      <c r="J101" s="19"/>
      <c r="K101" s="5"/>
      <c r="L101" s="4">
        <f t="shared" si="4"/>
        <v>0</v>
      </c>
      <c r="M101" s="18"/>
      <c r="N101" s="306"/>
    </row>
    <row r="102" spans="1:14" ht="19.5" customHeight="1">
      <c r="A102" s="6" t="str">
        <f t="shared" si="3"/>
        <v/>
      </c>
      <c r="B102" s="3"/>
      <c r="C102" s="3"/>
      <c r="D102" s="4"/>
      <c r="E102" s="20"/>
      <c r="F102" s="5"/>
      <c r="G102" s="330"/>
      <c r="H102" s="5"/>
      <c r="I102" s="26"/>
      <c r="J102" s="19"/>
      <c r="K102" s="5"/>
      <c r="L102" s="4">
        <f t="shared" ref="L102" si="5">IF(F102&lt;&gt;"",L101+J102-K102,0)</f>
        <v>0</v>
      </c>
      <c r="M102" s="42"/>
      <c r="N102" s="306"/>
    </row>
    <row r="103" spans="1:14" ht="19.5" customHeight="1">
      <c r="A103" s="6" t="str">
        <f t="shared" si="3"/>
        <v/>
      </c>
      <c r="B103" s="3"/>
      <c r="C103" s="3"/>
      <c r="D103" s="20"/>
      <c r="E103" s="4"/>
      <c r="F103" s="5"/>
      <c r="G103" s="330"/>
      <c r="H103" s="5"/>
      <c r="I103" s="26"/>
      <c r="J103" s="19"/>
      <c r="K103" s="5"/>
      <c r="L103" s="4"/>
      <c r="M103" s="18"/>
      <c r="N103" s="306"/>
    </row>
    <row r="104" spans="1:1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31"/>
      <c r="H104" s="32"/>
      <c r="I104" s="33" t="s">
        <v>30</v>
      </c>
      <c r="J104" s="32">
        <f>SUM(J13:J102)</f>
        <v>0</v>
      </c>
      <c r="K104" s="32">
        <f>SUM(K13:K102)</f>
        <v>0</v>
      </c>
      <c r="L104" s="33" t="s">
        <v>30</v>
      </c>
      <c r="M104" s="33" t="s">
        <v>30</v>
      </c>
      <c r="N104" s="307"/>
    </row>
    <row r="105" spans="1:1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3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830325541</v>
      </c>
      <c r="M105" s="36" t="s">
        <v>30</v>
      </c>
      <c r="N105" s="307"/>
    </row>
    <row r="107" spans="1:14">
      <c r="B107" s="25" t="s">
        <v>32</v>
      </c>
    </row>
    <row r="108" spans="1:14">
      <c r="B108" s="25" t="s">
        <v>100</v>
      </c>
    </row>
    <row r="109" spans="1:14">
      <c r="L109" s="8" t="s">
        <v>101</v>
      </c>
    </row>
    <row r="110" spans="1:14" s="7" customFormat="1" ht="14.25">
      <c r="C110" s="7" t="s">
        <v>33</v>
      </c>
      <c r="F110" s="7" t="s">
        <v>13</v>
      </c>
      <c r="L110" s="7" t="s">
        <v>14</v>
      </c>
    </row>
    <row r="111" spans="1:14" s="2" customFormat="1">
      <c r="C111" s="2" t="s">
        <v>15</v>
      </c>
      <c r="F111" s="2" t="s">
        <v>15</v>
      </c>
      <c r="L111" s="2" t="s">
        <v>16</v>
      </c>
    </row>
    <row r="112" spans="1:14" s="2" customFormat="1"/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N128"/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2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3"/>
  <sheetViews>
    <sheetView topLeftCell="B8" zoomScale="90" workbookViewId="0">
      <pane ySplit="6" topLeftCell="A66" activePane="bottomLeft" state="frozen"/>
      <selection activeCell="B8" sqref="B8"/>
      <selection pane="bottomLeft" activeCell="F79" sqref="F7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00" t="s">
        <v>49</v>
      </c>
      <c r="K2" s="400"/>
      <c r="L2" s="400"/>
      <c r="M2" s="400"/>
    </row>
    <row r="3" spans="1:13" s="11" customFormat="1" ht="16.5" customHeight="1">
      <c r="B3" s="9"/>
      <c r="C3" s="335"/>
      <c r="D3" s="14"/>
      <c r="E3" s="14"/>
      <c r="F3" s="335"/>
      <c r="G3" s="326"/>
      <c r="H3" s="335"/>
      <c r="J3" s="400"/>
      <c r="K3" s="400"/>
      <c r="L3" s="400"/>
      <c r="M3" s="400"/>
    </row>
    <row r="4" spans="1:13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2"/>
      <c r="C10" s="402"/>
      <c r="D10" s="338" t="s">
        <v>5</v>
      </c>
      <c r="E10" s="338" t="s">
        <v>6</v>
      </c>
      <c r="F10" s="402"/>
      <c r="G10" s="404"/>
      <c r="H10" s="404"/>
      <c r="I10" s="402"/>
      <c r="J10" s="338" t="s">
        <v>25</v>
      </c>
      <c r="K10" s="338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1">
        <f>'04'!L105</f>
        <v>830325541</v>
      </c>
      <c r="M12" s="29"/>
    </row>
    <row r="13" spans="1:13" ht="18.75" customHeight="1">
      <c r="A13" s="6" t="str">
        <f t="shared" ref="A13:A77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</row>
    <row r="18" spans="1:13" ht="18.75" customHeight="1">
      <c r="A18" s="6" t="str">
        <f t="shared" si="0"/>
        <v/>
      </c>
      <c r="B18" s="3"/>
      <c r="C18" s="3"/>
      <c r="D18" s="4"/>
      <c r="E18" s="396"/>
      <c r="F18" s="5"/>
      <c r="G18" s="5"/>
      <c r="H18" s="5"/>
      <c r="I18" s="26"/>
      <c r="J18" s="19"/>
      <c r="K18" s="5"/>
      <c r="L18" s="4">
        <f t="shared" si="1"/>
        <v>0</v>
      </c>
      <c r="M18" s="18"/>
    </row>
    <row r="19" spans="1:13" ht="18.7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5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330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329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329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329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329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329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ref="L46:L77" si="2">IF(F46&lt;&gt;"",L45+J46-K46,0)</f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329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330"/>
      <c r="H49" s="5"/>
      <c r="I49" s="26"/>
      <c r="J49" s="19"/>
      <c r="K49" s="5"/>
      <c r="L49" s="4">
        <f t="shared" si="2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329"/>
      <c r="H54" s="5"/>
      <c r="I54" s="26"/>
      <c r="J54" s="19"/>
      <c r="K54" s="5"/>
      <c r="L54" s="4">
        <f t="shared" si="2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330"/>
      <c r="H55" s="5"/>
      <c r="I55" s="26"/>
      <c r="J55" s="19"/>
      <c r="K55" s="5"/>
      <c r="L55" s="4">
        <f t="shared" si="2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330"/>
      <c r="H56" s="5"/>
      <c r="I56" s="26"/>
      <c r="J56" s="19"/>
      <c r="K56" s="5"/>
      <c r="L56" s="4">
        <f t="shared" si="2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330"/>
      <c r="H57" s="5"/>
      <c r="I57" s="26"/>
      <c r="J57" s="19"/>
      <c r="K57" s="5"/>
      <c r="L57" s="4">
        <f t="shared" si="2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329"/>
      <c r="H61" s="5"/>
      <c r="I61" s="26"/>
      <c r="J61" s="19"/>
      <c r="K61" s="5"/>
      <c r="L61" s="4">
        <f t="shared" si="2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329"/>
      <c r="H62" s="5"/>
      <c r="I62" s="26"/>
      <c r="J62" s="19"/>
      <c r="K62" s="5"/>
      <c r="L62" s="4">
        <f t="shared" si="2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329"/>
      <c r="H63" s="5"/>
      <c r="I63" s="26"/>
      <c r="J63" s="19"/>
      <c r="K63" s="5"/>
      <c r="L63" s="4">
        <f t="shared" si="2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330"/>
      <c r="H64" s="5"/>
      <c r="I64" s="26"/>
      <c r="J64" s="19"/>
      <c r="K64" s="5"/>
      <c r="L64" s="4">
        <f t="shared" si="2"/>
        <v>0</v>
      </c>
      <c r="M64" s="18"/>
    </row>
    <row r="65" spans="1:13" s="44" customFormat="1" ht="18.75" customHeight="1">
      <c r="A65" s="6" t="str">
        <f t="shared" si="0"/>
        <v/>
      </c>
      <c r="B65" s="3"/>
      <c r="C65" s="3"/>
      <c r="D65" s="4"/>
      <c r="E65" s="20"/>
      <c r="F65" s="5"/>
      <c r="G65" s="330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329"/>
      <c r="H67" s="5"/>
      <c r="I67" s="26"/>
      <c r="J67" s="19"/>
      <c r="K67" s="5"/>
      <c r="L67" s="4">
        <f t="shared" si="2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329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329"/>
      <c r="H72" s="5"/>
      <c r="I72" s="26"/>
      <c r="J72" s="19"/>
      <c r="K72" s="5"/>
      <c r="L72" s="4">
        <f t="shared" si="2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</row>
    <row r="77" spans="1:13" ht="18.75" customHeight="1">
      <c r="A77" s="6" t="str">
        <f t="shared" si="0"/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</row>
    <row r="78" spans="1:13" ht="18.75" customHeight="1">
      <c r="A78" s="6" t="str">
        <f t="shared" ref="A78:A86" si="3">D78&amp;E78</f>
        <v/>
      </c>
      <c r="B78" s="3"/>
      <c r="C78" s="3"/>
      <c r="D78" s="4"/>
      <c r="E78" s="20"/>
      <c r="F78" s="5"/>
      <c r="G78" s="329"/>
      <c r="H78" s="5"/>
      <c r="I78" s="26"/>
      <c r="J78" s="19"/>
      <c r="K78" s="5"/>
      <c r="L78" s="4">
        <f t="shared" ref="L78:L79" si="4">IF(F78&lt;&gt;"",L77+J78-K78,0)</f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329"/>
      <c r="H79" s="5"/>
      <c r="I79" s="26"/>
      <c r="J79" s="19"/>
      <c r="K79" s="5"/>
      <c r="L79" s="4">
        <f t="shared" si="4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ref="L80:L83" si="5">IF(F80&lt;&gt;"",L79+J80-K80,0)</f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5"/>
        <v>0</v>
      </c>
      <c r="M81" s="18"/>
    </row>
    <row r="82" spans="1:13" ht="18.7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5"/>
        <v>0</v>
      </c>
      <c r="M82" s="18"/>
    </row>
    <row r="83" spans="1:13" ht="18.75" customHeight="1">
      <c r="A83" s="6" t="str">
        <f t="shared" si="3"/>
        <v/>
      </c>
      <c r="B83" s="3"/>
      <c r="C83" s="3"/>
      <c r="D83" s="4"/>
      <c r="E83" s="20"/>
      <c r="F83" s="5"/>
      <c r="G83" s="333"/>
      <c r="H83" s="5"/>
      <c r="I83" s="26"/>
      <c r="J83" s="19"/>
      <c r="K83" s="5"/>
      <c r="L83" s="4">
        <f t="shared" si="5"/>
        <v>0</v>
      </c>
      <c r="M83" s="18"/>
    </row>
    <row r="84" spans="1:13" ht="19.5" customHeight="1">
      <c r="A84" s="6" t="str">
        <f t="shared" si="3"/>
        <v/>
      </c>
      <c r="B84" s="3"/>
      <c r="C84" s="3"/>
      <c r="D84" s="20"/>
      <c r="E84" s="4"/>
      <c r="F84" s="5"/>
      <c r="G84" s="330"/>
      <c r="H84" s="5"/>
      <c r="I84" s="4"/>
      <c r="J84" s="19"/>
      <c r="K84" s="5"/>
      <c r="L84" s="4"/>
      <c r="M84" s="18"/>
    </row>
    <row r="85" spans="1:13" s="34" customFormat="1" ht="19.5" customHeight="1">
      <c r="A85" s="6" t="str">
        <f t="shared" si="3"/>
        <v/>
      </c>
      <c r="B85" s="32"/>
      <c r="C85" s="32"/>
      <c r="D85" s="32"/>
      <c r="E85" s="32"/>
      <c r="F85" s="32" t="s">
        <v>29</v>
      </c>
      <c r="G85" s="331"/>
      <c r="H85" s="32"/>
      <c r="I85" s="33" t="s">
        <v>30</v>
      </c>
      <c r="J85" s="32">
        <f>SUM(J13:J83)</f>
        <v>0</v>
      </c>
      <c r="K85" s="32">
        <f>SUM(K13:K83)</f>
        <v>0</v>
      </c>
      <c r="L85" s="33" t="s">
        <v>30</v>
      </c>
      <c r="M85" s="33" t="s">
        <v>30</v>
      </c>
    </row>
    <row r="86" spans="1:13" s="34" customFormat="1" ht="19.5" customHeight="1">
      <c r="A86" s="6" t="str">
        <f t="shared" si="3"/>
        <v/>
      </c>
      <c r="B86" s="35"/>
      <c r="C86" s="35"/>
      <c r="D86" s="35"/>
      <c r="E86" s="35"/>
      <c r="F86" s="35" t="s">
        <v>31</v>
      </c>
      <c r="G86" s="332"/>
      <c r="H86" s="35"/>
      <c r="I86" s="36" t="s">
        <v>30</v>
      </c>
      <c r="J86" s="36" t="s">
        <v>30</v>
      </c>
      <c r="K86" s="36" t="s">
        <v>30</v>
      </c>
      <c r="L86" s="35">
        <f>L12+J85-K85</f>
        <v>830325541</v>
      </c>
      <c r="M86" s="36" t="s">
        <v>30</v>
      </c>
    </row>
    <row r="88" spans="1:13">
      <c r="B88" s="25" t="s">
        <v>34</v>
      </c>
    </row>
    <row r="89" spans="1:13">
      <c r="B89" s="25" t="s">
        <v>102</v>
      </c>
    </row>
    <row r="90" spans="1:13">
      <c r="L90" s="8" t="s">
        <v>103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2 H69">
    <cfRule type="expression" dxfId="41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" zoomScale="90" workbookViewId="0">
      <pane ySplit="6" topLeftCell="A77" activePane="bottomLeft" state="frozen"/>
      <selection activeCell="B8" sqref="B8"/>
      <selection pane="bottomLeft" activeCell="F91" sqref="F9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10.425781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340"/>
      <c r="J2" s="400" t="s">
        <v>49</v>
      </c>
      <c r="K2" s="400"/>
      <c r="L2" s="400"/>
      <c r="M2" s="400"/>
    </row>
    <row r="3" spans="1:13" s="11" customFormat="1" ht="16.5" customHeight="1">
      <c r="B3" s="9"/>
      <c r="C3" s="340"/>
      <c r="D3" s="14"/>
      <c r="E3" s="14"/>
      <c r="F3" s="340"/>
      <c r="G3" s="340"/>
      <c r="H3" s="340"/>
      <c r="J3" s="400"/>
      <c r="K3" s="400"/>
      <c r="L3" s="400"/>
      <c r="M3" s="400"/>
    </row>
    <row r="4" spans="1:13" s="11" customFormat="1" ht="6.75" customHeight="1">
      <c r="B4" s="340"/>
      <c r="C4" s="340"/>
      <c r="D4" s="340"/>
      <c r="E4" s="340"/>
      <c r="F4" s="340"/>
      <c r="G4" s="340"/>
      <c r="H4" s="340"/>
      <c r="J4" s="341"/>
      <c r="K4" s="341"/>
      <c r="L4" s="341"/>
      <c r="M4" s="341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2"/>
      <c r="C10" s="402"/>
      <c r="D10" s="342" t="s">
        <v>5</v>
      </c>
      <c r="E10" s="342" t="s">
        <v>6</v>
      </c>
      <c r="F10" s="402"/>
      <c r="G10" s="404"/>
      <c r="H10" s="404"/>
      <c r="I10" s="402"/>
      <c r="J10" s="342" t="s">
        <v>25</v>
      </c>
      <c r="K10" s="342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830325541</v>
      </c>
      <c r="M12" s="29"/>
    </row>
    <row r="13" spans="1:13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1" si="1">IF(F13&lt;&gt;"",L12+J13-K13,0)</f>
        <v>0</v>
      </c>
      <c r="M13" s="18"/>
    </row>
    <row r="14" spans="1:13" ht="19.5" customHeight="1">
      <c r="A14" s="6" t="str">
        <f t="shared" si="0"/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1"/>
        <v>0</v>
      </c>
      <c r="M14" s="18"/>
    </row>
    <row r="15" spans="1:13" ht="19.5" customHeight="1">
      <c r="A15" s="6" t="str">
        <f t="shared" si="0"/>
        <v/>
      </c>
      <c r="B15" s="3"/>
      <c r="C15" s="3"/>
      <c r="D15" s="4"/>
      <c r="E15" s="20"/>
      <c r="F15" s="5"/>
      <c r="G15" s="5"/>
      <c r="H15" s="5"/>
      <c r="I15" s="26"/>
      <c r="J15" s="19"/>
      <c r="K15" s="5"/>
      <c r="L15" s="4">
        <f t="shared" si="1"/>
        <v>0</v>
      </c>
      <c r="M15" s="18"/>
    </row>
    <row r="16" spans="1:13" ht="19.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9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9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9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9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9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9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9.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9.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9.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9.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9.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9.5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1"/>
        <v>0</v>
      </c>
      <c r="M28" s="18"/>
    </row>
    <row r="29" spans="1:13" ht="19.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9.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9.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9.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9.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9.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9.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9.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9.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9.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9.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9.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9.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9.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9.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9.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9.5" customHeight="1">
      <c r="A45" s="6" t="str">
        <f t="shared" si="0"/>
        <v/>
      </c>
      <c r="B45" s="3"/>
      <c r="C45" s="3"/>
      <c r="D45" s="4"/>
      <c r="E45" s="20"/>
      <c r="F45" s="5"/>
      <c r="G45" s="108"/>
      <c r="H45" s="38"/>
      <c r="I45" s="26"/>
      <c r="J45" s="19"/>
      <c r="K45" s="5"/>
      <c r="L45" s="4">
        <f t="shared" si="1"/>
        <v>0</v>
      </c>
      <c r="M45" s="18"/>
    </row>
    <row r="46" spans="1:13" ht="19.5" customHeight="1">
      <c r="A46" s="6" t="str">
        <f t="shared" si="0"/>
        <v/>
      </c>
      <c r="B46" s="3"/>
      <c r="C46" s="3"/>
      <c r="D46" s="4"/>
      <c r="E46" s="20"/>
      <c r="F46" s="5"/>
      <c r="G46" s="108"/>
      <c r="H46" s="38"/>
      <c r="I46" s="26"/>
      <c r="J46" s="19"/>
      <c r="K46" s="5"/>
      <c r="L46" s="4">
        <f t="shared" si="1"/>
        <v>0</v>
      </c>
      <c r="M46" s="18"/>
    </row>
    <row r="47" spans="1:13" ht="19.5" customHeight="1">
      <c r="A47" s="6" t="str">
        <f t="shared" si="0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1"/>
        <v>0</v>
      </c>
      <c r="M47" s="18"/>
    </row>
    <row r="48" spans="1:13" ht="19.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9.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9.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1"/>
        <v>0</v>
      </c>
      <c r="M50" s="18"/>
    </row>
    <row r="51" spans="1:13" ht="19.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9.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9.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9.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9.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9.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9.5" customHeight="1">
      <c r="A57" s="6" t="str">
        <f t="shared" si="0"/>
        <v/>
      </c>
      <c r="B57" s="3"/>
      <c r="C57" s="3"/>
      <c r="D57" s="4"/>
      <c r="E57" s="20"/>
      <c r="F57" s="28"/>
      <c r="G57" s="108"/>
      <c r="H57" s="38"/>
      <c r="I57" s="26"/>
      <c r="J57" s="19"/>
      <c r="K57" s="5"/>
      <c r="L57" s="4">
        <f t="shared" si="1"/>
        <v>0</v>
      </c>
      <c r="M57" s="18"/>
    </row>
    <row r="58" spans="1:13" ht="19.5" customHeight="1">
      <c r="A58" s="6" t="str">
        <f t="shared" si="0"/>
        <v/>
      </c>
      <c r="B58" s="3"/>
      <c r="C58" s="3"/>
      <c r="D58" s="4"/>
      <c r="E58" s="20"/>
      <c r="F58" s="28"/>
      <c r="G58" s="108"/>
      <c r="H58" s="38"/>
      <c r="I58" s="26"/>
      <c r="J58" s="19"/>
      <c r="K58" s="5"/>
      <c r="L58" s="4">
        <f t="shared" si="1"/>
        <v>0</v>
      </c>
      <c r="M58" s="18"/>
    </row>
    <row r="59" spans="1:13" ht="19.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9.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9.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9.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9.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9.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9.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38"/>
      <c r="I65" s="26"/>
      <c r="J65" s="19"/>
      <c r="K65" s="5"/>
      <c r="L65" s="4">
        <f t="shared" si="1"/>
        <v>0</v>
      </c>
      <c r="M65" s="18"/>
    </row>
    <row r="66" spans="1:13" ht="19.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1"/>
        <v>0</v>
      </c>
      <c r="M66" s="18"/>
    </row>
    <row r="67" spans="1:13" ht="19.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9.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1"/>
        <v>0</v>
      </c>
      <c r="M68" s="18"/>
    </row>
    <row r="69" spans="1:13" ht="19.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38"/>
      <c r="I69" s="26"/>
      <c r="J69" s="19"/>
      <c r="K69" s="5"/>
      <c r="L69" s="4">
        <f t="shared" si="1"/>
        <v>0</v>
      </c>
      <c r="M69" s="18"/>
    </row>
    <row r="70" spans="1:13" ht="19.5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9.5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9.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38"/>
      <c r="I72" s="26"/>
      <c r="J72" s="19"/>
      <c r="K72" s="5"/>
      <c r="L72" s="4">
        <f t="shared" si="1"/>
        <v>0</v>
      </c>
      <c r="M72" s="18"/>
    </row>
    <row r="73" spans="1:13" ht="19.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9.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9.5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9.5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9.5" customHeight="1">
      <c r="A77" s="6" t="str">
        <f t="shared" ref="A77:A97" si="2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9.5" customHeight="1">
      <c r="A78" s="6" t="str">
        <f t="shared" si="2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9.5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9.5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9.5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9.5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ref="L82:L93" si="3">IF(F82&lt;&gt;"",L81+J82-K82,0)</f>
        <v>0</v>
      </c>
      <c r="M82" s="18"/>
    </row>
    <row r="83" spans="1:13" ht="19.5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9.5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9.5" customHeight="1">
      <c r="A85" s="6" t="str">
        <f t="shared" si="2"/>
        <v/>
      </c>
      <c r="B85" s="3"/>
      <c r="C85" s="3"/>
      <c r="D85" s="4"/>
      <c r="E85" s="20"/>
      <c r="F85" s="5"/>
      <c r="G85" s="107"/>
      <c r="H85" s="5"/>
      <c r="I85" s="26"/>
      <c r="J85" s="19"/>
      <c r="K85" s="5"/>
      <c r="L85" s="4">
        <f t="shared" si="3"/>
        <v>0</v>
      </c>
      <c r="M85" s="18"/>
    </row>
    <row r="86" spans="1:13" ht="19.5" customHeight="1">
      <c r="A86" s="6" t="str">
        <f t="shared" si="2"/>
        <v/>
      </c>
      <c r="B86" s="3"/>
      <c r="C86" s="3"/>
      <c r="D86" s="4"/>
      <c r="E86" s="20"/>
      <c r="F86" s="5"/>
      <c r="G86" s="107"/>
      <c r="H86" s="5"/>
      <c r="I86" s="26"/>
      <c r="J86" s="19"/>
      <c r="K86" s="5"/>
      <c r="L86" s="4">
        <f t="shared" si="3"/>
        <v>0</v>
      </c>
      <c r="M86" s="18"/>
    </row>
    <row r="87" spans="1:13" ht="19.5" customHeight="1">
      <c r="A87" s="6" t="str">
        <f t="shared" si="2"/>
        <v/>
      </c>
      <c r="B87" s="3"/>
      <c r="C87" s="3"/>
      <c r="D87" s="4"/>
      <c r="E87" s="20"/>
      <c r="F87" s="5"/>
      <c r="G87" s="107"/>
      <c r="H87" s="5"/>
      <c r="I87" s="26"/>
      <c r="J87" s="19"/>
      <c r="K87" s="5"/>
      <c r="L87" s="4">
        <f t="shared" si="3"/>
        <v>0</v>
      </c>
      <c r="M87" s="18"/>
    </row>
    <row r="88" spans="1:13" ht="19.5" customHeight="1">
      <c r="A88" s="6" t="str">
        <f t="shared" si="2"/>
        <v/>
      </c>
      <c r="B88" s="3"/>
      <c r="C88" s="3"/>
      <c r="D88" s="4"/>
      <c r="E88" s="20"/>
      <c r="F88" s="5"/>
      <c r="G88" s="107"/>
      <c r="H88" s="5"/>
      <c r="I88" s="26"/>
      <c r="J88" s="19"/>
      <c r="K88" s="5"/>
      <c r="L88" s="4">
        <f t="shared" si="3"/>
        <v>0</v>
      </c>
      <c r="M88" s="18"/>
    </row>
    <row r="89" spans="1:13" ht="19.5" customHeight="1">
      <c r="A89" s="6" t="str">
        <f t="shared" si="2"/>
        <v/>
      </c>
      <c r="B89" s="3"/>
      <c r="C89" s="3"/>
      <c r="D89" s="4"/>
      <c r="E89" s="20"/>
      <c r="F89" s="5"/>
      <c r="G89" s="107"/>
      <c r="H89" s="5"/>
      <c r="I89" s="26"/>
      <c r="J89" s="19"/>
      <c r="K89" s="5"/>
      <c r="L89" s="4">
        <f t="shared" si="3"/>
        <v>0</v>
      </c>
      <c r="M89" s="18"/>
    </row>
    <row r="90" spans="1:13" ht="19.5" customHeight="1">
      <c r="A90" s="6" t="str">
        <f t="shared" si="2"/>
        <v/>
      </c>
      <c r="B90" s="3"/>
      <c r="C90" s="3"/>
      <c r="D90" s="4"/>
      <c r="E90" s="20"/>
      <c r="F90" s="5"/>
      <c r="G90" s="107"/>
      <c r="H90" s="5"/>
      <c r="I90" s="26"/>
      <c r="J90" s="19"/>
      <c r="K90" s="5"/>
      <c r="L90" s="4">
        <f t="shared" si="3"/>
        <v>0</v>
      </c>
      <c r="M90" s="18"/>
    </row>
    <row r="91" spans="1:13" ht="19.5" customHeight="1">
      <c r="A91" s="6" t="str">
        <f t="shared" si="2"/>
        <v/>
      </c>
      <c r="B91" s="3"/>
      <c r="C91" s="3"/>
      <c r="D91" s="4"/>
      <c r="E91" s="20"/>
      <c r="F91" s="5"/>
      <c r="G91" s="107"/>
      <c r="H91" s="5"/>
      <c r="I91" s="26"/>
      <c r="J91" s="19"/>
      <c r="K91" s="5"/>
      <c r="L91" s="4">
        <f t="shared" si="3"/>
        <v>0</v>
      </c>
      <c r="M91" s="18"/>
    </row>
    <row r="92" spans="1:13" ht="19.5" customHeight="1">
      <c r="A92" s="6" t="str">
        <f t="shared" si="2"/>
        <v/>
      </c>
      <c r="B92" s="3"/>
      <c r="C92" s="3"/>
      <c r="D92" s="4"/>
      <c r="E92" s="20"/>
      <c r="F92" s="5"/>
      <c r="G92" s="107"/>
      <c r="H92" s="5"/>
      <c r="I92" s="26"/>
      <c r="J92" s="19"/>
      <c r="K92" s="5"/>
      <c r="L92" s="4">
        <f t="shared" si="3"/>
        <v>0</v>
      </c>
      <c r="M92" s="18"/>
    </row>
    <row r="93" spans="1:13" ht="19.5" customHeight="1">
      <c r="A93" s="6" t="str">
        <f t="shared" si="2"/>
        <v/>
      </c>
      <c r="B93" s="3"/>
      <c r="C93" s="3"/>
      <c r="D93" s="4"/>
      <c r="E93" s="20"/>
      <c r="F93" s="5"/>
      <c r="G93" s="5"/>
      <c r="H93" s="5"/>
      <c r="I93" s="26"/>
      <c r="J93" s="19"/>
      <c r="K93" s="5"/>
      <c r="L93" s="4">
        <f t="shared" si="3"/>
        <v>0</v>
      </c>
      <c r="M93" s="18"/>
    </row>
    <row r="94" spans="1:13" ht="19.5" customHeight="1">
      <c r="A94" s="6" t="str">
        <f t="shared" si="2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ref="L94" si="4">IF(F94&lt;&gt;"",L93+J94-K94,0)</f>
        <v>0</v>
      </c>
      <c r="M94" s="18"/>
    </row>
    <row r="95" spans="1:13" ht="18" customHeight="1">
      <c r="A95" s="6" t="str">
        <f t="shared" si="2"/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2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0</v>
      </c>
      <c r="K96" s="32">
        <f>SUM(K13:K93)</f>
        <v>0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2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830325541</v>
      </c>
      <c r="M97" s="36" t="s">
        <v>30</v>
      </c>
    </row>
    <row r="99" spans="1:13">
      <c r="B99" s="25" t="s">
        <v>32</v>
      </c>
    </row>
    <row r="100" spans="1:13">
      <c r="B100" s="25" t="s">
        <v>104</v>
      </c>
    </row>
    <row r="101" spans="1:13">
      <c r="L101" s="8" t="s">
        <v>105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40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8" zoomScale="90" workbookViewId="0">
      <pane ySplit="6" topLeftCell="A64" activePane="bottomLeft" state="frozen"/>
      <selection activeCell="B8" sqref="B8"/>
      <selection pane="bottomLeft" activeCell="F78" sqref="F7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1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12"/>
      <c r="J2" s="400" t="s">
        <v>49</v>
      </c>
      <c r="K2" s="400"/>
      <c r="L2" s="400"/>
      <c r="M2" s="400"/>
    </row>
    <row r="3" spans="1:13" s="11" customFormat="1" ht="16.5" customHeight="1">
      <c r="B3" s="9"/>
      <c r="C3" s="340"/>
      <c r="D3" s="14"/>
      <c r="E3" s="14"/>
      <c r="F3" s="340"/>
      <c r="G3" s="340"/>
      <c r="H3" s="12"/>
      <c r="J3" s="400"/>
      <c r="K3" s="400"/>
      <c r="L3" s="400"/>
      <c r="M3" s="400"/>
    </row>
    <row r="4" spans="1:13" s="11" customFormat="1" ht="6.75" customHeight="1">
      <c r="B4" s="340"/>
      <c r="C4" s="340"/>
      <c r="D4" s="340"/>
      <c r="E4" s="340"/>
      <c r="F4" s="340"/>
      <c r="G4" s="340"/>
      <c r="H4" s="12"/>
      <c r="J4" s="341"/>
      <c r="K4" s="341"/>
      <c r="L4" s="341"/>
      <c r="M4" s="341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2"/>
      <c r="C10" s="402"/>
      <c r="D10" s="342" t="s">
        <v>5</v>
      </c>
      <c r="E10" s="342" t="s">
        <v>6</v>
      </c>
      <c r="F10" s="402"/>
      <c r="G10" s="404"/>
      <c r="H10" s="404"/>
      <c r="I10" s="402"/>
      <c r="J10" s="342" t="s">
        <v>25</v>
      </c>
      <c r="K10" s="342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830325541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41"/>
      <c r="F13" s="5"/>
      <c r="G13" s="5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82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41"/>
      <c r="F33" s="5"/>
      <c r="G33" s="5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308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41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5"/>
      <c r="H51" s="308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5"/>
      <c r="H52" s="308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41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85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>
        <f t="shared" si="1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2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0</v>
      </c>
      <c r="K84" s="32">
        <f>SUM(K13:K83)</f>
        <v>0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2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830325541</v>
      </c>
      <c r="M85" s="36" t="s">
        <v>30</v>
      </c>
    </row>
    <row r="87" spans="1:13">
      <c r="B87" s="25" t="s">
        <v>34</v>
      </c>
    </row>
    <row r="88" spans="1:13">
      <c r="B88" s="25" t="s">
        <v>106</v>
      </c>
    </row>
    <row r="89" spans="1:13">
      <c r="L89" s="8" t="s">
        <v>107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39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9.425781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9" t="s">
        <v>48</v>
      </c>
      <c r="K1" s="399"/>
      <c r="L1" s="399"/>
      <c r="M1" s="399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00" t="s">
        <v>49</v>
      </c>
      <c r="K2" s="400"/>
      <c r="L2" s="400"/>
      <c r="M2" s="400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0"/>
      <c r="K3" s="400"/>
      <c r="L3" s="400"/>
      <c r="M3" s="400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1" t="s">
        <v>17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</row>
    <row r="6" spans="1:13">
      <c r="B6" s="405" t="s">
        <v>18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</row>
    <row r="7" spans="1:13">
      <c r="B7" s="405" t="s">
        <v>1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</row>
    <row r="8" spans="1:13">
      <c r="B8" s="15"/>
      <c r="L8" s="15" t="s">
        <v>19</v>
      </c>
    </row>
    <row r="9" spans="1:13" ht="30" customHeight="1">
      <c r="B9" s="402" t="s">
        <v>20</v>
      </c>
      <c r="C9" s="402" t="s">
        <v>21</v>
      </c>
      <c r="D9" s="402" t="s">
        <v>2</v>
      </c>
      <c r="E9" s="402"/>
      <c r="F9" s="402" t="s">
        <v>3</v>
      </c>
      <c r="G9" s="403" t="s">
        <v>50</v>
      </c>
      <c r="H9" s="403" t="s">
        <v>51</v>
      </c>
      <c r="I9" s="402" t="s">
        <v>22</v>
      </c>
      <c r="J9" s="402" t="s">
        <v>23</v>
      </c>
      <c r="K9" s="402"/>
      <c r="L9" s="402" t="s">
        <v>24</v>
      </c>
      <c r="M9" s="402" t="s">
        <v>4</v>
      </c>
    </row>
    <row r="10" spans="1:13" ht="20.25" customHeight="1">
      <c r="B10" s="402"/>
      <c r="C10" s="402"/>
      <c r="D10" s="16" t="s">
        <v>5</v>
      </c>
      <c r="E10" s="16" t="s">
        <v>6</v>
      </c>
      <c r="F10" s="402"/>
      <c r="G10" s="404"/>
      <c r="H10" s="404"/>
      <c r="I10" s="402"/>
      <c r="J10" s="16" t="s">
        <v>25</v>
      </c>
      <c r="K10" s="16" t="s">
        <v>26</v>
      </c>
      <c r="L10" s="402"/>
      <c r="M10" s="40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830325541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77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1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1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1"/>
        <v>0</v>
      </c>
      <c r="M53" s="18"/>
    </row>
    <row r="54" spans="1:13" ht="18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5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5"/>
      <c r="H72" s="5"/>
      <c r="I72" s="26"/>
      <c r="J72" s="19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91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ref="L78:L88" si="3">IF(F78&lt;&gt;"",L77+J78-K78,0)</f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3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>
        <f t="shared" si="3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107"/>
      <c r="H81" s="5"/>
      <c r="I81" s="26"/>
      <c r="J81" s="19"/>
      <c r="K81" s="5"/>
      <c r="L81" s="4">
        <f t="shared" si="3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si="3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8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8" customHeight="1">
      <c r="A85" s="6" t="str">
        <f t="shared" si="2"/>
        <v/>
      </c>
      <c r="B85" s="3"/>
      <c r="C85" s="3"/>
      <c r="D85" s="4"/>
      <c r="E85" s="20"/>
      <c r="F85" s="28"/>
      <c r="G85" s="108"/>
      <c r="H85" s="38"/>
      <c r="I85" s="26"/>
      <c r="J85" s="19"/>
      <c r="K85" s="5"/>
      <c r="L85" s="4">
        <f t="shared" si="3"/>
        <v>0</v>
      </c>
      <c r="M85" s="18"/>
    </row>
    <row r="86" spans="1:13" ht="18" customHeight="1">
      <c r="A86" s="6" t="str">
        <f t="shared" si="2"/>
        <v/>
      </c>
      <c r="B86" s="3"/>
      <c r="C86" s="3"/>
      <c r="D86" s="4"/>
      <c r="E86" s="20"/>
      <c r="F86" s="5"/>
      <c r="G86" s="5"/>
      <c r="H86" s="5"/>
      <c r="I86" s="26"/>
      <c r="J86" s="19"/>
      <c r="K86" s="5"/>
      <c r="L86" s="4">
        <f t="shared" si="3"/>
        <v>0</v>
      </c>
      <c r="M86" s="18"/>
    </row>
    <row r="87" spans="1:13" ht="18" customHeight="1">
      <c r="A87" s="6" t="str">
        <f t="shared" si="2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3"/>
        <v>0</v>
      </c>
      <c r="M87" s="18"/>
    </row>
    <row r="88" spans="1:13" ht="18" customHeight="1">
      <c r="A88" s="6" t="str">
        <f t="shared" si="2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3"/>
        <v>0</v>
      </c>
      <c r="M88" s="18"/>
    </row>
    <row r="89" spans="1:13" ht="18" customHeight="1">
      <c r="A89" s="6" t="str">
        <f t="shared" si="2"/>
        <v/>
      </c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A90" s="6" t="str">
        <f t="shared" si="2"/>
        <v/>
      </c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0</v>
      </c>
      <c r="K90" s="32">
        <f>SUM(K13:K89)</f>
        <v>0</v>
      </c>
      <c r="L90" s="33" t="s">
        <v>30</v>
      </c>
      <c r="M90" s="33" t="s">
        <v>30</v>
      </c>
    </row>
    <row r="91" spans="1:13" s="34" customFormat="1" ht="18" customHeight="1">
      <c r="A91" s="6" t="str">
        <f t="shared" si="2"/>
        <v/>
      </c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830325541</v>
      </c>
      <c r="M91" s="36" t="s">
        <v>30</v>
      </c>
    </row>
    <row r="93" spans="1:13">
      <c r="B93" s="25" t="s">
        <v>34</v>
      </c>
    </row>
    <row r="94" spans="1:13">
      <c r="B94" s="25" t="s">
        <v>108</v>
      </c>
    </row>
    <row r="95" spans="1:13">
      <c r="L95" s="8" t="s">
        <v>109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38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2016-01-12T05:15:14Z</cp:lastPrinted>
  <dcterms:created xsi:type="dcterms:W3CDTF">2013-12-12T04:07:41Z</dcterms:created>
  <dcterms:modified xsi:type="dcterms:W3CDTF">2016-02-03T08:48:41Z</dcterms:modified>
</cp:coreProperties>
</file>