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05" windowWidth="14940" windowHeight="8745" tabRatio="968" firstSheet="8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  <definedName name="_xlnm.Print_Titles" localSheetId="2">'TỶ LIÊN'!$9:$9</definedName>
  </definedNames>
  <calcPr calcId="145621"/>
</workbook>
</file>

<file path=xl/calcChain.xml><?xml version="1.0" encoding="utf-8"?>
<calcChain xmlns="http://schemas.openxmlformats.org/spreadsheetml/2006/main">
  <c r="E146" i="8" l="1"/>
  <c r="F143" i="8"/>
  <c r="F142" i="8"/>
  <c r="G91" i="41" l="1"/>
  <c r="G92" i="41"/>
  <c r="E87" i="41"/>
  <c r="E88" i="41"/>
  <c r="E89" i="41"/>
  <c r="E82" i="41"/>
  <c r="E83" i="41"/>
  <c r="E84" i="41"/>
  <c r="E85" i="41"/>
  <c r="E86" i="41"/>
  <c r="E90" i="41"/>
  <c r="E91" i="41"/>
  <c r="E92" i="41"/>
  <c r="G93" i="41"/>
  <c r="G94" i="41"/>
  <c r="F14" i="117" l="1"/>
  <c r="F13" i="117"/>
  <c r="E10" i="117"/>
  <c r="G10" i="117" s="1"/>
  <c r="E16" i="117"/>
  <c r="G16" i="117"/>
  <c r="E17" i="117"/>
  <c r="G17" i="117"/>
  <c r="E18" i="117"/>
  <c r="G18" i="117"/>
  <c r="D11" i="117"/>
  <c r="D12" i="117"/>
  <c r="D10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3" i="41"/>
  <c r="E94" i="41"/>
  <c r="E95" i="41"/>
  <c r="G95" i="41"/>
  <c r="E96" i="41"/>
  <c r="G96" i="41"/>
  <c r="E97" i="41"/>
  <c r="G97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18" i="113"/>
  <c r="F36" i="119" l="1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E12" i="117"/>
  <c r="E11" i="117"/>
  <c r="E138" i="8"/>
  <c r="E141" i="8"/>
  <c r="E144" i="8"/>
  <c r="E145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20" i="117"/>
  <c r="G20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13" i="117" s="1"/>
  <c r="G14" i="117" s="1"/>
  <c r="G15" i="117" s="1"/>
  <c r="G25" i="119" l="1"/>
  <c r="G36" i="119" s="1"/>
  <c r="H36" i="119" s="1"/>
  <c r="C15" i="26" s="1"/>
  <c r="E22" i="117"/>
  <c r="C9" i="26"/>
  <c r="C23" i="117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8" i="41"/>
  <c r="G98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E22" i="109" l="1"/>
  <c r="H12" i="104"/>
  <c r="H13" i="104" s="1"/>
  <c r="G14" i="104" s="1"/>
  <c r="H14" i="104" s="1"/>
  <c r="H15" i="104" s="1"/>
  <c r="H16" i="104" s="1"/>
  <c r="H17" i="104" s="1"/>
  <c r="E27" i="106"/>
  <c r="G27" i="106" s="1"/>
  <c r="C22" i="26" s="1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47" i="8"/>
  <c r="G147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61" i="1"/>
  <c r="H162" i="1"/>
  <c r="G12" i="2"/>
  <c r="J18" i="2"/>
  <c r="J20" i="2"/>
  <c r="G79" i="2"/>
  <c r="H28" i="88"/>
  <c r="H163" i="1" l="1"/>
  <c r="H14" i="115"/>
  <c r="H30" i="113"/>
  <c r="I30" i="113" s="1"/>
  <c r="H11" i="88"/>
  <c r="G15" i="2"/>
  <c r="E99" i="4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48" i="8" s="1"/>
  <c r="E148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188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I230" i="101"/>
  <c r="C18" i="26" s="1"/>
  <c r="G148" i="8"/>
  <c r="E150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C191" i="6"/>
  <c r="C151" i="8"/>
  <c r="C4" i="26" l="1"/>
  <c r="E190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88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102" i="41"/>
  <c r="F70" i="41" l="1"/>
  <c r="F99" i="41" s="1"/>
  <c r="G99" i="41" s="1"/>
  <c r="I82" i="111"/>
  <c r="I83" i="111" s="1"/>
  <c r="I84" i="111" s="1"/>
  <c r="I85" i="111" s="1"/>
  <c r="I86" i="111" s="1"/>
  <c r="I87" i="111" s="1"/>
  <c r="H82" i="111"/>
  <c r="H95" i="111" s="1"/>
  <c r="I95" i="111" s="1"/>
  <c r="C7" i="26" s="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1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G84" i="41" s="1"/>
  <c r="G85" i="41" s="1"/>
  <c r="G86" i="41" s="1"/>
  <c r="G87" i="41" s="1"/>
  <c r="G88" i="41" s="1"/>
  <c r="G89" i="41" s="1"/>
  <c r="G90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C13" i="26"/>
  <c r="A14" i="26" s="1" a="1"/>
  <c r="A14" i="26" s="1"/>
  <c r="A15" i="26" a="1"/>
  <c r="A15" i="26" s="1"/>
  <c r="A11" i="26" a="1"/>
  <c r="A11" i="26" s="1"/>
  <c r="A12" i="26" a="1"/>
  <c r="A12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A13" i="26" l="1" a="1"/>
  <c r="A13" i="26" s="1"/>
  <c r="A16" i="26" a="1"/>
  <c r="A16" i="26" s="1"/>
  <c r="A17" i="26" a="1"/>
  <c r="A17" i="26" s="1"/>
  <c r="A20" i="26" a="1"/>
  <c r="A20" i="26" s="1"/>
  <c r="I12" i="112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 s="1"/>
  <c r="H59" i="102" s="1"/>
  <c r="H60" i="102" s="1"/>
  <c r="H61" i="102" s="1"/>
  <c r="H62" i="102" s="1"/>
  <c r="H63" i="102" s="1"/>
  <c r="H64" i="102" s="1"/>
  <c r="H65" i="102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G68" i="102" l="1"/>
  <c r="H68" i="102" s="1"/>
  <c r="C21" i="26" s="1"/>
  <c r="A22" i="26" s="1" a="1"/>
  <c r="A22" i="26" s="1"/>
  <c r="C35" i="26"/>
  <c r="F70" i="102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A21" i="26" l="1" a="1"/>
  <c r="A21" i="26" s="1"/>
  <c r="I181" i="10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<sst xmlns="http://schemas.openxmlformats.org/spreadsheetml/2006/main" count="2274" uniqueCount="450">
  <si>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</si>
  <si>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</si>
  <si>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</si>
  <si>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</si>
  <si>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</si>
  <si>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</si>
  <si>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</si>
  <si>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</si>
  <si>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</si>
  <si>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</si>
  <si>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</si>
  <si>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</si>
  <si>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</si>
  <si>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</si>
  <si>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</si>
  <si>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</si>
  <si>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</si>
  <si>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</si>
  <si>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</si>
  <si>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</si>
  <si>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</si>
  <si>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</si>
  <si>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</si>
  <si>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</si>
  <si>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</si>
  <si>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</si>
  <si>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</si>
  <si>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</si>
  <si>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</si>
  <si>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</si>
  <si>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</si>
  <si>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</si>
  <si>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</si>
  <si>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</si>
  <si>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</si>
  <si>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</si>
  <si>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</si>
  <si>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</si>
  <si>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</si>
  <si>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</si>
  <si>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</si>
  <si>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</si>
  <si>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</si>
  <si>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</si>
  <si>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</si>
  <si>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</si>
  <si>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</si>
  <si>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</si>
  <si>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</si>
  <si>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</si>
  <si>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</si>
  <si>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</si>
  <si>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</si>
  <si>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</si>
  <si>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</si>
  <si>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</si>
  <si>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</si>
  <si>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</si>
  <si>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</si>
  <si>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</si>
  <si>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</si>
  <si>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</si>
  <si>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</si>
  <si>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</si>
  <si>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</si>
  <si>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</si>
  <si>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</si>
  <si>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</si>
  <si>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</si>
  <si>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</si>
  <si>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</si>
  <si>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</si>
  <si>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</si>
  <si>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</si>
  <si>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</si>
  <si>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</si>
  <si>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</si>
  <si>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</si>
  <si>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</si>
  <si>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</si>
  <si>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</si>
  <si>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</si>
  <si>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</si>
  <si>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</si>
  <si>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</si>
  <si>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</si>
  <si>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</si>
  <si>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</si>
  <si>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</si>
  <si>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</si>
  <si>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</si>
  <si>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</si>
  <si>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</si>
  <si>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</si>
  <si>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</si>
  <si>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</si>
  <si>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</si>
  <si>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</si>
  <si>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</si>
  <si>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</si>
  <si>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</si>
  <si>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</si>
  <si>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</si>
  <si>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</si>
  <si>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</si>
  <si>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</si>
  <si>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</si>
  <si>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</si>
  <si>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</si>
  <si>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</si>
  <si>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</si>
  <si>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</si>
  <si>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</si>
  <si>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</si>
  <si>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</si>
  <si>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</si>
  <si>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</si>
  <si>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</si>
  <si>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</si>
  <si>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</si>
  <si>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</si>
  <si>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</si>
  <si>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</si>
  <si>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</si>
  <si>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</si>
  <si>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</si>
  <si>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</si>
  <si>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</si>
  <si>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</si>
  <si>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</si>
  <si>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</si>
  <si>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</si>
  <si>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</si>
  <si>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</si>
  <si>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</si>
  <si>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</si>
  <si>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</si>
  <si>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</si>
  <si>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</si>
  <si>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</si>
  <si>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</si>
  <si>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</si>
  <si>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</si>
  <si>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</si>
  <si>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</si>
  <si>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</si>
  <si>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</si>
  <si>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</si>
  <si>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</si>
  <si>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</si>
  <si>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</si>
  <si>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</si>
  <si>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</si>
  <si>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</si>
  <si>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</si>
  <si>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</si>
  <si>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</si>
  <si>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</si>
  <si>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</si>
  <si>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</si>
  <si>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</si>
  <si>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</si>
  <si>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</si>
  <si>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</si>
  <si>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</si>
  <si>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</si>
  <si>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</si>
  <si>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</si>
  <si>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</si>
  <si>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</si>
  <si>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</si>
  <si>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</si>
  <si>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</si>
  <si>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</si>
  <si>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</si>
  <si>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</si>
  <si>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</si>
  <si>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</si>
  <si>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</si>
  <si>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</si>
  <si>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</si>
  <si>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</si>
  <si>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</si>
  <si>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</si>
  <si>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</si>
  <si>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</si>
  <si>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</si>
  <si>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</si>
  <si>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</si>
  <si>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</si>
  <si>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</si>
  <si>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</si>
  <si>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</si>
  <si>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</si>
  <si>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</si>
  <si>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</si>
  <si>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</si>
  <si>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</si>
  <si>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</si>
  <si>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</si>
  <si>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</si>
  <si>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</si>
  <si>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</si>
  <si>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</si>
  <si>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</si>
  <si>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</si>
  <si>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</si>
  <si>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</si>
  <si>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</si>
  <si>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</si>
  <si>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</si>
  <si>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</si>
  <si>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</si>
  <si>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</si>
  <si>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</si>
  <si>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</si>
  <si>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</si>
  <si>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</si>
  <si>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</si>
  <si>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</si>
  <si>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</si>
  <si>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</si>
  <si>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</si>
  <si>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</si>
  <si>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</si>
  <si>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</si>
  <si>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</si>
  <si>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</si>
  <si>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</si>
  <si>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</si>
  <si>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</si>
  <si>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</si>
  <si>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</si>
  <si>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</si>
  <si>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</si>
  <si>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</si>
  <si>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</si>
  <si>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</si>
  <si>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</si>
  <si>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</si>
  <si>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</si>
  <si>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</si>
  <si>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</si>
  <si>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</si>
  <si>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</si>
  <si>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</si>
  <si>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</si>
  <si>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</si>
  <si>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</si>
  <si>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</si>
  <si>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</si>
  <si>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</si>
  <si>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</si>
  <si>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</si>
  <si>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</si>
  <si>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</si>
  <si>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</si>
  <si>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</si>
  <si>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</si>
  <si>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</si>
  <si>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</si>
  <si>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</si>
  <si>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</si>
  <si>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</si>
  <si>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</si>
  <si>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</si>
  <si>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</si>
  <si>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</si>
  <si>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</si>
  <si>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</si>
  <si>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</si>
  <si>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</si>
  <si>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</si>
  <si>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</si>
  <si>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</si>
  <si>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</si>
  <si>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</si>
  <si>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</si>
  <si>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</si>
  <si>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</si>
  <si>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</si>
  <si>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</si>
  <si>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</si>
  <si>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</si>
  <si>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</si>
  <si>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</si>
  <si>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</si>
  <si>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</si>
  <si>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</si>
  <si>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</si>
  <si>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</si>
  <si>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</si>
  <si>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</si>
  <si>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</si>
  <si>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</si>
  <si>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</si>
  <si>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</si>
  <si>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</si>
  <si>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</si>
  <si>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</si>
  <si>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</si>
  <si>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</si>
  <si>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</si>
  <si>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</si>
  <si>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</si>
  <si>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</si>
  <si>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</si>
  <si>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</si>
  <si>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</si>
  <si>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</si>
  <si>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</si>
  <si>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</si>
  <si>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</si>
  <si>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</si>
  <si>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</si>
  <si>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</si>
  <si>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</si>
  <si>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</si>
  <si>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</si>
  <si>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</si>
  <si>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</si>
  <si>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</si>
  <si>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</si>
  <si>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</si>
  <si>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</si>
  <si>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</si>
  <si>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</si>
  <si>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</si>
  <si>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</si>
  <si>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</si>
  <si>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</si>
  <si>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</si>
  <si>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</si>
  <si>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</si>
  <si>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</si>
  <si>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</si>
  <si>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</si>
  <si>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</si>
  <si>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</si>
  <si>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</si>
  <si>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</si>
  <si>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</si>
  <si>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</si>
  <si>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</si>
  <si>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</si>
  <si>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</si>
  <si>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</si>
  <si>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</si>
  <si>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</si>
  <si>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</si>
  <si>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</si>
  <si>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</si>
  <si>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</si>
  <si>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</si>
  <si>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</si>
  <si>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</si>
  <si>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</si>
  <si>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</si>
  <si>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</si>
  <si>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</si>
  <si>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</si>
  <si>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</si>
  <si>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</si>
  <si>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</si>
  <si>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</si>
  <si>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</si>
  <si>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</si>
  <si>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</si>
  <si>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</si>
  <si>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</si>
  <si>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</si>
  <si>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</si>
  <si>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</si>
  <si>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</si>
  <si>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</si>
  <si>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</si>
  <si>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</si>
  <si>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</si>
  <si>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</si>
  <si>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</si>
  <si>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</si>
  <si>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</si>
  <si>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</si>
  <si>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</si>
  <si>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</si>
  <si>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</si>
  <si>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</si>
  <si>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</si>
  <si>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</si>
  <si>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</si>
  <si>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</si>
  <si>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</si>
  <si>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</si>
  <si>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</si>
  <si>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</si>
  <si>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</si>
  <si>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</si>
  <si>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</si>
  <si>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</si>
  <si>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</si>
  <si>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</si>
  <si>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</si>
  <si>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</si>
  <si>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</si>
  <si>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</si>
  <si>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</si>
  <si>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</si>
  <si>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</si>
  <si>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</si>
  <si>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</si>
  <si>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</si>
  <si>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</si>
  <si>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</si>
  <si>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</si>
  <si>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</si>
  <si>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</si>
  <si>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</si>
  <si>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</si>
  <si>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</si>
  <si>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</si>
  <si>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</si>
  <si>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</si>
  <si>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</si>
  <si>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</si>
  <si>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</si>
  <si>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</si>
  <si>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</si>
  <si>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</si>
  <si>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</si>
  <si>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</si>
  <si>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</si>
  <si>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</si>
  <si>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</si>
  <si>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</si>
  <si>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</si>
  <si>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</si>
  <si>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</si>
  <si>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</si>
  <si>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</si>
  <si>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</si>
  <si>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Bò file tẩm N</t>
  </si>
  <si>
    <t>GC phơi</t>
  </si>
  <si>
    <t>Làm sạch</t>
  </si>
  <si>
    <t>Trả chỉ mặn</t>
  </si>
  <si>
    <t>Cơm mốc</t>
  </si>
  <si>
    <t>Chuyển tiền Trang VT</t>
  </si>
  <si>
    <t>GC cá bò đông</t>
  </si>
  <si>
    <t>LÂM
KG</t>
  </si>
  <si>
    <t>9
HOÀNG</t>
  </si>
  <si>
    <t>2
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</si>
</sst>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LIÊN'!$G$148</f>
        <v>47963.199999999255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413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420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368</v>
      </c>
      <c r="C20" s="151">
        <f>D.ĐIỂM!$G$99</f>
        <v>1014581.7000000002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5695983.7799999993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  <c r="I1" s="107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  <c r="I2" s="107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49" t="s">
        <v>8</v>
      </c>
      <c r="B7" s="249"/>
      <c r="C7" s="248" t="s">
        <v>36</v>
      </c>
      <c r="D7" s="248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0" t="s">
        <v>63</v>
      </c>
      <c r="B10" s="251"/>
      <c r="C10" s="251"/>
      <c r="D10" s="251"/>
      <c r="E10" s="251"/>
      <c r="F10" s="251"/>
      <c r="G10" s="252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0" t="s">
        <v>246</v>
      </c>
      <c r="B90" s="251"/>
      <c r="C90" s="251"/>
      <c r="D90" s="251"/>
      <c r="E90" s="251"/>
      <c r="F90" s="251"/>
      <c r="G90" s="252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3"/>
      <c r="B136" s="254"/>
      <c r="C136" s="254"/>
      <c r="D136" s="254"/>
      <c r="E136" s="254"/>
      <c r="F136" s="254"/>
      <c r="G136" s="254"/>
      <c r="H136" s="254"/>
      <c r="I136" s="255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7"/>
      <c r="F193" s="247"/>
      <c r="G193" s="247"/>
      <c r="H193" s="247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3"/>
  <sheetViews>
    <sheetView topLeftCell="A7" workbookViewId="0">
      <pane ySplit="3" topLeftCell="A82" activePane="bottomLeft" state="frozen"/>
      <selection activeCell="A184" sqref="A184"/>
      <selection pane="bottomLeft" activeCell="F143" sqref="F14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49" t="s">
        <v>9</v>
      </c>
      <c r="B7" s="249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46" si="20">C138*D138</f>
        <v>135200</v>
      </c>
      <c r="F138" s="29"/>
      <c r="G138" s="27">
        <f t="shared" ref="G138:G146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429</v>
      </c>
      <c r="C141" s="26">
        <v>1050</v>
      </c>
      <c r="D141" s="27">
        <v>95</v>
      </c>
      <c r="E141" s="27">
        <f t="shared" si="20"/>
        <v>99750</v>
      </c>
      <c r="F141" s="29"/>
      <c r="G141" s="27">
        <f t="shared" si="21"/>
        <v>150312.00000000012</v>
      </c>
      <c r="H141" s="24"/>
    </row>
    <row r="142" spans="1:8" ht="18" customHeight="1" x14ac:dyDescent="0.25">
      <c r="A142" s="24"/>
      <c r="B142" s="31" t="s">
        <v>443</v>
      </c>
      <c r="C142" s="26">
        <v>120</v>
      </c>
      <c r="D142" s="27">
        <v>95</v>
      </c>
      <c r="E142" s="27"/>
      <c r="F142" s="29">
        <f>C142*D142</f>
        <v>11400</v>
      </c>
      <c r="G142" s="27">
        <f t="shared" si="21"/>
        <v>138912.00000000012</v>
      </c>
      <c r="H142" s="24"/>
    </row>
    <row r="143" spans="1:8" ht="18" customHeight="1" x14ac:dyDescent="0.25">
      <c r="A143" s="24"/>
      <c r="B143" s="31" t="s">
        <v>444</v>
      </c>
      <c r="C143" s="26">
        <v>6</v>
      </c>
      <c r="D143" s="27">
        <v>52</v>
      </c>
      <c r="E143" s="27"/>
      <c r="F143" s="29">
        <f>C143*D143</f>
        <v>312</v>
      </c>
      <c r="G143" s="27">
        <f t="shared" si="21"/>
        <v>138600.00000000012</v>
      </c>
      <c r="H143" s="24"/>
    </row>
    <row r="144" spans="1:8" ht="18" customHeight="1" x14ac:dyDescent="0.25">
      <c r="A144" s="24"/>
      <c r="B144" s="31" t="s">
        <v>445</v>
      </c>
      <c r="C144" s="26"/>
      <c r="D144" s="27"/>
      <c r="E144" s="27">
        <f t="shared" si="20"/>
        <v>0</v>
      </c>
      <c r="F144" s="29">
        <v>13000</v>
      </c>
      <c r="G144" s="27">
        <f t="shared" si="21"/>
        <v>125600.00000000012</v>
      </c>
      <c r="H144" s="24"/>
    </row>
    <row r="145" spans="1:8" ht="18" customHeight="1" x14ac:dyDescent="0.25">
      <c r="A145" s="24"/>
      <c r="B145" s="31" t="s">
        <v>446</v>
      </c>
      <c r="C145" s="26">
        <v>9318</v>
      </c>
      <c r="D145" s="27">
        <v>2.4</v>
      </c>
      <c r="E145" s="27">
        <f t="shared" si="20"/>
        <v>22363.200000000001</v>
      </c>
      <c r="F145" s="29"/>
      <c r="G145" s="27">
        <f t="shared" si="21"/>
        <v>147963.20000000013</v>
      </c>
      <c r="H145" s="24"/>
    </row>
    <row r="146" spans="1:8" ht="18" customHeight="1" x14ac:dyDescent="0.25">
      <c r="A146" s="24">
        <v>42403</v>
      </c>
      <c r="B146" s="31" t="s">
        <v>17</v>
      </c>
      <c r="C146" s="26"/>
      <c r="D146" s="27"/>
      <c r="E146" s="27">
        <f t="shared" si="20"/>
        <v>0</v>
      </c>
      <c r="F146" s="29">
        <v>100000</v>
      </c>
      <c r="G146" s="27">
        <f t="shared" si="21"/>
        <v>47963.200000000128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ref="E147" si="22">C147*D147</f>
        <v>0</v>
      </c>
      <c r="F147" s="29"/>
      <c r="G147" s="27">
        <f>IF(B147&lt;&gt;"",#REF!+E147-F147,0)</f>
        <v>0</v>
      </c>
      <c r="H147" s="24"/>
    </row>
    <row r="148" spans="1:8" s="37" customFormat="1" ht="18" customHeight="1" x14ac:dyDescent="0.25">
      <c r="A148" s="246" t="s">
        <v>14</v>
      </c>
      <c r="B148" s="246"/>
      <c r="C148" s="246"/>
      <c r="D148" s="246"/>
      <c r="E148" s="68">
        <f>SUM(E10:E147)</f>
        <v>10330247.199999999</v>
      </c>
      <c r="F148" s="68">
        <f>SUM(F10:F147)</f>
        <v>10282284</v>
      </c>
      <c r="G148" s="82">
        <f>E148-F148</f>
        <v>47963.199999999255</v>
      </c>
      <c r="H148" s="69"/>
    </row>
    <row r="149" spans="1:8" ht="21.75" hidden="1" customHeight="1" x14ac:dyDescent="0.25">
      <c r="F149" s="11"/>
      <c r="G149" s="7"/>
    </row>
    <row r="150" spans="1:8" s="111" customFormat="1" ht="21" hidden="1" customHeight="1" x14ac:dyDescent="0.25">
      <c r="A150" s="108"/>
      <c r="B150" s="114" t="s">
        <v>95</v>
      </c>
      <c r="C150" s="109"/>
      <c r="D150" s="110"/>
      <c r="E150" s="128">
        <f>G148*1000</f>
        <v>47963199.999999255</v>
      </c>
      <c r="F150" s="115" t="s">
        <v>84</v>
      </c>
      <c r="G150" s="115"/>
      <c r="H150" s="110"/>
    </row>
    <row r="151" spans="1:8" s="111" customFormat="1" ht="21" hidden="1" customHeight="1" x14ac:dyDescent="0.25">
      <c r="A151" s="108"/>
      <c r="B151" s="114" t="s">
        <v>85</v>
      </c>
      <c r="C151" s="112" t="e">
        <f ca="1">[1]!VND(E150, TRUE)</f>
        <v>#NAME?</v>
      </c>
      <c r="D151" s="110"/>
      <c r="E151" s="110"/>
      <c r="F151" s="113"/>
      <c r="G151" s="110"/>
      <c r="H151" s="110"/>
    </row>
    <row r="152" spans="1:8" ht="21.75" hidden="1" customHeight="1" x14ac:dyDescent="0.25"/>
    <row r="153" spans="1:8" ht="21.75" hidden="1" customHeight="1" x14ac:dyDescent="0.25"/>
  </sheetData>
  <autoFilter ref="A9:H9"/>
  <mergeCells count="8">
    <mergeCell ref="A7:B7"/>
    <mergeCell ref="A148:D148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3.25" customHeight="1" x14ac:dyDescent="0.25">
      <c r="A7" s="249" t="s">
        <v>94</v>
      </c>
      <c r="B7" s="249"/>
      <c r="C7" s="249" t="s">
        <v>26</v>
      </c>
      <c r="D7" s="249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4" t="s">
        <v>93</v>
      </c>
      <c r="B10" s="265"/>
      <c r="C10" s="265"/>
      <c r="D10" s="265"/>
      <c r="E10" s="265"/>
      <c r="F10" s="265"/>
      <c r="G10" s="266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4" t="s">
        <v>194</v>
      </c>
      <c r="B81" s="265"/>
      <c r="C81" s="265"/>
      <c r="D81" s="265"/>
      <c r="E81" s="265"/>
      <c r="F81" s="265"/>
      <c r="G81" s="266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4" t="s">
        <v>246</v>
      </c>
      <c r="B121" s="265"/>
      <c r="C121" s="265"/>
      <c r="D121" s="265"/>
      <c r="E121" s="265"/>
      <c r="F121" s="265"/>
      <c r="G121" s="266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1" t="s">
        <v>14</v>
      </c>
      <c r="B164" s="262"/>
      <c r="C164" s="262"/>
      <c r="D164" s="263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 x14ac:dyDescent="0.25">
      <c r="A3" s="256" t="s">
        <v>40</v>
      </c>
      <c r="B3" s="256"/>
      <c r="C3" s="226"/>
      <c r="D3" s="256" t="s">
        <v>41</v>
      </c>
      <c r="E3" s="256"/>
      <c r="F3" s="256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49" t="s">
        <v>389</v>
      </c>
      <c r="B7" s="249"/>
      <c r="C7" s="227"/>
      <c r="D7" s="248" t="s">
        <v>390</v>
      </c>
      <c r="E7" s="248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360</v>
      </c>
      <c r="B7" s="270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412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440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43"/>
      <c r="B13" s="244" t="s">
        <v>441</v>
      </c>
      <c r="C13" s="245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43"/>
      <c r="B14" s="244" t="s">
        <v>442</v>
      </c>
      <c r="C14" s="245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44" t="s">
        <v>17</v>
      </c>
      <c r="C15" s="245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71" t="s">
        <v>14</v>
      </c>
      <c r="B20" s="271"/>
      <c r="C20" s="271"/>
      <c r="D20" s="271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379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403</v>
      </c>
      <c r="B7" s="249"/>
      <c r="C7" s="248" t="s">
        <v>404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49" t="s">
        <v>414</v>
      </c>
      <c r="B7" s="249"/>
      <c r="C7" s="248"/>
      <c r="D7" s="248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49" t="s">
        <v>118</v>
      </c>
      <c r="B7" s="249"/>
      <c r="C7" s="248" t="s">
        <v>363</v>
      </c>
      <c r="D7" s="248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6</v>
      </c>
      <c r="B7" s="249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3"/>
      <c r="B13" s="254"/>
      <c r="C13" s="254"/>
      <c r="D13" s="254"/>
      <c r="E13" s="254"/>
      <c r="F13" s="254"/>
      <c r="G13" s="254"/>
      <c r="H13" s="255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3"/>
      <c r="B23" s="254"/>
      <c r="C23" s="254"/>
      <c r="D23" s="254"/>
      <c r="E23" s="254"/>
      <c r="F23" s="254"/>
      <c r="G23" s="254"/>
      <c r="H23" s="255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3"/>
      <c r="B30" s="254"/>
      <c r="C30" s="254"/>
      <c r="D30" s="254"/>
      <c r="E30" s="254"/>
      <c r="F30" s="254"/>
      <c r="G30" s="254"/>
      <c r="H30" s="255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3"/>
      <c r="B41" s="254"/>
      <c r="C41" s="254"/>
      <c r="D41" s="254"/>
      <c r="E41" s="254"/>
      <c r="F41" s="254"/>
      <c r="G41" s="254"/>
      <c r="H41" s="255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36"/>
      <c r="G2" s="61"/>
      <c r="H2" s="62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1.75" customHeight="1" x14ac:dyDescent="0.25">
      <c r="A7" s="249"/>
      <c r="B7" s="249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425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416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417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418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418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419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426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427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428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430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431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382</v>
      </c>
      <c r="B7" s="249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E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 x14ac:dyDescent="0.25">
      <c r="A3" s="256" t="s">
        <v>40</v>
      </c>
      <c r="B3" s="256"/>
      <c r="C3" s="226"/>
      <c r="D3" s="256" t="s">
        <v>41</v>
      </c>
      <c r="E3" s="256"/>
      <c r="F3" s="256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1.75" customHeight="1" x14ac:dyDescent="0.25">
      <c r="A7" s="249" t="s">
        <v>381</v>
      </c>
      <c r="B7" s="249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421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422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423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432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297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344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345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346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347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348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349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353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406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433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434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435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436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437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396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5"/>
  <sheetViews>
    <sheetView topLeftCell="A7" workbookViewId="0">
      <pane ySplit="3" topLeftCell="A79" activePane="bottomLeft" state="frozen"/>
      <selection activeCell="D75" sqref="D75"/>
      <selection pane="bottomLeft" activeCell="B83" sqref="B83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49" t="s">
        <v>46</v>
      </c>
      <c r="B7" s="249"/>
      <c r="C7" s="248" t="s">
        <v>42</v>
      </c>
      <c r="D7" s="248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customHeight="1" x14ac:dyDescent="0.25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customHeight="1" x14ac:dyDescent="0.25">
      <c r="A60" s="283" t="s">
        <v>373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8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374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377</v>
      </c>
    </row>
    <row r="72" spans="1:8" ht="21" customHeight="1" x14ac:dyDescent="0.25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332</v>
      </c>
    </row>
    <row r="73" spans="1:8" ht="21" customHeight="1" x14ac:dyDescent="0.25">
      <c r="A73" s="24">
        <v>42315</v>
      </c>
      <c r="B73" s="31" t="s">
        <v>410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377</v>
      </c>
    </row>
    <row r="74" spans="1:8" ht="21" customHeight="1" x14ac:dyDescent="0.25">
      <c r="A74" s="24">
        <v>42317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377</v>
      </c>
    </row>
    <row r="75" spans="1:8" ht="21" customHeight="1" x14ac:dyDescent="0.25">
      <c r="A75" s="24"/>
      <c r="B75" s="31" t="s">
        <v>410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377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332</v>
      </c>
    </row>
    <row r="77" spans="1:8" ht="21" customHeight="1" x14ac:dyDescent="0.25">
      <c r="A77" s="24">
        <v>42330</v>
      </c>
      <c r="B77" s="31" t="s">
        <v>325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332</v>
      </c>
    </row>
    <row r="78" spans="1:8" ht="21" customHeight="1" x14ac:dyDescent="0.25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332</v>
      </c>
    </row>
    <row r="79" spans="1:8" ht="21" customHeight="1" x14ac:dyDescent="0.25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332</v>
      </c>
    </row>
    <row r="80" spans="1:8" ht="21" customHeight="1" x14ac:dyDescent="0.25">
      <c r="A80" s="24"/>
      <c r="B80" s="31" t="s">
        <v>435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8" si="7">IF(B80&lt;&gt;"",G79+E80-F80,0)</f>
        <v>865685.3</v>
      </c>
      <c r="H80" s="31" t="s">
        <v>332</v>
      </c>
    </row>
    <row r="81" spans="1:8" ht="21" customHeight="1" x14ac:dyDescent="0.25">
      <c r="A81" s="24">
        <v>42343</v>
      </c>
      <c r="B81" s="31" t="s">
        <v>410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8" ht="21" customHeight="1" x14ac:dyDescent="0.25">
      <c r="A82" s="24">
        <v>42348</v>
      </c>
      <c r="B82" s="31" t="s">
        <v>410</v>
      </c>
      <c r="C82" s="26">
        <v>5000</v>
      </c>
      <c r="D82" s="27">
        <v>48.5</v>
      </c>
      <c r="E82" s="27">
        <f t="shared" si="6"/>
        <v>242500</v>
      </c>
      <c r="F82" s="29"/>
      <c r="G82" s="27">
        <f t="shared" ref="G82:G97" si="8">IF(B82&lt;&gt;"",G81+E82-F82,0)</f>
        <v>1201305.3</v>
      </c>
      <c r="H82" s="24" t="s">
        <v>394</v>
      </c>
    </row>
    <row r="83" spans="1:8" ht="21" customHeight="1" x14ac:dyDescent="0.25">
      <c r="A83" s="24">
        <v>42373</v>
      </c>
      <c r="B83" s="31" t="s">
        <v>248</v>
      </c>
      <c r="C83" s="26">
        <v>6519</v>
      </c>
      <c r="D83" s="27">
        <v>6</v>
      </c>
      <c r="E83" s="27">
        <f t="shared" si="6"/>
        <v>39114</v>
      </c>
      <c r="F83" s="29"/>
      <c r="G83" s="27">
        <f t="shared" si="8"/>
        <v>1240419.3</v>
      </c>
      <c r="H83" s="31" t="s">
        <v>332</v>
      </c>
    </row>
    <row r="84" spans="1:8" ht="21" customHeight="1" x14ac:dyDescent="0.25">
      <c r="A84" s="24">
        <v>42374</v>
      </c>
      <c r="B84" s="31" t="s">
        <v>248</v>
      </c>
      <c r="C84" s="26">
        <v>6394</v>
      </c>
      <c r="D84" s="27">
        <v>5.6</v>
      </c>
      <c r="E84" s="27">
        <f t="shared" si="6"/>
        <v>35806.399999999994</v>
      </c>
      <c r="F84" s="29"/>
      <c r="G84" s="27">
        <f t="shared" si="8"/>
        <v>1276225.7</v>
      </c>
      <c r="H84" s="24" t="s">
        <v>394</v>
      </c>
    </row>
    <row r="85" spans="1:8" ht="21" customHeight="1" x14ac:dyDescent="0.25">
      <c r="A85" s="24">
        <v>42375</v>
      </c>
      <c r="B85" s="31" t="s">
        <v>248</v>
      </c>
      <c r="C85" s="26">
        <v>6709</v>
      </c>
      <c r="D85" s="27">
        <v>5.6</v>
      </c>
      <c r="E85" s="27">
        <f t="shared" si="6"/>
        <v>37570.399999999994</v>
      </c>
      <c r="F85" s="29"/>
      <c r="G85" s="27">
        <f t="shared" si="8"/>
        <v>1313796.0999999999</v>
      </c>
      <c r="H85" s="31" t="s">
        <v>332</v>
      </c>
    </row>
    <row r="86" spans="1:8" ht="21" customHeight="1" x14ac:dyDescent="0.25">
      <c r="A86" s="24">
        <v>42376</v>
      </c>
      <c r="B86" s="31" t="s">
        <v>248</v>
      </c>
      <c r="C86" s="26">
        <v>9017</v>
      </c>
      <c r="D86" s="27">
        <v>5.8</v>
      </c>
      <c r="E86" s="27">
        <f t="shared" si="6"/>
        <v>52298.6</v>
      </c>
      <c r="F86" s="29"/>
      <c r="G86" s="27">
        <f t="shared" si="8"/>
        <v>1366094.7</v>
      </c>
      <c r="H86" s="24" t="s">
        <v>394</v>
      </c>
    </row>
    <row r="87" spans="1:8" ht="21" customHeight="1" x14ac:dyDescent="0.25">
      <c r="A87" s="24">
        <v>42389</v>
      </c>
      <c r="B87" s="31" t="s">
        <v>248</v>
      </c>
      <c r="C87" s="26">
        <v>17322</v>
      </c>
      <c r="D87" s="27">
        <v>6.5</v>
      </c>
      <c r="E87" s="27">
        <f t="shared" si="6"/>
        <v>112593</v>
      </c>
      <c r="F87" s="29"/>
      <c r="G87" s="27">
        <f t="shared" si="8"/>
        <v>1478687.7</v>
      </c>
      <c r="H87" s="24" t="s">
        <v>394</v>
      </c>
    </row>
    <row r="88" spans="1:8" ht="21" customHeight="1" x14ac:dyDescent="0.25">
      <c r="A88" s="24">
        <v>42390</v>
      </c>
      <c r="B88" s="31" t="s">
        <v>248</v>
      </c>
      <c r="C88" s="26">
        <v>22649</v>
      </c>
      <c r="D88" s="27">
        <v>6</v>
      </c>
      <c r="E88" s="27">
        <f t="shared" si="6"/>
        <v>135894</v>
      </c>
      <c r="F88" s="29"/>
      <c r="G88" s="27">
        <f t="shared" si="8"/>
        <v>1614581.7</v>
      </c>
      <c r="H88" s="24" t="s">
        <v>394</v>
      </c>
    </row>
    <row r="89" spans="1:8" ht="21" customHeight="1" x14ac:dyDescent="0.25">
      <c r="A89" s="24">
        <v>42360</v>
      </c>
      <c r="B89" s="31" t="s">
        <v>17</v>
      </c>
      <c r="C89" s="26"/>
      <c r="D89" s="27"/>
      <c r="E89" s="27">
        <f t="shared" si="6"/>
        <v>0</v>
      </c>
      <c r="F89" s="29">
        <v>400000</v>
      </c>
      <c r="G89" s="27">
        <f t="shared" si="8"/>
        <v>1214581.7</v>
      </c>
      <c r="H89" s="24"/>
    </row>
    <row r="90" spans="1:8" ht="21" customHeight="1" x14ac:dyDescent="0.25">
      <c r="A90" s="24">
        <v>42374</v>
      </c>
      <c r="B90" s="31" t="s">
        <v>17</v>
      </c>
      <c r="C90" s="26"/>
      <c r="D90" s="27"/>
      <c r="E90" s="27">
        <f t="shared" si="6"/>
        <v>0</v>
      </c>
      <c r="F90" s="29">
        <v>200000</v>
      </c>
      <c r="G90" s="27">
        <f t="shared" si="8"/>
        <v>1014581.7</v>
      </c>
      <c r="H90" s="24"/>
    </row>
    <row r="91" spans="1:8" ht="21" customHeight="1" x14ac:dyDescent="0.25">
      <c r="A91" s="24"/>
      <c r="B91" s="31"/>
      <c r="C91" s="26"/>
      <c r="D91" s="27"/>
      <c r="E91" s="27">
        <f t="shared" si="6"/>
        <v>0</v>
      </c>
      <c r="F91" s="29"/>
      <c r="G91" s="27">
        <f t="shared" si="8"/>
        <v>0</v>
      </c>
      <c r="H91" s="24"/>
    </row>
    <row r="92" spans="1:8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8"/>
        <v>0</v>
      </c>
      <c r="H92" s="24"/>
    </row>
    <row r="93" spans="1:8" ht="21" customHeight="1" x14ac:dyDescent="0.25">
      <c r="A93" s="24"/>
      <c r="B93" s="31"/>
      <c r="C93" s="26"/>
      <c r="D93" s="27"/>
      <c r="E93" s="27">
        <f t="shared" ref="E93:E97" si="9">C93*D93</f>
        <v>0</v>
      </c>
      <c r="F93" s="29"/>
      <c r="G93" s="27">
        <f t="shared" si="8"/>
        <v>0</v>
      </c>
      <c r="H93" s="24"/>
    </row>
    <row r="94" spans="1:8" ht="21" customHeight="1" x14ac:dyDescent="0.25">
      <c r="A94" s="24"/>
      <c r="B94" s="31"/>
      <c r="C94" s="26"/>
      <c r="D94" s="27"/>
      <c r="E94" s="27">
        <f t="shared" si="9"/>
        <v>0</v>
      </c>
      <c r="F94" s="29"/>
      <c r="G94" s="27">
        <f t="shared" si="8"/>
        <v>0</v>
      </c>
      <c r="H94" s="24"/>
    </row>
    <row r="95" spans="1:8" ht="21" customHeight="1" x14ac:dyDescent="0.25">
      <c r="A95" s="24"/>
      <c r="B95" s="31"/>
      <c r="C95" s="26"/>
      <c r="D95" s="27"/>
      <c r="E95" s="27">
        <f t="shared" si="9"/>
        <v>0</v>
      </c>
      <c r="F95" s="29"/>
      <c r="G95" s="27">
        <f t="shared" si="8"/>
        <v>0</v>
      </c>
      <c r="H95" s="24"/>
    </row>
    <row r="96" spans="1:8" ht="21" customHeight="1" x14ac:dyDescent="0.25">
      <c r="A96" s="24"/>
      <c r="B96" s="31"/>
      <c r="C96" s="26"/>
      <c r="D96" s="27"/>
      <c r="E96" s="27">
        <f t="shared" si="9"/>
        <v>0</v>
      </c>
      <c r="F96" s="29"/>
      <c r="G96" s="27">
        <f t="shared" si="8"/>
        <v>0</v>
      </c>
      <c r="H96" s="24"/>
    </row>
    <row r="97" spans="1:9" ht="21" customHeight="1" x14ac:dyDescent="0.25">
      <c r="A97" s="24"/>
      <c r="B97" s="31"/>
      <c r="C97" s="26"/>
      <c r="D97" s="27"/>
      <c r="E97" s="27">
        <f t="shared" si="9"/>
        <v>0</v>
      </c>
      <c r="F97" s="29"/>
      <c r="G97" s="27">
        <f t="shared" si="8"/>
        <v>0</v>
      </c>
      <c r="H97" s="24"/>
    </row>
    <row r="98" spans="1:9" ht="21" customHeight="1" x14ac:dyDescent="0.25">
      <c r="A98" s="24"/>
      <c r="B98" s="31"/>
      <c r="C98" s="26"/>
      <c r="D98" s="27"/>
      <c r="E98" s="27">
        <f t="shared" si="6"/>
        <v>0</v>
      </c>
      <c r="F98" s="29"/>
      <c r="G98" s="27">
        <f t="shared" si="7"/>
        <v>0</v>
      </c>
      <c r="H98" s="24"/>
    </row>
    <row r="99" spans="1:9" s="37" customFormat="1" ht="21.75" customHeight="1" x14ac:dyDescent="0.25">
      <c r="A99" s="246" t="s">
        <v>14</v>
      </c>
      <c r="B99" s="246"/>
      <c r="C99" s="246"/>
      <c r="D99" s="246"/>
      <c r="E99" s="68">
        <f>SUM(E11:E98)+G10</f>
        <v>6233758.6000000006</v>
      </c>
      <c r="F99" s="68">
        <f>SUM(F11:F98)+H10</f>
        <v>5219176.9000000004</v>
      </c>
      <c r="G99" s="68">
        <f>(E99-F99)</f>
        <v>1014581.7000000002</v>
      </c>
      <c r="H99" s="69"/>
    </row>
    <row r="101" spans="1:9" s="111" customFormat="1" ht="21" customHeight="1" x14ac:dyDescent="0.25">
      <c r="A101" s="108"/>
      <c r="B101" s="114" t="s">
        <v>95</v>
      </c>
      <c r="C101" s="109"/>
      <c r="D101" s="110"/>
      <c r="E101" s="285">
        <f>G99*1000</f>
        <v>1014581700.0000002</v>
      </c>
      <c r="F101" s="285"/>
      <c r="G101" s="115" t="s">
        <v>84</v>
      </c>
      <c r="H101" s="110"/>
      <c r="I101" s="110"/>
    </row>
    <row r="102" spans="1:9" s="111" customFormat="1" ht="21" customHeight="1" x14ac:dyDescent="0.25">
      <c r="A102" s="108"/>
      <c r="B102" s="114" t="s">
        <v>85</v>
      </c>
      <c r="C102" s="112" t="e">
        <f ca="1">[1]!VND(E101, TRUE)</f>
        <v>#NAME?</v>
      </c>
      <c r="D102" s="110"/>
      <c r="E102" s="110"/>
      <c r="F102" s="113"/>
      <c r="G102" s="110"/>
      <c r="H102" s="110"/>
      <c r="I102" s="110"/>
    </row>
    <row r="104" spans="1:9" ht="15.75" customHeight="1" x14ac:dyDescent="0.25">
      <c r="E104" s="286" t="s">
        <v>89</v>
      </c>
      <c r="F104" s="286"/>
      <c r="G104" s="286"/>
      <c r="H104" s="286"/>
    </row>
    <row r="105" spans="1:9" ht="21.75" customHeight="1" x14ac:dyDescent="0.25">
      <c r="A105" s="15" t="s">
        <v>81</v>
      </c>
      <c r="B105" s="14"/>
      <c r="E105" s="282" t="s">
        <v>82</v>
      </c>
      <c r="F105" s="282"/>
      <c r="G105" s="282"/>
      <c r="H105" s="282"/>
    </row>
  </sheetData>
  <autoFilter ref="A9:H9"/>
  <mergeCells count="15">
    <mergeCell ref="A5:H5"/>
    <mergeCell ref="A7:B7"/>
    <mergeCell ref="C7:D7"/>
    <mergeCell ref="E7:F7"/>
    <mergeCell ref="A1:D1"/>
    <mergeCell ref="A2:F2"/>
    <mergeCell ref="A3:B3"/>
    <mergeCell ref="C3:E3"/>
    <mergeCell ref="E105:H105"/>
    <mergeCell ref="A99:D99"/>
    <mergeCell ref="A10:F10"/>
    <mergeCell ref="E101:F101"/>
    <mergeCell ref="E104:H104"/>
    <mergeCell ref="A38:F38"/>
    <mergeCell ref="A60:F60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339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388</v>
      </c>
      <c r="B7" s="249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329</v>
      </c>
      <c r="B7" s="270"/>
      <c r="C7" s="248"/>
      <c r="D7" s="248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389</v>
      </c>
      <c r="B7" s="249"/>
      <c r="C7" s="248" t="s">
        <v>390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391</v>
      </c>
      <c r="B7" s="249"/>
      <c r="C7" s="248" t="s">
        <v>31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392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 x14ac:dyDescent="0.25">
      <c r="A3" s="256" t="s">
        <v>40</v>
      </c>
      <c r="B3" s="256"/>
      <c r="C3" s="215"/>
      <c r="D3" s="256" t="s">
        <v>41</v>
      </c>
      <c r="E3" s="256"/>
      <c r="F3" s="256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49" t="s">
        <v>401</v>
      </c>
      <c r="B7" s="249"/>
      <c r="C7" s="214"/>
      <c r="D7" s="248" t="s">
        <v>28</v>
      </c>
      <c r="E7" s="248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424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408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409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" workbookViewId="0">
      <selection activeCell="F4" sqref="F4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447</v>
      </c>
      <c r="D1" s="90" t="s">
        <v>447</v>
      </c>
      <c r="E1" s="90" t="s">
        <v>447</v>
      </c>
      <c r="F1" s="90" t="s">
        <v>447</v>
      </c>
      <c r="G1" s="90" t="s">
        <v>449</v>
      </c>
      <c r="H1" s="90" t="s">
        <v>449</v>
      </c>
      <c r="I1" s="90" t="s">
        <v>449</v>
      </c>
      <c r="J1" s="90" t="s">
        <v>448</v>
      </c>
      <c r="K1" s="90" t="s">
        <v>448</v>
      </c>
      <c r="L1" s="90" t="s">
        <v>448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439</v>
      </c>
      <c r="P23" s="157" t="s">
        <v>192</v>
      </c>
      <c r="Q23" s="157" t="s">
        <v>438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2016-04-04T03:37:02Z</cp:lastPrinted>
  <dcterms:created xsi:type="dcterms:W3CDTF">2012-03-15T06:52:24Z</dcterms:created>
  <dcterms:modified xsi:type="dcterms:W3CDTF">2016-04-04T06:16:43Z</dcterms:modified>
</cp:coreProperties>
</file>