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80" windowHeight="8190" tabRatio="942" activeTab="2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DŨNG'!$A$11:$K$188</definedName>
    <definedName name="_xlnm._FilterDatabase" localSheetId="1" hidden="1">'THÀNH PHÚ'!$A$11:$K$11</definedName>
  </definedNames>
  <calcPr calcId="124519"/>
</workbook>
</file>

<file path=xl/calcChain.xml><?xml version="1.0" encoding="utf-8"?>
<calcChain xmlns="http://schemas.openxmlformats.org/spreadsheetml/2006/main">
  <c r="G183" i="3"/>
  <c r="H183" s="1"/>
  <c r="J183" s="1"/>
  <c r="G25" i="10"/>
  <c r="G26"/>
  <c r="G27"/>
  <c r="I27"/>
  <c r="G28"/>
  <c r="I28"/>
  <c r="G29"/>
  <c r="I29"/>
  <c r="G23"/>
  <c r="G24"/>
  <c r="H67" i="2"/>
  <c r="I67" s="1"/>
  <c r="H68"/>
  <c r="I68"/>
  <c r="K68" s="1"/>
  <c r="K69" s="1"/>
  <c r="H69"/>
  <c r="I69"/>
  <c r="H70"/>
  <c r="I70"/>
  <c r="K70"/>
  <c r="H71"/>
  <c r="I71"/>
  <c r="K71"/>
  <c r="H72"/>
  <c r="I72"/>
  <c r="K72"/>
  <c r="H73"/>
  <c r="I73"/>
  <c r="K73"/>
  <c r="H74"/>
  <c r="I74"/>
  <c r="K74"/>
  <c r="H75"/>
  <c r="I75"/>
  <c r="K75"/>
  <c r="H76"/>
  <c r="I76"/>
  <c r="K76"/>
  <c r="G179" i="3" l="1"/>
  <c r="H179" s="1"/>
  <c r="J179" s="1"/>
  <c r="G180" l="1"/>
  <c r="H180"/>
  <c r="J180" s="1"/>
  <c r="G181"/>
  <c r="H181"/>
  <c r="J181" s="1"/>
  <c r="G182"/>
  <c r="H182" s="1"/>
  <c r="J182" s="1"/>
  <c r="G184"/>
  <c r="H184"/>
  <c r="J184"/>
  <c r="G185"/>
  <c r="H185"/>
  <c r="J185"/>
  <c r="G186"/>
  <c r="H186"/>
  <c r="J186"/>
  <c r="J172"/>
  <c r="G174"/>
  <c r="H174" s="1"/>
  <c r="G173"/>
  <c r="H173" s="1"/>
  <c r="G162"/>
  <c r="H162" s="1"/>
  <c r="J173" l="1"/>
  <c r="J174" s="1"/>
  <c r="J175" s="1"/>
  <c r="H175" l="1"/>
  <c r="G175"/>
  <c r="I190"/>
  <c r="G55" i="16"/>
  <c r="I55" s="1"/>
  <c r="G166" i="3"/>
  <c r="H166" s="1"/>
  <c r="G235" i="11"/>
  <c r="G236"/>
  <c r="G237"/>
  <c r="I237" s="1"/>
  <c r="G238"/>
  <c r="I238" s="1"/>
  <c r="G239"/>
  <c r="G240"/>
  <c r="I240" s="1"/>
  <c r="G241"/>
  <c r="I241" s="1"/>
  <c r="G242"/>
  <c r="G243"/>
  <c r="I243" s="1"/>
  <c r="G244"/>
  <c r="G245"/>
  <c r="I245"/>
  <c r="G246"/>
  <c r="I246"/>
  <c r="G247"/>
  <c r="I247"/>
  <c r="I62" i="2"/>
  <c r="G158" i="3"/>
  <c r="H158" s="1"/>
  <c r="G159"/>
  <c r="H159" s="1"/>
  <c r="G160"/>
  <c r="H160" s="1"/>
  <c r="G161"/>
  <c r="H161" s="1"/>
  <c r="G163"/>
  <c r="H163" s="1"/>
  <c r="G164"/>
  <c r="H164" s="1"/>
  <c r="G165"/>
  <c r="H165" s="1"/>
  <c r="G167"/>
  <c r="H167" s="1"/>
  <c r="G168"/>
  <c r="H168" s="1"/>
  <c r="G169"/>
  <c r="H169" s="1"/>
  <c r="G170"/>
  <c r="H170" s="1"/>
  <c r="G171"/>
  <c r="H171" s="1"/>
  <c r="G172"/>
  <c r="H172" s="1"/>
  <c r="G176"/>
  <c r="H176"/>
  <c r="J176" s="1"/>
  <c r="G177"/>
  <c r="H177"/>
  <c r="A10" i="7" a="1"/>
  <c r="A10" s="1"/>
  <c r="A11" a="1"/>
  <c r="A11" s="1"/>
  <c r="A12" a="1"/>
  <c r="A12" s="1"/>
  <c r="A13" a="1"/>
  <c r="A13" s="1"/>
  <c r="A14" a="1"/>
  <c r="A14" s="1"/>
  <c r="C10"/>
  <c r="H34" i="17"/>
  <c r="G34"/>
  <c r="I34"/>
  <c r="G35"/>
  <c r="I35"/>
  <c r="G36"/>
  <c r="I36"/>
  <c r="G37"/>
  <c r="I37"/>
  <c r="G38"/>
  <c r="I38"/>
  <c r="G39"/>
  <c r="I39"/>
  <c r="G154" i="3"/>
  <c r="H154" s="1"/>
  <c r="G155"/>
  <c r="H155" s="1"/>
  <c r="G156"/>
  <c r="H156" s="1"/>
  <c r="G157"/>
  <c r="H157" s="1"/>
  <c r="G178"/>
  <c r="H178"/>
  <c r="I61" i="2"/>
  <c r="G152" i="3"/>
  <c r="H152" s="1"/>
  <c r="F42" i="1"/>
  <c r="G42"/>
  <c r="F43"/>
  <c r="F44"/>
  <c r="G44"/>
  <c r="F45"/>
  <c r="F41"/>
  <c r="G41"/>
  <c r="G40"/>
  <c r="G43" i="16"/>
  <c r="G44"/>
  <c r="G45"/>
  <c r="G46"/>
  <c r="G47"/>
  <c r="G48"/>
  <c r="G49"/>
  <c r="G50"/>
  <c r="G51"/>
  <c r="G52"/>
  <c r="G53"/>
  <c r="G54"/>
  <c r="G56"/>
  <c r="G57"/>
  <c r="G58"/>
  <c r="G59"/>
  <c r="G60"/>
  <c r="I53"/>
  <c r="I56"/>
  <c r="I57"/>
  <c r="I58"/>
  <c r="I59"/>
  <c r="I58" i="2"/>
  <c r="H59"/>
  <c r="I59"/>
  <c r="H60"/>
  <c r="I60"/>
  <c r="H63"/>
  <c r="I63" s="1"/>
  <c r="K63" s="1"/>
  <c r="H64"/>
  <c r="I64" s="1"/>
  <c r="H65"/>
  <c r="I65"/>
  <c r="H66"/>
  <c r="I66"/>
  <c r="G146" i="3"/>
  <c r="H146" s="1"/>
  <c r="G39" i="1"/>
  <c r="H49" i="2"/>
  <c r="I49"/>
  <c r="H48"/>
  <c r="I48"/>
  <c r="H50"/>
  <c r="I50"/>
  <c r="H51"/>
  <c r="I51"/>
  <c r="H52"/>
  <c r="I52"/>
  <c r="H53"/>
  <c r="I53"/>
  <c r="H54"/>
  <c r="I54"/>
  <c r="H55"/>
  <c r="I55"/>
  <c r="H56"/>
  <c r="I56"/>
  <c r="H57"/>
  <c r="I57"/>
  <c r="F31" i="17"/>
  <c r="G230" i="11"/>
  <c r="G229"/>
  <c r="F38" i="1"/>
  <c r="G38"/>
  <c r="F37"/>
  <c r="G31" i="17"/>
  <c r="G30"/>
  <c r="G32"/>
  <c r="G33"/>
  <c r="G12"/>
  <c r="I12"/>
  <c r="G13"/>
  <c r="I13"/>
  <c r="G14"/>
  <c r="I14"/>
  <c r="G15"/>
  <c r="I15"/>
  <c r="G16"/>
  <c r="I16"/>
  <c r="G17"/>
  <c r="I17"/>
  <c r="G18"/>
  <c r="H18"/>
  <c r="F20"/>
  <c r="G20"/>
  <c r="G40"/>
  <c r="G21"/>
  <c r="F22"/>
  <c r="G22"/>
  <c r="G23"/>
  <c r="F24"/>
  <c r="G24"/>
  <c r="G25"/>
  <c r="F26"/>
  <c r="G26"/>
  <c r="G27"/>
  <c r="F28"/>
  <c r="G28"/>
  <c r="G29"/>
  <c r="G36" i="1"/>
  <c r="G13"/>
  <c r="I13"/>
  <c r="G14"/>
  <c r="I14"/>
  <c r="G15"/>
  <c r="I15"/>
  <c r="F16"/>
  <c r="G16"/>
  <c r="F17"/>
  <c r="G17"/>
  <c r="F18"/>
  <c r="G18"/>
  <c r="F19"/>
  <c r="G19"/>
  <c r="F20"/>
  <c r="G20"/>
  <c r="F21"/>
  <c r="G21"/>
  <c r="G22"/>
  <c r="F23"/>
  <c r="G23"/>
  <c r="G24"/>
  <c r="F25"/>
  <c r="G25"/>
  <c r="F26"/>
  <c r="G26"/>
  <c r="G30"/>
  <c r="F27"/>
  <c r="G27"/>
  <c r="F28"/>
  <c r="G28"/>
  <c r="F29"/>
  <c r="G29"/>
  <c r="F31"/>
  <c r="G31"/>
  <c r="F32"/>
  <c r="G32"/>
  <c r="F33"/>
  <c r="G33"/>
  <c r="F34"/>
  <c r="G34"/>
  <c r="F35"/>
  <c r="G35"/>
  <c r="G228" i="11"/>
  <c r="I60" i="16"/>
  <c r="H15"/>
  <c r="G12"/>
  <c r="I12"/>
  <c r="G13"/>
  <c r="I13"/>
  <c r="G14"/>
  <c r="I14"/>
  <c r="G15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G16"/>
  <c r="G17"/>
  <c r="G61"/>
  <c r="D19"/>
  <c r="G19"/>
  <c r="D20"/>
  <c r="G20"/>
  <c r="G21"/>
  <c r="G22"/>
  <c r="G23"/>
  <c r="G18"/>
  <c r="G24"/>
  <c r="G26"/>
  <c r="G25"/>
  <c r="G27"/>
  <c r="G28"/>
  <c r="G29"/>
  <c r="G30"/>
  <c r="G31"/>
  <c r="G32"/>
  <c r="G33"/>
  <c r="G34"/>
  <c r="G35"/>
  <c r="G36"/>
  <c r="G37"/>
  <c r="G38"/>
  <c r="G39"/>
  <c r="G40"/>
  <c r="G41"/>
  <c r="G42"/>
  <c r="I47" i="2"/>
  <c r="H13"/>
  <c r="I13"/>
  <c r="K13"/>
  <c r="H14"/>
  <c r="I14"/>
  <c r="H15"/>
  <c r="I15"/>
  <c r="H16"/>
  <c r="I16"/>
  <c r="H17"/>
  <c r="I17"/>
  <c r="H18"/>
  <c r="I18"/>
  <c r="I19"/>
  <c r="H20"/>
  <c r="I20"/>
  <c r="H21"/>
  <c r="I21"/>
  <c r="H22"/>
  <c r="I22"/>
  <c r="H23"/>
  <c r="I23"/>
  <c r="I24"/>
  <c r="I25"/>
  <c r="H26"/>
  <c r="I26"/>
  <c r="H27"/>
  <c r="I27"/>
  <c r="H28"/>
  <c r="I28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I43"/>
  <c r="H44"/>
  <c r="I44"/>
  <c r="H45"/>
  <c r="I45"/>
  <c r="H46"/>
  <c r="I46"/>
  <c r="G142" i="3"/>
  <c r="H142" s="1"/>
  <c r="G143"/>
  <c r="H143" s="1"/>
  <c r="G144"/>
  <c r="H144" s="1"/>
  <c r="G145"/>
  <c r="H145" s="1"/>
  <c r="G147"/>
  <c r="H147" s="1"/>
  <c r="G148"/>
  <c r="H148" s="1"/>
  <c r="G149"/>
  <c r="H149" s="1"/>
  <c r="G150"/>
  <c r="H150" s="1"/>
  <c r="G151"/>
  <c r="H151" s="1"/>
  <c r="G153"/>
  <c r="H153" s="1"/>
  <c r="G140"/>
  <c r="H140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2"/>
  <c r="H122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225" i="11"/>
  <c r="G224"/>
  <c r="G223"/>
  <c r="G226"/>
  <c r="G227"/>
  <c r="G231"/>
  <c r="G232"/>
  <c r="G233"/>
  <c r="G234"/>
  <c r="I234" s="1"/>
  <c r="G217"/>
  <c r="G216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G30"/>
  <c r="I30"/>
  <c r="G31"/>
  <c r="I31"/>
  <c r="G32"/>
  <c r="I32"/>
  <c r="G33"/>
  <c r="I33"/>
  <c r="G34"/>
  <c r="I34"/>
  <c r="G35"/>
  <c r="I35"/>
  <c r="G36"/>
  <c r="I36"/>
  <c r="G37"/>
  <c r="I37"/>
  <c r="G38"/>
  <c r="I38"/>
  <c r="G39"/>
  <c r="I39"/>
  <c r="G40"/>
  <c r="I40"/>
  <c r="G41"/>
  <c r="I41"/>
  <c r="G42"/>
  <c r="I42"/>
  <c r="G43"/>
  <c r="I43"/>
  <c r="G44"/>
  <c r="I44"/>
  <c r="G45"/>
  <c r="I45"/>
  <c r="G46"/>
  <c r="I46"/>
  <c r="G47"/>
  <c r="I47"/>
  <c r="G48"/>
  <c r="I48"/>
  <c r="G49"/>
  <c r="I49"/>
  <c r="G50"/>
  <c r="I50"/>
  <c r="G51"/>
  <c r="I51"/>
  <c r="G52"/>
  <c r="I52"/>
  <c r="G53"/>
  <c r="I53"/>
  <c r="G54"/>
  <c r="I54"/>
  <c r="G55"/>
  <c r="I55"/>
  <c r="G56"/>
  <c r="I56"/>
  <c r="G57"/>
  <c r="I57"/>
  <c r="G58"/>
  <c r="I58"/>
  <c r="G59"/>
  <c r="I59"/>
  <c r="G60"/>
  <c r="I60"/>
  <c r="G61"/>
  <c r="I61"/>
  <c r="G62"/>
  <c r="I62"/>
  <c r="G63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G64"/>
  <c r="H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H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H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8"/>
  <c r="G219"/>
  <c r="G220"/>
  <c r="G221"/>
  <c r="G222"/>
  <c r="G37" i="1"/>
  <c r="G43"/>
  <c r="G45"/>
  <c r="G46"/>
  <c r="I46"/>
  <c r="G47"/>
  <c r="I47"/>
  <c r="G48"/>
  <c r="I48"/>
  <c r="G49"/>
  <c r="I49"/>
  <c r="G50"/>
  <c r="I50"/>
  <c r="G51"/>
  <c r="I51"/>
  <c r="G52"/>
  <c r="I52"/>
  <c r="G13" i="3"/>
  <c r="H13" s="1"/>
  <c r="J13" s="1"/>
  <c r="G14"/>
  <c r="H14" s="1"/>
  <c r="G24"/>
  <c r="H24" s="1"/>
  <c r="E102"/>
  <c r="G114"/>
  <c r="H114" s="1"/>
  <c r="G121"/>
  <c r="H121" s="1"/>
  <c r="G123"/>
  <c r="H123" s="1"/>
  <c r="G132"/>
  <c r="H132" s="1"/>
  <c r="G248" i="11"/>
  <c r="I248"/>
  <c r="G141" i="3"/>
  <c r="H141" s="1"/>
  <c r="H187"/>
  <c r="I188"/>
  <c r="G21" i="10"/>
  <c r="G13"/>
  <c r="I13"/>
  <c r="G14"/>
  <c r="I14"/>
  <c r="G15"/>
  <c r="I15"/>
  <c r="G16"/>
  <c r="I16"/>
  <c r="G17"/>
  <c r="I17"/>
  <c r="G18"/>
  <c r="I18"/>
  <c r="D19"/>
  <c r="G19"/>
  <c r="G30" s="1"/>
  <c r="G20"/>
  <c r="G22"/>
  <c r="G53" i="1"/>
  <c r="J131" i="11"/>
  <c r="H249"/>
  <c r="G187" i="3"/>
  <c r="J187"/>
  <c r="I53" i="1"/>
  <c r="I43" i="16"/>
  <c r="I44"/>
  <c r="I45"/>
  <c r="I46"/>
  <c r="I47"/>
  <c r="I48"/>
  <c r="I49"/>
  <c r="I50"/>
  <c r="I51"/>
  <c r="I52"/>
  <c r="H43"/>
  <c r="G54" i="1"/>
  <c r="K14" i="2"/>
  <c r="K15"/>
  <c r="K16"/>
  <c r="K17"/>
  <c r="K18"/>
  <c r="K19"/>
  <c r="K20"/>
  <c r="K21"/>
  <c r="K22"/>
  <c r="K23"/>
  <c r="K24"/>
  <c r="H61" i="16"/>
  <c r="I61" s="1"/>
  <c r="C9" i="7" s="1"/>
  <c r="G249" i="11"/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18" i="17"/>
  <c r="I20"/>
  <c r="I21"/>
  <c r="I22"/>
  <c r="H21"/>
  <c r="H40" i="1"/>
  <c r="H54"/>
  <c r="J25" i="2"/>
  <c r="I54" i="1"/>
  <c r="C4" i="7"/>
  <c r="E56" i="1"/>
  <c r="K25" i="2"/>
  <c r="K26"/>
  <c r="K27"/>
  <c r="K28"/>
  <c r="I40" i="1"/>
  <c r="I41"/>
  <c r="I42"/>
  <c r="I43"/>
  <c r="I44"/>
  <c r="I45"/>
  <c r="J29" i="2"/>
  <c r="A4" i="7"/>
  <c r="K29" i="2"/>
  <c r="K30"/>
  <c r="K31"/>
  <c r="K32"/>
  <c r="K33"/>
  <c r="K34"/>
  <c r="K35"/>
  <c r="K36"/>
  <c r="K37"/>
  <c r="K38"/>
  <c r="K39"/>
  <c r="K40"/>
  <c r="K41"/>
  <c r="K42"/>
  <c r="J43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 s="1"/>
  <c r="J62" s="1"/>
  <c r="J77" s="1"/>
  <c r="I23" i="17"/>
  <c r="I24"/>
  <c r="H23"/>
  <c r="I25"/>
  <c r="I26"/>
  <c r="H25"/>
  <c r="I27"/>
  <c r="I28"/>
  <c r="H27"/>
  <c r="H29"/>
  <c r="I29"/>
  <c r="I30"/>
  <c r="I31"/>
  <c r="H32"/>
  <c r="H40"/>
  <c r="I40"/>
  <c r="E42"/>
  <c r="I32"/>
  <c r="I33"/>
  <c r="C43"/>
  <c r="C57" i="1"/>
  <c r="I19" i="10" l="1"/>
  <c r="I20" s="1"/>
  <c r="I21" s="1"/>
  <c r="K64" i="2"/>
  <c r="K65" s="1"/>
  <c r="K66" s="1"/>
  <c r="K67" s="1"/>
  <c r="I77"/>
  <c r="K77" s="1"/>
  <c r="K62"/>
  <c r="I244" i="11"/>
  <c r="I242"/>
  <c r="I249"/>
  <c r="E251" s="1"/>
  <c r="J178" i="3"/>
  <c r="J177"/>
  <c r="I239" i="11"/>
  <c r="I235"/>
  <c r="I236" s="1"/>
  <c r="I232"/>
  <c r="J14" i="3"/>
  <c r="J15" s="1"/>
  <c r="J16" s="1"/>
  <c r="J17" s="1"/>
  <c r="J18" s="1"/>
  <c r="J19" s="1"/>
  <c r="J20" s="1"/>
  <c r="J21" s="1"/>
  <c r="J22" s="1"/>
  <c r="J24" s="1"/>
  <c r="J23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I54" i="16"/>
  <c r="E63"/>
  <c r="H188" i="3"/>
  <c r="J188" s="1"/>
  <c r="E190" s="1"/>
  <c r="I233" i="11"/>
  <c r="C252"/>
  <c r="C64" i="16"/>
  <c r="C191" i="3"/>
  <c r="I22" i="10" l="1"/>
  <c r="I23" s="1"/>
  <c r="I24" s="1"/>
  <c r="H22"/>
  <c r="E79" i="2"/>
  <c r="C6" i="7"/>
  <c r="C8"/>
  <c r="C5"/>
  <c r="A5" s="1" a="1"/>
  <c r="A5" s="1"/>
  <c r="D80" i="2"/>
  <c r="H25" i="10" l="1"/>
  <c r="I25" s="1"/>
  <c r="I26" s="1"/>
  <c r="H30"/>
  <c r="I30" s="1"/>
  <c r="A6" i="7" a="1"/>
  <c r="A6" s="1"/>
  <c r="E32" i="10" l="1"/>
  <c r="C7" i="7"/>
  <c r="A9" l="1" a="1"/>
  <c r="A9" s="1"/>
  <c r="C15"/>
  <c r="A7" a="1"/>
  <c r="A7" s="1"/>
  <c r="A8" a="1"/>
  <c r="A8" s="1"/>
</calcChain>
</file>

<file path=xl/sharedStrings.xml><?xml version="1.0" encoding="utf-8"?>
<sst xmlns="http://schemas.openxmlformats.org/spreadsheetml/2006/main" count="1524" uniqueCount="283">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</sst>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>
      <c r="A1" s="90" t="s">
        <v>61</v>
      </c>
      <c r="B1" s="91"/>
      <c r="C1" s="92"/>
      <c r="D1" s="93"/>
    </row>
    <row r="2" spans="1:4" s="79" customFormat="1" ht="12" customHeight="1">
      <c r="A2" s="80"/>
      <c r="B2" s="81"/>
      <c r="C2" s="97"/>
      <c r="D2" s="78"/>
    </row>
    <row r="3" spans="1:4" s="84" customFormat="1" ht="25.5" customHeight="1">
      <c r="A3" s="82" t="s">
        <v>58</v>
      </c>
      <c r="B3" s="83" t="s">
        <v>59</v>
      </c>
      <c r="C3" s="98" t="s">
        <v>60</v>
      </c>
    </row>
    <row r="4" spans="1:4" s="85" customFormat="1" ht="21.75" customHeight="1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>
      <c r="A5" s="96">
        <f t="array" ref="A5">IF(C5&lt;&gt;0,SUM(($C$4:C5&lt;&gt;0)*1),"")</f>
        <v>2</v>
      </c>
      <c r="B5" s="87" t="s">
        <v>11</v>
      </c>
      <c r="C5" s="164">
        <f>'TẤN DŨNG'!$J$188</f>
        <v>42082640</v>
      </c>
    </row>
    <row r="6" spans="1:4" s="85" customFormat="1" ht="21.75" customHeight="1">
      <c r="A6" s="96">
        <f t="array" ref="A6">IF(C6&lt;&gt;0,SUM(($C$4:C6&lt;&gt;0)*1),"")</f>
        <v>3</v>
      </c>
      <c r="B6" s="87" t="s">
        <v>8</v>
      </c>
      <c r="C6" s="164">
        <f>'NGHỊ HÒA'!$K$77</f>
        <v>34645600</v>
      </c>
    </row>
    <row r="7" spans="1:4" s="85" customFormat="1" ht="21.75" customHeight="1">
      <c r="A7" s="96">
        <f t="array" ref="A7">IF(C7&lt;&gt;0,SUM(($C$4:C7&lt;&gt;0)*1),"")</f>
        <v>4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>
      <c r="A8" s="96">
        <f t="array" ref="A8">IF(C8&lt;&gt;0,SUM(($C$4:C8&lt;&gt;0)*1),"")</f>
        <v>5</v>
      </c>
      <c r="B8" s="88" t="s">
        <v>96</v>
      </c>
      <c r="C8" s="164">
        <f>'MÈ ĐƯỞNG'!$I$249</f>
        <v>124049533</v>
      </c>
      <c r="D8" s="100"/>
    </row>
    <row r="9" spans="1:4" s="85" customFormat="1" ht="21.75" customHeight="1">
      <c r="A9" s="96">
        <f t="array" ref="A9">IF(C9&lt;&gt;0,SUM(($C$4:C9&lt;&gt;0)*1),"")</f>
        <v>6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>
      <c r="A15" s="167" t="s">
        <v>40</v>
      </c>
      <c r="B15" s="167"/>
      <c r="C15" s="166">
        <f>SUM(C4:C14)</f>
        <v>319492273</v>
      </c>
    </row>
    <row r="16" spans="1: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>
      <c r="A1" s="174" t="s">
        <v>31</v>
      </c>
      <c r="B1" s="174"/>
      <c r="C1" s="174"/>
      <c r="D1" s="138"/>
      <c r="E1" s="138"/>
      <c r="F1" s="149"/>
      <c r="G1" s="49"/>
      <c r="H1" s="49"/>
    </row>
    <row r="2" spans="1:11" s="47" customFormat="1" ht="18" hidden="1" customHeight="1">
      <c r="A2" s="174" t="s">
        <v>32</v>
      </c>
      <c r="B2" s="174"/>
      <c r="C2" s="174"/>
      <c r="D2" s="174"/>
      <c r="E2" s="174"/>
      <c r="F2" s="149"/>
      <c r="G2" s="49"/>
      <c r="H2" s="49"/>
    </row>
    <row r="3" spans="1:11" s="47" customFormat="1" ht="18" hidden="1" customHeight="1">
      <c r="A3" s="174" t="s">
        <v>33</v>
      </c>
      <c r="B3" s="174"/>
      <c r="C3" s="175" t="s">
        <v>46</v>
      </c>
      <c r="D3" s="175"/>
      <c r="E3" s="139"/>
      <c r="F3" s="149"/>
      <c r="G3" s="49"/>
      <c r="H3" s="49"/>
    </row>
    <row r="4" spans="1:11" s="42" customFormat="1" ht="9" hidden="1" customHeight="1">
      <c r="D4" s="140"/>
      <c r="E4" s="140"/>
      <c r="F4" s="150"/>
      <c r="G4" s="44"/>
      <c r="H4" s="44"/>
    </row>
    <row r="5" spans="1:11" s="45" customFormat="1" ht="29.25" customHeight="1">
      <c r="A5" s="169" t="s">
        <v>258</v>
      </c>
      <c r="B5" s="169"/>
      <c r="C5" s="169"/>
      <c r="D5" s="169"/>
      <c r="E5" s="169"/>
      <c r="F5" s="169"/>
      <c r="G5" s="169"/>
      <c r="H5" s="169"/>
      <c r="I5" s="169"/>
    </row>
    <row r="6" spans="1:11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1" s="63" customFormat="1" ht="18" customHeight="1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/>
    <row r="11" spans="1:11" s="52" customFormat="1" ht="32.25" customHeight="1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44477881</v>
      </c>
      <c r="J12" s="7"/>
    </row>
    <row r="13" spans="1:11" ht="21" customHeight="1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>
      <c r="A54" s="176" t="s">
        <v>40</v>
      </c>
      <c r="B54" s="176"/>
      <c r="C54" s="176"/>
      <c r="D54" s="176"/>
      <c r="E54" s="176"/>
      <c r="F54" s="176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/>
    <row r="56" spans="1:10" ht="21" customHeight="1">
      <c r="B56" s="54" t="s">
        <v>41</v>
      </c>
      <c r="E56" s="168">
        <f>I54</f>
        <v>62481100</v>
      </c>
      <c r="F56" s="168"/>
      <c r="G56" s="55" t="s">
        <v>43</v>
      </c>
    </row>
    <row r="57" spans="1:10" ht="21" customHeight="1">
      <c r="B57" s="54" t="s">
        <v>42</v>
      </c>
      <c r="C57" s="56" t="str">
        <f>[1]!VND(E56, TRUE)</f>
        <v>Sáu mươi hai triệu, bốn trăm tám mươi mốt ngàn, một trăm đồng</v>
      </c>
    </row>
    <row r="58" spans="1:10" ht="21" customHeight="1"/>
    <row r="59" spans="1:10" ht="14.25" customHeight="1">
      <c r="H59" s="20" t="s">
        <v>62</v>
      </c>
    </row>
    <row r="60" spans="1:10" ht="21" customHeight="1">
      <c r="A60" s="4" t="s">
        <v>45</v>
      </c>
      <c r="G60" s="4" t="s">
        <v>44</v>
      </c>
    </row>
    <row r="61" spans="1:10" ht="21" customHeight="1"/>
    <row r="62" spans="1:10" ht="21" customHeight="1"/>
    <row r="63" spans="1:10" ht="21" customHeight="1"/>
    <row r="64" spans="1:1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219"/>
  <sheetViews>
    <sheetView tabSelected="1" topLeftCell="A5" zoomScale="83" workbookViewId="0">
      <pane ySplit="7" topLeftCell="A164" activePane="bottomLeft" state="frozen"/>
      <selection activeCell="A5" sqref="A5"/>
      <selection pane="bottomLeft" activeCell="I184" sqref="I184"/>
    </sheetView>
  </sheetViews>
  <sheetFormatPr defaultRowHeight="15.7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>
      <c r="A1" s="174" t="s">
        <v>31</v>
      </c>
      <c r="B1" s="174"/>
      <c r="C1" s="174"/>
      <c r="F1" s="48"/>
      <c r="G1" s="48"/>
      <c r="H1" s="49"/>
      <c r="I1" s="49"/>
    </row>
    <row r="2" spans="1:11" s="47" customFormat="1" ht="18.75" customHeight="1">
      <c r="A2" s="174" t="s">
        <v>32</v>
      </c>
      <c r="B2" s="174"/>
      <c r="C2" s="174"/>
      <c r="D2" s="174"/>
      <c r="E2" s="174"/>
      <c r="F2" s="48"/>
      <c r="G2" s="48"/>
      <c r="H2" s="49"/>
      <c r="I2" s="49"/>
    </row>
    <row r="3" spans="1:11" s="47" customFormat="1" ht="18.75" customHeight="1">
      <c r="A3" s="174" t="s">
        <v>33</v>
      </c>
      <c r="B3" s="174"/>
      <c r="C3" s="175" t="s">
        <v>46</v>
      </c>
      <c r="D3" s="175"/>
      <c r="E3" s="46"/>
      <c r="F3" s="48"/>
      <c r="G3" s="48"/>
      <c r="H3" s="49"/>
      <c r="I3" s="49"/>
    </row>
    <row r="4" spans="1:11" s="42" customFormat="1" ht="9" customHeight="1">
      <c r="F4" s="43"/>
      <c r="G4" s="43"/>
      <c r="H4" s="44"/>
      <c r="I4" s="44"/>
    </row>
    <row r="5" spans="1:11" s="45" customFormat="1" ht="30.7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</row>
    <row r="6" spans="1:11" ht="9" customHeight="1">
      <c r="A6" s="170"/>
      <c r="B6" s="170"/>
      <c r="C6" s="170"/>
      <c r="D6" s="170"/>
      <c r="E6" s="170"/>
      <c r="F6" s="170"/>
      <c r="G6" s="170"/>
      <c r="H6" s="170"/>
      <c r="I6" s="170"/>
      <c r="J6" s="170"/>
    </row>
    <row r="7" spans="1:11" s="63" customFormat="1" ht="18.75" customHeight="1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>
      <c r="A8" s="174" t="s">
        <v>49</v>
      </c>
      <c r="B8" s="174"/>
      <c r="C8" s="174"/>
      <c r="D8" s="174"/>
      <c r="E8" s="174"/>
      <c r="F8" s="48"/>
      <c r="G8" s="48"/>
      <c r="H8" s="49"/>
      <c r="I8" s="49"/>
    </row>
    <row r="9" spans="1:11" s="63" customFormat="1" ht="18.75" customHeight="1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/>
    <row r="11" spans="1:11" s="52" customFormat="1" ht="34.5" customHeight="1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>
      <c r="A12" s="171" t="s">
        <v>14</v>
      </c>
      <c r="B12" s="177"/>
      <c r="C12" s="177"/>
      <c r="D12" s="177"/>
      <c r="E12" s="177"/>
      <c r="F12" s="177"/>
      <c r="G12" s="177"/>
      <c r="H12" s="177"/>
      <c r="I12" s="178"/>
      <c r="J12" s="7">
        <v>88198890</v>
      </c>
      <c r="K12" s="7"/>
    </row>
    <row r="13" spans="1:11" ht="21" customHeight="1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87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>
      <c r="A184" s="15"/>
      <c r="B184" s="30"/>
      <c r="C184" s="13"/>
      <c r="D184" s="13"/>
      <c r="E184" s="29"/>
      <c r="F184" s="28"/>
      <c r="G184" s="102">
        <f t="shared" si="29"/>
        <v>0</v>
      </c>
      <c r="H184" s="11">
        <f t="shared" si="30"/>
        <v>0</v>
      </c>
      <c r="I184" s="28"/>
      <c r="J184" s="28">
        <f t="shared" si="31"/>
        <v>0</v>
      </c>
      <c r="K184" s="28"/>
    </row>
    <row r="185" spans="1:11" ht="21" customHeight="1">
      <c r="A185" s="15"/>
      <c r="B185" s="30"/>
      <c r="C185" s="13"/>
      <c r="D185" s="13"/>
      <c r="E185" s="29"/>
      <c r="F185" s="28"/>
      <c r="G185" s="102">
        <f t="shared" si="29"/>
        <v>0</v>
      </c>
      <c r="H185" s="11">
        <f t="shared" si="30"/>
        <v>0</v>
      </c>
      <c r="I185" s="28"/>
      <c r="J185" s="28">
        <f t="shared" si="31"/>
        <v>0</v>
      </c>
      <c r="K185" s="28"/>
    </row>
    <row r="186" spans="1:11" ht="21" customHeight="1">
      <c r="A186" s="15"/>
      <c r="B186" s="30"/>
      <c r="C186" s="13"/>
      <c r="D186" s="13"/>
      <c r="E186" s="29"/>
      <c r="F186" s="28"/>
      <c r="G186" s="102">
        <f t="shared" si="29"/>
        <v>0</v>
      </c>
      <c r="H186" s="11">
        <f t="shared" si="30"/>
        <v>0</v>
      </c>
      <c r="I186" s="28"/>
      <c r="J186" s="28">
        <f t="shared" si="31"/>
        <v>0</v>
      </c>
      <c r="K186" s="28"/>
    </row>
    <row r="187" spans="1:11" ht="21" customHeight="1">
      <c r="A187" s="15"/>
      <c r="B187" s="30"/>
      <c r="C187" s="13"/>
      <c r="D187" s="13"/>
      <c r="E187" s="29"/>
      <c r="F187" s="28"/>
      <c r="G187" s="102">
        <f t="shared" si="2"/>
        <v>0</v>
      </c>
      <c r="H187" s="11">
        <f>IF(B187&lt;&gt;"",(E187*(G187+F187)),0)</f>
        <v>0</v>
      </c>
      <c r="I187" s="28"/>
      <c r="J187" s="28">
        <f>IF(B187&lt;&gt;"",J178+H187-I187,0)</f>
        <v>0</v>
      </c>
      <c r="K187" s="28"/>
    </row>
    <row r="188" spans="1:11" s="18" customFormat="1" ht="21" customHeight="1">
      <c r="A188" s="176" t="s">
        <v>40</v>
      </c>
      <c r="B188" s="176"/>
      <c r="C188" s="176"/>
      <c r="D188" s="176"/>
      <c r="E188" s="176"/>
      <c r="F188" s="176"/>
      <c r="G188" s="17"/>
      <c r="H188" s="53">
        <f>SUM(H13:H187)</f>
        <v>1464883750</v>
      </c>
      <c r="I188" s="53">
        <f>K10+SUM(I13:I187)</f>
        <v>1511000000</v>
      </c>
      <c r="J188" s="17">
        <f>J12+H188-I188</f>
        <v>42082640</v>
      </c>
      <c r="K188" s="17"/>
    </row>
    <row r="189" spans="1:11" ht="21" customHeight="1">
      <c r="D189" s="4"/>
      <c r="E189" s="4"/>
      <c r="F189" s="5"/>
      <c r="G189" s="5"/>
      <c r="I189" s="4"/>
      <c r="J189" s="4"/>
    </row>
    <row r="190" spans="1:11" ht="21" customHeight="1">
      <c r="B190" s="54" t="s">
        <v>41</v>
      </c>
      <c r="D190" s="4"/>
      <c r="E190" s="168">
        <f>J188</f>
        <v>42082640</v>
      </c>
      <c r="F190" s="168"/>
      <c r="G190" s="101"/>
      <c r="H190" s="55" t="s">
        <v>43</v>
      </c>
      <c r="I190" s="4">
        <f>E171*F171</f>
        <v>71540000</v>
      </c>
      <c r="J190" s="4"/>
    </row>
    <row r="191" spans="1:11" ht="21" customHeight="1">
      <c r="B191" s="54" t="s">
        <v>42</v>
      </c>
      <c r="C191" s="56" t="str">
        <f>[1]!VND(E190, TRUE)</f>
        <v>Bốn mươi hai triệu, không trăm tám mươi hai ngàn, sáu trăm bốn mươi đồng</v>
      </c>
      <c r="D191" s="4"/>
      <c r="E191" s="4"/>
      <c r="F191" s="5"/>
      <c r="G191" s="5"/>
      <c r="I191" s="4"/>
      <c r="J191" s="4"/>
    </row>
    <row r="192" spans="1:11" ht="21" customHeight="1">
      <c r="D192" s="4"/>
      <c r="E192" s="4"/>
      <c r="F192" s="5"/>
      <c r="G192" s="5"/>
      <c r="I192" s="4"/>
      <c r="J192" s="4"/>
    </row>
    <row r="193" spans="1:10" ht="21" customHeight="1">
      <c r="A193" s="4" t="s">
        <v>47</v>
      </c>
      <c r="D193" s="4"/>
      <c r="E193" s="4"/>
      <c r="F193" s="5"/>
      <c r="G193" s="5"/>
      <c r="H193" s="4" t="s">
        <v>44</v>
      </c>
      <c r="I193" s="4"/>
      <c r="J193" s="4"/>
    </row>
    <row r="194" spans="1:10" ht="21" customHeight="1"/>
    <row r="195" spans="1:10" ht="21" customHeight="1"/>
    <row r="196" spans="1:10" ht="21" customHeight="1"/>
    <row r="197" spans="1:10" ht="21" customHeight="1"/>
    <row r="198" spans="1:10" ht="21" customHeight="1"/>
    <row r="199" spans="1:10" ht="21" customHeight="1"/>
    <row r="200" spans="1:10" ht="21" customHeight="1"/>
    <row r="201" spans="1:10" ht="21" customHeight="1"/>
    <row r="202" spans="1:10" ht="21" customHeight="1"/>
    <row r="203" spans="1:10" ht="21" customHeight="1"/>
    <row r="204" spans="1:10" ht="21" customHeight="1"/>
    <row r="205" spans="1:10" ht="21" customHeight="1"/>
    <row r="206" spans="1:10" ht="21" customHeight="1"/>
    <row r="207" spans="1:10" ht="21" customHeight="1"/>
    <row r="208" spans="1:10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</sheetData>
  <autoFilter ref="A11:K188"/>
  <mergeCells count="10">
    <mergeCell ref="E190:F190"/>
    <mergeCell ref="A8:E8"/>
    <mergeCell ref="A12:I12"/>
    <mergeCell ref="A5:J5"/>
    <mergeCell ref="A6:J6"/>
    <mergeCell ref="A1:C1"/>
    <mergeCell ref="A2:E2"/>
    <mergeCell ref="A3:B3"/>
    <mergeCell ref="C3:D3"/>
    <mergeCell ref="A188:F188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L157"/>
  <sheetViews>
    <sheetView topLeftCell="A5" zoomScale="95" workbookViewId="0">
      <pane ySplit="7" topLeftCell="A54" activePane="bottomLeft" state="frozen"/>
      <selection activeCell="A5" sqref="A5"/>
      <selection pane="bottomLeft" activeCell="D64" sqref="D64:D68"/>
    </sheetView>
  </sheetViews>
  <sheetFormatPr defaultRowHeight="15.7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>
      <c r="A1" s="174" t="s">
        <v>31</v>
      </c>
      <c r="B1" s="174"/>
      <c r="C1" s="174"/>
      <c r="F1" s="49"/>
      <c r="G1" s="49"/>
      <c r="H1" s="49"/>
    </row>
    <row r="2" spans="1:12" s="47" customFormat="1" ht="19.5" customHeight="1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>
      <c r="A3" s="174" t="s">
        <v>33</v>
      </c>
      <c r="B3" s="174"/>
      <c r="C3" s="175" t="s">
        <v>46</v>
      </c>
      <c r="D3" s="175"/>
      <c r="E3" s="46"/>
      <c r="F3" s="49"/>
      <c r="G3" s="49"/>
      <c r="H3" s="49"/>
    </row>
    <row r="4" spans="1:12" s="42" customFormat="1" ht="9" customHeight="1">
      <c r="F4" s="44"/>
      <c r="G4" s="44"/>
      <c r="H4" s="44"/>
    </row>
    <row r="5" spans="1:12" s="45" customFormat="1" ht="30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</row>
    <row r="6" spans="1:12" ht="9" customHeight="1">
      <c r="A6" s="170"/>
      <c r="B6" s="170"/>
      <c r="C6" s="170"/>
      <c r="D6" s="170"/>
      <c r="E6" s="170"/>
      <c r="F6" s="170"/>
      <c r="G6" s="170"/>
      <c r="H6" s="170"/>
      <c r="I6" s="170"/>
      <c r="J6" s="1"/>
      <c r="K6" s="1"/>
    </row>
    <row r="7" spans="1:12" s="63" customFormat="1" ht="19.5" customHeight="1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/>
    <row r="11" spans="1:12" s="52" customFormat="1" ht="38.25" customHeight="1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>
      <c r="A12" s="171" t="s">
        <v>13</v>
      </c>
      <c r="B12" s="172"/>
      <c r="C12" s="172"/>
      <c r="D12" s="172"/>
      <c r="E12" s="172"/>
      <c r="F12" s="172"/>
      <c r="G12" s="172"/>
      <c r="H12" s="172"/>
      <c r="I12" s="172"/>
      <c r="J12" s="173"/>
      <c r="K12" s="7">
        <v>44045875</v>
      </c>
      <c r="L12" s="6"/>
    </row>
    <row r="13" spans="1:12" s="22" customFormat="1" ht="20.25" customHeight="1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>
      <c r="A69" s="72"/>
      <c r="B69" s="23"/>
      <c r="C69" s="72"/>
      <c r="D69" s="15"/>
      <c r="E69" s="15"/>
      <c r="F69" s="16"/>
      <c r="G69" s="16"/>
      <c r="H69" s="21">
        <f t="shared" si="12"/>
        <v>0</v>
      </c>
      <c r="I69" s="21">
        <f t="shared" si="13"/>
        <v>0</v>
      </c>
      <c r="J69" s="11"/>
      <c r="K69" s="71">
        <f t="shared" si="14"/>
        <v>0</v>
      </c>
      <c r="L69" s="30"/>
    </row>
    <row r="70" spans="1:12" ht="20.25" customHeight="1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>
      <c r="A77" s="179" t="s">
        <v>40</v>
      </c>
      <c r="B77" s="180"/>
      <c r="C77" s="180"/>
      <c r="D77" s="180"/>
      <c r="E77" s="180"/>
      <c r="F77" s="180"/>
      <c r="G77" s="180"/>
      <c r="H77" s="181"/>
      <c r="I77" s="17">
        <f>SUM(I13:I76)</f>
        <v>388962090</v>
      </c>
      <c r="J77" s="17">
        <f>SUM(J13:J76)</f>
        <v>398362365</v>
      </c>
      <c r="K77" s="17">
        <f>K12+I77-J77</f>
        <v>34645600</v>
      </c>
      <c r="L77" s="115"/>
    </row>
    <row r="78" spans="1:12" ht="21" customHeight="1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>
      <c r="B79" s="54" t="s">
        <v>41</v>
      </c>
      <c r="C79" s="3"/>
      <c r="D79" s="4"/>
      <c r="E79" s="168">
        <f>K77</f>
        <v>34645600</v>
      </c>
      <c r="F79" s="168"/>
      <c r="G79" s="55" t="s">
        <v>43</v>
      </c>
      <c r="J79" s="1"/>
      <c r="K79" s="1"/>
    </row>
    <row r="80" spans="1:12" ht="21" customHeight="1">
      <c r="B80" s="54" t="s">
        <v>42</v>
      </c>
      <c r="C80" s="56"/>
      <c r="D80" s="73" t="str">
        <f>[1]!VND(E79, TRUE)</f>
        <v>Ba mươi bốn triệu, sáu trăm bốn mươi lăm ngàn, sáu trăm đồng</v>
      </c>
      <c r="E80" s="4"/>
      <c r="F80" s="5"/>
      <c r="J80" s="1"/>
      <c r="K80" s="1"/>
    </row>
    <row r="81" spans="1:11" ht="21" customHeight="1">
      <c r="C81" s="3"/>
      <c r="D81" s="4"/>
      <c r="E81" s="4"/>
      <c r="F81" s="5"/>
      <c r="J81" s="1"/>
      <c r="K81" s="1"/>
    </row>
    <row r="82" spans="1:11" ht="21" customHeight="1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50"/>
  <sheetViews>
    <sheetView topLeftCell="A5" zoomScale="95" workbookViewId="0">
      <pane ySplit="7" topLeftCell="A12" activePane="bottomLeft" state="frozen"/>
      <selection activeCell="A5" sqref="A5"/>
      <selection pane="bottomLeft" activeCell="C28" sqref="C28"/>
    </sheetView>
  </sheetViews>
  <sheetFormatPr defaultRowHeight="15.7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32075000</v>
      </c>
      <c r="J12" s="7"/>
    </row>
    <row r="13" spans="1:10" ht="21" customHeight="1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>
      <c r="A30" s="176" t="s">
        <v>40</v>
      </c>
      <c r="B30" s="176"/>
      <c r="C30" s="176"/>
      <c r="D30" s="176"/>
      <c r="E30" s="176"/>
      <c r="F30" s="176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/>
    <row r="32" spans="1:10" ht="21" customHeight="1">
      <c r="B32" s="54" t="s">
        <v>41</v>
      </c>
      <c r="E32" s="168">
        <f>I30</f>
        <v>9400000</v>
      </c>
      <c r="F32" s="168"/>
      <c r="G32" s="55" t="s">
        <v>43</v>
      </c>
    </row>
    <row r="33" spans="1:8" ht="21" customHeight="1">
      <c r="B33" s="54" t="s">
        <v>42</v>
      </c>
      <c r="C33" s="56"/>
    </row>
    <row r="34" spans="1:8" ht="21" customHeight="1"/>
    <row r="35" spans="1:8" ht="14.25" customHeight="1">
      <c r="H35" s="20" t="s">
        <v>62</v>
      </c>
    </row>
    <row r="36" spans="1:8" ht="21" customHeight="1">
      <c r="A36" s="4" t="s">
        <v>45</v>
      </c>
      <c r="G36" s="4" t="s">
        <v>44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269"/>
  <sheetViews>
    <sheetView topLeftCell="A5" zoomScale="95" workbookViewId="0">
      <pane ySplit="7" topLeftCell="A238" activePane="bottomLeft" state="frozen"/>
      <selection activeCell="A5" sqref="A5"/>
      <selection pane="bottomLeft" activeCell="D252" sqref="D252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89700000</v>
      </c>
      <c r="J12" s="7"/>
    </row>
    <row r="13" spans="1:10" ht="21" customHeight="1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48" si="19">IF(B192&lt;&gt;"",D192*(E192+F192),0)</f>
        <v>11400000</v>
      </c>
      <c r="H192" s="11"/>
      <c r="I192" s="11">
        <f t="shared" ref="I192:I248" si="20">IF(B192&lt;&gt;"",I191+G192-H192,0)</f>
        <v>208846200</v>
      </c>
      <c r="J192" s="11"/>
    </row>
    <row r="193" spans="1:10" ht="21" customHeight="1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47" si="25">IF(B235&lt;&gt;"",D235*(E235+F235),0)</f>
        <v>12600000</v>
      </c>
      <c r="H235" s="11"/>
      <c r="I235" s="11">
        <f t="shared" ref="I235:I247" si="26">IF(B235&lt;&gt;"",I234+G235-H235,0)</f>
        <v>69639533</v>
      </c>
      <c r="J235" s="11"/>
    </row>
    <row r="236" spans="1:10" ht="21" customHeight="1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>
      <c r="A245" s="12"/>
      <c r="B245" s="13"/>
      <c r="C245" s="13"/>
      <c r="D245" s="11"/>
      <c r="E245" s="11"/>
      <c r="F245" s="113"/>
      <c r="G245" s="11">
        <f t="shared" si="25"/>
        <v>0</v>
      </c>
      <c r="H245" s="11"/>
      <c r="I245" s="11">
        <f t="shared" si="26"/>
        <v>0</v>
      </c>
      <c r="J245" s="11"/>
    </row>
    <row r="246" spans="1:10" ht="21" customHeight="1">
      <c r="A246" s="12"/>
      <c r="B246" s="13"/>
      <c r="C246" s="13"/>
      <c r="D246" s="11"/>
      <c r="E246" s="11"/>
      <c r="F246" s="113"/>
      <c r="G246" s="11">
        <f t="shared" si="25"/>
        <v>0</v>
      </c>
      <c r="H246" s="11"/>
      <c r="I246" s="11">
        <f t="shared" si="26"/>
        <v>0</v>
      </c>
      <c r="J246" s="11"/>
    </row>
    <row r="247" spans="1:10" ht="21" customHeight="1">
      <c r="A247" s="12"/>
      <c r="B247" s="13"/>
      <c r="C247" s="13"/>
      <c r="D247" s="11"/>
      <c r="E247" s="11"/>
      <c r="F247" s="113"/>
      <c r="G247" s="11">
        <f t="shared" si="25"/>
        <v>0</v>
      </c>
      <c r="H247" s="11"/>
      <c r="I247" s="11">
        <f t="shared" si="26"/>
        <v>0</v>
      </c>
      <c r="J247" s="11"/>
    </row>
    <row r="248" spans="1:10" ht="21" customHeight="1">
      <c r="A248" s="12"/>
      <c r="B248" s="13"/>
      <c r="C248" s="13"/>
      <c r="D248" s="11"/>
      <c r="E248" s="11"/>
      <c r="F248" s="113"/>
      <c r="G248" s="11">
        <f t="shared" si="19"/>
        <v>0</v>
      </c>
      <c r="H248" s="11"/>
      <c r="I248" s="11">
        <f t="shared" si="20"/>
        <v>0</v>
      </c>
      <c r="J248" s="11"/>
    </row>
    <row r="249" spans="1:10" s="18" customFormat="1" ht="21" customHeight="1">
      <c r="A249" s="176" t="s">
        <v>40</v>
      </c>
      <c r="B249" s="176"/>
      <c r="C249" s="176"/>
      <c r="D249" s="176"/>
      <c r="E249" s="176"/>
      <c r="F249" s="176"/>
      <c r="G249" s="53">
        <f>SUM(G13:G248)</f>
        <v>2466059533</v>
      </c>
      <c r="H249" s="53">
        <f>SUM(H13:H248)</f>
        <v>2431710000</v>
      </c>
      <c r="I249" s="17">
        <f>I12+G249-H249</f>
        <v>124049533</v>
      </c>
      <c r="J249" s="17"/>
    </row>
    <row r="250" spans="1:10" ht="21" customHeight="1"/>
    <row r="251" spans="1:10" ht="21" customHeight="1">
      <c r="B251" s="54" t="s">
        <v>41</v>
      </c>
      <c r="E251" s="168">
        <f>I249</f>
        <v>124049533</v>
      </c>
      <c r="F251" s="168"/>
      <c r="G251" s="55" t="s">
        <v>43</v>
      </c>
    </row>
    <row r="252" spans="1:10" ht="21" customHeight="1">
      <c r="B252" s="54" t="s">
        <v>42</v>
      </c>
      <c r="C252" s="56" t="str">
        <f>[1]!VND(E251, TRUE)</f>
        <v>Một trăm hai mươi bốn triệu, không trăm bốn mươi chín ngàn, năm trăm ba mươi ba đồng</v>
      </c>
    </row>
    <row r="253" spans="1:10" ht="21" customHeight="1"/>
    <row r="254" spans="1:10" ht="14.25" customHeight="1">
      <c r="H254" s="20" t="s">
        <v>62</v>
      </c>
    </row>
    <row r="255" spans="1:10" ht="21" customHeight="1">
      <c r="A255" s="4" t="s">
        <v>45</v>
      </c>
      <c r="G255" s="4" t="s">
        <v>44</v>
      </c>
    </row>
    <row r="256" spans="1:10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</sheetData>
  <mergeCells count="9">
    <mergeCell ref="E251:F251"/>
    <mergeCell ref="A5:I5"/>
    <mergeCell ref="A6:I6"/>
    <mergeCell ref="A12:H12"/>
    <mergeCell ref="A1:C1"/>
    <mergeCell ref="A2:E2"/>
    <mergeCell ref="A3:B3"/>
    <mergeCell ref="C3:D3"/>
    <mergeCell ref="A249:F249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D1" s="153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D4" s="154"/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130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>
      <c r="A61" s="176" t="s">
        <v>40</v>
      </c>
      <c r="B61" s="176"/>
      <c r="C61" s="176"/>
      <c r="D61" s="176"/>
      <c r="E61" s="176"/>
      <c r="F61" s="176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/>
    <row r="63" spans="1:10" ht="21" customHeight="1">
      <c r="B63" s="54" t="s">
        <v>41</v>
      </c>
      <c r="E63" s="168">
        <f>I61</f>
        <v>46833400</v>
      </c>
      <c r="F63" s="168"/>
      <c r="G63" s="55" t="s">
        <v>43</v>
      </c>
    </row>
    <row r="64" spans="1:10" ht="21" customHeight="1">
      <c r="B64" s="54" t="s">
        <v>42</v>
      </c>
      <c r="C64" s="56" t="str">
        <f>[1]!VND(E63, TRUE)</f>
        <v>Bốn mươi sáu triệu, tám trăm ba mươi ba ngàn, bốn trăm đồng</v>
      </c>
    </row>
    <row r="65" spans="1:8" ht="21" customHeight="1"/>
    <row r="66" spans="1:8" ht="14.25" customHeight="1">
      <c r="H66" s="20" t="s">
        <v>62</v>
      </c>
    </row>
    <row r="67" spans="1:8" ht="21" customHeight="1">
      <c r="A67" s="4" t="s">
        <v>45</v>
      </c>
      <c r="G67" s="4" t="s">
        <v>44</v>
      </c>
    </row>
    <row r="68" spans="1:8" ht="21" customHeight="1"/>
    <row r="69" spans="1:8" ht="21" customHeight="1"/>
    <row r="70" spans="1:8" ht="21" customHeight="1"/>
    <row r="71" spans="1:8" ht="21" customHeight="1"/>
    <row r="72" spans="1:8" ht="21" customHeight="1"/>
    <row r="73" spans="1:8" ht="21" customHeight="1"/>
    <row r="74" spans="1:8" ht="21" customHeight="1"/>
    <row r="75" spans="1:8" ht="21" customHeight="1"/>
    <row r="76" spans="1:8" ht="21" customHeight="1"/>
    <row r="77" spans="1:8" ht="21" customHeight="1"/>
    <row r="78" spans="1:8" ht="21" customHeight="1"/>
    <row r="79" spans="1:8" ht="21" customHeight="1"/>
    <row r="80" spans="1:8" ht="21" customHeight="1"/>
    <row r="81" ht="21" customHeight="1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>
      <c r="A1" s="174" t="s">
        <v>31</v>
      </c>
      <c r="B1" s="174"/>
      <c r="C1" s="174"/>
      <c r="E1" s="49"/>
      <c r="F1" s="49"/>
      <c r="G1" s="49"/>
    </row>
    <row r="2" spans="1:10" s="47" customFormat="1" ht="18.75" customHeight="1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>
      <c r="A3" s="175" t="s">
        <v>33</v>
      </c>
      <c r="B3" s="175"/>
      <c r="C3" s="57" t="s">
        <v>46</v>
      </c>
      <c r="D3" s="57"/>
      <c r="E3" s="49"/>
      <c r="F3" s="49"/>
      <c r="G3" s="49"/>
    </row>
    <row r="4" spans="1:10" s="42" customFormat="1" ht="9" customHeight="1">
      <c r="E4" s="44"/>
      <c r="F4" s="44"/>
      <c r="G4" s="44"/>
    </row>
    <row r="5" spans="1:10" s="45" customFormat="1" ht="28.5" customHeight="1">
      <c r="A5" s="169" t="s">
        <v>34</v>
      </c>
      <c r="B5" s="169"/>
      <c r="C5" s="169"/>
      <c r="D5" s="169"/>
      <c r="E5" s="169"/>
      <c r="F5" s="169"/>
      <c r="G5" s="169"/>
      <c r="H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"/>
    </row>
    <row r="7" spans="1:10" s="63" customFormat="1" ht="18.75" customHeight="1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/>
    <row r="11" spans="1:10" s="52" customFormat="1" ht="34.5" customHeight="1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>
      <c r="A19" s="182"/>
      <c r="B19" s="183"/>
      <c r="C19" s="183"/>
      <c r="D19" s="183"/>
      <c r="E19" s="183"/>
      <c r="F19" s="183"/>
      <c r="G19" s="183"/>
      <c r="H19" s="183"/>
      <c r="I19" s="183"/>
      <c r="J19" s="184"/>
    </row>
    <row r="20" spans="1:10" s="159" customFormat="1" ht="19.5" customHeight="1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>
      <c r="A35" s="12"/>
      <c r="B35" s="13"/>
      <c r="C35" s="13"/>
      <c r="D35" s="11"/>
      <c r="E35" s="11"/>
      <c r="F35" s="14"/>
      <c r="G35" s="158">
        <f t="shared" si="4"/>
        <v>0</v>
      </c>
      <c r="H35" s="11"/>
      <c r="I35" s="11">
        <f t="shared" si="5"/>
        <v>0</v>
      </c>
      <c r="J35" s="11"/>
    </row>
    <row r="36" spans="1:10" s="159" customFormat="1" ht="18.75" customHeight="1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>
      <c r="A40" s="176" t="s">
        <v>40</v>
      </c>
      <c r="B40" s="176"/>
      <c r="C40" s="176"/>
      <c r="D40" s="176"/>
      <c r="E40" s="176"/>
      <c r="F40" s="176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/>
    <row r="42" spans="1:10" ht="21" customHeight="1">
      <c r="B42" s="54" t="s">
        <v>41</v>
      </c>
      <c r="E42" s="168">
        <f>I40</f>
        <v>0</v>
      </c>
      <c r="F42" s="168"/>
      <c r="G42" s="55" t="s">
        <v>43</v>
      </c>
    </row>
    <row r="43" spans="1:10" ht="21" customHeight="1">
      <c r="B43" s="54" t="s">
        <v>42</v>
      </c>
      <c r="C43" s="56" t="str">
        <f>[1]!VND(E42, TRUE)</f>
        <v>Không đồng</v>
      </c>
    </row>
    <row r="44" spans="1:10" ht="21" customHeight="1"/>
    <row r="45" spans="1:10" ht="21" customHeight="1">
      <c r="A45" s="4" t="s">
        <v>255</v>
      </c>
      <c r="G45" s="4" t="s">
        <v>44</v>
      </c>
    </row>
    <row r="46" spans="1:10" ht="21" customHeight="1"/>
    <row r="47" spans="1:10" ht="18.75" customHeight="1">
      <c r="A47" s="19"/>
      <c r="B47" s="3"/>
      <c r="D47" s="20"/>
      <c r="E47" s="20"/>
      <c r="F47" s="162"/>
      <c r="G47" s="20"/>
      <c r="H47" s="20"/>
      <c r="I47" s="20"/>
    </row>
    <row r="48" spans="1:10" ht="18.75" customHeight="1">
      <c r="A48" s="19"/>
      <c r="B48" s="3"/>
      <c r="D48" s="20"/>
      <c r="E48" s="20"/>
      <c r="F48" s="162"/>
      <c r="G48" s="20"/>
      <c r="H48" s="20"/>
      <c r="I48" s="20"/>
    </row>
    <row r="49" spans="1:9" ht="18.75" customHeight="1">
      <c r="A49" s="19"/>
      <c r="B49" s="3"/>
      <c r="D49" s="20"/>
      <c r="E49" s="20"/>
      <c r="F49" s="162"/>
      <c r="G49" s="20"/>
      <c r="H49" s="20"/>
      <c r="I49" s="20"/>
    </row>
    <row r="50" spans="1:9" ht="18.75" customHeight="1">
      <c r="A50" s="19"/>
      <c r="B50" s="3"/>
      <c r="D50" s="20"/>
      <c r="E50" s="20"/>
      <c r="F50" s="162"/>
      <c r="G50" s="20"/>
      <c r="H50" s="20"/>
      <c r="I50" s="20"/>
    </row>
    <row r="51" spans="1:9" ht="18.75" customHeight="1">
      <c r="A51" s="19"/>
      <c r="B51" s="3"/>
      <c r="D51" s="20"/>
      <c r="E51" s="20"/>
      <c r="F51" s="162"/>
      <c r="G51" s="20"/>
      <c r="H51" s="20"/>
      <c r="I51" s="20"/>
    </row>
    <row r="52" spans="1:9" ht="18.75" customHeight="1">
      <c r="A52" s="19"/>
      <c r="B52" s="3"/>
      <c r="D52" s="20"/>
      <c r="E52" s="20"/>
      <c r="F52" s="162"/>
      <c r="G52" s="20"/>
      <c r="H52" s="20"/>
      <c r="I52" s="20"/>
    </row>
    <row r="53" spans="1:9" ht="18.75" customHeight="1">
      <c r="A53" s="19"/>
      <c r="B53" s="3"/>
      <c r="D53" s="20"/>
      <c r="E53" s="20"/>
      <c r="F53" s="162"/>
      <c r="G53" s="20"/>
      <c r="H53" s="20"/>
      <c r="I53" s="20"/>
    </row>
    <row r="54" spans="1:9" ht="18.75" customHeight="1">
      <c r="A54" s="19"/>
      <c r="B54" s="3"/>
      <c r="D54" s="20"/>
      <c r="E54" s="20"/>
      <c r="F54" s="162"/>
      <c r="G54" s="20"/>
      <c r="H54" s="20"/>
      <c r="I54" s="20"/>
    </row>
    <row r="55" spans="1:9" ht="18.75" customHeight="1">
      <c r="A55" s="19"/>
      <c r="B55" s="3"/>
      <c r="D55" s="20"/>
      <c r="E55" s="20"/>
      <c r="F55" s="162"/>
      <c r="G55" s="20"/>
      <c r="H55" s="20"/>
      <c r="I55" s="20"/>
    </row>
    <row r="56" spans="1:9" ht="18.75" customHeight="1">
      <c r="A56" s="19"/>
      <c r="B56" s="3"/>
      <c r="D56" s="20"/>
      <c r="E56" s="20"/>
      <c r="F56" s="162"/>
      <c r="G56" s="20"/>
      <c r="H56" s="20"/>
      <c r="I56" s="20"/>
    </row>
    <row r="57" spans="1:9" ht="18.75" customHeight="1">
      <c r="A57" s="19"/>
      <c r="B57" s="3"/>
      <c r="D57" s="20"/>
      <c r="E57" s="20"/>
      <c r="F57" s="162"/>
      <c r="G57" s="20"/>
      <c r="H57" s="20"/>
      <c r="I57" s="20"/>
    </row>
    <row r="58" spans="1:9" ht="18.75" customHeight="1">
      <c r="A58" s="19"/>
      <c r="B58" s="3"/>
      <c r="D58" s="20"/>
      <c r="E58" s="20"/>
      <c r="F58" s="162"/>
      <c r="G58" s="20"/>
      <c r="H58" s="20"/>
      <c r="I58" s="20"/>
    </row>
    <row r="59" spans="1:9" ht="18.75" customHeight="1">
      <c r="A59" s="19"/>
      <c r="B59" s="3"/>
      <c r="D59" s="20"/>
      <c r="E59" s="20"/>
      <c r="F59" s="162"/>
      <c r="G59" s="20"/>
      <c r="H59" s="20"/>
      <c r="I59" s="20"/>
    </row>
    <row r="60" spans="1:9" ht="18.75" customHeight="1">
      <c r="A60" s="19"/>
      <c r="B60" s="3"/>
      <c r="D60" s="20"/>
      <c r="E60" s="20"/>
      <c r="F60" s="162"/>
      <c r="G60" s="20"/>
      <c r="H60" s="20"/>
      <c r="I60" s="20"/>
    </row>
    <row r="61" spans="1:9" ht="18.75" customHeight="1"/>
    <row r="62" spans="1:9" ht="18.75" customHeight="1"/>
    <row r="63" spans="1:9" ht="18.75" customHeight="1"/>
    <row r="64" spans="1:9" ht="18.75" customHeight="1"/>
    <row r="65" ht="18.75" customHeight="1"/>
    <row r="66" ht="18.75" customHeight="1"/>
    <row r="67" ht="18.75" customHeight="1"/>
    <row r="68" ht="18.75" customHeight="1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2015-12-12T01:25:42Z</dcterms:modified>
</cp:coreProperties>
</file>