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 activeTab="1"/>
  </bookViews>
  <sheets>
    <sheet name="THÔI VIỆC" sheetId="1" r:id="rId1"/>
    <sheet name="TNDN" sheetId="2" r:id="rId2"/>
  </sheets>
  <calcPr calcId="124519"/>
</workbook>
</file>

<file path=xl/calcChain.xml><?xml version="1.0" encoding="utf-8"?>
<calcChain xmlns="http://schemas.openxmlformats.org/spreadsheetml/2006/main">
  <c r="V15" i="1"/>
  <c r="O19"/>
  <c r="K19"/>
  <c r="N14"/>
  <c r="V14" s="1"/>
  <c r="R13"/>
  <c r="N13"/>
  <c r="V13" s="1"/>
  <c r="N12"/>
  <c r="V12" s="1"/>
  <c r="N11"/>
  <c r="R11" s="1"/>
  <c r="N10"/>
  <c r="V10" s="1"/>
  <c r="N9"/>
  <c r="R9" s="1"/>
  <c r="N8"/>
  <c r="V8" s="1"/>
  <c r="N7"/>
  <c r="R7" s="1"/>
  <c r="N6"/>
  <c r="V6" s="1"/>
  <c r="R19" l="1"/>
  <c r="R6"/>
  <c r="V7"/>
  <c r="R8"/>
  <c r="V9"/>
  <c r="R10"/>
  <c r="V11"/>
  <c r="R12"/>
  <c r="R14"/>
  <c r="R15" l="1"/>
</calcChain>
</file>

<file path=xl/sharedStrings.xml><?xml version="1.0" encoding="utf-8"?>
<sst xmlns="http://schemas.openxmlformats.org/spreadsheetml/2006/main" count="42" uniqueCount="38">
  <si>
    <t xml:space="preserve">BẢNG TÍNH MỨC ĐÓNG BHXH </t>
  </si>
  <si>
    <t>Họ và Tên: Đặng Thành Thang</t>
  </si>
  <si>
    <t>Năm Sinh:</t>
  </si>
  <si>
    <t>Người sử dụng lao động</t>
  </si>
  <si>
    <t>Người Lao Động</t>
  </si>
  <si>
    <t xml:space="preserve">     THÁNG
NĂM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</si>
  <si>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</si>
  <si>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</si>
  <si>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</si>
  <si>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</si>
  <si>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</si>
  <si>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</si>
  <si>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</si>
  <si>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</si>
  <si>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</si>
  <si>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</si>
  <si>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</si>
  <si>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</si>
  <si>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TỔNG LƯƠNG</t>
  </si>
  <si>
    <t>BHXH</t>
  </si>
  <si>
    <t>BHYT</t>
  </si>
  <si>
    <t>BHTN</t>
  </si>
  <si>
    <t>TỔNG TIÈN</t>
  </si>
  <si>
    <t>TỔNG TiỀN</t>
  </si>
  <si>
    <t>TRỢ CẤP THÔI VIỆC THÁNG TỪ T7/2006 ĐẾN T12/2008</t>
  </si>
  <si>
    <t>STT</t>
  </si>
  <si>
    <t>Họ và Tên</t>
  </si>
  <si>
    <t>Chức Vụ</t>
  </si>
  <si>
    <t>Lương căn bản</t>
  </si>
  <si>
    <t>Tổng thời gian tính hưởng trợ cấp thôi việc
(năm)</t>
  </si>
  <si>
    <t>ĐẠNG THÀNH THANG</t>
  </si>
  <si>
    <t>Kế toán trưởng</t>
  </si>
  <si>
    <t>Tiền phụ cấp thôi việc</t>
  </si>
  <si>
    <t>Tiền truy thu BHXH (%NLĐ)</t>
  </si>
  <si>
    <t>Tiền lương tháng cuối</t>
  </si>
  <si>
    <t>Tiền C. Thang còn lại</t>
  </si>
  <si>
    <t>BẢNG TÍNH MỨC ĐÓNG THUẾ TNDN</t>
  </si>
  <si>
    <t>NĂM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</si>
</sst>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\$#,##0\ ;\(\$#,##0\)"/>
    <numFmt numFmtId="167" formatCode="#,###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</numFmts>
  <fonts count="22">
    <font>
      <sz val="10"/>
      <name val="VNI-Times"/>
    </font>
    <font>
      <sz val="10"/>
      <name val="VNI-Times"/>
    </font>
    <font>
      <b/>
      <sz val="12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7"/>
      <name val="Times New Roman"/>
      <family val="1"/>
    </font>
    <font>
      <sz val="11"/>
      <name val="VNI-Times"/>
    </font>
    <font>
      <sz val="8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22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Arial"/>
      <family val="2"/>
    </font>
    <font>
      <sz val="10"/>
      <name val=".VnAvant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8" fillId="0" borderId="0"/>
    <xf numFmtId="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16" fillId="0" borderId="14" applyNumberFormat="0" applyAlignment="0" applyProtection="0">
      <alignment horizontal="left" vertical="center"/>
    </xf>
    <xf numFmtId="0" fontId="16" fillId="0" borderId="15">
      <alignment horizontal="left" vertical="center"/>
    </xf>
    <xf numFmtId="167" fontId="17" fillId="0" borderId="1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19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21" fillId="0" borderId="0"/>
  </cellStyleXfs>
  <cellXfs count="7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7" fillId="0" borderId="6" xfId="2" applyNumberFormat="1" applyFont="1" applyBorder="1" applyAlignment="1" applyProtection="1">
      <alignment horizontal="center" vertical="center"/>
      <protection locked="0"/>
    </xf>
    <xf numFmtId="3" fontId="7" fillId="0" borderId="7" xfId="2" applyNumberFormat="1" applyFont="1" applyBorder="1" applyAlignment="1" applyProtection="1">
      <alignment horizontal="center" vertical="center"/>
      <protection locked="0"/>
    </xf>
    <xf numFmtId="3" fontId="3" fillId="2" borderId="6" xfId="0" applyNumberFormat="1" applyFont="1" applyFill="1" applyBorder="1" applyAlignment="1">
      <alignment horizontal="center" vertical="center"/>
    </xf>
    <xf numFmtId="9" fontId="3" fillId="3" borderId="6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3" fontId="7" fillId="0" borderId="7" xfId="2" applyNumberFormat="1" applyFont="1" applyFill="1" applyBorder="1" applyAlignment="1" applyProtection="1">
      <alignment horizontal="center" vertical="center"/>
      <protection locked="0"/>
    </xf>
    <xf numFmtId="3" fontId="7" fillId="0" borderId="6" xfId="2" applyNumberFormat="1" applyFont="1" applyFill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center" vertical="center"/>
    </xf>
    <xf numFmtId="3" fontId="7" fillId="0" borderId="8" xfId="2" applyNumberFormat="1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9" fontId="3" fillId="3" borderId="10" xfId="0" applyNumberFormat="1" applyFont="1" applyFill="1" applyBorder="1" applyAlignment="1">
      <alignment horizontal="center" vertical="center"/>
    </xf>
    <xf numFmtId="3" fontId="3" fillId="3" borderId="11" xfId="0" applyNumberFormat="1" applyFont="1" applyFill="1" applyBorder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9" fillId="0" borderId="0" xfId="3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3" fontId="11" fillId="3" borderId="1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165" fontId="15" fillId="4" borderId="2" xfId="1" applyNumberFormat="1" applyFont="1" applyFill="1" applyBorder="1" applyAlignment="1">
      <alignment horizontal="center" vertical="center" wrapText="1"/>
    </xf>
    <xf numFmtId="165" fontId="15" fillId="4" borderId="4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/>
    </xf>
    <xf numFmtId="2" fontId="15" fillId="4" borderId="2" xfId="0" applyNumberFormat="1" applyFont="1" applyFill="1" applyBorder="1" applyAlignment="1">
      <alignment horizontal="center" vertical="center" wrapText="1"/>
    </xf>
    <xf numFmtId="2" fontId="15" fillId="4" borderId="4" xfId="0" applyNumberFormat="1" applyFont="1" applyFill="1" applyBorder="1" applyAlignment="1">
      <alignment horizontal="center" vertical="center" wrapText="1"/>
    </xf>
    <xf numFmtId="2" fontId="15" fillId="4" borderId="3" xfId="0" applyNumberFormat="1" applyFont="1" applyFill="1" applyBorder="1" applyAlignment="1">
      <alignment horizontal="center" vertical="center" wrapText="1"/>
    </xf>
    <xf numFmtId="3" fontId="3" fillId="0" borderId="16" xfId="0" applyNumberFormat="1" applyFont="1" applyBorder="1" applyAlignment="1">
      <alignment horizontal="center" vertical="center"/>
    </xf>
    <xf numFmtId="2" fontId="15" fillId="5" borderId="2" xfId="0" applyNumberFormat="1" applyFont="1" applyFill="1" applyBorder="1" applyAlignment="1">
      <alignment horizontal="center" vertical="center" wrapText="1"/>
    </xf>
    <xf numFmtId="2" fontId="15" fillId="5" borderId="4" xfId="0" applyNumberFormat="1" applyFont="1" applyFill="1" applyBorder="1" applyAlignment="1">
      <alignment horizontal="center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2">
    <cellStyle name="Comma" xfId="1" builtinId="3"/>
    <cellStyle name="Comma0" xfId="4"/>
    <cellStyle name="Currency0" xfId="5"/>
    <cellStyle name="Date" xfId="6"/>
    <cellStyle name="Fixed" xfId="7"/>
    <cellStyle name="Header1" xfId="8"/>
    <cellStyle name="Header2" xfId="9"/>
    <cellStyle name="moi" xfId="10"/>
    <cellStyle name="Normal" xfId="0" builtinId="0"/>
    <cellStyle name="Normal_Book1" xfId="3"/>
    <cellStyle name="Normal_Sheet1" xfId="2"/>
    <cellStyle name="똿뗦먛귟 [0.00]_PRODUCT DETAIL Q1" xfId="11"/>
    <cellStyle name="똿뗦먛귟_PRODUCT DETAIL Q1" xfId="12"/>
    <cellStyle name="믅됞 [0.00]_PRODUCT DETAIL Q1" xfId="13"/>
    <cellStyle name="믅됞_PRODUCT DETAIL Q1" xfId="14"/>
    <cellStyle name="백분율_HOBONG" xfId="15"/>
    <cellStyle name="뷭?_BOOKSHIP" xfId="16"/>
    <cellStyle name="콤마 [0]_1202" xfId="17"/>
    <cellStyle name="콤마_1202" xfId="18"/>
    <cellStyle name="통화 [0]_1202" xfId="19"/>
    <cellStyle name="통화_1202" xfId="20"/>
    <cellStyle name="표준_(정보부문)월별인원계획" xfId="21"/>
  </cellStyles>
  <dxfs count="2">
    <dxf>
      <font>
        <condense val="0"/>
        <extend val="0"/>
        <color indexed="20"/>
      </font>
      <fill>
        <patternFill>
          <bgColor indexed="43"/>
        </patternFill>
      </fill>
    </dxf>
    <dxf>
      <font>
        <condense val="0"/>
        <extend val="0"/>
        <color indexed="20"/>
      </font>
      <fill>
        <patternFill>
          <bgColor indexed="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V19"/>
  <sheetViews>
    <sheetView workbookViewId="0">
      <selection activeCell="A5" sqref="A5:A14"/>
    </sheetView>
  </sheetViews>
  <sheetFormatPr defaultRowHeight="12.75"/>
  <cols>
    <col min="1" max="1" width="8.42578125" style="2" customWidth="1"/>
    <col min="2" max="13" width="8.140625" style="2" customWidth="1"/>
    <col min="14" max="14" width="11" style="2" customWidth="1"/>
    <col min="15" max="17" width="6.5703125" style="2" customWidth="1"/>
    <col min="18" max="18" width="11.7109375" style="2" customWidth="1"/>
    <col min="19" max="19" width="6.5703125" style="2" customWidth="1"/>
    <col min="20" max="21" width="6.28515625" style="2" customWidth="1"/>
    <col min="22" max="22" width="11" style="2" customWidth="1"/>
    <col min="23" max="23" width="14.42578125" style="2" customWidth="1"/>
    <col min="24" max="16384" width="9.140625" style="2"/>
  </cols>
  <sheetData>
    <row r="1" spans="1:22" ht="15.75">
      <c r="A1" s="1" t="s">
        <v>0</v>
      </c>
    </row>
    <row r="2" spans="1:22" ht="15.75">
      <c r="A2" s="1" t="s">
        <v>1</v>
      </c>
    </row>
    <row r="3" spans="1:22" ht="15.75">
      <c r="A3" s="1" t="s">
        <v>2</v>
      </c>
    </row>
    <row r="4" spans="1:22" ht="22.5" customHeight="1">
      <c r="N4" s="3"/>
      <c r="O4" s="4" t="s">
        <v>3</v>
      </c>
      <c r="P4" s="5"/>
      <c r="Q4" s="5"/>
      <c r="R4" s="6"/>
      <c r="S4" s="7" t="s">
        <v>4</v>
      </c>
      <c r="T4" s="8"/>
      <c r="U4" s="8"/>
      <c r="V4" s="9"/>
    </row>
    <row r="5" spans="1:22" s="17" customFormat="1" ht="39" customHeight="1">
      <c r="A5" s="10" t="s">
        <v>5</v>
      </c>
      <c r="B5" s="11" t="s">
        <v>6</v>
      </c>
      <c r="C5" s="11" t="s">
        <v>7</v>
      </c>
      <c r="D5" s="11" t="s">
        <v>8</v>
      </c>
      <c r="E5" s="11" t="s">
        <v>9</v>
      </c>
      <c r="F5" s="11" t="s">
        <v>10</v>
      </c>
      <c r="G5" s="11" t="s">
        <v>11</v>
      </c>
      <c r="H5" s="11" t="s">
        <v>12</v>
      </c>
      <c r="I5" s="11" t="s">
        <v>13</v>
      </c>
      <c r="J5" s="11" t="s">
        <v>14</v>
      </c>
      <c r="K5" s="11" t="s">
        <v>15</v>
      </c>
      <c r="L5" s="11" t="s">
        <v>16</v>
      </c>
      <c r="M5" s="12" t="s">
        <v>17</v>
      </c>
      <c r="N5" s="13" t="s">
        <v>18</v>
      </c>
      <c r="O5" s="14" t="s">
        <v>19</v>
      </c>
      <c r="P5" s="14" t="s">
        <v>20</v>
      </c>
      <c r="Q5" s="14" t="s">
        <v>21</v>
      </c>
      <c r="R5" s="15" t="s">
        <v>22</v>
      </c>
      <c r="S5" s="16" t="s">
        <v>19</v>
      </c>
      <c r="T5" s="16" t="s">
        <v>20</v>
      </c>
      <c r="U5" s="16" t="s">
        <v>21</v>
      </c>
      <c r="V5" s="16" t="s">
        <v>23</v>
      </c>
    </row>
    <row r="6" spans="1:22" ht="27.75" customHeight="1">
      <c r="A6" s="18">
        <v>2006</v>
      </c>
      <c r="B6" s="19"/>
      <c r="C6" s="19"/>
      <c r="D6" s="19"/>
      <c r="E6" s="19"/>
      <c r="F6" s="19"/>
      <c r="G6" s="19"/>
      <c r="H6" s="20">
        <v>1515500</v>
      </c>
      <c r="I6" s="20">
        <v>1515500</v>
      </c>
      <c r="J6" s="20">
        <v>1515500</v>
      </c>
      <c r="K6" s="20">
        <v>1948500</v>
      </c>
      <c r="L6" s="20">
        <v>1948500</v>
      </c>
      <c r="M6" s="21">
        <v>1948500</v>
      </c>
      <c r="N6" s="22">
        <f>SUM(B6:M6)</f>
        <v>10392000</v>
      </c>
      <c r="O6" s="23">
        <v>0.15</v>
      </c>
      <c r="P6" s="23"/>
      <c r="Q6" s="23"/>
      <c r="R6" s="24">
        <f>+N6*O6</f>
        <v>1558800</v>
      </c>
      <c r="S6" s="25">
        <v>0.05</v>
      </c>
      <c r="T6" s="25"/>
      <c r="U6" s="25"/>
      <c r="V6" s="26">
        <f>N6*S6</f>
        <v>519600</v>
      </c>
    </row>
    <row r="7" spans="1:22" ht="27.75" customHeight="1">
      <c r="A7" s="18">
        <v>2007</v>
      </c>
      <c r="B7" s="20">
        <v>1948500</v>
      </c>
      <c r="C7" s="20">
        <v>1948500</v>
      </c>
      <c r="D7" s="20">
        <v>1948500</v>
      </c>
      <c r="E7" s="20">
        <v>1948500</v>
      </c>
      <c r="F7" s="20">
        <v>1948500</v>
      </c>
      <c r="G7" s="20">
        <v>1948500</v>
      </c>
      <c r="H7" s="20">
        <v>1948500</v>
      </c>
      <c r="I7" s="20">
        <v>1948500</v>
      </c>
      <c r="J7" s="20">
        <v>1948500</v>
      </c>
      <c r="K7" s="20">
        <v>1948500</v>
      </c>
      <c r="L7" s="20">
        <v>1948500</v>
      </c>
      <c r="M7" s="21">
        <v>1948500</v>
      </c>
      <c r="N7" s="22">
        <f t="shared" ref="N7:N14" si="0">SUM(B7:M7)</f>
        <v>23382000</v>
      </c>
      <c r="O7" s="23">
        <v>0.15</v>
      </c>
      <c r="P7" s="23">
        <v>0.02</v>
      </c>
      <c r="Q7" s="23"/>
      <c r="R7" s="24">
        <f>+N7*O7+N7*P7</f>
        <v>3974940</v>
      </c>
      <c r="S7" s="25">
        <v>0.05</v>
      </c>
      <c r="T7" s="25">
        <v>0.01</v>
      </c>
      <c r="U7" s="25"/>
      <c r="V7" s="26">
        <f>+N7*S7+N7*T7+N7*U7</f>
        <v>1402920</v>
      </c>
    </row>
    <row r="8" spans="1:22" ht="27.75" customHeight="1">
      <c r="A8" s="18">
        <v>2008</v>
      </c>
      <c r="B8" s="20">
        <v>2684600</v>
      </c>
      <c r="C8" s="20">
        <v>2684600</v>
      </c>
      <c r="D8" s="20">
        <v>2684600</v>
      </c>
      <c r="E8" s="20">
        <v>2684600</v>
      </c>
      <c r="F8" s="20">
        <v>2684600</v>
      </c>
      <c r="G8" s="20">
        <v>2684600</v>
      </c>
      <c r="H8" s="20">
        <v>2684600</v>
      </c>
      <c r="I8" s="20">
        <v>2684600</v>
      </c>
      <c r="J8" s="20">
        <v>2684600</v>
      </c>
      <c r="K8" s="20">
        <v>2684600</v>
      </c>
      <c r="L8" s="20">
        <v>2684600</v>
      </c>
      <c r="M8" s="21">
        <v>2684600</v>
      </c>
      <c r="N8" s="22">
        <f t="shared" si="0"/>
        <v>32215200</v>
      </c>
      <c r="O8" s="23">
        <v>0.15</v>
      </c>
      <c r="P8" s="23">
        <v>0.02</v>
      </c>
      <c r="Q8" s="23"/>
      <c r="R8" s="24">
        <f>+N8*O8+N8*P8</f>
        <v>5476584</v>
      </c>
      <c r="S8" s="25">
        <v>0.05</v>
      </c>
      <c r="T8" s="25">
        <v>0.01</v>
      </c>
      <c r="U8" s="25"/>
      <c r="V8" s="26">
        <f t="shared" ref="V8:V14" si="1">+N8*S8+N8*T8+N8*U8</f>
        <v>1932912</v>
      </c>
    </row>
    <row r="9" spans="1:22" ht="27.75" customHeight="1">
      <c r="A9" s="18">
        <v>2009</v>
      </c>
      <c r="B9" s="20">
        <v>3464000</v>
      </c>
      <c r="C9" s="20">
        <v>3464000</v>
      </c>
      <c r="D9" s="20">
        <v>3464000</v>
      </c>
      <c r="E9" s="20">
        <v>3464000</v>
      </c>
      <c r="F9" s="20">
        <v>3464000</v>
      </c>
      <c r="G9" s="20">
        <v>3464000</v>
      </c>
      <c r="H9" s="20">
        <v>3464000</v>
      </c>
      <c r="I9" s="20">
        <v>3464000</v>
      </c>
      <c r="J9" s="20">
        <v>3464000</v>
      </c>
      <c r="K9" s="20">
        <v>3464000</v>
      </c>
      <c r="L9" s="20">
        <v>3464000</v>
      </c>
      <c r="M9" s="21">
        <v>3464000</v>
      </c>
      <c r="N9" s="22">
        <f t="shared" si="0"/>
        <v>41568000</v>
      </c>
      <c r="O9" s="23">
        <v>0.15</v>
      </c>
      <c r="P9" s="23">
        <v>0.02</v>
      </c>
      <c r="Q9" s="23">
        <v>0.01</v>
      </c>
      <c r="R9" s="24">
        <f t="shared" ref="R9:R14" si="2">+N9*O9+N9*P9+N9*Q9</f>
        <v>7482240</v>
      </c>
      <c r="S9" s="25">
        <v>0.05</v>
      </c>
      <c r="T9" s="25">
        <v>0.01</v>
      </c>
      <c r="U9" s="25">
        <v>0.01</v>
      </c>
      <c r="V9" s="26">
        <f t="shared" si="1"/>
        <v>2909760</v>
      </c>
    </row>
    <row r="10" spans="1:22" ht="27.75" customHeight="1">
      <c r="A10" s="18">
        <v>2010</v>
      </c>
      <c r="B10" s="20">
        <v>4243400</v>
      </c>
      <c r="C10" s="20">
        <v>4243400</v>
      </c>
      <c r="D10" s="20">
        <v>4243400</v>
      </c>
      <c r="E10" s="20">
        <v>4243400</v>
      </c>
      <c r="F10" s="20">
        <v>4243400</v>
      </c>
      <c r="G10" s="20">
        <v>4243400</v>
      </c>
      <c r="H10" s="20">
        <v>4243400</v>
      </c>
      <c r="I10" s="20">
        <v>4243400</v>
      </c>
      <c r="J10" s="20">
        <v>4243400</v>
      </c>
      <c r="K10" s="20">
        <v>4243400</v>
      </c>
      <c r="L10" s="20">
        <v>4243400</v>
      </c>
      <c r="M10" s="21">
        <v>4243400</v>
      </c>
      <c r="N10" s="22">
        <f t="shared" si="0"/>
        <v>50920800</v>
      </c>
      <c r="O10" s="23">
        <v>0.16</v>
      </c>
      <c r="P10" s="23">
        <v>0.03</v>
      </c>
      <c r="Q10" s="23">
        <v>0.01</v>
      </c>
      <c r="R10" s="24">
        <f t="shared" si="2"/>
        <v>10184160</v>
      </c>
      <c r="S10" s="25">
        <v>0.06</v>
      </c>
      <c r="T10" s="27">
        <v>1.4999999999999999E-2</v>
      </c>
      <c r="U10" s="25">
        <v>0.01</v>
      </c>
      <c r="V10" s="26">
        <f t="shared" si="1"/>
        <v>4328268</v>
      </c>
    </row>
    <row r="11" spans="1:22" ht="27.75" customHeight="1">
      <c r="A11" s="18">
        <v>2011</v>
      </c>
      <c r="B11" s="20">
        <v>5854500</v>
      </c>
      <c r="C11" s="20">
        <v>5854500</v>
      </c>
      <c r="D11" s="20">
        <v>5854500</v>
      </c>
      <c r="E11" s="20">
        <v>5854500</v>
      </c>
      <c r="F11" s="20">
        <v>5854500</v>
      </c>
      <c r="G11" s="20">
        <v>6291000</v>
      </c>
      <c r="H11" s="20">
        <v>6291000</v>
      </c>
      <c r="I11" s="20">
        <v>6291000</v>
      </c>
      <c r="J11" s="20">
        <v>6291000</v>
      </c>
      <c r="K11" s="20">
        <v>9320000</v>
      </c>
      <c r="L11" s="20">
        <v>9320000</v>
      </c>
      <c r="M11" s="21">
        <v>9320000</v>
      </c>
      <c r="N11" s="22">
        <f t="shared" si="0"/>
        <v>82396500</v>
      </c>
      <c r="O11" s="23">
        <v>0.16</v>
      </c>
      <c r="P11" s="23">
        <v>0.03</v>
      </c>
      <c r="Q11" s="23">
        <v>0.01</v>
      </c>
      <c r="R11" s="24">
        <f t="shared" si="2"/>
        <v>16479300</v>
      </c>
      <c r="S11" s="25">
        <v>0.06</v>
      </c>
      <c r="T11" s="27">
        <v>1.4999999999999999E-2</v>
      </c>
      <c r="U11" s="25">
        <v>0.01</v>
      </c>
      <c r="V11" s="26">
        <f t="shared" si="1"/>
        <v>7003702.5</v>
      </c>
    </row>
    <row r="12" spans="1:22" ht="27.75" customHeight="1">
      <c r="A12" s="18">
        <v>2012</v>
      </c>
      <c r="B12" s="20">
        <v>9320000</v>
      </c>
      <c r="C12" s="20">
        <v>9320000</v>
      </c>
      <c r="D12" s="20">
        <v>9320000</v>
      </c>
      <c r="E12" s="20">
        <v>9320000</v>
      </c>
      <c r="F12" s="20">
        <v>9320000</v>
      </c>
      <c r="G12" s="20">
        <v>9320000</v>
      </c>
      <c r="H12" s="20">
        <v>9320000</v>
      </c>
      <c r="I12" s="20">
        <v>9320000</v>
      </c>
      <c r="J12" s="20">
        <v>9320000</v>
      </c>
      <c r="K12" s="20">
        <v>9320000</v>
      </c>
      <c r="L12" s="20">
        <v>9320000</v>
      </c>
      <c r="M12" s="28">
        <v>9320000</v>
      </c>
      <c r="N12" s="22">
        <f t="shared" si="0"/>
        <v>111840000</v>
      </c>
      <c r="O12" s="23">
        <v>0.17</v>
      </c>
      <c r="P12" s="23">
        <v>0.03</v>
      </c>
      <c r="Q12" s="23">
        <v>0.01</v>
      </c>
      <c r="R12" s="24">
        <f t="shared" si="2"/>
        <v>23486400</v>
      </c>
      <c r="S12" s="25">
        <v>7.0000000000000007E-2</v>
      </c>
      <c r="T12" s="27">
        <v>1.4999999999999999E-2</v>
      </c>
      <c r="U12" s="25">
        <v>0.01</v>
      </c>
      <c r="V12" s="26">
        <f t="shared" si="1"/>
        <v>10624800</v>
      </c>
    </row>
    <row r="13" spans="1:22" ht="27.75" customHeight="1">
      <c r="A13" s="18">
        <v>2013</v>
      </c>
      <c r="B13" s="29">
        <v>9320000</v>
      </c>
      <c r="C13" s="29">
        <v>9320000</v>
      </c>
      <c r="D13" s="29">
        <v>9320000</v>
      </c>
      <c r="E13" s="29">
        <v>9320000</v>
      </c>
      <c r="F13" s="29">
        <v>9320000</v>
      </c>
      <c r="G13" s="29">
        <v>9320000</v>
      </c>
      <c r="H13" s="29">
        <v>9320000</v>
      </c>
      <c r="I13" s="29">
        <v>9320000</v>
      </c>
      <c r="J13" s="29">
        <v>9320000</v>
      </c>
      <c r="K13" s="29">
        <v>9320000</v>
      </c>
      <c r="L13" s="29">
        <v>9320000</v>
      </c>
      <c r="M13" s="28">
        <v>9320000</v>
      </c>
      <c r="N13" s="22">
        <f t="shared" si="0"/>
        <v>111840000</v>
      </c>
      <c r="O13" s="23">
        <v>0.17</v>
      </c>
      <c r="P13" s="23">
        <v>0.03</v>
      </c>
      <c r="Q13" s="23">
        <v>0.01</v>
      </c>
      <c r="R13" s="24">
        <f t="shared" si="2"/>
        <v>23486400</v>
      </c>
      <c r="S13" s="25">
        <v>7.0000000000000007E-2</v>
      </c>
      <c r="T13" s="27">
        <v>1.4999999999999999E-2</v>
      </c>
      <c r="U13" s="25">
        <v>0.01</v>
      </c>
      <c r="V13" s="26">
        <f t="shared" si="1"/>
        <v>10624800</v>
      </c>
    </row>
    <row r="14" spans="1:22" ht="27.75" customHeight="1">
      <c r="A14" s="30">
        <v>2014</v>
      </c>
      <c r="B14" s="31">
        <v>9320000</v>
      </c>
      <c r="C14" s="31">
        <v>9320000</v>
      </c>
      <c r="D14" s="31">
        <v>9320000</v>
      </c>
      <c r="E14" s="31">
        <v>9320000</v>
      </c>
      <c r="F14" s="31">
        <v>9320000</v>
      </c>
      <c r="G14" s="31">
        <v>9320000</v>
      </c>
      <c r="H14" s="31">
        <v>9320000</v>
      </c>
      <c r="I14" s="31">
        <v>9320000</v>
      </c>
      <c r="J14" s="31">
        <v>9320000</v>
      </c>
      <c r="K14" s="31">
        <v>9320000</v>
      </c>
      <c r="L14" s="32"/>
      <c r="M14" s="33"/>
      <c r="N14" s="34">
        <f t="shared" si="0"/>
        <v>93200000</v>
      </c>
      <c r="O14" s="35">
        <v>0.18</v>
      </c>
      <c r="P14" s="35">
        <v>0.03</v>
      </c>
      <c r="Q14" s="35">
        <v>0.01</v>
      </c>
      <c r="R14" s="36">
        <f t="shared" si="2"/>
        <v>20504000</v>
      </c>
      <c r="S14" s="37">
        <v>0.08</v>
      </c>
      <c r="T14" s="38">
        <v>1.4999999999999999E-2</v>
      </c>
      <c r="U14" s="37">
        <v>0.01</v>
      </c>
      <c r="V14" s="39">
        <f t="shared" si="1"/>
        <v>9786000</v>
      </c>
    </row>
    <row r="15" spans="1:22" ht="27.75" customHeight="1">
      <c r="B15" s="40"/>
      <c r="C15" s="41"/>
      <c r="D15" s="41"/>
      <c r="O15" s="42"/>
      <c r="P15" s="42"/>
      <c r="Q15" s="42"/>
      <c r="R15" s="43">
        <f>SUM(R6:R14)</f>
        <v>112632824</v>
      </c>
      <c r="S15" s="44"/>
      <c r="T15" s="44"/>
      <c r="U15" s="44"/>
      <c r="V15" s="43">
        <f>SUM(V6:V14)</f>
        <v>49132762.5</v>
      </c>
    </row>
    <row r="16" spans="1:22" ht="27" customHeight="1">
      <c r="B16" s="45" t="s">
        <v>24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</row>
    <row r="17" spans="1:19"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spans="1:19" ht="42" customHeight="1">
      <c r="A18" s="48" t="s">
        <v>25</v>
      </c>
      <c r="B18" s="49" t="s">
        <v>26</v>
      </c>
      <c r="C18" s="49"/>
      <c r="D18" s="49"/>
      <c r="E18" s="50" t="s">
        <v>27</v>
      </c>
      <c r="F18" s="51"/>
      <c r="G18" s="52" t="s">
        <v>28</v>
      </c>
      <c r="H18" s="53"/>
      <c r="I18" s="52" t="s">
        <v>29</v>
      </c>
      <c r="J18" s="53"/>
      <c r="K18" s="50" t="s">
        <v>32</v>
      </c>
      <c r="L18" s="51"/>
      <c r="M18" s="59" t="s">
        <v>34</v>
      </c>
      <c r="N18" s="60"/>
      <c r="O18" s="59" t="s">
        <v>33</v>
      </c>
      <c r="P18" s="61"/>
      <c r="Q18" s="60"/>
      <c r="R18" s="63" t="s">
        <v>35</v>
      </c>
      <c r="S18" s="64"/>
    </row>
    <row r="19" spans="1:19" ht="28.5" customHeight="1">
      <c r="A19" s="32">
        <v>1</v>
      </c>
      <c r="B19" s="54" t="s">
        <v>30</v>
      </c>
      <c r="C19" s="54"/>
      <c r="D19" s="54"/>
      <c r="E19" s="55" t="s">
        <v>31</v>
      </c>
      <c r="F19" s="56"/>
      <c r="G19" s="57">
        <v>9320000</v>
      </c>
      <c r="H19" s="56"/>
      <c r="I19" s="55">
        <v>2.5</v>
      </c>
      <c r="J19" s="56"/>
      <c r="K19" s="57">
        <f>G19/2*I19</f>
        <v>11650000</v>
      </c>
      <c r="L19" s="58"/>
      <c r="M19" s="57">
        <v>8000000</v>
      </c>
      <c r="N19" s="56"/>
      <c r="O19" s="57">
        <f>-V15</f>
        <v>-49132762.5</v>
      </c>
      <c r="P19" s="62"/>
      <c r="Q19" s="58"/>
      <c r="R19" s="65">
        <f>K19+M19+O19</f>
        <v>-29482762.5</v>
      </c>
      <c r="S19" s="66"/>
    </row>
  </sheetData>
  <protectedRanges>
    <protectedRange password="CC78" sqref="B18 E18:K18" name="Range1"/>
    <protectedRange password="CC78" sqref="B16 D17:N17 D15 E16:J16 C15:C17" name="Range1_2"/>
    <protectedRange password="CC78" sqref="B15" name="Range1_2_1_1"/>
  </protectedRanges>
  <mergeCells count="19">
    <mergeCell ref="O18:Q18"/>
    <mergeCell ref="O19:Q19"/>
    <mergeCell ref="R18:S18"/>
    <mergeCell ref="R19:S19"/>
    <mergeCell ref="B19:D19"/>
    <mergeCell ref="E19:F19"/>
    <mergeCell ref="G19:H19"/>
    <mergeCell ref="I19:J19"/>
    <mergeCell ref="K19:L19"/>
    <mergeCell ref="M18:N18"/>
    <mergeCell ref="M19:N19"/>
    <mergeCell ref="O4:R4"/>
    <mergeCell ref="S4:V4"/>
    <mergeCell ref="B16:N16"/>
    <mergeCell ref="B18:D18"/>
    <mergeCell ref="E18:F18"/>
    <mergeCell ref="G18:H18"/>
    <mergeCell ref="I18:J18"/>
    <mergeCell ref="K18:L18"/>
  </mergeCells>
  <conditionalFormatting sqref="H6:M6">
    <cfRule type="expression" dxfId="1" priority="2" stopIfTrue="1">
      <formula>C6:$F$34="x"</formula>
    </cfRule>
  </conditionalFormatting>
  <conditionalFormatting sqref="B14:K14 B7:M13">
    <cfRule type="expression" dxfId="0" priority="1" stopIfTrue="1">
      <formula>C7:$IV$29="x"</formula>
    </cfRule>
  </conditionalFormatting>
  <pageMargins left="0.16" right="0.15" top="0.67" bottom="0.75" header="0.3" footer="0.3"/>
  <pageSetup scale="8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selection activeCell="B5" sqref="B5"/>
    </sheetView>
  </sheetViews>
  <sheetFormatPr defaultRowHeight="14.25"/>
  <cols>
    <col min="1" max="16384" width="9.140625" style="68"/>
  </cols>
  <sheetData>
    <row r="1" spans="1:10" ht="15.75">
      <c r="A1" s="67" t="s">
        <v>36</v>
      </c>
    </row>
    <row r="2" spans="1:10" ht="15.75">
      <c r="A2" s="67" t="s">
        <v>1</v>
      </c>
    </row>
    <row r="5" spans="1:10">
      <c r="A5" s="69" t="s">
        <v>37</v>
      </c>
      <c r="B5" s="69"/>
      <c r="C5" s="69"/>
      <c r="D5" s="69"/>
      <c r="E5" s="69"/>
      <c r="F5" s="69"/>
      <c r="G5" s="69"/>
      <c r="H5" s="69"/>
      <c r="I5" s="69"/>
      <c r="J5" s="69"/>
    </row>
    <row r="6" spans="1:10">
      <c r="A6" s="70"/>
      <c r="B6" s="70"/>
      <c r="C6" s="70"/>
      <c r="D6" s="70"/>
      <c r="E6" s="70"/>
      <c r="F6" s="70"/>
      <c r="G6" s="70"/>
      <c r="H6" s="70"/>
      <c r="I6" s="70"/>
      <c r="J6" s="70"/>
    </row>
    <row r="7" spans="1:10">
      <c r="A7" s="71"/>
      <c r="B7" s="71"/>
      <c r="C7" s="71"/>
      <c r="D7" s="71"/>
      <c r="E7" s="71"/>
      <c r="F7" s="71"/>
      <c r="G7" s="71"/>
      <c r="H7" s="71"/>
      <c r="I7" s="71"/>
      <c r="J7" s="71"/>
    </row>
    <row r="8" spans="1:10">
      <c r="A8" s="71"/>
      <c r="B8" s="71"/>
      <c r="C8" s="71"/>
      <c r="D8" s="71"/>
      <c r="E8" s="71"/>
      <c r="F8" s="71"/>
      <c r="G8" s="71"/>
      <c r="H8" s="71"/>
      <c r="I8" s="71"/>
      <c r="J8" s="71"/>
    </row>
    <row r="9" spans="1:10">
      <c r="A9" s="71"/>
      <c r="B9" s="71"/>
      <c r="C9" s="71"/>
      <c r="D9" s="71"/>
      <c r="E9" s="71"/>
      <c r="F9" s="71"/>
      <c r="G9" s="71"/>
      <c r="H9" s="71"/>
      <c r="I9" s="71"/>
      <c r="J9" s="71"/>
    </row>
    <row r="10" spans="1:10">
      <c r="A10" s="71"/>
      <c r="B10" s="71"/>
      <c r="C10" s="71"/>
      <c r="D10" s="71"/>
      <c r="E10" s="71"/>
      <c r="F10" s="71"/>
      <c r="G10" s="71"/>
      <c r="H10" s="71"/>
      <c r="I10" s="71"/>
      <c r="J10" s="71"/>
    </row>
    <row r="11" spans="1:10">
      <c r="A11" s="71"/>
      <c r="B11" s="71"/>
      <c r="C11" s="71"/>
      <c r="D11" s="71"/>
      <c r="E11" s="71"/>
      <c r="F11" s="71"/>
      <c r="G11" s="71"/>
      <c r="H11" s="71"/>
      <c r="I11" s="71"/>
      <c r="J11" s="71"/>
    </row>
    <row r="12" spans="1:10">
      <c r="A12" s="71"/>
      <c r="B12" s="71"/>
      <c r="C12" s="71"/>
      <c r="D12" s="71"/>
      <c r="E12" s="71"/>
      <c r="F12" s="71"/>
      <c r="G12" s="71"/>
      <c r="H12" s="71"/>
      <c r="I12" s="71"/>
      <c r="J12" s="71"/>
    </row>
    <row r="13" spans="1:10">
      <c r="A13" s="71"/>
      <c r="B13" s="71"/>
      <c r="C13" s="71"/>
      <c r="D13" s="71"/>
      <c r="E13" s="71"/>
      <c r="F13" s="71"/>
      <c r="G13" s="71"/>
      <c r="H13" s="71"/>
      <c r="I13" s="71"/>
      <c r="J13" s="71"/>
    </row>
    <row r="14" spans="1:10">
      <c r="A14" s="71"/>
      <c r="B14" s="71"/>
      <c r="C14" s="71"/>
      <c r="D14" s="71"/>
      <c r="E14" s="71"/>
      <c r="F14" s="71"/>
      <c r="G14" s="71"/>
      <c r="H14" s="71"/>
      <c r="I14" s="71"/>
      <c r="J14" s="71"/>
    </row>
    <row r="15" spans="1:10">
      <c r="A15" s="71"/>
      <c r="B15" s="71"/>
      <c r="C15" s="71"/>
      <c r="D15" s="71"/>
      <c r="E15" s="71"/>
      <c r="F15" s="71"/>
      <c r="G15" s="71"/>
      <c r="H15" s="71"/>
      <c r="I15" s="71"/>
      <c r="J15" s="71"/>
    </row>
    <row r="16" spans="1:10">
      <c r="A16" s="71"/>
      <c r="B16" s="71"/>
      <c r="C16" s="71"/>
      <c r="D16" s="71"/>
      <c r="E16" s="71"/>
      <c r="F16" s="71"/>
      <c r="G16" s="71"/>
      <c r="H16" s="71"/>
      <c r="I16" s="71"/>
      <c r="J16" s="71"/>
    </row>
    <row r="17" spans="1:10">
      <c r="A17" s="71"/>
      <c r="B17" s="71"/>
      <c r="C17" s="71"/>
      <c r="D17" s="71"/>
      <c r="E17" s="71"/>
      <c r="F17" s="71"/>
      <c r="G17" s="71"/>
      <c r="H17" s="71"/>
      <c r="I17" s="71"/>
      <c r="J17" s="71"/>
    </row>
    <row r="18" spans="1:10">
      <c r="A18" s="71"/>
      <c r="B18" s="71"/>
      <c r="C18" s="71"/>
      <c r="D18" s="71"/>
      <c r="E18" s="71"/>
      <c r="F18" s="71"/>
      <c r="G18" s="71"/>
      <c r="H18" s="71"/>
      <c r="I18" s="71"/>
      <c r="J18" s="71"/>
    </row>
    <row r="19" spans="1:10">
      <c r="A19" s="71"/>
      <c r="B19" s="71"/>
      <c r="C19" s="71"/>
      <c r="D19" s="71"/>
      <c r="E19" s="71"/>
      <c r="F19" s="71"/>
      <c r="G19" s="71"/>
      <c r="H19" s="71"/>
      <c r="I19" s="71"/>
      <c r="J19" s="71"/>
    </row>
    <row r="20" spans="1:10">
      <c r="A20" s="72"/>
      <c r="B20" s="72"/>
      <c r="C20" s="72"/>
      <c r="D20" s="72"/>
      <c r="E20" s="72"/>
      <c r="F20" s="72"/>
      <c r="G20" s="72"/>
      <c r="H20" s="72"/>
      <c r="I20" s="72"/>
      <c r="J20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THÔI VIỆC</vt:lpstr>
      <vt:lpstr>TNDN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2015-11-17T04:14:53Z</cp:lastPrinted>
  <dcterms:created xsi:type="dcterms:W3CDTF">2015-11-17T04:07:20Z</dcterms:created>
  <dcterms:modified xsi:type="dcterms:W3CDTF">2015-11-17T07:32:17Z</dcterms:modified>
</cp:coreProperties>
</file>