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 firstSheet="13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</definedNames>
  <calcPr calcId="124519"/>
</workbook>
</file>

<file path=xl/calcChain.xml><?xml version="1.0" encoding="utf-8"?>
<calcChain xmlns="http://schemas.openxmlformats.org/spreadsheetml/2006/main">
  <c r="F223" i="101"/>
  <c r="I223"/>
  <c r="F224"/>
  <c r="I224"/>
  <c r="F225"/>
  <c r="I225"/>
  <c r="F226"/>
  <c r="I226"/>
  <c r="F227"/>
  <c r="I227"/>
  <c r="F228"/>
  <c r="I228"/>
  <c r="G214"/>
  <c r="D214"/>
  <c r="F212"/>
  <c r="F213"/>
  <c r="F216"/>
  <c r="I216"/>
  <c r="F217"/>
  <c r="I217"/>
  <c r="F218"/>
  <c r="I218"/>
  <c r="F219"/>
  <c r="I219"/>
  <c r="F220"/>
  <c r="I220"/>
  <c r="F221"/>
  <c r="I221"/>
  <c r="F222"/>
  <c r="I222"/>
  <c r="G14" i="115"/>
  <c r="I21" i="113"/>
  <c r="I22"/>
  <c r="I23"/>
  <c r="I24"/>
  <c r="I25"/>
  <c r="I26"/>
  <c r="I27"/>
  <c r="I28"/>
  <c r="I29"/>
  <c r="F22"/>
  <c r="F23"/>
  <c r="F24"/>
  <c r="F25"/>
  <c r="F26"/>
  <c r="F27"/>
  <c r="F28"/>
  <c r="F29"/>
  <c r="H65" i="102"/>
  <c r="F65"/>
  <c r="E83" i="41"/>
  <c r="G83" s="1"/>
  <c r="E82"/>
  <c r="E84"/>
  <c r="G84"/>
  <c r="E85"/>
  <c r="G85"/>
  <c r="E86"/>
  <c r="G86"/>
  <c r="E87"/>
  <c r="G87"/>
  <c r="E88"/>
  <c r="G88"/>
  <c r="E89"/>
  <c r="G89"/>
  <c r="E90"/>
  <c r="G90"/>
  <c r="E91"/>
  <c r="G91"/>
  <c r="G203" i="101"/>
  <c r="G204"/>
  <c r="G205"/>
  <c r="G206"/>
  <c r="G207"/>
  <c r="G201"/>
  <c r="G202"/>
  <c r="G194"/>
  <c r="D194"/>
  <c r="F190"/>
  <c r="F191"/>
  <c r="F192"/>
  <c r="F193"/>
  <c r="F36" i="104"/>
  <c r="H36" s="1"/>
  <c r="H37" s="1"/>
  <c r="F37"/>
  <c r="F38"/>
  <c r="F39"/>
  <c r="F40"/>
  <c r="H40"/>
  <c r="F41"/>
  <c r="H41"/>
  <c r="F42"/>
  <c r="H42"/>
  <c r="F43"/>
  <c r="H43"/>
  <c r="F44"/>
  <c r="H44"/>
  <c r="F45"/>
  <c r="H45"/>
  <c r="G25" i="119"/>
  <c r="H25"/>
  <c r="E25"/>
  <c r="F24"/>
  <c r="F23"/>
  <c r="H14"/>
  <c r="H15" s="1"/>
  <c r="H16" s="1"/>
  <c r="H17" s="1"/>
  <c r="H18" s="1"/>
  <c r="H19" s="1"/>
  <c r="H20" s="1"/>
  <c r="H21" s="1"/>
  <c r="H22" s="1"/>
  <c r="H26"/>
  <c r="H24"/>
  <c r="E26"/>
  <c r="E27"/>
  <c r="H27"/>
  <c r="E28"/>
  <c r="H28"/>
  <c r="E29"/>
  <c r="H29"/>
  <c r="E30"/>
  <c r="H30"/>
  <c r="E31"/>
  <c r="H31"/>
  <c r="E32"/>
  <c r="H32"/>
  <c r="E33"/>
  <c r="H33"/>
  <c r="E34"/>
  <c r="H34"/>
  <c r="F64" i="2"/>
  <c r="E142" i="80"/>
  <c r="H142"/>
  <c r="E143"/>
  <c r="H143"/>
  <c r="E144"/>
  <c r="H144"/>
  <c r="E145"/>
  <c r="H145"/>
  <c r="E146"/>
  <c r="H146"/>
  <c r="E147"/>
  <c r="H147"/>
  <c r="E148"/>
  <c r="H148"/>
  <c r="E149"/>
  <c r="H149"/>
  <c r="E140" i="8"/>
  <c r="G139"/>
  <c r="G140" s="1"/>
  <c r="E139"/>
  <c r="F87" i="111"/>
  <c r="I87" s="1"/>
  <c r="F22" i="119"/>
  <c r="F21"/>
  <c r="F20"/>
  <c r="H35"/>
  <c r="F16"/>
  <c r="F17"/>
  <c r="F18"/>
  <c r="F15"/>
  <c r="F36" s="1"/>
  <c r="F18" i="113"/>
  <c r="H38" i="104" l="1"/>
  <c r="H39" s="1"/>
  <c r="E10" i="117"/>
  <c r="G10"/>
  <c r="G14" i="114"/>
  <c r="E14"/>
  <c r="H82" i="111"/>
  <c r="I80"/>
  <c r="I81" s="1"/>
  <c r="I82" s="1"/>
  <c r="F82"/>
  <c r="G195" i="101"/>
  <c r="G196"/>
  <c r="G197"/>
  <c r="G200"/>
  <c r="H12" i="112"/>
  <c r="G198" i="101"/>
  <c r="G199"/>
  <c r="F206"/>
  <c r="F207"/>
  <c r="F208"/>
  <c r="F188"/>
  <c r="F189"/>
  <c r="F187"/>
  <c r="F25" i="104"/>
  <c r="F26"/>
  <c r="F27"/>
  <c r="F28"/>
  <c r="F29"/>
  <c r="F30"/>
  <c r="F31"/>
  <c r="F32"/>
  <c r="F33"/>
  <c r="F34"/>
  <c r="F35"/>
  <c r="C16" i="26"/>
  <c r="C22"/>
  <c r="G36" i="119"/>
  <c r="E35"/>
  <c r="H23"/>
  <c r="E19"/>
  <c r="E13"/>
  <c r="E12"/>
  <c r="E11"/>
  <c r="E10"/>
  <c r="G26" i="118"/>
  <c r="F26"/>
  <c r="H25"/>
  <c r="E25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C10" i="26"/>
  <c r="F17" i="117"/>
  <c r="G16"/>
  <c r="E16"/>
  <c r="G15"/>
  <c r="E15"/>
  <c r="G14"/>
  <c r="E14"/>
  <c r="G13"/>
  <c r="E13"/>
  <c r="E12"/>
  <c r="E11"/>
  <c r="E138" i="8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I79" i="111"/>
  <c r="I88"/>
  <c r="I89"/>
  <c r="I90"/>
  <c r="I91"/>
  <c r="I92"/>
  <c r="I93"/>
  <c r="I94"/>
  <c r="F88"/>
  <c r="F89"/>
  <c r="F90"/>
  <c r="F91"/>
  <c r="F92"/>
  <c r="F93"/>
  <c r="F81"/>
  <c r="E26" i="118" l="1"/>
  <c r="H26" s="1"/>
  <c r="C12" i="26" s="1"/>
  <c r="E17" i="117"/>
  <c r="G17" s="1"/>
  <c r="E36" i="119"/>
  <c r="H10"/>
  <c r="H11" s="1"/>
  <c r="H12" s="1"/>
  <c r="H13" s="1"/>
  <c r="H10" i="118"/>
  <c r="H11" s="1"/>
  <c r="H12" s="1"/>
  <c r="H13" s="1"/>
  <c r="H14" s="1"/>
  <c r="H15" s="1"/>
  <c r="H16" s="1"/>
  <c r="H17" s="1"/>
  <c r="H18" s="1"/>
  <c r="H19" s="1"/>
  <c r="H20" s="1"/>
  <c r="H21" s="1"/>
  <c r="G11" i="117"/>
  <c r="G12" s="1"/>
  <c r="H36" i="119" l="1"/>
  <c r="C15" i="26" s="1"/>
  <c r="E19" i="117"/>
  <c r="C9" i="26"/>
  <c r="F70" i="41"/>
  <c r="G67"/>
  <c r="G68" s="1"/>
  <c r="G69" s="1"/>
  <c r="G70" s="1"/>
  <c r="G71" s="1"/>
  <c r="G72" s="1"/>
  <c r="C20" i="117"/>
  <c r="F21" i="104" l="1"/>
  <c r="F80" i="11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E14"/>
  <c r="H13"/>
  <c r="H14" s="1"/>
  <c r="E13"/>
  <c r="H12"/>
  <c r="E12"/>
  <c r="E11"/>
  <c r="E10"/>
  <c r="G58" i="102"/>
  <c r="E69" i="41"/>
  <c r="E65" i="2"/>
  <c r="E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3"/>
  <c r="E12"/>
  <c r="E11"/>
  <c r="E10"/>
  <c r="E39" s="1"/>
  <c r="H31" i="103"/>
  <c r="G31"/>
  <c r="E31"/>
  <c r="F11" i="113"/>
  <c r="G30"/>
  <c r="F21"/>
  <c r="F20"/>
  <c r="F19"/>
  <c r="F17"/>
  <c r="F16"/>
  <c r="F15"/>
  <c r="F14"/>
  <c r="F13"/>
  <c r="I12"/>
  <c r="I13" s="1"/>
  <c r="I14" s="1"/>
  <c r="I15" s="1"/>
  <c r="F12"/>
  <c r="I10"/>
  <c r="F10"/>
  <c r="G176" i="101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F209"/>
  <c r="F210"/>
  <c r="F211"/>
  <c r="F229"/>
  <c r="I229"/>
  <c r="E22" i="115" l="1"/>
  <c r="H22" s="1"/>
  <c r="G7" i="26" s="1"/>
  <c r="I16" i="113"/>
  <c r="I17" s="1"/>
  <c r="I18" s="1"/>
  <c r="I19" s="1"/>
  <c r="I20" s="1"/>
  <c r="E22" i="116"/>
  <c r="H10"/>
  <c r="H11" s="1"/>
  <c r="H12" s="1"/>
  <c r="H22"/>
  <c r="G8" i="26" s="1"/>
  <c r="E8" s="1" a="1"/>
  <c r="E8" s="1"/>
  <c r="H10" i="115"/>
  <c r="H11" s="1"/>
  <c r="F30" i="113"/>
  <c r="H10" i="114"/>
  <c r="I11" i="113"/>
  <c r="H1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G95" i="111"/>
  <c r="F94"/>
  <c r="F86"/>
  <c r="F85"/>
  <c r="F84"/>
  <c r="F83"/>
  <c r="I83" s="1"/>
  <c r="F79"/>
  <c r="F75"/>
  <c r="F74"/>
  <c r="F78"/>
  <c r="F77"/>
  <c r="F76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I10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F10"/>
  <c r="F95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E72" i="41"/>
  <c r="E70"/>
  <c r="E73"/>
  <c r="G73" s="1"/>
  <c r="E74"/>
  <c r="E75"/>
  <c r="E76"/>
  <c r="G76" s="1"/>
  <c r="E77"/>
  <c r="E78"/>
  <c r="E79"/>
  <c r="E80"/>
  <c r="E81"/>
  <c r="G81" s="1"/>
  <c r="G82" s="1"/>
  <c r="E92"/>
  <c r="G92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13" i="104"/>
  <c r="F14"/>
  <c r="F15"/>
  <c r="F16"/>
  <c r="F17"/>
  <c r="F18"/>
  <c r="F19"/>
  <c r="F20"/>
  <c r="F22"/>
  <c r="F23"/>
  <c r="F11"/>
  <c r="F12"/>
  <c r="F24"/>
  <c r="F10"/>
  <c r="H10" s="1"/>
  <c r="H11" s="1"/>
  <c r="H12" s="1"/>
  <c r="H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H21" i="113" l="1"/>
  <c r="H30"/>
  <c r="I30" s="1"/>
  <c r="G77" i="41"/>
  <c r="G78" s="1"/>
  <c r="G79" s="1"/>
  <c r="G80" s="1"/>
  <c r="I84" i="111"/>
  <c r="I85" s="1"/>
  <c r="I86" s="1"/>
  <c r="G74" i="41"/>
  <c r="G75" s="1"/>
  <c r="F46" i="104"/>
  <c r="H11" i="114"/>
  <c r="H12" s="1"/>
  <c r="H13" s="1"/>
  <c r="E39" i="103"/>
  <c r="F26" i="112"/>
  <c r="I26" s="1"/>
  <c r="C19" i="26" s="1"/>
  <c r="H11" i="108"/>
  <c r="E18"/>
  <c r="H28" i="111"/>
  <c r="E25" i="107"/>
  <c r="G10" i="106"/>
  <c r="G11" s="1"/>
  <c r="G12" s="1"/>
  <c r="G13" s="1"/>
  <c r="G14" s="1"/>
  <c r="G15" s="1"/>
  <c r="E27" i="105"/>
  <c r="G10"/>
  <c r="G11" s="1"/>
  <c r="G12" s="1"/>
  <c r="G13" s="1"/>
  <c r="G14" i="104"/>
  <c r="H14" s="1"/>
  <c r="H15" s="1"/>
  <c r="H16" s="1"/>
  <c r="H17" s="1"/>
  <c r="H11" i="103"/>
  <c r="H12" s="1"/>
  <c r="H13" s="1"/>
  <c r="G11"/>
  <c r="F60" i="102"/>
  <c r="F61"/>
  <c r="H61" s="1"/>
  <c r="F62"/>
  <c r="F63"/>
  <c r="H63"/>
  <c r="F64"/>
  <c r="H64" s="1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E151" i="8"/>
  <c r="G151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G138" s="1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50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93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H163" s="1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H230" i="101" l="1"/>
  <c r="G230"/>
  <c r="G18" i="104"/>
  <c r="H18" s="1"/>
  <c r="H19" s="1"/>
  <c r="H20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30" i="101"/>
  <c r="I28" i="111"/>
  <c r="I29" s="1"/>
  <c r="I30" s="1"/>
  <c r="I31" s="1"/>
  <c r="I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52" s="1"/>
  <c r="E152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50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I230" i="101" l="1"/>
  <c r="C18" i="26" s="1"/>
  <c r="G152" i="8"/>
  <c r="E154" s="1"/>
  <c r="G21" i="104"/>
  <c r="G46" s="1"/>
  <c r="I33" i="11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H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C4" i="26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93" i="41"/>
  <c r="G93" s="1"/>
  <c r="C20" i="26" s="1"/>
  <c r="C155" i="8"/>
  <c r="C191" i="6"/>
  <c r="C5" i="26" l="1"/>
  <c r="H21" i="104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G46" i="2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H73" i="111"/>
  <c r="I73" s="1"/>
  <c r="I74" s="1"/>
  <c r="I75" s="1"/>
  <c r="I76" s="1"/>
  <c r="I77" s="1"/>
  <c r="I78" s="1"/>
  <c r="G22" i="109"/>
  <c r="H22" s="1"/>
  <c r="G6" i="26" s="1"/>
  <c r="G18" i="108"/>
  <c r="H18" s="1"/>
  <c r="G5" i="26" s="1"/>
  <c r="G25" i="107"/>
  <c r="H25" s="1"/>
  <c r="G4" i="26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95" i="41"/>
  <c r="G33" i="88"/>
  <c r="H33" s="1"/>
  <c r="F17" i="100"/>
  <c r="G17" s="1"/>
  <c r="C8" i="26" s="1"/>
  <c r="H24" i="80"/>
  <c r="H25" s="1"/>
  <c r="C96" i="41"/>
  <c r="E4" i="26" l="1" a="1"/>
  <c r="E4" s="1"/>
  <c r="E7" a="1"/>
  <c r="E7" s="1"/>
  <c r="H95" i="111"/>
  <c r="I95" s="1"/>
  <c r="C7" i="26" s="1"/>
  <c r="F54" i="2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4" i="26" s="1"/>
  <c r="H26" i="114"/>
  <c r="H27" s="1"/>
  <c r="H28" s="1"/>
  <c r="H29" s="1"/>
  <c r="H30" s="1"/>
  <c r="H39" i="103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H46" i="104"/>
  <c r="C17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A10" i="26" l="1" a="1"/>
  <c r="A10" s="1"/>
  <c r="C11"/>
  <c r="I11" i="112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G150" i="80"/>
  <c r="H150" s="1"/>
  <c r="G27" i="102"/>
  <c r="H27" s="1"/>
  <c r="H28" s="1"/>
  <c r="H29" s="1"/>
  <c r="H30" s="1"/>
  <c r="A17" i="26" l="1" a="1"/>
  <c r="A17" s="1"/>
  <c r="C13"/>
  <c r="A14" s="1" a="1"/>
  <c r="A14" s="1"/>
  <c r="A20" a="1"/>
  <c r="A20" s="1"/>
  <c r="A15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21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21" i="26" l="1" a="1"/>
  <c r="A21" s="1"/>
  <c r="A22" a="1"/>
  <c r="A22" s="1"/>
  <c r="A18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  <c r="I184" s="1"/>
  <c r="I185" s="1"/>
  <c r="I186" s="1"/>
  <c r="I187" s="1"/>
  <c r="I188" s="1"/>
  <c r="I189" s="1"/>
  <c r="I190" s="1"/>
  <c r="I191" s="1"/>
  <c r="I192" l="1"/>
  <c r="I193" s="1"/>
  <c r="I194" s="1"/>
  <c r="I195" s="1"/>
  <c r="I196" s="1"/>
  <c r="I197" s="1"/>
  <c r="I198" s="1"/>
  <c r="I199" s="1"/>
  <c r="I200" s="1"/>
  <c r="I201" l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</calcChain>
</file>

<file path=xl/sharedStrings.xml><?xml version="1.0" encoding="utf-8"?>
<sst xmlns="http://schemas.openxmlformats.org/spreadsheetml/2006/main" count="2253" uniqueCount="442">
  <si>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</si>
  <si>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</si>
  <si>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</si>
  <si>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</si>
  <si>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</si>
  <si>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</si>
  <si>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</si>
  <si>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</si>
  <si>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</si>
  <si>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</si>
  <si>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</si>
  <si>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</si>
  <si>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</si>
  <si>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</si>
  <si>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</si>
  <si>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</si>
  <si>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</si>
  <si>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</si>
  <si>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</si>
  <si>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</si>
  <si>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</si>
  <si>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</si>
  <si>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</si>
  <si>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</si>
  <si>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</si>
  <si>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</si>
  <si>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</si>
  <si>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</si>
  <si>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</si>
  <si>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</si>
  <si>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</si>
  <si>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</si>
  <si>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</si>
  <si>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</si>
  <si>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</si>
  <si>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</si>
  <si>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</si>
  <si>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</si>
  <si>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</si>
  <si>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</si>
  <si>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</si>
  <si>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</si>
  <si>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</si>
  <si>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</si>
  <si>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</si>
  <si>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</si>
  <si>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</si>
  <si>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</si>
  <si>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</si>
  <si>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</si>
  <si>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</si>
  <si>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</si>
  <si>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</si>
  <si>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</si>
  <si>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</si>
  <si>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</si>
  <si>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</si>
  <si>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</si>
  <si>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</si>
  <si>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</si>
  <si>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</si>
  <si>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</si>
  <si>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</si>
  <si>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</si>
  <si>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</si>
  <si>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</si>
  <si>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</si>
  <si>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</si>
  <si>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</si>
  <si>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</si>
  <si>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</si>
  <si>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</si>
  <si>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</si>
  <si>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</si>
  <si>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</si>
  <si>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</si>
  <si>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</si>
  <si>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</si>
  <si>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</si>
  <si>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</si>
  <si>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</si>
  <si>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</si>
  <si>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</si>
  <si>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</si>
  <si>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</si>
  <si>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</si>
  <si>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</si>
  <si>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</si>
  <si>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</si>
  <si>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</si>
  <si>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</si>
  <si>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</si>
  <si>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</si>
  <si>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</si>
  <si>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</si>
  <si>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</si>
  <si>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</si>
  <si>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</si>
  <si>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</si>
  <si>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</si>
  <si>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</si>
  <si>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</si>
  <si>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</si>
  <si>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</si>
  <si>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</si>
  <si>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</si>
  <si>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</si>
  <si>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</si>
  <si>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</si>
  <si>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</si>
  <si>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</si>
  <si>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</si>
  <si>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</si>
  <si>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</si>
  <si>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</si>
  <si>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</si>
  <si>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</si>
  <si>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</si>
  <si>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</si>
  <si>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</si>
  <si>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</si>
  <si>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</si>
  <si>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</si>
  <si>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</si>
  <si>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</si>
  <si>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</si>
  <si>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</si>
  <si>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</si>
  <si>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</si>
  <si>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</si>
  <si>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</si>
  <si>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</si>
  <si>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</si>
  <si>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</si>
  <si>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</si>
  <si>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</si>
  <si>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</si>
  <si>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</si>
  <si>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</si>
  <si>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</si>
  <si>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</si>
  <si>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</si>
  <si>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</si>
  <si>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</si>
  <si>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</si>
  <si>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</si>
  <si>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</si>
  <si>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</si>
  <si>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</si>
  <si>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</si>
  <si>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</si>
  <si>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</si>
  <si>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</si>
  <si>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</si>
  <si>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</si>
  <si>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</si>
  <si>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</si>
  <si>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</si>
  <si>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</si>
  <si>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</si>
  <si>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</si>
  <si>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</si>
  <si>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</si>
  <si>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</si>
  <si>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</si>
  <si>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</si>
  <si>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</si>
  <si>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</si>
  <si>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</si>
  <si>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</si>
  <si>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</si>
  <si>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</si>
  <si>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</si>
  <si>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</si>
  <si>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</si>
  <si>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</si>
  <si>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</si>
  <si>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</si>
  <si>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</si>
  <si>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</si>
  <si>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</si>
  <si>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</si>
  <si>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</si>
  <si>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</si>
  <si>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</si>
  <si>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</si>
  <si>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</si>
  <si>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</si>
  <si>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</si>
  <si>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</si>
  <si>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</si>
  <si>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</si>
  <si>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</si>
  <si>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</si>
  <si>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</si>
  <si>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</si>
  <si>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</si>
  <si>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</si>
  <si>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</si>
  <si>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</si>
  <si>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</si>
  <si>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</si>
  <si>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</si>
  <si>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</si>
  <si>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</si>
  <si>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</si>
  <si>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</si>
  <si>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</si>
  <si>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</si>
  <si>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</si>
  <si>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</si>
  <si>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</si>
  <si>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</si>
  <si>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</si>
  <si>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</si>
  <si>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</si>
  <si>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</si>
  <si>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</si>
  <si>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</si>
  <si>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</si>
  <si>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</si>
  <si>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</si>
  <si>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</si>
  <si>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</si>
  <si>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</si>
  <si>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</si>
  <si>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</si>
  <si>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</si>
  <si>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</si>
  <si>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</si>
  <si>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</si>
  <si>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</si>
  <si>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</si>
  <si>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</si>
  <si>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</si>
  <si>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</si>
  <si>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</si>
  <si>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</si>
  <si>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</si>
  <si>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</si>
  <si>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</si>
  <si>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</si>
  <si>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</si>
  <si>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</si>
  <si>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</si>
  <si>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</si>
  <si>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</si>
  <si>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</si>
  <si>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</si>
  <si>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</si>
  <si>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</si>
  <si>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</si>
  <si>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</si>
  <si>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</si>
  <si>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</si>
  <si>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</si>
  <si>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</si>
  <si>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</si>
  <si>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</si>
  <si>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</si>
  <si>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</si>
  <si>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</si>
  <si>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</si>
  <si>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</si>
  <si>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</si>
  <si>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</si>
  <si>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</si>
  <si>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</si>
  <si>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</si>
  <si>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</si>
  <si>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</si>
  <si>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</si>
  <si>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</si>
  <si>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</si>
  <si>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</si>
  <si>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</si>
  <si>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</si>
  <si>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</si>
  <si>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</si>
  <si>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</si>
  <si>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</si>
  <si>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</si>
  <si>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</si>
  <si>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</si>
  <si>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</si>
  <si>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</si>
  <si>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</si>
  <si>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</si>
  <si>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</si>
  <si>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</si>
  <si>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</si>
  <si>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</si>
  <si>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</si>
  <si>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</si>
  <si>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</si>
  <si>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</si>
  <si>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</si>
  <si>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</si>
  <si>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</si>
  <si>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</si>
  <si>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</si>
  <si>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</si>
  <si>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</si>
  <si>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</si>
  <si>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</si>
  <si>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</si>
  <si>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</si>
  <si>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</si>
  <si>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</si>
  <si>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</si>
  <si>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</si>
  <si>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</si>
  <si>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</si>
  <si>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</si>
  <si>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</si>
  <si>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</si>
  <si>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</si>
  <si>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</si>
  <si>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</si>
  <si>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</si>
  <si>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</si>
  <si>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</si>
  <si>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</si>
  <si>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</si>
  <si>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</si>
  <si>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</si>
  <si>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</si>
  <si>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</si>
  <si>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</si>
  <si>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</si>
  <si>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</si>
  <si>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</si>
  <si>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</si>
  <si>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</si>
  <si>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</si>
  <si>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</si>
  <si>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</si>
  <si>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</si>
  <si>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</si>
  <si>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</si>
  <si>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</si>
  <si>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</si>
  <si>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</si>
  <si>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</si>
  <si>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</si>
  <si>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</si>
  <si>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</si>
  <si>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</si>
  <si>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</si>
  <si>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</si>
  <si>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</si>
  <si>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</si>
  <si>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</si>
  <si>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</si>
  <si>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</si>
  <si>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</si>
  <si>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</si>
  <si>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</si>
  <si>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</si>
  <si>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</si>
  <si>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</si>
  <si>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</si>
  <si>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</si>
  <si>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</si>
  <si>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</si>
  <si>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</si>
  <si>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</si>
  <si>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</si>
  <si>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</si>
  <si>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</si>
  <si>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</si>
  <si>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</si>
  <si>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</si>
  <si>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</si>
  <si>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</si>
  <si>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</si>
  <si>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</si>
  <si>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</si>
  <si>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</si>
  <si>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</si>
  <si>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</si>
  <si>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</si>
  <si>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</si>
  <si>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</si>
  <si>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</si>
  <si>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</si>
  <si>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</si>
  <si>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</si>
  <si>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</si>
  <si>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</si>
  <si>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</si>
  <si>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</si>
  <si>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</si>
  <si>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</si>
  <si>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</si>
  <si>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</si>
  <si>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</si>
  <si>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</si>
  <si>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</si>
  <si>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</si>
  <si>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</si>
  <si>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</si>
  <si>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</si>
  <si>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</si>
  <si>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</si>
  <si>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</si>
  <si>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</si>
  <si>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</si>
  <si>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</si>
  <si>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</si>
  <si>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</si>
  <si>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</si>
  <si>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</si>
  <si>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</si>
  <si>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</si>
  <si>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</si>
  <si>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</si>
  <si>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</si>
  <si>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</si>
  <si>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</si>
  <si>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</si>
  <si>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</si>
  <si>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</si>
  <si>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</si>
  <si>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</si>
  <si>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</si>
  <si>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</si>
  <si>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</si>
  <si>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</si>
  <si>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</si>
  <si>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</si>
  <si>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</si>
  <si>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</si>
  <si>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</si>
  <si>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</si>
  <si>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</si>
  <si>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</si>
  <si>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</si>
  <si>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</si>
  <si>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</si>
  <si>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</si>
  <si>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HƯƠNG
ST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</si>
</sst>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414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>
        <f t="array" ref="A12">IF(C12&lt;&gt;0,SUM(($C$4:C12&lt;&gt;0)*1),"")</f>
        <v>8</v>
      </c>
      <c r="B12" s="150" t="s">
        <v>415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 t="str">
        <f t="array" ref="A15">IF(C15&lt;&gt;0,SUM(($C$4:C15&lt;&gt;0)*1),"")</f>
        <v/>
      </c>
      <c r="B15" s="150" t="s">
        <v>421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>
        <f t="array" ref="A20">IF(C20&lt;&gt;0,SUM(($C$4:C20&lt;&gt;0)*1),"")</f>
        <v>14</v>
      </c>
      <c r="B20" s="150" t="s">
        <v>368</v>
      </c>
      <c r="C20" s="151">
        <f>D.ĐIỂM!$G$93</f>
        <v>801305.29999999981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46" t="s">
        <v>14</v>
      </c>
      <c r="B35" s="246"/>
      <c r="C35" s="213">
        <f>SUM(C4:C34)</f>
        <v>5397541.5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47" t="s">
        <v>38</v>
      </c>
      <c r="B1" s="247"/>
      <c r="C1" s="247"/>
      <c r="D1" s="247"/>
      <c r="G1" s="61"/>
      <c r="H1" s="62"/>
      <c r="I1" s="107"/>
    </row>
    <row r="2" spans="1:9" s="60" customFormat="1" ht="18.75" customHeight="1">
      <c r="A2" s="247" t="s">
        <v>37</v>
      </c>
      <c r="B2" s="247"/>
      <c r="C2" s="247"/>
      <c r="D2" s="247"/>
      <c r="E2" s="247"/>
      <c r="F2" s="247"/>
      <c r="G2" s="61"/>
      <c r="H2" s="62"/>
      <c r="I2" s="107"/>
    </row>
    <row r="3" spans="1:9" s="60" customFormat="1" ht="18.75" customHeight="1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>
      <c r="C6" s="4"/>
      <c r="D6" s="4"/>
      <c r="E6" s="4"/>
      <c r="F6" s="4"/>
    </row>
    <row r="7" spans="1:9" ht="21" customHeight="1">
      <c r="A7" s="251" t="s">
        <v>8</v>
      </c>
      <c r="B7" s="251"/>
      <c r="C7" s="250" t="s">
        <v>36</v>
      </c>
      <c r="D7" s="250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52" t="s">
        <v>63</v>
      </c>
      <c r="B10" s="253"/>
      <c r="C10" s="253"/>
      <c r="D10" s="253"/>
      <c r="E10" s="253"/>
      <c r="F10" s="253"/>
      <c r="G10" s="254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>
      <c r="A90" s="252" t="s">
        <v>246</v>
      </c>
      <c r="B90" s="253"/>
      <c r="C90" s="253"/>
      <c r="D90" s="253"/>
      <c r="E90" s="253"/>
      <c r="F90" s="253"/>
      <c r="G90" s="254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55"/>
      <c r="B136" s="256"/>
      <c r="C136" s="256"/>
      <c r="D136" s="256"/>
      <c r="E136" s="256"/>
      <c r="F136" s="256"/>
      <c r="G136" s="256"/>
      <c r="H136" s="256"/>
      <c r="I136" s="257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>
      <c r="A191" s="108"/>
      <c r="B191" s="114" t="s">
        <v>85</v>
      </c>
      <c r="C191" s="112" t="str">
        <f>[1]!VND(E190,TRUE)</f>
        <v>Một tỷ, bốn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49"/>
      <c r="F193" s="249"/>
      <c r="G193" s="249"/>
      <c r="H193" s="24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>
      <c r="C6" s="4"/>
      <c r="D6" s="4"/>
      <c r="E6" s="4"/>
      <c r="F6" s="4"/>
      <c r="H6" s="6"/>
    </row>
    <row r="7" spans="1:8" ht="21.75" customHeight="1">
      <c r="A7" s="251" t="s">
        <v>9</v>
      </c>
      <c r="B7" s="251"/>
      <c r="E7" s="185" t="s">
        <v>294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>
      <c r="A141" s="24">
        <v>42347</v>
      </c>
      <c r="B141" s="31" t="s">
        <v>430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>
      <c r="F153" s="11"/>
      <c r="G153" s="7"/>
    </row>
    <row r="154" spans="1:8" s="111" customFormat="1" ht="21" hidden="1" customHeight="1">
      <c r="A154" s="108"/>
      <c r="B154" s="114" t="s">
        <v>95</v>
      </c>
      <c r="C154" s="109"/>
      <c r="D154" s="110"/>
      <c r="E154" s="128">
        <f>G152*1000</f>
        <v>50562000</v>
      </c>
      <c r="F154" s="115" t="s">
        <v>84</v>
      </c>
      <c r="G154" s="115"/>
      <c r="H154" s="110"/>
    </row>
    <row r="155" spans="1:8" s="111" customFormat="1" ht="21" hidden="1" customHeight="1">
      <c r="A155" s="108"/>
      <c r="B155" s="114" t="s">
        <v>85</v>
      </c>
      <c r="C155" s="112" t="str">
        <f>[1]!VND(E154, TRUE)</f>
        <v>Năm mươi triệu, năm trăm sáu mươi hai ngàn đồng</v>
      </c>
      <c r="D155" s="110"/>
      <c r="E155" s="110"/>
      <c r="F155" s="113"/>
      <c r="G155" s="110"/>
      <c r="H155" s="110"/>
    </row>
    <row r="156" spans="1:8" ht="21.75" hidden="1" customHeight="1"/>
    <row r="157" spans="1:8" ht="21.75" hidden="1" customHeight="1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</row>
    <row r="4" spans="1:9" ht="9.75" customHeight="1"/>
    <row r="5" spans="1:9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/>
    <row r="7" spans="1:9" ht="23.25" customHeight="1">
      <c r="A7" s="251" t="s">
        <v>94</v>
      </c>
      <c r="B7" s="251"/>
      <c r="C7" s="251" t="s">
        <v>26</v>
      </c>
      <c r="D7" s="251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61" t="s">
        <v>93</v>
      </c>
      <c r="B10" s="262"/>
      <c r="C10" s="262"/>
      <c r="D10" s="262"/>
      <c r="E10" s="262"/>
      <c r="F10" s="262"/>
      <c r="G10" s="263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61" t="s">
        <v>194</v>
      </c>
      <c r="B81" s="262"/>
      <c r="C81" s="262"/>
      <c r="D81" s="262"/>
      <c r="E81" s="262"/>
      <c r="F81" s="262"/>
      <c r="G81" s="263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61" t="s">
        <v>246</v>
      </c>
      <c r="B121" s="262"/>
      <c r="C121" s="262"/>
      <c r="D121" s="262"/>
      <c r="E121" s="262"/>
      <c r="F121" s="262"/>
      <c r="G121" s="263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64" t="s">
        <v>14</v>
      </c>
      <c r="B164" s="265"/>
      <c r="C164" s="265"/>
      <c r="D164" s="266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>
      <c r="A3" s="247" t="s">
        <v>40</v>
      </c>
      <c r="B3" s="247"/>
      <c r="C3" s="226"/>
      <c r="D3" s="247" t="s">
        <v>41</v>
      </c>
      <c r="E3" s="247"/>
      <c r="F3" s="247"/>
      <c r="G3" s="93"/>
      <c r="H3" s="198"/>
      <c r="I3" s="62"/>
      <c r="J3" s="62"/>
    </row>
    <row r="4" spans="1:11" ht="9.75" customHeight="1">
      <c r="D4" s="4"/>
      <c r="E4" s="4"/>
      <c r="F4" s="4"/>
      <c r="G4" s="65"/>
      <c r="H4" s="4"/>
      <c r="J4" s="207"/>
    </row>
    <row r="5" spans="1:11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>
      <c r="D6" s="4"/>
      <c r="E6" s="4"/>
      <c r="F6" s="4"/>
      <c r="G6" s="65"/>
      <c r="H6" s="4"/>
      <c r="J6" s="207"/>
    </row>
    <row r="7" spans="1:11" ht="21" customHeight="1">
      <c r="A7" s="251" t="s">
        <v>389</v>
      </c>
      <c r="B7" s="251"/>
      <c r="C7" s="227"/>
      <c r="D7" s="250" t="s">
        <v>390</v>
      </c>
      <c r="E7" s="250"/>
      <c r="F7" s="269" t="s">
        <v>29</v>
      </c>
      <c r="G7" s="269"/>
      <c r="H7" s="269"/>
      <c r="J7" s="20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>
    <filterColumn colId="2"/>
  </autoFilter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70" t="s">
        <v>360</v>
      </c>
      <c r="B7" s="270"/>
      <c r="C7" s="210" t="s">
        <v>362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>
      <c r="A20" s="108"/>
      <c r="B20" s="114" t="s">
        <v>85</v>
      </c>
      <c r="C20" s="112" t="str">
        <f>[1]!VND(E19, TRUE)</f>
        <v>Một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70" t="s">
        <v>412</v>
      </c>
      <c r="B7" s="270"/>
      <c r="C7" s="210"/>
    </row>
    <row r="8" spans="1:9" ht="18.75" customHeight="1">
      <c r="G8" s="208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>
        <v>42322</v>
      </c>
      <c r="B10" s="16" t="s">
        <v>413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>
      <c r="A11" s="24">
        <v>42326</v>
      </c>
      <c r="B11" s="16" t="s">
        <v>413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>
      <c r="A12" s="18"/>
      <c r="B12" s="16" t="s">
        <v>413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>
      <c r="A17" s="271" t="s">
        <v>14</v>
      </c>
      <c r="B17" s="271"/>
      <c r="C17" s="271"/>
      <c r="D17" s="271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>
      <c r="F18" s="11"/>
      <c r="G18" s="208"/>
    </row>
    <row r="19" spans="1:9" s="111" customFormat="1" ht="21" customHeight="1">
      <c r="A19" s="108"/>
      <c r="B19" s="114" t="s">
        <v>95</v>
      </c>
      <c r="C19" s="109"/>
      <c r="D19" s="110"/>
      <c r="E19" s="128">
        <f>G17*1000</f>
        <v>193050000</v>
      </c>
      <c r="F19" s="181" t="s">
        <v>84</v>
      </c>
      <c r="G19" s="115"/>
      <c r="H19" s="110"/>
      <c r="I19" s="110"/>
    </row>
    <row r="20" spans="1:9" s="111" customFormat="1" ht="21" customHeight="1">
      <c r="A20" s="108"/>
      <c r="B20" s="114" t="s">
        <v>85</v>
      </c>
      <c r="C20" s="112" t="str">
        <f>[1]!VND(E19, TRUE)</f>
        <v>Một trăm chín mươi ba triệu, không trăm năm mươi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51" t="s">
        <v>379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51" t="s">
        <v>403</v>
      </c>
      <c r="B7" s="251"/>
      <c r="C7" s="250" t="s">
        <v>404</v>
      </c>
      <c r="D7" s="250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226"/>
      <c r="H3" s="62"/>
      <c r="I3" s="62"/>
    </row>
    <row r="4" spans="1:10" ht="9.75" customHeight="1">
      <c r="C4" s="4"/>
      <c r="D4" s="4"/>
      <c r="E4" s="4"/>
      <c r="F4" s="65"/>
      <c r="G4" s="4"/>
      <c r="I4" s="233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33"/>
    </row>
    <row r="7" spans="1:10" ht="21" customHeight="1">
      <c r="A7" s="251" t="s">
        <v>415</v>
      </c>
      <c r="B7" s="251"/>
      <c r="C7" s="250"/>
      <c r="D7" s="250"/>
      <c r="E7" s="269" t="s">
        <v>29</v>
      </c>
      <c r="F7" s="269"/>
      <c r="G7" s="269"/>
      <c r="I7" s="233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>
    <filterColumn colId="3"/>
  </autoFilter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51" t="s">
        <v>118</v>
      </c>
      <c r="B7" s="251"/>
      <c r="C7" s="250" t="s">
        <v>363</v>
      </c>
      <c r="D7" s="250"/>
      <c r="E7" s="269" t="s">
        <v>29</v>
      </c>
      <c r="F7" s="269"/>
      <c r="G7" s="269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>
    <filterColumn colId="3"/>
  </autoFilter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/>
    <row r="5" spans="1:8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/>
    <row r="7" spans="1:8" ht="21.75" customHeight="1">
      <c r="A7" s="251" t="s">
        <v>6</v>
      </c>
      <c r="B7" s="251"/>
      <c r="C7" s="277" t="s">
        <v>27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55"/>
      <c r="B13" s="256"/>
      <c r="C13" s="256"/>
      <c r="D13" s="256"/>
      <c r="E13" s="256"/>
      <c r="F13" s="256"/>
      <c r="G13" s="256"/>
      <c r="H13" s="257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55"/>
      <c r="B23" s="256"/>
      <c r="C23" s="256"/>
      <c r="D23" s="256"/>
      <c r="E23" s="256"/>
      <c r="F23" s="256"/>
      <c r="G23" s="256"/>
      <c r="H23" s="257"/>
    </row>
    <row r="24" spans="1:10" ht="18.75" hidden="1" customHeight="1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55"/>
      <c r="B30" s="256"/>
      <c r="C30" s="256"/>
      <c r="D30" s="256"/>
      <c r="E30" s="256"/>
      <c r="F30" s="256"/>
      <c r="G30" s="256"/>
      <c r="H30" s="257"/>
    </row>
    <row r="31" spans="1:10" ht="18.75" hidden="1" customHeight="1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55"/>
      <c r="B41" s="256"/>
      <c r="C41" s="256"/>
      <c r="D41" s="256"/>
      <c r="E41" s="256"/>
      <c r="F41" s="256"/>
      <c r="G41" s="256"/>
      <c r="H41" s="257"/>
    </row>
    <row r="42" spans="1:8" ht="18.75" customHeight="1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>
      <c r="A64" s="24">
        <v>42314</v>
      </c>
      <c r="B64" s="31" t="s">
        <v>416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>
      <c r="A2" s="247" t="s">
        <v>37</v>
      </c>
      <c r="B2" s="247"/>
      <c r="C2" s="247"/>
      <c r="D2" s="247"/>
      <c r="E2" s="247"/>
      <c r="F2" s="236"/>
      <c r="G2" s="61"/>
      <c r="H2" s="62"/>
    </row>
    <row r="3" spans="1:9" s="60" customFormat="1" ht="18.75" customHeight="1">
      <c r="A3" s="247" t="s">
        <v>40</v>
      </c>
      <c r="B3" s="247"/>
      <c r="C3" s="247" t="s">
        <v>41</v>
      </c>
      <c r="D3" s="247"/>
      <c r="E3" s="247"/>
      <c r="F3" s="236"/>
      <c r="G3" s="61"/>
      <c r="H3" s="62"/>
    </row>
    <row r="4" spans="1:9" ht="9.75" customHeight="1"/>
    <row r="5" spans="1:9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/>
    <row r="7" spans="1:9" ht="21.75" customHeight="1">
      <c r="A7" s="251"/>
      <c r="B7" s="251"/>
      <c r="C7" s="277" t="s">
        <v>28</v>
      </c>
      <c r="D7" s="277"/>
    </row>
    <row r="8" spans="1:9" s="55" customFormat="1" ht="15.75" customHeight="1">
      <c r="C8" s="278"/>
      <c r="D8" s="27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426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42318</v>
      </c>
      <c r="B10" s="31" t="s">
        <v>417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>
      <c r="A11" s="24"/>
      <c r="B11" s="31" t="s">
        <v>418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>
      <c r="A12" s="24"/>
      <c r="B12" s="31" t="s">
        <v>419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>
      <c r="A13" s="24">
        <v>42319</v>
      </c>
      <c r="B13" s="31" t="s">
        <v>419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>
      <c r="A14" s="24">
        <v>42310</v>
      </c>
      <c r="B14" s="31" t="s">
        <v>420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>
      <c r="A20" s="237"/>
      <c r="B20" s="238" t="s">
        <v>427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>
      <c r="A21" s="237"/>
      <c r="B21" s="238" t="s">
        <v>428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>
      <c r="A22" s="237"/>
      <c r="B22" s="238" t="s">
        <v>429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>
      <c r="A23" s="24"/>
      <c r="B23" s="238" t="s">
        <v>431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>
      <c r="A24" s="243"/>
      <c r="B24" s="244" t="s">
        <v>432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>
      <c r="G37" s="11"/>
      <c r="H37" s="228"/>
    </row>
  </sheetData>
  <autoFilter ref="A9:I9">
    <filterColumn colId="5"/>
  </autoFilter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/>
    <row r="5" spans="1:8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/>
    <row r="7" spans="1:8" ht="21.75" customHeight="1">
      <c r="A7" s="251" t="s">
        <v>382</v>
      </c>
      <c r="B7" s="251"/>
      <c r="C7" s="277" t="s">
        <v>28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7" t="s">
        <v>38</v>
      </c>
      <c r="B1" s="247"/>
      <c r="C1" s="247"/>
      <c r="D1" s="247"/>
      <c r="E1" s="247"/>
      <c r="G1" s="61"/>
      <c r="H1" s="62"/>
    </row>
    <row r="2" spans="1:9" s="60" customFormat="1" ht="18.75" customHeight="1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>
      <c r="A3" s="247" t="s">
        <v>40</v>
      </c>
      <c r="B3" s="247"/>
      <c r="C3" s="226"/>
      <c r="D3" s="247" t="s">
        <v>41</v>
      </c>
      <c r="E3" s="247"/>
      <c r="F3" s="247"/>
      <c r="G3" s="61"/>
      <c r="H3" s="62"/>
    </row>
    <row r="4" spans="1:9" ht="9.75" customHeight="1"/>
    <row r="5" spans="1:9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/>
    <row r="7" spans="1:9" ht="21.75" customHeight="1">
      <c r="A7" s="251" t="s">
        <v>381</v>
      </c>
      <c r="B7" s="251"/>
      <c r="C7" s="227"/>
      <c r="D7" s="277" t="s">
        <v>28</v>
      </c>
      <c r="E7" s="277"/>
    </row>
    <row r="8" spans="1:9" s="55" customFormat="1" ht="15.75" customHeight="1">
      <c r="D8" s="278"/>
      <c r="E8" s="27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>
      <c r="A24" s="24"/>
      <c r="B24" s="31" t="s">
        <v>422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>
      <c r="A25" s="24"/>
      <c r="B25" s="31" t="s">
        <v>423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>
      <c r="A26" s="24"/>
      <c r="B26" s="31" t="s">
        <v>424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>
      <c r="A38" s="24">
        <v>42356</v>
      </c>
      <c r="B38" s="31" t="s">
        <v>433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>
      <c r="G47" s="11"/>
      <c r="H47" s="205"/>
    </row>
  </sheetData>
  <autoFilter ref="A9:I9">
    <filterColumn colId="2"/>
  </autoFilter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70" t="s">
        <v>297</v>
      </c>
      <c r="B7" s="270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>
      <c r="A187" s="18"/>
      <c r="B187" s="16" t="s">
        <v>434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>
      <c r="A188" s="18"/>
      <c r="B188" s="16" t="s">
        <v>435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>
      <c r="A205" s="18">
        <v>42347</v>
      </c>
      <c r="B205" s="16" t="s">
        <v>436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>
      <c r="A213" s="18"/>
      <c r="B213" s="16" t="s">
        <v>437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>
      <c r="A215" s="274" t="s">
        <v>438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>
      <c r="H231" s="187"/>
      <c r="I231" s="10"/>
    </row>
  </sheetData>
  <autoFilter ref="A9:J230">
    <filterColumn colId="2"/>
    <filterColumn colId="6"/>
  </autoFilter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70" t="s">
        <v>396</v>
      </c>
      <c r="B7" s="270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9"/>
  <sheetViews>
    <sheetView topLeftCell="A7" workbookViewId="0">
      <pane ySplit="3" topLeftCell="A70" activePane="bottomLeft" state="frozen"/>
      <selection activeCell="D75" sqref="D75"/>
      <selection pane="bottomLeft" activeCell="F84" sqref="F84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51" t="s">
        <v>46</v>
      </c>
      <c r="B7" s="251"/>
      <c r="C7" s="250" t="s">
        <v>42</v>
      </c>
      <c r="D7" s="250"/>
      <c r="E7" s="269" t="s">
        <v>43</v>
      </c>
      <c r="F7" s="269"/>
      <c r="H7" s="6"/>
    </row>
    <row r="8" spans="1:9" s="55" customFormat="1" ht="18" customHeight="1">
      <c r="C8" s="142" t="s">
        <v>151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92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>
      <c r="A80" s="24"/>
      <c r="B80" s="31" t="s">
        <v>436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2" si="7">IF(B80&lt;&gt;"",G79+E80-F80,0)</f>
        <v>865685.3</v>
      </c>
      <c r="H80" s="31" t="s">
        <v>332</v>
      </c>
    </row>
    <row r="81" spans="1:9" ht="21" customHeight="1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9" ht="21" customHeight="1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ref="E82:E91" si="8">C82*D82</f>
        <v>242500</v>
      </c>
      <c r="F82" s="29"/>
      <c r="G82" s="27">
        <f t="shared" ref="G82:G91" si="9">IF(B82&lt;&gt;"",G81+E82-F82,0)</f>
        <v>1201305.3</v>
      </c>
      <c r="H82" s="24" t="s">
        <v>394</v>
      </c>
    </row>
    <row r="83" spans="1:9" ht="21" customHeight="1">
      <c r="A83" s="24">
        <v>42360</v>
      </c>
      <c r="B83" s="31" t="s">
        <v>17</v>
      </c>
      <c r="C83" s="26"/>
      <c r="D83" s="27"/>
      <c r="E83" s="27">
        <f t="shared" si="8"/>
        <v>0</v>
      </c>
      <c r="F83" s="29">
        <v>400000</v>
      </c>
      <c r="G83" s="27">
        <f t="shared" si="9"/>
        <v>801305.3</v>
      </c>
      <c r="H83" s="24"/>
    </row>
    <row r="84" spans="1:9" ht="21" customHeight="1">
      <c r="A84" s="24"/>
      <c r="B84" s="31"/>
      <c r="C84" s="26"/>
      <c r="D84" s="27"/>
      <c r="E84" s="27">
        <f t="shared" si="8"/>
        <v>0</v>
      </c>
      <c r="F84" s="29"/>
      <c r="G84" s="27">
        <f t="shared" si="9"/>
        <v>0</v>
      </c>
      <c r="H84" s="24"/>
    </row>
    <row r="85" spans="1:9" ht="21" customHeight="1">
      <c r="A85" s="24"/>
      <c r="B85" s="31"/>
      <c r="C85" s="26"/>
      <c r="D85" s="27"/>
      <c r="E85" s="27">
        <f t="shared" si="8"/>
        <v>0</v>
      </c>
      <c r="F85" s="29"/>
      <c r="G85" s="27">
        <f t="shared" si="9"/>
        <v>0</v>
      </c>
      <c r="H85" s="24"/>
    </row>
    <row r="86" spans="1:9" ht="21" customHeight="1">
      <c r="A86" s="24"/>
      <c r="B86" s="31"/>
      <c r="C86" s="26"/>
      <c r="D86" s="27"/>
      <c r="E86" s="27">
        <f t="shared" si="8"/>
        <v>0</v>
      </c>
      <c r="F86" s="29"/>
      <c r="G86" s="27">
        <f t="shared" si="9"/>
        <v>0</v>
      </c>
      <c r="H86" s="24"/>
    </row>
    <row r="87" spans="1:9" ht="21" customHeight="1">
      <c r="A87" s="24"/>
      <c r="B87" s="31"/>
      <c r="C87" s="26"/>
      <c r="D87" s="27"/>
      <c r="E87" s="27">
        <f t="shared" si="8"/>
        <v>0</v>
      </c>
      <c r="F87" s="29"/>
      <c r="G87" s="27">
        <f t="shared" si="9"/>
        <v>0</v>
      </c>
      <c r="H87" s="24"/>
    </row>
    <row r="88" spans="1:9" ht="21" customHeight="1">
      <c r="A88" s="24"/>
      <c r="B88" s="31"/>
      <c r="C88" s="26"/>
      <c r="D88" s="27"/>
      <c r="E88" s="27">
        <f t="shared" si="8"/>
        <v>0</v>
      </c>
      <c r="F88" s="29"/>
      <c r="G88" s="27">
        <f t="shared" si="9"/>
        <v>0</v>
      </c>
      <c r="H88" s="24"/>
    </row>
    <row r="89" spans="1:9" ht="21" customHeight="1">
      <c r="A89" s="24"/>
      <c r="B89" s="31"/>
      <c r="C89" s="26"/>
      <c r="D89" s="27"/>
      <c r="E89" s="27">
        <f t="shared" si="8"/>
        <v>0</v>
      </c>
      <c r="F89" s="29"/>
      <c r="G89" s="27">
        <f t="shared" si="9"/>
        <v>0</v>
      </c>
      <c r="H89" s="24"/>
    </row>
    <row r="90" spans="1:9" ht="21" customHeight="1">
      <c r="A90" s="24"/>
      <c r="B90" s="31"/>
      <c r="C90" s="26"/>
      <c r="D90" s="27"/>
      <c r="E90" s="27">
        <f t="shared" si="8"/>
        <v>0</v>
      </c>
      <c r="F90" s="29"/>
      <c r="G90" s="27">
        <f t="shared" si="9"/>
        <v>0</v>
      </c>
      <c r="H90" s="24"/>
    </row>
    <row r="91" spans="1:9" ht="21" customHeight="1">
      <c r="A91" s="24"/>
      <c r="B91" s="31"/>
      <c r="C91" s="26"/>
      <c r="D91" s="27"/>
      <c r="E91" s="27">
        <f t="shared" si="8"/>
        <v>0</v>
      </c>
      <c r="F91" s="29"/>
      <c r="G91" s="27">
        <f t="shared" si="9"/>
        <v>0</v>
      </c>
      <c r="H91" s="24"/>
    </row>
    <row r="92" spans="1:9" ht="21" customHeight="1">
      <c r="A92" s="24"/>
      <c r="B92" s="31"/>
      <c r="C92" s="26"/>
      <c r="D92" s="27"/>
      <c r="E92" s="27">
        <f t="shared" si="6"/>
        <v>0</v>
      </c>
      <c r="F92" s="29"/>
      <c r="G92" s="27">
        <f t="shared" si="7"/>
        <v>0</v>
      </c>
      <c r="H92" s="24"/>
    </row>
    <row r="93" spans="1:9" s="37" customFormat="1" ht="21.75" customHeight="1">
      <c r="A93" s="246" t="s">
        <v>14</v>
      </c>
      <c r="B93" s="246"/>
      <c r="C93" s="246"/>
      <c r="D93" s="246"/>
      <c r="E93" s="68">
        <f>SUM(E11:E92)+G10</f>
        <v>5820482.2000000002</v>
      </c>
      <c r="F93" s="68">
        <f>SUM(F11:F92)+H10</f>
        <v>5019176.9000000004</v>
      </c>
      <c r="G93" s="68">
        <f>(E93-F93)</f>
        <v>801305.29999999981</v>
      </c>
      <c r="H93" s="69"/>
    </row>
    <row r="95" spans="1:9" s="111" customFormat="1" ht="21" customHeight="1">
      <c r="A95" s="108"/>
      <c r="B95" s="114" t="s">
        <v>95</v>
      </c>
      <c r="C95" s="109"/>
      <c r="D95" s="110"/>
      <c r="E95" s="285">
        <f>G93*1000</f>
        <v>801305299.99999976</v>
      </c>
      <c r="F95" s="285"/>
      <c r="G95" s="115" t="s">
        <v>84</v>
      </c>
      <c r="H95" s="110"/>
      <c r="I95" s="110"/>
    </row>
    <row r="96" spans="1:9" s="111" customFormat="1" ht="21" customHeight="1">
      <c r="A96" s="108"/>
      <c r="B96" s="114" t="s">
        <v>85</v>
      </c>
      <c r="C96" s="112" t="str">
        <f>[1]!VND(E95, TRUE)</f>
        <v>Tám trăm lẻ một triệu, ba trăm lẻ năm ngàn, ba trăm đồng</v>
      </c>
      <c r="D96" s="110"/>
      <c r="E96" s="110"/>
      <c r="F96" s="113"/>
      <c r="G96" s="110"/>
      <c r="H96" s="110"/>
      <c r="I96" s="110"/>
    </row>
    <row r="98" spans="1:8" ht="15.75" customHeight="1">
      <c r="E98" s="286" t="s">
        <v>89</v>
      </c>
      <c r="F98" s="286"/>
      <c r="G98" s="286"/>
      <c r="H98" s="286"/>
    </row>
    <row r="99" spans="1:8" ht="21.75" customHeight="1">
      <c r="A99" s="15" t="s">
        <v>81</v>
      </c>
      <c r="B99" s="14"/>
      <c r="E99" s="282" t="s">
        <v>82</v>
      </c>
      <c r="F99" s="282"/>
      <c r="G99" s="282"/>
      <c r="H99" s="282"/>
    </row>
  </sheetData>
  <autoFilter ref="A9:H9"/>
  <mergeCells count="15">
    <mergeCell ref="E99:H99"/>
    <mergeCell ref="A93:D93"/>
    <mergeCell ref="A10:F10"/>
    <mergeCell ref="E95:F95"/>
    <mergeCell ref="E98:H98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D6" s="8"/>
      <c r="E6" s="8"/>
      <c r="F6" s="8"/>
      <c r="G6" s="8"/>
      <c r="I6" s="17"/>
    </row>
    <row r="7" spans="1:9" ht="21.75" customHeight="1">
      <c r="A7" s="270" t="s">
        <v>339</v>
      </c>
      <c r="B7" s="270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>
      <c r="A71" s="108"/>
      <c r="B71" s="114" t="s">
        <v>85</v>
      </c>
      <c r="C71" s="114"/>
      <c r="D71" s="112" t="str">
        <f>[1]!VND(F70, TRUE)</f>
        <v>Bốn mươi bốn triệu, chín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/>
    <row r="5" spans="1:8" s="63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/>
    <row r="7" spans="1:8" ht="21.75" customHeight="1">
      <c r="A7" s="251" t="s">
        <v>388</v>
      </c>
      <c r="B7" s="251"/>
      <c r="C7" s="277" t="s">
        <v>28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>
      <c r="C6" s="4"/>
      <c r="D6" s="4"/>
      <c r="E6" s="4"/>
      <c r="F6" s="4"/>
    </row>
    <row r="7" spans="1:9" ht="21" customHeight="1">
      <c r="A7" s="270" t="s">
        <v>329</v>
      </c>
      <c r="B7" s="270"/>
      <c r="C7" s="250"/>
      <c r="D7" s="250"/>
      <c r="E7" s="269"/>
      <c r="F7" s="269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51" t="s">
        <v>389</v>
      </c>
      <c r="B7" s="251"/>
      <c r="C7" s="250" t="s">
        <v>390</v>
      </c>
      <c r="D7" s="250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51" t="s">
        <v>391</v>
      </c>
      <c r="B7" s="251"/>
      <c r="C7" s="250" t="s">
        <v>31</v>
      </c>
      <c r="D7" s="250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51" t="s">
        <v>392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>
      <c r="A3" s="247" t="s">
        <v>40</v>
      </c>
      <c r="B3" s="247"/>
      <c r="C3" s="215"/>
      <c r="D3" s="247" t="s">
        <v>41</v>
      </c>
      <c r="E3" s="247"/>
      <c r="F3" s="247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51" t="s">
        <v>401</v>
      </c>
      <c r="B7" s="251"/>
      <c r="C7" s="214"/>
      <c r="D7" s="250" t="s">
        <v>28</v>
      </c>
      <c r="E7" s="250"/>
      <c r="F7" s="269" t="s">
        <v>29</v>
      </c>
      <c r="G7" s="269"/>
      <c r="H7" s="269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>
      <c r="A18" s="24">
        <v>42332</v>
      </c>
      <c r="B18" s="31" t="s">
        <v>425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>
    <filterColumn colId="2"/>
  </autoFilter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51" t="s">
        <v>408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51" t="s">
        <v>409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abSelected="1" topLeftCell="C1" workbookViewId="0">
      <selection activeCell="D1" sqref="D1:F1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441</v>
      </c>
      <c r="D1" s="90" t="s">
        <v>100</v>
      </c>
      <c r="E1" s="90" t="s">
        <v>100</v>
      </c>
      <c r="F1" s="90" t="s">
        <v>100</v>
      </c>
      <c r="G1" s="90" t="s">
        <v>441</v>
      </c>
      <c r="H1" s="90" t="s">
        <v>441</v>
      </c>
      <c r="I1" s="90" t="s">
        <v>441</v>
      </c>
      <c r="J1" s="90" t="s">
        <v>441</v>
      </c>
      <c r="K1" s="90" t="s">
        <v>441</v>
      </c>
      <c r="L1" s="90" t="s">
        <v>441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/>
    <row r="4" spans="1:55" s="133" customFormat="1" ht="45.75" customHeight="1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/>
    <row r="6" spans="1:55" s="133" customFormat="1" ht="45.75" customHeight="1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/>
    <row r="8" spans="1:55" s="133" customFormat="1" ht="45.75" customHeight="1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/>
    <row r="14" spans="1:55" ht="42" customHeight="1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/>
    <row r="16" spans="1:55" ht="42" customHeight="1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440</v>
      </c>
      <c r="P23" s="157" t="s">
        <v>192</v>
      </c>
      <c r="Q23" s="157" t="s">
        <v>439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2016-01-08T03:39:13Z</cp:lastPrinted>
  <dcterms:created xsi:type="dcterms:W3CDTF">2012-03-15T06:52:24Z</dcterms:created>
  <dcterms:modified xsi:type="dcterms:W3CDTF">2016-01-08T04:10:30Z</dcterms:modified>
</cp:coreProperties>
</file>